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'し尿集計結果'!$A$4:$M$38</definedName>
    <definedName name="_xlnm.Print_Area" localSheetId="1">'し尿処理状況'!$A$7:$BF$70</definedName>
    <definedName name="_xlnm.Print_Area" localSheetId="0">'水洗化人口等'!$A$7:$Y$70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<sst xmlns="http://schemas.openxmlformats.org/spreadsheetml/2006/main" count="825" uniqueCount="286">
  <si>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</si>
  <si>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</si>
  <si>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</si>
  <si>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</si>
  <si>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</si>
  <si>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</si>
  <si>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</si>
  <si>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</si>
  <si>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</si>
  <si>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</si>
  <si>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</si>
  <si>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</si>
  <si>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</si>
  <si>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</si>
  <si>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</si>
  <si>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</si>
  <si>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</si>
  <si>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</si>
  <si>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</si>
  <si>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</si>
  <si>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</si>
  <si>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</si>
  <si>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</si>
  <si>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</si>
  <si>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</si>
  <si>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</si>
  <si>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</si>
  <si>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</si>
  <si>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</si>
  <si>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</si>
  <si>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</si>
  <si>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</si>
  <si>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</si>
  <si>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</si>
  <si>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</si>
  <si>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</si>
  <si>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</si>
  <si>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</si>
  <si>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</si>
  <si>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</si>
  <si>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</si>
  <si>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</si>
  <si>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</si>
  <si>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</si>
  <si>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</si>
  <si>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</si>
  <si>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</si>
  <si>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</si>
  <si>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</si>
  <si>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</si>
  <si>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</si>
  <si>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</si>
  <si>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</si>
  <si>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</si>
  <si>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</si>
  <si>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</si>
  <si>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</si>
  <si>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</si>
  <si>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</si>
  <si>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</si>
  <si>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</si>
  <si>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</si>
  <si>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</si>
  <si>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</si>
  <si>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</si>
  <si>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</si>
  <si>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</si>
  <si>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</si>
  <si>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</si>
  <si>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</si>
  <si>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</si>
  <si>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</si>
  <si>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</si>
  <si>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</si>
  <si>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</si>
  <si>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</si>
  <si>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</si>
  <si>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</si>
  <si>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</si>
  <si>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</si>
  <si>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</si>
  <si>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</si>
  <si>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</si>
  <si>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</si>
  <si>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</si>
  <si>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</si>
  <si>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</si>
  <si>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</si>
  <si>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</si>
  <si>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</si>
  <si>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</si>
  <si>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</si>
  <si>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</si>
  <si>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</si>
  <si>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</si>
  <si>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</si>
  <si>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</si>
  <si>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</si>
  <si>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</si>
  <si>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</si>
  <si>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</si>
  <si>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</si>
  <si>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</si>
  <si>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</si>
  <si>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</si>
  <si>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</si>
  <si>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</si>
  <si>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</si>
  <si>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</si>
  <si>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</si>
  <si>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</si>
  <si>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</si>
  <si>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</si>
  <si>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</si>
  <si>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</si>
  <si>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</si>
  <si>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</si>
  <si>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</si>
  <si>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</si>
  <si>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</si>
  <si>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</si>
  <si>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</si>
  <si>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</si>
  <si>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</si>
  <si>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</si>
  <si>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</si>
  <si>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</si>
  <si>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</si>
  <si>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</si>
  <si>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</si>
  <si>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</si>
  <si>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</si>
  <si>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</si>
  <si>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:市町村コード(都道府県計は、1000～47000の何れか）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</si>
  <si>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</si>
  <si>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</si>
  <si>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</si>
  <si>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</si>
  <si>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</si>
  <si>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</si>
  <si>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</si>
  <si>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</si>
  <si>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</si>
  <si>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</si>
  <si>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</si>
  <si>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</si>
  <si>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</si>
  <si>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</si>
  <si>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</si>
  <si>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</si>
  <si>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</si>
  <si>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</si>
  <si>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</si>
  <si>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</si>
  <si>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</si>
  <si>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</si>
  <si>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</si>
  <si>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</si>
  <si>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</si>
  <si>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</si>
  <si>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</si>
  <si>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</si>
  <si>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</si>
  <si>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</si>
  <si>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</si>
  <si>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</si>
  <si>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</si>
  <si>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</si>
  <si>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</si>
  <si>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</si>
  <si>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</si>
  <si>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</si>
  <si>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</si>
  <si>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</si>
  <si>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</si>
  <si>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</si>
  <si>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</si>
  <si>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</si>
  <si>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</si>
  <si>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</si>
  <si>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</si>
  <si>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</si>
  <si>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</si>
  <si>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</si>
  <si>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</si>
  <si>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</si>
  <si>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</si>
  <si>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</si>
  <si>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</si>
  <si>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</si>
  <si>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</si>
  <si>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</si>
  <si>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</si>
  <si>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</si>
  <si>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</si>
  <si>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</si>
  <si>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</si>
  <si>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</si>
  <si>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</si>
  <si>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</si>
  <si>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</si>
  <si>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</si>
  <si>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</si>
  <si>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</si>
  <si>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</si>
  <si>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</si>
  <si>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</si>
  <si>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</si>
  <si>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</si>
  <si>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</si>
  <si>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</si>
  <si>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</si>
  <si>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</si>
  <si>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</si>
  <si>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</si>
  <si>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</si>
  <si>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</si>
  <si>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</si>
  <si>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</si>
  <si>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</si>
  <si>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</si>
  <si>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</si>
  <si>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東京都23区分</t>
  </si>
  <si>
    <t>千代田区</t>
  </si>
  <si>
    <t>○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</si>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</sst>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24" borderId="10" xfId="60" applyFont="1" applyFill="1" applyBorder="1" applyAlignment="1">
      <alignment horizontal="left" vertical="center"/>
      <protection/>
    </xf>
    <xf numFmtId="0" fontId="4" fillId="24" borderId="11" xfId="60" applyFont="1" applyFill="1" applyBorder="1" applyAlignment="1">
      <alignment vertical="center"/>
      <protection/>
    </xf>
    <xf numFmtId="0" fontId="6" fillId="24" borderId="12" xfId="60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0" applyFont="1" applyFill="1" applyBorder="1" applyAlignment="1">
      <alignment vertical="center"/>
      <protection/>
    </xf>
    <xf numFmtId="0" fontId="4" fillId="24" borderId="10" xfId="60" applyFont="1" applyFill="1" applyBorder="1" applyAlignment="1" quotePrefix="1">
      <alignment horizontal="left" vertical="center"/>
      <protection/>
    </xf>
    <xf numFmtId="0" fontId="4" fillId="24" borderId="12" xfId="60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0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9" fillId="24" borderId="10" xfId="61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3" xfId="61" applyFont="1" applyFill="1" applyBorder="1" applyAlignment="1">
      <alignment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>
      <alignment vertical="center" wrapText="1"/>
      <protection/>
    </xf>
    <xf numFmtId="0" fontId="9" fillId="24" borderId="13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12" fillId="0" borderId="15" xfId="63" applyFont="1" applyBorder="1" applyAlignment="1">
      <alignment horizontal="right" vertical="center"/>
      <protection/>
    </xf>
    <xf numFmtId="0" fontId="8" fillId="0" borderId="0" xfId="63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horizontal="left" vertical="center"/>
      <protection/>
    </xf>
    <xf numFmtId="2" fontId="7" fillId="0" borderId="0" xfId="63" applyNumberFormat="1" applyFont="1" applyAlignment="1">
      <alignment vertical="center"/>
      <protection/>
    </xf>
    <xf numFmtId="0" fontId="7" fillId="0" borderId="0" xfId="63" applyFont="1" applyAlignment="1">
      <alignment horizontal="right"/>
      <protection/>
    </xf>
    <xf numFmtId="0" fontId="8" fillId="5" borderId="0" xfId="62" applyFont="1" applyFill="1" applyAlignment="1">
      <alignment horizontal="center" vertical="center"/>
      <protection/>
    </xf>
    <xf numFmtId="0" fontId="8" fillId="5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5" borderId="0" xfId="62" applyFont="1" applyFill="1" applyAlignment="1">
      <alignment horizontal="center" vertical="center"/>
      <protection/>
    </xf>
    <xf numFmtId="0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5" borderId="0" xfId="62" applyFont="1" applyFill="1" applyAlignment="1">
      <alignment vertical="center"/>
      <protection/>
    </xf>
    <xf numFmtId="0" fontId="12" fillId="5" borderId="0" xfId="62" applyNumberFormat="1" applyFont="1" applyFill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5" fillId="25" borderId="16" xfId="62" applyFont="1" applyFill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7" fillId="5" borderId="0" xfId="63" applyFont="1" applyFill="1" applyAlignment="1">
      <alignment vertical="center"/>
      <protection/>
    </xf>
    <xf numFmtId="0" fontId="8" fillId="0" borderId="17" xfId="63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3" applyNumberFormat="1" applyFont="1" applyBorder="1" applyAlignment="1">
      <alignment vertical="center"/>
      <protection/>
    </xf>
    <xf numFmtId="38" fontId="12" fillId="0" borderId="20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3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3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3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60" applyNumberFormat="1" applyFont="1" applyBorder="1" applyAlignment="1">
      <alignment vertical="center"/>
      <protection/>
    </xf>
    <xf numFmtId="176" fontId="13" fillId="0" borderId="15" xfId="48" applyNumberFormat="1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4" fillId="24" borderId="10" xfId="60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0" fontId="4" fillId="24" borderId="24" xfId="60" applyFont="1" applyFill="1" applyBorder="1" applyAlignment="1">
      <alignment horizontal="center" vertical="center"/>
      <protection/>
    </xf>
    <xf numFmtId="0" fontId="4" fillId="24" borderId="25" xfId="60" applyFont="1" applyFill="1" applyBorder="1" applyAlignment="1">
      <alignment horizontal="center" vertical="center"/>
      <protection/>
    </xf>
    <xf numFmtId="0" fontId="4" fillId="24" borderId="26" xfId="60" applyFont="1" applyFill="1" applyBorder="1" applyAlignment="1">
      <alignment horizontal="center" vertical="center"/>
      <protection/>
    </xf>
    <xf numFmtId="0" fontId="4" fillId="24" borderId="27" xfId="60" applyFont="1" applyFill="1" applyBorder="1" applyAlignment="1">
      <alignment horizontal="center" vertical="center"/>
      <protection/>
    </xf>
    <xf numFmtId="0" fontId="4" fillId="24" borderId="14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4" fillId="24" borderId="10" xfId="61" applyFont="1" applyFill="1" applyBorder="1" applyAlignment="1" quotePrefix="1">
      <alignment horizontal="left" vertical="center" wrapText="1"/>
      <protection/>
    </xf>
    <xf numFmtId="0" fontId="4" fillId="24" borderId="23" xfId="0" applyFont="1" applyFill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61" applyFont="1" applyFill="1" applyBorder="1" applyAlignment="1">
      <alignment horizontal="center" vertical="center"/>
      <protection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8" fillId="0" borderId="2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30" xfId="63" applyFont="1" applyBorder="1" applyAlignment="1">
      <alignment horizontal="center" vertical="center" textRotation="255" shrinkToFit="1"/>
      <protection/>
    </xf>
    <xf numFmtId="0" fontId="8" fillId="0" borderId="31" xfId="63" applyFont="1" applyBorder="1" applyAlignment="1">
      <alignment horizontal="center" vertical="center" textRotation="255" shrinkToFit="1"/>
      <protection/>
    </xf>
    <xf numFmtId="0" fontId="8" fillId="0" borderId="32" xfId="63" applyFont="1" applyBorder="1" applyAlignment="1" quotePrefix="1">
      <alignment horizontal="center" vertical="center" textRotation="255"/>
      <protection/>
    </xf>
    <xf numFmtId="0" fontId="8" fillId="0" borderId="33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center" vertical="center" textRotation="255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38" fontId="13" fillId="4" borderId="15" xfId="48" applyFont="1" applyFill="1" applyBorder="1" applyAlignment="1">
      <alignment vertical="center"/>
    </xf>
    <xf numFmtId="38" fontId="13" fillId="4" borderId="15" xfId="60" applyNumberFormat="1" applyFont="1" applyFill="1" applyBorder="1" applyAlignment="1">
      <alignment vertical="center"/>
      <protection/>
    </xf>
    <xf numFmtId="176" fontId="13" fillId="4" borderId="15" xfId="48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38" fontId="13" fillId="4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25し尿市1" xfId="60"/>
    <cellStyle name="標準_0625し尿市2" xfId="61"/>
    <cellStyle name="標準_H12集計結果（ごみ処理状況）" xfId="62"/>
    <cellStyle name="標準_H12集計結果（し尿処理）" xfId="63"/>
    <cellStyle name="標準_H12集計結果（経費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Y7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18" t="s">
        <v>0</v>
      </c>
      <c r="B2" s="121" t="s">
        <v>1</v>
      </c>
      <c r="C2" s="124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4" t="s">
        <v>4</v>
      </c>
      <c r="S2" s="108"/>
      <c r="T2" s="108"/>
      <c r="U2" s="109"/>
      <c r="V2" s="107" t="s">
        <v>5</v>
      </c>
      <c r="W2" s="108"/>
      <c r="X2" s="108"/>
      <c r="Y2" s="109"/>
    </row>
    <row r="3" spans="1:25" s="10" customFormat="1" ht="18.75" customHeight="1">
      <c r="A3" s="119"/>
      <c r="B3" s="122"/>
      <c r="C3" s="105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0"/>
      <c r="S3" s="111"/>
      <c r="T3" s="111"/>
      <c r="U3" s="112"/>
      <c r="V3" s="110"/>
      <c r="W3" s="111"/>
      <c r="X3" s="111"/>
      <c r="Y3" s="112"/>
    </row>
    <row r="4" spans="1:25" s="10" customFormat="1" ht="20.25" customHeight="1">
      <c r="A4" s="119"/>
      <c r="B4" s="122"/>
      <c r="C4" s="105"/>
      <c r="D4" s="11"/>
      <c r="E4" s="14" t="s">
        <v>8</v>
      </c>
      <c r="F4" s="113" t="s">
        <v>9</v>
      </c>
      <c r="G4" s="113" t="s">
        <v>10</v>
      </c>
      <c r="H4" s="113" t="s">
        <v>11</v>
      </c>
      <c r="I4" s="14" t="s">
        <v>8</v>
      </c>
      <c r="J4" s="113" t="s">
        <v>12</v>
      </c>
      <c r="K4" s="113" t="s">
        <v>13</v>
      </c>
      <c r="L4" s="113" t="s">
        <v>14</v>
      </c>
      <c r="M4" s="113" t="s">
        <v>15</v>
      </c>
      <c r="N4" s="113" t="s">
        <v>16</v>
      </c>
      <c r="O4" s="117" t="s">
        <v>17</v>
      </c>
      <c r="P4" s="15"/>
      <c r="Q4" s="113" t="s">
        <v>18</v>
      </c>
      <c r="R4" s="113" t="s">
        <v>19</v>
      </c>
      <c r="S4" s="113" t="s">
        <v>20</v>
      </c>
      <c r="T4" s="115" t="s">
        <v>21</v>
      </c>
      <c r="U4" s="115" t="s">
        <v>22</v>
      </c>
      <c r="V4" s="113" t="s">
        <v>19</v>
      </c>
      <c r="W4" s="113" t="s">
        <v>20</v>
      </c>
      <c r="X4" s="115" t="s">
        <v>21</v>
      </c>
      <c r="Y4" s="115" t="s">
        <v>22</v>
      </c>
    </row>
    <row r="5" spans="1:25" s="10" customFormat="1" ht="21.75" customHeight="1">
      <c r="A5" s="119"/>
      <c r="B5" s="122"/>
      <c r="C5" s="105"/>
      <c r="D5" s="11"/>
      <c r="E5" s="14"/>
      <c r="F5" s="114"/>
      <c r="G5" s="114"/>
      <c r="H5" s="114"/>
      <c r="I5" s="14"/>
      <c r="J5" s="114"/>
      <c r="K5" s="114"/>
      <c r="L5" s="114"/>
      <c r="M5" s="114"/>
      <c r="N5" s="114"/>
      <c r="O5" s="114"/>
      <c r="P5" s="16" t="s">
        <v>23</v>
      </c>
      <c r="Q5" s="114"/>
      <c r="R5" s="114"/>
      <c r="S5" s="114"/>
      <c r="T5" s="116"/>
      <c r="U5" s="116"/>
      <c r="V5" s="114"/>
      <c r="W5" s="114"/>
      <c r="X5" s="116"/>
      <c r="Y5" s="116"/>
    </row>
    <row r="6" spans="1:25" s="10" customFormat="1" ht="16.5" customHeight="1">
      <c r="A6" s="120"/>
      <c r="B6" s="123"/>
      <c r="C6" s="106"/>
      <c r="D6" s="94" t="s">
        <v>24</v>
      </c>
      <c r="E6" s="94" t="s">
        <v>24</v>
      </c>
      <c r="F6" s="16" t="s">
        <v>25</v>
      </c>
      <c r="G6" s="94" t="s">
        <v>24</v>
      </c>
      <c r="H6" s="94" t="s">
        <v>24</v>
      </c>
      <c r="I6" s="94" t="s">
        <v>24</v>
      </c>
      <c r="J6" s="16" t="s">
        <v>25</v>
      </c>
      <c r="K6" s="94" t="s">
        <v>24</v>
      </c>
      <c r="L6" s="16" t="s">
        <v>25</v>
      </c>
      <c r="M6" s="94" t="s">
        <v>24</v>
      </c>
      <c r="N6" s="16" t="s">
        <v>25</v>
      </c>
      <c r="O6" s="94" t="s">
        <v>24</v>
      </c>
      <c r="P6" s="94" t="s">
        <v>24</v>
      </c>
      <c r="Q6" s="16" t="s">
        <v>25</v>
      </c>
      <c r="R6" s="16"/>
      <c r="S6" s="16"/>
      <c r="T6" s="16"/>
      <c r="U6" s="93"/>
      <c r="V6" s="16"/>
      <c r="W6" s="16"/>
      <c r="X6" s="16"/>
      <c r="Y6" s="93"/>
    </row>
    <row r="7" spans="1:25" s="20" customFormat="1" ht="13.5">
      <c r="A7" s="98" t="str">
        <f>A8</f>
        <v>東京都</v>
      </c>
      <c r="B7" s="103">
        <f>INT(B8/1000)*1000</f>
        <v>13000</v>
      </c>
      <c r="C7" s="98" t="s">
        <v>174</v>
      </c>
      <c r="D7" s="99">
        <f>SUM(E7,I7)</f>
        <v>12328919</v>
      </c>
      <c r="E7" s="100">
        <f>SUM(G7:H7)</f>
        <v>60431</v>
      </c>
      <c r="F7" s="101">
        <f>IF(D7&gt;0,E7/D7*100,0)</f>
        <v>0.4901565173718799</v>
      </c>
      <c r="G7" s="99">
        <f>SUM(G8:G200)</f>
        <v>60162</v>
      </c>
      <c r="H7" s="99">
        <f>SUM(H8:H200)</f>
        <v>269</v>
      </c>
      <c r="I7" s="100">
        <f>SUM(K7,M7,O7)</f>
        <v>12268488</v>
      </c>
      <c r="J7" s="101">
        <f>IF($D7&gt;0,I7/$D7*100,0)</f>
        <v>99.50984348262813</v>
      </c>
      <c r="K7" s="99">
        <f>SUM(K8:K200)</f>
        <v>12038787</v>
      </c>
      <c r="L7" s="101">
        <f>IF($D7&gt;0,K7/$D7*100,0)</f>
        <v>97.64673610070761</v>
      </c>
      <c r="M7" s="99">
        <f>SUM(M8:M200)</f>
        <v>2259</v>
      </c>
      <c r="N7" s="101">
        <f>IF($D7&gt;0,M7/$D7*100,0)</f>
        <v>0.018322774283779462</v>
      </c>
      <c r="O7" s="99">
        <f>SUM(O8:O200)</f>
        <v>227442</v>
      </c>
      <c r="P7" s="99">
        <f>SUM(P8:P200)</f>
        <v>97273</v>
      </c>
      <c r="Q7" s="101">
        <f>IF($D7&gt;0,O7/$D7*100,0)</f>
        <v>1.844784607636728</v>
      </c>
      <c r="R7" s="99">
        <f>COUNTA(R8:R200)</f>
        <v>21</v>
      </c>
      <c r="S7" s="99">
        <f aca="true" t="shared" si="0" ref="S7:Y7">COUNTA(S8:S200)</f>
        <v>9</v>
      </c>
      <c r="T7" s="99">
        <f t="shared" si="0"/>
        <v>30</v>
      </c>
      <c r="U7" s="99">
        <f t="shared" si="0"/>
        <v>2</v>
      </c>
      <c r="V7" s="99">
        <f t="shared" si="0"/>
        <v>23</v>
      </c>
      <c r="W7" s="99">
        <f t="shared" si="0"/>
        <v>3</v>
      </c>
      <c r="X7" s="99">
        <f t="shared" si="0"/>
        <v>8</v>
      </c>
      <c r="Y7" s="99">
        <f t="shared" si="0"/>
        <v>28</v>
      </c>
    </row>
    <row r="8" spans="1:25" s="20" customFormat="1" ht="13.5">
      <c r="A8" s="174" t="s">
        <v>209</v>
      </c>
      <c r="B8" s="174">
        <v>13100</v>
      </c>
      <c r="C8" s="174" t="s">
        <v>222</v>
      </c>
      <c r="D8" s="175">
        <f aca="true" t="shared" si="1" ref="D8:D70">SUM(E8,I8)</f>
        <v>0</v>
      </c>
      <c r="E8" s="176">
        <f aca="true" t="shared" si="2" ref="E8:E70">SUM(G8:H8)</f>
        <v>0</v>
      </c>
      <c r="F8" s="177">
        <f aca="true" t="shared" si="3" ref="F8:F70">IF(D8&gt;0,E8/D8*100,0)</f>
        <v>0</v>
      </c>
      <c r="G8" s="174"/>
      <c r="H8" s="174"/>
      <c r="I8" s="176">
        <f aca="true" t="shared" si="4" ref="I8:I70">SUM(K8,M8,O8)</f>
        <v>0</v>
      </c>
      <c r="J8" s="177">
        <f aca="true" t="shared" si="5" ref="J8:J70">IF($D8&gt;0,I8/$D8*100,0)</f>
        <v>0</v>
      </c>
      <c r="K8" s="174"/>
      <c r="L8" s="177">
        <f aca="true" t="shared" si="6" ref="L8:L70">IF($D8&gt;0,K8/$D8*100,0)</f>
        <v>0</v>
      </c>
      <c r="M8" s="174"/>
      <c r="N8" s="177">
        <f aca="true" t="shared" si="7" ref="N8:N70">IF($D8&gt;0,M8/$D8*100,0)</f>
        <v>0</v>
      </c>
      <c r="O8" s="174"/>
      <c r="P8" s="174"/>
      <c r="Q8" s="177">
        <f aca="true" t="shared" si="8" ref="Q8:Q70">IF($D8&gt;0,O8/$D8*100,0)</f>
        <v>0</v>
      </c>
      <c r="R8" s="178"/>
      <c r="S8" s="178"/>
      <c r="T8" s="178"/>
      <c r="U8" s="178"/>
      <c r="V8" s="178"/>
      <c r="W8" s="178"/>
      <c r="X8" s="178"/>
      <c r="Y8" s="178"/>
    </row>
    <row r="9" spans="1:25" s="20" customFormat="1" ht="13.5">
      <c r="A9" s="174" t="s">
        <v>209</v>
      </c>
      <c r="B9" s="174">
        <v>13101</v>
      </c>
      <c r="C9" s="174" t="s">
        <v>223</v>
      </c>
      <c r="D9" s="175">
        <f t="shared" si="1"/>
        <v>44868</v>
      </c>
      <c r="E9" s="176">
        <f t="shared" si="2"/>
        <v>0</v>
      </c>
      <c r="F9" s="177">
        <f t="shared" si="3"/>
        <v>0</v>
      </c>
      <c r="G9" s="174"/>
      <c r="H9" s="174"/>
      <c r="I9" s="176">
        <f t="shared" si="4"/>
        <v>44868</v>
      </c>
      <c r="J9" s="177">
        <f t="shared" si="5"/>
        <v>100</v>
      </c>
      <c r="K9" s="174">
        <v>44868</v>
      </c>
      <c r="L9" s="177">
        <f t="shared" si="6"/>
        <v>100</v>
      </c>
      <c r="M9" s="174"/>
      <c r="N9" s="177">
        <f t="shared" si="7"/>
        <v>0</v>
      </c>
      <c r="O9" s="174"/>
      <c r="P9" s="174"/>
      <c r="Q9" s="177">
        <f t="shared" si="8"/>
        <v>0</v>
      </c>
      <c r="R9" s="178"/>
      <c r="S9" s="178"/>
      <c r="T9" s="178"/>
      <c r="U9" s="178" t="s">
        <v>224</v>
      </c>
      <c r="V9" s="178"/>
      <c r="W9" s="178"/>
      <c r="X9" s="178"/>
      <c r="Y9" s="178" t="s">
        <v>224</v>
      </c>
    </row>
    <row r="10" spans="1:25" s="20" customFormat="1" ht="13.5">
      <c r="A10" s="174" t="s">
        <v>209</v>
      </c>
      <c r="B10" s="174">
        <v>13102</v>
      </c>
      <c r="C10" s="174" t="s">
        <v>225</v>
      </c>
      <c r="D10" s="175">
        <f t="shared" si="1"/>
        <v>101944</v>
      </c>
      <c r="E10" s="176">
        <f t="shared" si="2"/>
        <v>4</v>
      </c>
      <c r="F10" s="177">
        <f t="shared" si="3"/>
        <v>0.003923722828219414</v>
      </c>
      <c r="G10" s="174">
        <v>4</v>
      </c>
      <c r="H10" s="174"/>
      <c r="I10" s="176">
        <f t="shared" si="4"/>
        <v>101940</v>
      </c>
      <c r="J10" s="177">
        <f t="shared" si="5"/>
        <v>99.99607627717178</v>
      </c>
      <c r="K10" s="174">
        <v>101940</v>
      </c>
      <c r="L10" s="177">
        <f t="shared" si="6"/>
        <v>99.99607627717178</v>
      </c>
      <c r="M10" s="174"/>
      <c r="N10" s="177">
        <f t="shared" si="7"/>
        <v>0</v>
      </c>
      <c r="O10" s="174"/>
      <c r="P10" s="174"/>
      <c r="Q10" s="177">
        <f t="shared" si="8"/>
        <v>0</v>
      </c>
      <c r="R10" s="178"/>
      <c r="S10" s="178"/>
      <c r="T10" s="178" t="s">
        <v>224</v>
      </c>
      <c r="U10" s="178"/>
      <c r="V10" s="178"/>
      <c r="W10" s="178"/>
      <c r="X10" s="178"/>
      <c r="Y10" s="178" t="s">
        <v>224</v>
      </c>
    </row>
    <row r="11" spans="1:25" s="20" customFormat="1" ht="13.5">
      <c r="A11" s="174" t="s">
        <v>209</v>
      </c>
      <c r="B11" s="174">
        <v>13103</v>
      </c>
      <c r="C11" s="174" t="s">
        <v>226</v>
      </c>
      <c r="D11" s="175">
        <f t="shared" si="1"/>
        <v>184336</v>
      </c>
      <c r="E11" s="176">
        <f t="shared" si="2"/>
        <v>1</v>
      </c>
      <c r="F11" s="177">
        <f t="shared" si="3"/>
        <v>0.0005424876312820067</v>
      </c>
      <c r="G11" s="174">
        <v>1</v>
      </c>
      <c r="H11" s="174"/>
      <c r="I11" s="176">
        <f t="shared" si="4"/>
        <v>184335</v>
      </c>
      <c r="J11" s="177">
        <f t="shared" si="5"/>
        <v>99.99945751236872</v>
      </c>
      <c r="K11" s="174">
        <v>184335</v>
      </c>
      <c r="L11" s="177">
        <f t="shared" si="6"/>
        <v>99.99945751236872</v>
      </c>
      <c r="M11" s="174"/>
      <c r="N11" s="177">
        <f t="shared" si="7"/>
        <v>0</v>
      </c>
      <c r="O11" s="174"/>
      <c r="P11" s="174"/>
      <c r="Q11" s="177">
        <f t="shared" si="8"/>
        <v>0</v>
      </c>
      <c r="R11" s="178"/>
      <c r="S11" s="178"/>
      <c r="T11" s="178" t="s">
        <v>224</v>
      </c>
      <c r="U11" s="178"/>
      <c r="V11" s="178"/>
      <c r="W11" s="178"/>
      <c r="X11" s="178" t="s">
        <v>224</v>
      </c>
      <c r="Y11" s="178"/>
    </row>
    <row r="12" spans="1:25" s="20" customFormat="1" ht="13.5">
      <c r="A12" s="174" t="s">
        <v>209</v>
      </c>
      <c r="B12" s="174">
        <v>13104</v>
      </c>
      <c r="C12" s="174" t="s">
        <v>227</v>
      </c>
      <c r="D12" s="175">
        <f t="shared" si="1"/>
        <v>276837</v>
      </c>
      <c r="E12" s="176">
        <f t="shared" si="2"/>
        <v>15</v>
      </c>
      <c r="F12" s="177">
        <f t="shared" si="3"/>
        <v>0.005418350870728984</v>
      </c>
      <c r="G12" s="174">
        <v>15</v>
      </c>
      <c r="H12" s="174"/>
      <c r="I12" s="176">
        <f t="shared" si="4"/>
        <v>276822</v>
      </c>
      <c r="J12" s="177">
        <f t="shared" si="5"/>
        <v>99.99458164912926</v>
      </c>
      <c r="K12" s="174">
        <v>276822</v>
      </c>
      <c r="L12" s="177">
        <f t="shared" si="6"/>
        <v>99.99458164912926</v>
      </c>
      <c r="M12" s="174"/>
      <c r="N12" s="177">
        <f t="shared" si="7"/>
        <v>0</v>
      </c>
      <c r="O12" s="174"/>
      <c r="P12" s="174"/>
      <c r="Q12" s="177">
        <f t="shared" si="8"/>
        <v>0</v>
      </c>
      <c r="R12" s="178"/>
      <c r="S12" s="178"/>
      <c r="T12" s="178" t="s">
        <v>224</v>
      </c>
      <c r="U12" s="178"/>
      <c r="V12" s="178"/>
      <c r="W12" s="178"/>
      <c r="X12" s="178"/>
      <c r="Y12" s="178" t="s">
        <v>224</v>
      </c>
    </row>
    <row r="13" spans="1:25" s="20" customFormat="1" ht="13.5">
      <c r="A13" s="174" t="s">
        <v>209</v>
      </c>
      <c r="B13" s="174">
        <v>13105</v>
      </c>
      <c r="C13" s="174" t="s">
        <v>228</v>
      </c>
      <c r="D13" s="175">
        <f t="shared" si="1"/>
        <v>182966</v>
      </c>
      <c r="E13" s="176">
        <f t="shared" si="2"/>
        <v>2</v>
      </c>
      <c r="F13" s="177">
        <f t="shared" si="3"/>
        <v>0.0010930992643441951</v>
      </c>
      <c r="G13" s="174">
        <v>2</v>
      </c>
      <c r="H13" s="174"/>
      <c r="I13" s="176">
        <f t="shared" si="4"/>
        <v>182964</v>
      </c>
      <c r="J13" s="177">
        <f t="shared" si="5"/>
        <v>99.99890690073565</v>
      </c>
      <c r="K13" s="174">
        <v>182964</v>
      </c>
      <c r="L13" s="177">
        <f t="shared" si="6"/>
        <v>99.99890690073565</v>
      </c>
      <c r="M13" s="174"/>
      <c r="N13" s="177">
        <f t="shared" si="7"/>
        <v>0</v>
      </c>
      <c r="O13" s="174"/>
      <c r="P13" s="174"/>
      <c r="Q13" s="177">
        <f t="shared" si="8"/>
        <v>0</v>
      </c>
      <c r="R13" s="178"/>
      <c r="S13" s="178"/>
      <c r="T13" s="178" t="s">
        <v>224</v>
      </c>
      <c r="U13" s="178"/>
      <c r="V13" s="178"/>
      <c r="W13" s="178"/>
      <c r="X13" s="178"/>
      <c r="Y13" s="178" t="s">
        <v>224</v>
      </c>
    </row>
    <row r="14" spans="1:25" s="20" customFormat="1" ht="13.5">
      <c r="A14" s="174" t="s">
        <v>209</v>
      </c>
      <c r="B14" s="174">
        <v>13106</v>
      </c>
      <c r="C14" s="174" t="s">
        <v>229</v>
      </c>
      <c r="D14" s="175">
        <f t="shared" si="1"/>
        <v>161335</v>
      </c>
      <c r="E14" s="176">
        <f t="shared" si="2"/>
        <v>0</v>
      </c>
      <c r="F14" s="177">
        <f t="shared" si="3"/>
        <v>0</v>
      </c>
      <c r="G14" s="174"/>
      <c r="H14" s="174"/>
      <c r="I14" s="176">
        <f t="shared" si="4"/>
        <v>161335</v>
      </c>
      <c r="J14" s="177">
        <f t="shared" si="5"/>
        <v>100</v>
      </c>
      <c r="K14" s="174">
        <v>161335</v>
      </c>
      <c r="L14" s="177">
        <f t="shared" si="6"/>
        <v>100</v>
      </c>
      <c r="M14" s="174"/>
      <c r="N14" s="177">
        <f t="shared" si="7"/>
        <v>0</v>
      </c>
      <c r="O14" s="174"/>
      <c r="P14" s="174"/>
      <c r="Q14" s="177">
        <f t="shared" si="8"/>
        <v>0</v>
      </c>
      <c r="R14" s="178"/>
      <c r="S14" s="178"/>
      <c r="T14" s="178" t="s">
        <v>224</v>
      </c>
      <c r="U14" s="178"/>
      <c r="V14" s="178" t="s">
        <v>224</v>
      </c>
      <c r="W14" s="178"/>
      <c r="X14" s="178"/>
      <c r="Y14" s="178"/>
    </row>
    <row r="15" spans="1:25" s="20" customFormat="1" ht="13.5">
      <c r="A15" s="174" t="s">
        <v>209</v>
      </c>
      <c r="B15" s="174">
        <v>13107</v>
      </c>
      <c r="C15" s="174" t="s">
        <v>230</v>
      </c>
      <c r="D15" s="175">
        <f t="shared" si="1"/>
        <v>229492</v>
      </c>
      <c r="E15" s="176">
        <f t="shared" si="2"/>
        <v>8</v>
      </c>
      <c r="F15" s="177">
        <f t="shared" si="3"/>
        <v>0.003485960294912241</v>
      </c>
      <c r="G15" s="174">
        <v>8</v>
      </c>
      <c r="H15" s="174"/>
      <c r="I15" s="176">
        <f t="shared" si="4"/>
        <v>229484</v>
      </c>
      <c r="J15" s="177">
        <f t="shared" si="5"/>
        <v>99.99651403970509</v>
      </c>
      <c r="K15" s="174">
        <v>229484</v>
      </c>
      <c r="L15" s="177">
        <f t="shared" si="6"/>
        <v>99.99651403970509</v>
      </c>
      <c r="M15" s="174"/>
      <c r="N15" s="177">
        <f t="shared" si="7"/>
        <v>0</v>
      </c>
      <c r="O15" s="174"/>
      <c r="P15" s="174"/>
      <c r="Q15" s="177">
        <f t="shared" si="8"/>
        <v>0</v>
      </c>
      <c r="R15" s="178"/>
      <c r="S15" s="178"/>
      <c r="T15" s="178" t="s">
        <v>224</v>
      </c>
      <c r="U15" s="178"/>
      <c r="V15" s="178"/>
      <c r="W15" s="178"/>
      <c r="X15" s="178"/>
      <c r="Y15" s="178" t="s">
        <v>224</v>
      </c>
    </row>
    <row r="16" spans="1:25" s="20" customFormat="1" ht="13.5">
      <c r="A16" s="174" t="s">
        <v>209</v>
      </c>
      <c r="B16" s="174">
        <v>13108</v>
      </c>
      <c r="C16" s="174" t="s">
        <v>231</v>
      </c>
      <c r="D16" s="175">
        <f t="shared" si="1"/>
        <v>421597</v>
      </c>
      <c r="E16" s="176">
        <f t="shared" si="2"/>
        <v>19</v>
      </c>
      <c r="F16" s="177">
        <f t="shared" si="3"/>
        <v>0.004506673434583263</v>
      </c>
      <c r="G16" s="174">
        <v>19</v>
      </c>
      <c r="H16" s="174"/>
      <c r="I16" s="176">
        <f t="shared" si="4"/>
        <v>421578</v>
      </c>
      <c r="J16" s="177">
        <f t="shared" si="5"/>
        <v>99.99549332656542</v>
      </c>
      <c r="K16" s="174">
        <v>421035</v>
      </c>
      <c r="L16" s="177">
        <f t="shared" si="6"/>
        <v>99.8666973436718</v>
      </c>
      <c r="M16" s="174"/>
      <c r="N16" s="177">
        <f t="shared" si="7"/>
        <v>0</v>
      </c>
      <c r="O16" s="174">
        <v>543</v>
      </c>
      <c r="P16" s="174">
        <v>288</v>
      </c>
      <c r="Q16" s="177">
        <f t="shared" si="8"/>
        <v>0.12879598289361643</v>
      </c>
      <c r="R16" s="178"/>
      <c r="S16" s="178"/>
      <c r="T16" s="178" t="s">
        <v>224</v>
      </c>
      <c r="U16" s="178"/>
      <c r="V16" s="178"/>
      <c r="W16" s="178"/>
      <c r="X16" s="178"/>
      <c r="Y16" s="178" t="s">
        <v>224</v>
      </c>
    </row>
    <row r="17" spans="1:25" s="20" customFormat="1" ht="13.5">
      <c r="A17" s="174" t="s">
        <v>209</v>
      </c>
      <c r="B17" s="174">
        <v>13109</v>
      </c>
      <c r="C17" s="174" t="s">
        <v>232</v>
      </c>
      <c r="D17" s="175">
        <f t="shared" si="1"/>
        <v>337177</v>
      </c>
      <c r="E17" s="176">
        <f t="shared" si="2"/>
        <v>48</v>
      </c>
      <c r="F17" s="177">
        <f t="shared" si="3"/>
        <v>0.014235846454532783</v>
      </c>
      <c r="G17" s="174">
        <v>48</v>
      </c>
      <c r="H17" s="174"/>
      <c r="I17" s="176">
        <f t="shared" si="4"/>
        <v>337129</v>
      </c>
      <c r="J17" s="177">
        <f t="shared" si="5"/>
        <v>99.98576415354546</v>
      </c>
      <c r="K17" s="174">
        <v>336777</v>
      </c>
      <c r="L17" s="177">
        <f t="shared" si="6"/>
        <v>99.88136794621224</v>
      </c>
      <c r="M17" s="174"/>
      <c r="N17" s="177">
        <f t="shared" si="7"/>
        <v>0</v>
      </c>
      <c r="O17" s="174">
        <v>352</v>
      </c>
      <c r="P17" s="174">
        <v>59</v>
      </c>
      <c r="Q17" s="177">
        <f t="shared" si="8"/>
        <v>0.1043962073332404</v>
      </c>
      <c r="R17" s="178"/>
      <c r="S17" s="178"/>
      <c r="T17" s="178" t="s">
        <v>224</v>
      </c>
      <c r="U17" s="178"/>
      <c r="V17" s="178"/>
      <c r="W17" s="178"/>
      <c r="X17" s="178"/>
      <c r="Y17" s="178" t="s">
        <v>224</v>
      </c>
    </row>
    <row r="18" spans="1:25" s="20" customFormat="1" ht="13.5">
      <c r="A18" s="174" t="s">
        <v>209</v>
      </c>
      <c r="B18" s="174">
        <v>13110</v>
      </c>
      <c r="C18" s="174" t="s">
        <v>233</v>
      </c>
      <c r="D18" s="175">
        <f t="shared" si="1"/>
        <v>251411</v>
      </c>
      <c r="E18" s="176">
        <f t="shared" si="2"/>
        <v>0</v>
      </c>
      <c r="F18" s="177">
        <f t="shared" si="3"/>
        <v>0</v>
      </c>
      <c r="G18" s="174"/>
      <c r="H18" s="174"/>
      <c r="I18" s="176">
        <f t="shared" si="4"/>
        <v>251411</v>
      </c>
      <c r="J18" s="177">
        <f t="shared" si="5"/>
        <v>100</v>
      </c>
      <c r="K18" s="174">
        <v>250643</v>
      </c>
      <c r="L18" s="177">
        <f t="shared" si="6"/>
        <v>99.69452410594603</v>
      </c>
      <c r="M18" s="174"/>
      <c r="N18" s="177">
        <f t="shared" si="7"/>
        <v>0</v>
      </c>
      <c r="O18" s="174">
        <v>768</v>
      </c>
      <c r="P18" s="174"/>
      <c r="Q18" s="177">
        <f t="shared" si="8"/>
        <v>0.3054758940539594</v>
      </c>
      <c r="R18" s="178"/>
      <c r="S18" s="178"/>
      <c r="T18" s="178" t="s">
        <v>224</v>
      </c>
      <c r="U18" s="178"/>
      <c r="V18" s="178"/>
      <c r="W18" s="178"/>
      <c r="X18" s="178"/>
      <c r="Y18" s="178" t="s">
        <v>224</v>
      </c>
    </row>
    <row r="19" spans="1:25" s="20" customFormat="1" ht="13.5">
      <c r="A19" s="174" t="s">
        <v>209</v>
      </c>
      <c r="B19" s="174">
        <v>13111</v>
      </c>
      <c r="C19" s="174" t="s">
        <v>234</v>
      </c>
      <c r="D19" s="175">
        <f t="shared" si="1"/>
        <v>664228</v>
      </c>
      <c r="E19" s="176">
        <f t="shared" si="2"/>
        <v>126</v>
      </c>
      <c r="F19" s="177">
        <f t="shared" si="3"/>
        <v>0.018969390028725077</v>
      </c>
      <c r="G19" s="174">
        <v>126</v>
      </c>
      <c r="H19" s="174"/>
      <c r="I19" s="176">
        <f t="shared" si="4"/>
        <v>664102</v>
      </c>
      <c r="J19" s="177">
        <f t="shared" si="5"/>
        <v>99.98103060997127</v>
      </c>
      <c r="K19" s="174">
        <v>663457</v>
      </c>
      <c r="L19" s="177">
        <f t="shared" si="6"/>
        <v>99.88392539910994</v>
      </c>
      <c r="M19" s="174"/>
      <c r="N19" s="177">
        <f t="shared" si="7"/>
        <v>0</v>
      </c>
      <c r="O19" s="174">
        <v>645</v>
      </c>
      <c r="P19" s="174">
        <v>164</v>
      </c>
      <c r="Q19" s="177">
        <f t="shared" si="8"/>
        <v>0.09710521086133075</v>
      </c>
      <c r="R19" s="178"/>
      <c r="S19" s="178"/>
      <c r="T19" s="178"/>
      <c r="U19" s="178" t="s">
        <v>224</v>
      </c>
      <c r="V19" s="178"/>
      <c r="W19" s="178"/>
      <c r="X19" s="178"/>
      <c r="Y19" s="178" t="s">
        <v>224</v>
      </c>
    </row>
    <row r="20" spans="1:25" s="20" customFormat="1" ht="13.5">
      <c r="A20" s="174" t="s">
        <v>209</v>
      </c>
      <c r="B20" s="174">
        <v>13112</v>
      </c>
      <c r="C20" s="174" t="s">
        <v>235</v>
      </c>
      <c r="D20" s="175">
        <f t="shared" si="1"/>
        <v>820041</v>
      </c>
      <c r="E20" s="176">
        <f t="shared" si="2"/>
        <v>419</v>
      </c>
      <c r="F20" s="177">
        <f t="shared" si="3"/>
        <v>0.051095006225298494</v>
      </c>
      <c r="G20" s="174">
        <v>419</v>
      </c>
      <c r="H20" s="174"/>
      <c r="I20" s="176">
        <f t="shared" si="4"/>
        <v>819622</v>
      </c>
      <c r="J20" s="177">
        <f t="shared" si="5"/>
        <v>99.9489049937747</v>
      </c>
      <c r="K20" s="174">
        <v>818116</v>
      </c>
      <c r="L20" s="177">
        <f t="shared" si="6"/>
        <v>99.76525563965704</v>
      </c>
      <c r="M20" s="174"/>
      <c r="N20" s="177">
        <f t="shared" si="7"/>
        <v>0</v>
      </c>
      <c r="O20" s="174">
        <v>1506</v>
      </c>
      <c r="P20" s="174">
        <v>4</v>
      </c>
      <c r="Q20" s="177">
        <f t="shared" si="8"/>
        <v>0.18364935411765995</v>
      </c>
      <c r="R20" s="178"/>
      <c r="S20" s="178"/>
      <c r="T20" s="178" t="s">
        <v>224</v>
      </c>
      <c r="U20" s="178"/>
      <c r="V20" s="178"/>
      <c r="W20" s="178"/>
      <c r="X20" s="178"/>
      <c r="Y20" s="178" t="s">
        <v>224</v>
      </c>
    </row>
    <row r="21" spans="1:25" s="20" customFormat="1" ht="13.5">
      <c r="A21" s="174" t="s">
        <v>209</v>
      </c>
      <c r="B21" s="174">
        <v>13113</v>
      </c>
      <c r="C21" s="174" t="s">
        <v>236</v>
      </c>
      <c r="D21" s="175">
        <f t="shared" si="1"/>
        <v>197165</v>
      </c>
      <c r="E21" s="176">
        <f t="shared" si="2"/>
        <v>7</v>
      </c>
      <c r="F21" s="177">
        <f t="shared" si="3"/>
        <v>0.0035503258691958507</v>
      </c>
      <c r="G21" s="174">
        <v>7</v>
      </c>
      <c r="H21" s="174"/>
      <c r="I21" s="176">
        <f t="shared" si="4"/>
        <v>197158</v>
      </c>
      <c r="J21" s="177">
        <f t="shared" si="5"/>
        <v>99.9964496741308</v>
      </c>
      <c r="K21" s="174">
        <v>197138</v>
      </c>
      <c r="L21" s="177">
        <f t="shared" si="6"/>
        <v>99.9863058859331</v>
      </c>
      <c r="M21" s="174"/>
      <c r="N21" s="177">
        <f t="shared" si="7"/>
        <v>0</v>
      </c>
      <c r="O21" s="174">
        <v>20</v>
      </c>
      <c r="P21" s="174"/>
      <c r="Q21" s="177">
        <f t="shared" si="8"/>
        <v>0.010143788197702432</v>
      </c>
      <c r="R21" s="178"/>
      <c r="S21" s="178"/>
      <c r="T21" s="178" t="s">
        <v>224</v>
      </c>
      <c r="U21" s="178"/>
      <c r="V21" s="178"/>
      <c r="W21" s="178"/>
      <c r="X21" s="178"/>
      <c r="Y21" s="178" t="s">
        <v>224</v>
      </c>
    </row>
    <row r="22" spans="1:25" s="20" customFormat="1" ht="13.5">
      <c r="A22" s="174" t="s">
        <v>209</v>
      </c>
      <c r="B22" s="174">
        <v>13114</v>
      </c>
      <c r="C22" s="174" t="s">
        <v>237</v>
      </c>
      <c r="D22" s="175">
        <f t="shared" si="1"/>
        <v>298687</v>
      </c>
      <c r="E22" s="176">
        <f t="shared" si="2"/>
        <v>21</v>
      </c>
      <c r="F22" s="177">
        <f t="shared" si="3"/>
        <v>0.007030771342576008</v>
      </c>
      <c r="G22" s="174">
        <v>21</v>
      </c>
      <c r="H22" s="174"/>
      <c r="I22" s="176">
        <f t="shared" si="4"/>
        <v>298666</v>
      </c>
      <c r="J22" s="177">
        <f t="shared" si="5"/>
        <v>99.99296922865743</v>
      </c>
      <c r="K22" s="174">
        <v>298665</v>
      </c>
      <c r="L22" s="177">
        <f t="shared" si="6"/>
        <v>99.99263443002206</v>
      </c>
      <c r="M22" s="174"/>
      <c r="N22" s="177">
        <f t="shared" si="7"/>
        <v>0</v>
      </c>
      <c r="O22" s="174">
        <v>1</v>
      </c>
      <c r="P22" s="174"/>
      <c r="Q22" s="177">
        <f t="shared" si="8"/>
        <v>0.0003347986353607623</v>
      </c>
      <c r="R22" s="178"/>
      <c r="S22" s="178"/>
      <c r="T22" s="178" t="s">
        <v>224</v>
      </c>
      <c r="U22" s="178"/>
      <c r="V22" s="178"/>
      <c r="W22" s="178"/>
      <c r="X22" s="178"/>
      <c r="Y22" s="178" t="s">
        <v>224</v>
      </c>
    </row>
    <row r="23" spans="1:25" s="20" customFormat="1" ht="13.5">
      <c r="A23" s="174" t="s">
        <v>209</v>
      </c>
      <c r="B23" s="174">
        <v>13115</v>
      </c>
      <c r="C23" s="174" t="s">
        <v>238</v>
      </c>
      <c r="D23" s="175">
        <f t="shared" si="1"/>
        <v>519020</v>
      </c>
      <c r="E23" s="176">
        <f t="shared" si="2"/>
        <v>124</v>
      </c>
      <c r="F23" s="177">
        <f t="shared" si="3"/>
        <v>0.023891179530653926</v>
      </c>
      <c r="G23" s="174">
        <v>124</v>
      </c>
      <c r="H23" s="174"/>
      <c r="I23" s="176">
        <f t="shared" si="4"/>
        <v>518896</v>
      </c>
      <c r="J23" s="177">
        <f t="shared" si="5"/>
        <v>99.97610882046935</v>
      </c>
      <c r="K23" s="174">
        <v>518747</v>
      </c>
      <c r="L23" s="177">
        <f t="shared" si="6"/>
        <v>99.94740087087203</v>
      </c>
      <c r="M23" s="174"/>
      <c r="N23" s="177">
        <f t="shared" si="7"/>
        <v>0</v>
      </c>
      <c r="O23" s="174">
        <v>149</v>
      </c>
      <c r="P23" s="174"/>
      <c r="Q23" s="177">
        <f t="shared" si="8"/>
        <v>0.02870794959731802</v>
      </c>
      <c r="R23" s="178"/>
      <c r="S23" s="178"/>
      <c r="T23" s="178" t="s">
        <v>224</v>
      </c>
      <c r="U23" s="178"/>
      <c r="V23" s="178"/>
      <c r="W23" s="178"/>
      <c r="X23" s="178"/>
      <c r="Y23" s="178" t="s">
        <v>224</v>
      </c>
    </row>
    <row r="24" spans="1:25" s="20" customFormat="1" ht="13.5">
      <c r="A24" s="174" t="s">
        <v>209</v>
      </c>
      <c r="B24" s="174">
        <v>13116</v>
      </c>
      <c r="C24" s="174" t="s">
        <v>239</v>
      </c>
      <c r="D24" s="175">
        <f t="shared" si="1"/>
        <v>240272</v>
      </c>
      <c r="E24" s="176">
        <f t="shared" si="2"/>
        <v>4</v>
      </c>
      <c r="F24" s="177">
        <f t="shared" si="3"/>
        <v>0.001664779916095092</v>
      </c>
      <c r="G24" s="174">
        <v>4</v>
      </c>
      <c r="H24" s="174"/>
      <c r="I24" s="176">
        <f t="shared" si="4"/>
        <v>240268</v>
      </c>
      <c r="J24" s="177">
        <f t="shared" si="5"/>
        <v>99.9983352200839</v>
      </c>
      <c r="K24" s="174">
        <v>240268</v>
      </c>
      <c r="L24" s="177">
        <f t="shared" si="6"/>
        <v>99.9983352200839</v>
      </c>
      <c r="M24" s="174"/>
      <c r="N24" s="177">
        <f t="shared" si="7"/>
        <v>0</v>
      </c>
      <c r="O24" s="174"/>
      <c r="P24" s="174"/>
      <c r="Q24" s="177">
        <f t="shared" si="8"/>
        <v>0</v>
      </c>
      <c r="R24" s="178"/>
      <c r="S24" s="178"/>
      <c r="T24" s="178" t="s">
        <v>224</v>
      </c>
      <c r="U24" s="178"/>
      <c r="V24" s="178"/>
      <c r="W24" s="178"/>
      <c r="X24" s="178"/>
      <c r="Y24" s="178" t="s">
        <v>224</v>
      </c>
    </row>
    <row r="25" spans="1:25" s="20" customFormat="1" ht="13.5">
      <c r="A25" s="174" t="s">
        <v>209</v>
      </c>
      <c r="B25" s="174">
        <v>13117</v>
      </c>
      <c r="C25" s="174" t="s">
        <v>240</v>
      </c>
      <c r="D25" s="175">
        <f t="shared" si="1"/>
        <v>315869</v>
      </c>
      <c r="E25" s="176">
        <f t="shared" si="2"/>
        <v>60</v>
      </c>
      <c r="F25" s="177">
        <f t="shared" si="3"/>
        <v>0.018995216371343816</v>
      </c>
      <c r="G25" s="174">
        <v>60</v>
      </c>
      <c r="H25" s="174"/>
      <c r="I25" s="176">
        <f t="shared" si="4"/>
        <v>315809</v>
      </c>
      <c r="J25" s="177">
        <f t="shared" si="5"/>
        <v>99.98100478362866</v>
      </c>
      <c r="K25" s="174">
        <v>315704</v>
      </c>
      <c r="L25" s="177">
        <f t="shared" si="6"/>
        <v>99.9477631549788</v>
      </c>
      <c r="M25" s="174"/>
      <c r="N25" s="177">
        <f t="shared" si="7"/>
        <v>0</v>
      </c>
      <c r="O25" s="174">
        <v>105</v>
      </c>
      <c r="P25" s="174">
        <v>98</v>
      </c>
      <c r="Q25" s="177">
        <f t="shared" si="8"/>
        <v>0.03324162864985168</v>
      </c>
      <c r="R25" s="178"/>
      <c r="S25" s="178"/>
      <c r="T25" s="178" t="s">
        <v>224</v>
      </c>
      <c r="U25" s="178"/>
      <c r="V25" s="178"/>
      <c r="W25" s="178"/>
      <c r="X25" s="178" t="s">
        <v>224</v>
      </c>
      <c r="Y25" s="178"/>
    </row>
    <row r="26" spans="1:25" s="20" customFormat="1" ht="13.5">
      <c r="A26" s="174" t="s">
        <v>209</v>
      </c>
      <c r="B26" s="174">
        <v>13118</v>
      </c>
      <c r="C26" s="174" t="s">
        <v>241</v>
      </c>
      <c r="D26" s="175">
        <f t="shared" si="1"/>
        <v>178478</v>
      </c>
      <c r="E26" s="176">
        <f t="shared" si="2"/>
        <v>9</v>
      </c>
      <c r="F26" s="177">
        <f t="shared" si="3"/>
        <v>0.005042638308362935</v>
      </c>
      <c r="G26" s="174">
        <v>9</v>
      </c>
      <c r="H26" s="174"/>
      <c r="I26" s="176">
        <f t="shared" si="4"/>
        <v>178469</v>
      </c>
      <c r="J26" s="177">
        <f t="shared" si="5"/>
        <v>99.99495736169163</v>
      </c>
      <c r="K26" s="174">
        <v>178469</v>
      </c>
      <c r="L26" s="177">
        <f t="shared" si="6"/>
        <v>99.99495736169163</v>
      </c>
      <c r="M26" s="174"/>
      <c r="N26" s="177">
        <f t="shared" si="7"/>
        <v>0</v>
      </c>
      <c r="O26" s="174"/>
      <c r="P26" s="174"/>
      <c r="Q26" s="177">
        <f t="shared" si="8"/>
        <v>0</v>
      </c>
      <c r="R26" s="178"/>
      <c r="S26" s="178"/>
      <c r="T26" s="178" t="s">
        <v>224</v>
      </c>
      <c r="U26" s="178"/>
      <c r="V26" s="178"/>
      <c r="W26" s="178"/>
      <c r="X26" s="178"/>
      <c r="Y26" s="178" t="s">
        <v>224</v>
      </c>
    </row>
    <row r="27" spans="1:25" s="20" customFormat="1" ht="13.5">
      <c r="A27" s="174" t="s">
        <v>209</v>
      </c>
      <c r="B27" s="174">
        <v>13119</v>
      </c>
      <c r="C27" s="174" t="s">
        <v>242</v>
      </c>
      <c r="D27" s="175">
        <f t="shared" si="1"/>
        <v>511068</v>
      </c>
      <c r="E27" s="176">
        <f t="shared" si="2"/>
        <v>203</v>
      </c>
      <c r="F27" s="177">
        <f t="shared" si="3"/>
        <v>0.039720741662557624</v>
      </c>
      <c r="G27" s="174">
        <v>203</v>
      </c>
      <c r="H27" s="174"/>
      <c r="I27" s="176">
        <f t="shared" si="4"/>
        <v>510865</v>
      </c>
      <c r="J27" s="177">
        <f t="shared" si="5"/>
        <v>99.96027925833745</v>
      </c>
      <c r="K27" s="174">
        <v>510595</v>
      </c>
      <c r="L27" s="177">
        <f t="shared" si="6"/>
        <v>99.90744871523945</v>
      </c>
      <c r="M27" s="174"/>
      <c r="N27" s="177">
        <f t="shared" si="7"/>
        <v>0</v>
      </c>
      <c r="O27" s="174">
        <v>270</v>
      </c>
      <c r="P27" s="174"/>
      <c r="Q27" s="177">
        <f t="shared" si="8"/>
        <v>0.052830543097983046</v>
      </c>
      <c r="R27" s="178"/>
      <c r="S27" s="178"/>
      <c r="T27" s="178" t="s">
        <v>224</v>
      </c>
      <c r="U27" s="178"/>
      <c r="V27" s="178"/>
      <c r="W27" s="178"/>
      <c r="X27" s="178"/>
      <c r="Y27" s="178" t="s">
        <v>224</v>
      </c>
    </row>
    <row r="28" spans="1:25" s="20" customFormat="1" ht="13.5">
      <c r="A28" s="174" t="s">
        <v>209</v>
      </c>
      <c r="B28" s="174">
        <v>13120</v>
      </c>
      <c r="C28" s="174" t="s">
        <v>243</v>
      </c>
      <c r="D28" s="175">
        <f t="shared" si="1"/>
        <v>678398</v>
      </c>
      <c r="E28" s="176">
        <f t="shared" si="2"/>
        <v>570</v>
      </c>
      <c r="F28" s="177">
        <f t="shared" si="3"/>
        <v>0.0840214741199119</v>
      </c>
      <c r="G28" s="174">
        <v>570</v>
      </c>
      <c r="H28" s="174"/>
      <c r="I28" s="176">
        <f t="shared" si="4"/>
        <v>677828</v>
      </c>
      <c r="J28" s="177">
        <f t="shared" si="5"/>
        <v>99.91597852588009</v>
      </c>
      <c r="K28" s="174">
        <v>676203</v>
      </c>
      <c r="L28" s="177">
        <f t="shared" si="6"/>
        <v>99.67644362159086</v>
      </c>
      <c r="M28" s="174"/>
      <c r="N28" s="177">
        <f t="shared" si="7"/>
        <v>0</v>
      </c>
      <c r="O28" s="174">
        <v>1625</v>
      </c>
      <c r="P28" s="174">
        <v>330</v>
      </c>
      <c r="Q28" s="177">
        <f t="shared" si="8"/>
        <v>0.23953490428922256</v>
      </c>
      <c r="R28" s="178"/>
      <c r="S28" s="178"/>
      <c r="T28" s="178" t="s">
        <v>224</v>
      </c>
      <c r="U28" s="178"/>
      <c r="V28" s="178"/>
      <c r="W28" s="178"/>
      <c r="X28" s="178" t="s">
        <v>224</v>
      </c>
      <c r="Y28" s="178"/>
    </row>
    <row r="29" spans="1:25" s="20" customFormat="1" ht="13.5">
      <c r="A29" s="174" t="s">
        <v>209</v>
      </c>
      <c r="B29" s="174">
        <v>13121</v>
      </c>
      <c r="C29" s="174" t="s">
        <v>244</v>
      </c>
      <c r="D29" s="175">
        <f t="shared" si="1"/>
        <v>624489</v>
      </c>
      <c r="E29" s="176">
        <f t="shared" si="2"/>
        <v>2172</v>
      </c>
      <c r="F29" s="177">
        <f t="shared" si="3"/>
        <v>0.3478043648487003</v>
      </c>
      <c r="G29" s="174">
        <v>2172</v>
      </c>
      <c r="H29" s="174"/>
      <c r="I29" s="176">
        <f t="shared" si="4"/>
        <v>622317</v>
      </c>
      <c r="J29" s="177">
        <f t="shared" si="5"/>
        <v>99.6521956351513</v>
      </c>
      <c r="K29" s="174">
        <v>617644</v>
      </c>
      <c r="L29" s="177">
        <f t="shared" si="6"/>
        <v>98.90390383177285</v>
      </c>
      <c r="M29" s="174"/>
      <c r="N29" s="177">
        <f t="shared" si="7"/>
        <v>0</v>
      </c>
      <c r="O29" s="174">
        <v>4673</v>
      </c>
      <c r="P29" s="174"/>
      <c r="Q29" s="177">
        <f t="shared" si="8"/>
        <v>0.7482918033784423</v>
      </c>
      <c r="R29" s="178"/>
      <c r="S29" s="178"/>
      <c r="T29" s="178" t="s">
        <v>224</v>
      </c>
      <c r="U29" s="178"/>
      <c r="V29" s="178"/>
      <c r="W29" s="178"/>
      <c r="X29" s="178"/>
      <c r="Y29" s="178" t="s">
        <v>224</v>
      </c>
    </row>
    <row r="30" spans="1:25" s="20" customFormat="1" ht="13.5">
      <c r="A30" s="174" t="s">
        <v>209</v>
      </c>
      <c r="B30" s="174">
        <v>13122</v>
      </c>
      <c r="C30" s="174" t="s">
        <v>245</v>
      </c>
      <c r="D30" s="175">
        <f t="shared" si="1"/>
        <v>428449</v>
      </c>
      <c r="E30" s="176">
        <f t="shared" si="2"/>
        <v>1254</v>
      </c>
      <c r="F30" s="177">
        <f t="shared" si="3"/>
        <v>0.2926836099512427</v>
      </c>
      <c r="G30" s="174">
        <v>1254</v>
      </c>
      <c r="H30" s="174"/>
      <c r="I30" s="176">
        <f t="shared" si="4"/>
        <v>427195</v>
      </c>
      <c r="J30" s="177">
        <f t="shared" si="5"/>
        <v>99.70731639004876</v>
      </c>
      <c r="K30" s="174">
        <v>425195</v>
      </c>
      <c r="L30" s="177">
        <f t="shared" si="6"/>
        <v>99.24051637417756</v>
      </c>
      <c r="M30" s="174"/>
      <c r="N30" s="177">
        <f t="shared" si="7"/>
        <v>0</v>
      </c>
      <c r="O30" s="174">
        <v>2000</v>
      </c>
      <c r="P30" s="174">
        <v>170</v>
      </c>
      <c r="Q30" s="177">
        <f t="shared" si="8"/>
        <v>0.46680001587120057</v>
      </c>
      <c r="R30" s="178"/>
      <c r="S30" s="178"/>
      <c r="T30" s="178" t="s">
        <v>224</v>
      </c>
      <c r="U30" s="178"/>
      <c r="V30" s="178"/>
      <c r="W30" s="178"/>
      <c r="X30" s="178"/>
      <c r="Y30" s="178" t="s">
        <v>224</v>
      </c>
    </row>
    <row r="31" spans="1:25" s="20" customFormat="1" ht="13.5">
      <c r="A31" s="174" t="s">
        <v>209</v>
      </c>
      <c r="B31" s="174">
        <v>13123</v>
      </c>
      <c r="C31" s="174" t="s">
        <v>246</v>
      </c>
      <c r="D31" s="175">
        <f t="shared" si="1"/>
        <v>643474</v>
      </c>
      <c r="E31" s="176">
        <f t="shared" si="2"/>
        <v>953</v>
      </c>
      <c r="F31" s="177">
        <f t="shared" si="3"/>
        <v>0.14810233202895534</v>
      </c>
      <c r="G31" s="174">
        <v>953</v>
      </c>
      <c r="H31" s="174"/>
      <c r="I31" s="176">
        <f t="shared" si="4"/>
        <v>642521</v>
      </c>
      <c r="J31" s="177">
        <f t="shared" si="5"/>
        <v>99.85189766797104</v>
      </c>
      <c r="K31" s="174">
        <v>639217</v>
      </c>
      <c r="L31" s="177">
        <f t="shared" si="6"/>
        <v>99.33843480855481</v>
      </c>
      <c r="M31" s="174"/>
      <c r="N31" s="177">
        <f t="shared" si="7"/>
        <v>0</v>
      </c>
      <c r="O31" s="174">
        <v>3304</v>
      </c>
      <c r="P31" s="174">
        <v>56</v>
      </c>
      <c r="Q31" s="177">
        <f t="shared" si="8"/>
        <v>0.5134628594162313</v>
      </c>
      <c r="R31" s="178"/>
      <c r="S31" s="178"/>
      <c r="T31" s="178" t="s">
        <v>224</v>
      </c>
      <c r="U31" s="178"/>
      <c r="V31" s="178"/>
      <c r="W31" s="178"/>
      <c r="X31" s="178"/>
      <c r="Y31" s="178" t="s">
        <v>224</v>
      </c>
    </row>
    <row r="32" spans="1:25" s="20" customFormat="1" ht="13.5">
      <c r="A32" s="174" t="s">
        <v>209</v>
      </c>
      <c r="B32" s="174">
        <v>13201</v>
      </c>
      <c r="C32" s="174" t="s">
        <v>247</v>
      </c>
      <c r="D32" s="175">
        <f t="shared" si="1"/>
        <v>540111</v>
      </c>
      <c r="E32" s="176">
        <f t="shared" si="2"/>
        <v>13503</v>
      </c>
      <c r="F32" s="177">
        <f t="shared" si="3"/>
        <v>2.500041658103612</v>
      </c>
      <c r="G32" s="174">
        <v>13503</v>
      </c>
      <c r="H32" s="174"/>
      <c r="I32" s="176">
        <f t="shared" si="4"/>
        <v>526608</v>
      </c>
      <c r="J32" s="177">
        <f t="shared" si="5"/>
        <v>97.49995834189639</v>
      </c>
      <c r="K32" s="174">
        <v>453017</v>
      </c>
      <c r="L32" s="177">
        <f t="shared" si="6"/>
        <v>83.87479610672621</v>
      </c>
      <c r="M32" s="174"/>
      <c r="N32" s="177">
        <f t="shared" si="7"/>
        <v>0</v>
      </c>
      <c r="O32" s="174">
        <v>73591</v>
      </c>
      <c r="P32" s="174">
        <v>41698</v>
      </c>
      <c r="Q32" s="177">
        <f t="shared" si="8"/>
        <v>13.625162235170176</v>
      </c>
      <c r="R32" s="178"/>
      <c r="S32" s="178"/>
      <c r="T32" s="178" t="s">
        <v>224</v>
      </c>
      <c r="U32" s="178"/>
      <c r="V32" s="178"/>
      <c r="W32" s="178"/>
      <c r="X32" s="178"/>
      <c r="Y32" s="178" t="s">
        <v>224</v>
      </c>
    </row>
    <row r="33" spans="1:25" s="20" customFormat="1" ht="13.5">
      <c r="A33" s="174" t="s">
        <v>209</v>
      </c>
      <c r="B33" s="174">
        <v>13202</v>
      </c>
      <c r="C33" s="174" t="s">
        <v>248</v>
      </c>
      <c r="D33" s="175">
        <f t="shared" si="1"/>
        <v>171266</v>
      </c>
      <c r="E33" s="176">
        <f t="shared" si="2"/>
        <v>663</v>
      </c>
      <c r="F33" s="177">
        <f t="shared" si="3"/>
        <v>0.3871171160650684</v>
      </c>
      <c r="G33" s="174">
        <v>663</v>
      </c>
      <c r="H33" s="174"/>
      <c r="I33" s="176">
        <f t="shared" si="4"/>
        <v>170603</v>
      </c>
      <c r="J33" s="177">
        <f t="shared" si="5"/>
        <v>99.61288288393493</v>
      </c>
      <c r="K33" s="174">
        <v>169944</v>
      </c>
      <c r="L33" s="177">
        <f t="shared" si="6"/>
        <v>99.22810131608142</v>
      </c>
      <c r="M33" s="174"/>
      <c r="N33" s="177">
        <f t="shared" si="7"/>
        <v>0</v>
      </c>
      <c r="O33" s="174">
        <v>659</v>
      </c>
      <c r="P33" s="174"/>
      <c r="Q33" s="177">
        <f t="shared" si="8"/>
        <v>0.3847815678535144</v>
      </c>
      <c r="R33" s="178" t="s">
        <v>224</v>
      </c>
      <c r="S33" s="178"/>
      <c r="T33" s="178"/>
      <c r="U33" s="178"/>
      <c r="V33" s="178"/>
      <c r="W33" s="178"/>
      <c r="X33" s="178"/>
      <c r="Y33" s="178" t="s">
        <v>224</v>
      </c>
    </row>
    <row r="34" spans="1:25" s="20" customFormat="1" ht="13.5">
      <c r="A34" s="174" t="s">
        <v>209</v>
      </c>
      <c r="B34" s="174">
        <v>13203</v>
      </c>
      <c r="C34" s="174" t="s">
        <v>249</v>
      </c>
      <c r="D34" s="175">
        <f t="shared" si="1"/>
        <v>134129</v>
      </c>
      <c r="E34" s="176">
        <f t="shared" si="2"/>
        <v>33</v>
      </c>
      <c r="F34" s="177">
        <f t="shared" si="3"/>
        <v>0.024603180520245436</v>
      </c>
      <c r="G34" s="174">
        <v>33</v>
      </c>
      <c r="H34" s="174"/>
      <c r="I34" s="176">
        <f t="shared" si="4"/>
        <v>134096</v>
      </c>
      <c r="J34" s="177">
        <f t="shared" si="5"/>
        <v>99.97539681947976</v>
      </c>
      <c r="K34" s="174">
        <v>133921</v>
      </c>
      <c r="L34" s="177">
        <f t="shared" si="6"/>
        <v>99.84492540762997</v>
      </c>
      <c r="M34" s="174"/>
      <c r="N34" s="177">
        <f t="shared" si="7"/>
        <v>0</v>
      </c>
      <c r="O34" s="174">
        <v>175</v>
      </c>
      <c r="P34" s="174"/>
      <c r="Q34" s="177">
        <f t="shared" si="8"/>
        <v>0.13047141184978642</v>
      </c>
      <c r="R34" s="178" t="s">
        <v>224</v>
      </c>
      <c r="S34" s="178"/>
      <c r="T34" s="178"/>
      <c r="U34" s="178"/>
      <c r="V34" s="178" t="s">
        <v>224</v>
      </c>
      <c r="W34" s="178"/>
      <c r="X34" s="178"/>
      <c r="Y34" s="178"/>
    </row>
    <row r="35" spans="1:25" s="20" customFormat="1" ht="13.5">
      <c r="A35" s="174" t="s">
        <v>209</v>
      </c>
      <c r="B35" s="174">
        <v>13204</v>
      </c>
      <c r="C35" s="174" t="s">
        <v>250</v>
      </c>
      <c r="D35" s="175">
        <f t="shared" si="1"/>
        <v>171834</v>
      </c>
      <c r="E35" s="176">
        <f t="shared" si="2"/>
        <v>16</v>
      </c>
      <c r="F35" s="177">
        <f t="shared" si="3"/>
        <v>0.00931131208026351</v>
      </c>
      <c r="G35" s="174">
        <v>16</v>
      </c>
      <c r="H35" s="174"/>
      <c r="I35" s="176">
        <f t="shared" si="4"/>
        <v>171818</v>
      </c>
      <c r="J35" s="177">
        <f t="shared" si="5"/>
        <v>99.99068868791974</v>
      </c>
      <c r="K35" s="174">
        <v>171800</v>
      </c>
      <c r="L35" s="177">
        <f t="shared" si="6"/>
        <v>99.98021346182944</v>
      </c>
      <c r="M35" s="174"/>
      <c r="N35" s="177">
        <f t="shared" si="7"/>
        <v>0</v>
      </c>
      <c r="O35" s="174">
        <v>18</v>
      </c>
      <c r="P35" s="174"/>
      <c r="Q35" s="177">
        <f t="shared" si="8"/>
        <v>0.01047522609029645</v>
      </c>
      <c r="R35" s="178" t="s">
        <v>224</v>
      </c>
      <c r="S35" s="178"/>
      <c r="T35" s="178"/>
      <c r="U35" s="178"/>
      <c r="V35" s="178"/>
      <c r="W35" s="178"/>
      <c r="X35" s="178"/>
      <c r="Y35" s="178" t="s">
        <v>224</v>
      </c>
    </row>
    <row r="36" spans="1:25" s="20" customFormat="1" ht="13.5">
      <c r="A36" s="174" t="s">
        <v>209</v>
      </c>
      <c r="B36" s="174">
        <v>13205</v>
      </c>
      <c r="C36" s="174" t="s">
        <v>251</v>
      </c>
      <c r="D36" s="175">
        <f t="shared" si="1"/>
        <v>138985</v>
      </c>
      <c r="E36" s="176">
        <f t="shared" si="2"/>
        <v>3638</v>
      </c>
      <c r="F36" s="177">
        <f t="shared" si="3"/>
        <v>2.6175486563298196</v>
      </c>
      <c r="G36" s="174">
        <v>3638</v>
      </c>
      <c r="H36" s="174"/>
      <c r="I36" s="176">
        <f t="shared" si="4"/>
        <v>135347</v>
      </c>
      <c r="J36" s="177">
        <f t="shared" si="5"/>
        <v>97.38245134367018</v>
      </c>
      <c r="K36" s="174">
        <v>131214</v>
      </c>
      <c r="L36" s="177">
        <f t="shared" si="6"/>
        <v>94.40874914559126</v>
      </c>
      <c r="M36" s="174"/>
      <c r="N36" s="177">
        <f t="shared" si="7"/>
        <v>0</v>
      </c>
      <c r="O36" s="174">
        <v>4133</v>
      </c>
      <c r="P36" s="174">
        <v>1283</v>
      </c>
      <c r="Q36" s="177">
        <f t="shared" si="8"/>
        <v>2.973702198078929</v>
      </c>
      <c r="R36" s="178"/>
      <c r="S36" s="178"/>
      <c r="T36" s="178" t="s">
        <v>224</v>
      </c>
      <c r="U36" s="178"/>
      <c r="V36" s="178"/>
      <c r="W36" s="178"/>
      <c r="X36" s="178" t="s">
        <v>224</v>
      </c>
      <c r="Y36" s="178"/>
    </row>
    <row r="37" spans="1:25" s="20" customFormat="1" ht="13.5">
      <c r="A37" s="174" t="s">
        <v>209</v>
      </c>
      <c r="B37" s="174">
        <v>13206</v>
      </c>
      <c r="C37" s="174" t="s">
        <v>252</v>
      </c>
      <c r="D37" s="175">
        <f t="shared" si="1"/>
        <v>238967</v>
      </c>
      <c r="E37" s="176">
        <f t="shared" si="2"/>
        <v>145</v>
      </c>
      <c r="F37" s="177">
        <f t="shared" si="3"/>
        <v>0.06067783417794089</v>
      </c>
      <c r="G37" s="174">
        <v>145</v>
      </c>
      <c r="H37" s="174"/>
      <c r="I37" s="176">
        <f t="shared" si="4"/>
        <v>238822</v>
      </c>
      <c r="J37" s="177">
        <f t="shared" si="5"/>
        <v>99.93932216582206</v>
      </c>
      <c r="K37" s="174">
        <v>238733</v>
      </c>
      <c r="L37" s="177">
        <f t="shared" si="6"/>
        <v>99.90207852967146</v>
      </c>
      <c r="M37" s="174"/>
      <c r="N37" s="177">
        <f t="shared" si="7"/>
        <v>0</v>
      </c>
      <c r="O37" s="174">
        <v>89</v>
      </c>
      <c r="P37" s="174"/>
      <c r="Q37" s="177">
        <f t="shared" si="8"/>
        <v>0.037243636150598204</v>
      </c>
      <c r="R37" s="178" t="s">
        <v>224</v>
      </c>
      <c r="S37" s="178"/>
      <c r="T37" s="178"/>
      <c r="U37" s="178"/>
      <c r="V37" s="178" t="s">
        <v>224</v>
      </c>
      <c r="W37" s="178"/>
      <c r="X37" s="178"/>
      <c r="Y37" s="178"/>
    </row>
    <row r="38" spans="1:25" s="20" customFormat="1" ht="13.5">
      <c r="A38" s="174" t="s">
        <v>209</v>
      </c>
      <c r="B38" s="174">
        <v>13207</v>
      </c>
      <c r="C38" s="174" t="s">
        <v>253</v>
      </c>
      <c r="D38" s="175">
        <f t="shared" si="1"/>
        <v>110214</v>
      </c>
      <c r="E38" s="176">
        <f t="shared" si="2"/>
        <v>917</v>
      </c>
      <c r="F38" s="177">
        <f t="shared" si="3"/>
        <v>0.8320177109986027</v>
      </c>
      <c r="G38" s="174">
        <v>917</v>
      </c>
      <c r="H38" s="174"/>
      <c r="I38" s="176">
        <f t="shared" si="4"/>
        <v>109297</v>
      </c>
      <c r="J38" s="177">
        <f t="shared" si="5"/>
        <v>99.1679822890014</v>
      </c>
      <c r="K38" s="174">
        <v>107658</v>
      </c>
      <c r="L38" s="177">
        <f t="shared" si="6"/>
        <v>97.68087538788176</v>
      </c>
      <c r="M38" s="174"/>
      <c r="N38" s="177">
        <f t="shared" si="7"/>
        <v>0</v>
      </c>
      <c r="O38" s="174">
        <v>1639</v>
      </c>
      <c r="P38" s="174"/>
      <c r="Q38" s="177">
        <f t="shared" si="8"/>
        <v>1.48710690111964</v>
      </c>
      <c r="R38" s="178" t="s">
        <v>224</v>
      </c>
      <c r="S38" s="178"/>
      <c r="T38" s="178"/>
      <c r="U38" s="178"/>
      <c r="V38" s="178" t="s">
        <v>224</v>
      </c>
      <c r="W38" s="178"/>
      <c r="X38" s="178"/>
      <c r="Y38" s="178"/>
    </row>
    <row r="39" spans="1:25" s="20" customFormat="1" ht="13.5">
      <c r="A39" s="174" t="s">
        <v>209</v>
      </c>
      <c r="B39" s="174">
        <v>13208</v>
      </c>
      <c r="C39" s="174" t="s">
        <v>254</v>
      </c>
      <c r="D39" s="175">
        <f t="shared" si="1"/>
        <v>209951</v>
      </c>
      <c r="E39" s="176">
        <f t="shared" si="2"/>
        <v>127</v>
      </c>
      <c r="F39" s="177">
        <f t="shared" si="3"/>
        <v>0.060490304880662635</v>
      </c>
      <c r="G39" s="174">
        <v>127</v>
      </c>
      <c r="H39" s="174"/>
      <c r="I39" s="176">
        <f t="shared" si="4"/>
        <v>209824</v>
      </c>
      <c r="J39" s="177">
        <f t="shared" si="5"/>
        <v>99.93950969511933</v>
      </c>
      <c r="K39" s="174">
        <v>209758</v>
      </c>
      <c r="L39" s="177">
        <f t="shared" si="6"/>
        <v>99.90807378864592</v>
      </c>
      <c r="M39" s="174"/>
      <c r="N39" s="177">
        <f t="shared" si="7"/>
        <v>0</v>
      </c>
      <c r="O39" s="174">
        <v>66</v>
      </c>
      <c r="P39" s="174"/>
      <c r="Q39" s="177">
        <f t="shared" si="8"/>
        <v>0.03143590647341522</v>
      </c>
      <c r="R39" s="178" t="s">
        <v>224</v>
      </c>
      <c r="S39" s="178"/>
      <c r="T39" s="178"/>
      <c r="U39" s="178"/>
      <c r="V39" s="178"/>
      <c r="W39" s="178"/>
      <c r="X39" s="178"/>
      <c r="Y39" s="178" t="s">
        <v>224</v>
      </c>
    </row>
    <row r="40" spans="1:25" s="20" customFormat="1" ht="13.5">
      <c r="A40" s="174" t="s">
        <v>209</v>
      </c>
      <c r="B40" s="174">
        <v>13209</v>
      </c>
      <c r="C40" s="174" t="s">
        <v>255</v>
      </c>
      <c r="D40" s="175">
        <f t="shared" si="1"/>
        <v>407333</v>
      </c>
      <c r="E40" s="176">
        <f t="shared" si="2"/>
        <v>4374</v>
      </c>
      <c r="F40" s="177">
        <f t="shared" si="3"/>
        <v>1.073814299357037</v>
      </c>
      <c r="G40" s="174">
        <v>4374</v>
      </c>
      <c r="H40" s="174"/>
      <c r="I40" s="176">
        <f t="shared" si="4"/>
        <v>402959</v>
      </c>
      <c r="J40" s="177">
        <f t="shared" si="5"/>
        <v>98.92618570064296</v>
      </c>
      <c r="K40" s="174">
        <v>343822</v>
      </c>
      <c r="L40" s="177">
        <f t="shared" si="6"/>
        <v>84.40808871365688</v>
      </c>
      <c r="M40" s="174"/>
      <c r="N40" s="177">
        <f t="shared" si="7"/>
        <v>0</v>
      </c>
      <c r="O40" s="174">
        <v>59137</v>
      </c>
      <c r="P40" s="174">
        <v>33212</v>
      </c>
      <c r="Q40" s="177">
        <f t="shared" si="8"/>
        <v>14.518096986986079</v>
      </c>
      <c r="R40" s="178"/>
      <c r="S40" s="178"/>
      <c r="T40" s="178" t="s">
        <v>224</v>
      </c>
      <c r="U40" s="178"/>
      <c r="V40" s="178"/>
      <c r="W40" s="178"/>
      <c r="X40" s="178" t="s">
        <v>224</v>
      </c>
      <c r="Y40" s="178"/>
    </row>
    <row r="41" spans="1:25" s="20" customFormat="1" ht="13.5">
      <c r="A41" s="174" t="s">
        <v>209</v>
      </c>
      <c r="B41" s="174">
        <v>13210</v>
      </c>
      <c r="C41" s="174" t="s">
        <v>256</v>
      </c>
      <c r="D41" s="175">
        <f t="shared" si="1"/>
        <v>109730</v>
      </c>
      <c r="E41" s="176">
        <f t="shared" si="2"/>
        <v>61</v>
      </c>
      <c r="F41" s="177">
        <f t="shared" si="3"/>
        <v>0.05559099608129044</v>
      </c>
      <c r="G41" s="174">
        <v>61</v>
      </c>
      <c r="H41" s="174"/>
      <c r="I41" s="176">
        <f t="shared" si="4"/>
        <v>109669</v>
      </c>
      <c r="J41" s="177">
        <f t="shared" si="5"/>
        <v>99.94440900391871</v>
      </c>
      <c r="K41" s="174">
        <v>109603</v>
      </c>
      <c r="L41" s="177">
        <f t="shared" si="6"/>
        <v>99.88426136881436</v>
      </c>
      <c r="M41" s="174"/>
      <c r="N41" s="177">
        <f t="shared" si="7"/>
        <v>0</v>
      </c>
      <c r="O41" s="174">
        <v>66</v>
      </c>
      <c r="P41" s="174"/>
      <c r="Q41" s="177">
        <f t="shared" si="8"/>
        <v>0.06014763510434703</v>
      </c>
      <c r="R41" s="178" t="s">
        <v>224</v>
      </c>
      <c r="S41" s="178"/>
      <c r="T41" s="178"/>
      <c r="U41" s="178"/>
      <c r="V41" s="178" t="s">
        <v>224</v>
      </c>
      <c r="W41" s="178"/>
      <c r="X41" s="178"/>
      <c r="Y41" s="178"/>
    </row>
    <row r="42" spans="1:25" s="20" customFormat="1" ht="13.5">
      <c r="A42" s="174" t="s">
        <v>209</v>
      </c>
      <c r="B42" s="174">
        <v>13211</v>
      </c>
      <c r="C42" s="174" t="s">
        <v>257</v>
      </c>
      <c r="D42" s="175">
        <f t="shared" si="1"/>
        <v>177547</v>
      </c>
      <c r="E42" s="176">
        <f t="shared" si="2"/>
        <v>639</v>
      </c>
      <c r="F42" s="177">
        <f t="shared" si="3"/>
        <v>0.35990470129036256</v>
      </c>
      <c r="G42" s="174">
        <v>639</v>
      </c>
      <c r="H42" s="174"/>
      <c r="I42" s="176">
        <f t="shared" si="4"/>
        <v>176908</v>
      </c>
      <c r="J42" s="177">
        <f t="shared" si="5"/>
        <v>99.64009529870964</v>
      </c>
      <c r="K42" s="174">
        <v>172021</v>
      </c>
      <c r="L42" s="177">
        <f t="shared" si="6"/>
        <v>96.88758469588335</v>
      </c>
      <c r="M42" s="174"/>
      <c r="N42" s="177">
        <f t="shared" si="7"/>
        <v>0</v>
      </c>
      <c r="O42" s="174">
        <v>4887</v>
      </c>
      <c r="P42" s="174"/>
      <c r="Q42" s="177">
        <f t="shared" si="8"/>
        <v>2.752510602826294</v>
      </c>
      <c r="R42" s="178"/>
      <c r="S42" s="178" t="s">
        <v>224</v>
      </c>
      <c r="T42" s="178"/>
      <c r="U42" s="178"/>
      <c r="V42" s="178" t="s">
        <v>224</v>
      </c>
      <c r="W42" s="178"/>
      <c r="X42" s="178"/>
      <c r="Y42" s="178"/>
    </row>
    <row r="43" spans="1:25" s="20" customFormat="1" ht="13.5">
      <c r="A43" s="174" t="s">
        <v>209</v>
      </c>
      <c r="B43" s="174">
        <v>13212</v>
      </c>
      <c r="C43" s="174" t="s">
        <v>258</v>
      </c>
      <c r="D43" s="175">
        <f t="shared" si="1"/>
        <v>171268</v>
      </c>
      <c r="E43" s="176">
        <f t="shared" si="2"/>
        <v>8735</v>
      </c>
      <c r="F43" s="177">
        <f t="shared" si="3"/>
        <v>5.10019384823785</v>
      </c>
      <c r="G43" s="174">
        <v>8735</v>
      </c>
      <c r="H43" s="174"/>
      <c r="I43" s="176">
        <f t="shared" si="4"/>
        <v>162533</v>
      </c>
      <c r="J43" s="177">
        <f t="shared" si="5"/>
        <v>94.89980615176215</v>
      </c>
      <c r="K43" s="174">
        <v>152781</v>
      </c>
      <c r="L43" s="177">
        <f t="shared" si="6"/>
        <v>89.20580610505174</v>
      </c>
      <c r="M43" s="174"/>
      <c r="N43" s="177">
        <f t="shared" si="7"/>
        <v>0</v>
      </c>
      <c r="O43" s="174">
        <v>9752</v>
      </c>
      <c r="P43" s="174">
        <v>1201</v>
      </c>
      <c r="Q43" s="177">
        <f t="shared" si="8"/>
        <v>5.694000046710419</v>
      </c>
      <c r="R43" s="178"/>
      <c r="S43" s="178"/>
      <c r="T43" s="178" t="s">
        <v>224</v>
      </c>
      <c r="U43" s="178"/>
      <c r="V43" s="178" t="s">
        <v>224</v>
      </c>
      <c r="W43" s="178"/>
      <c r="X43" s="178"/>
      <c r="Y43" s="178"/>
    </row>
    <row r="44" spans="1:25" s="20" customFormat="1" ht="13.5">
      <c r="A44" s="174" t="s">
        <v>209</v>
      </c>
      <c r="B44" s="174">
        <v>13213</v>
      </c>
      <c r="C44" s="174" t="s">
        <v>259</v>
      </c>
      <c r="D44" s="175">
        <f t="shared" si="1"/>
        <v>145390</v>
      </c>
      <c r="E44" s="176">
        <f t="shared" si="2"/>
        <v>855</v>
      </c>
      <c r="F44" s="177">
        <f t="shared" si="3"/>
        <v>0.5880734575968086</v>
      </c>
      <c r="G44" s="174">
        <v>855</v>
      </c>
      <c r="H44" s="174"/>
      <c r="I44" s="176">
        <f t="shared" si="4"/>
        <v>144535</v>
      </c>
      <c r="J44" s="177">
        <f t="shared" si="5"/>
        <v>99.4119265424032</v>
      </c>
      <c r="K44" s="174">
        <v>142337</v>
      </c>
      <c r="L44" s="177">
        <f t="shared" si="6"/>
        <v>97.90013068299058</v>
      </c>
      <c r="M44" s="174"/>
      <c r="N44" s="177">
        <f t="shared" si="7"/>
        <v>0</v>
      </c>
      <c r="O44" s="174">
        <v>2198</v>
      </c>
      <c r="P44" s="174">
        <v>720</v>
      </c>
      <c r="Q44" s="177">
        <f t="shared" si="8"/>
        <v>1.5117958594126144</v>
      </c>
      <c r="R44" s="178" t="s">
        <v>224</v>
      </c>
      <c r="S44" s="178"/>
      <c r="T44" s="178"/>
      <c r="U44" s="178"/>
      <c r="V44" s="178" t="s">
        <v>224</v>
      </c>
      <c r="W44" s="178"/>
      <c r="X44" s="178"/>
      <c r="Y44" s="178"/>
    </row>
    <row r="45" spans="1:25" s="20" customFormat="1" ht="13.5">
      <c r="A45" s="174" t="s">
        <v>209</v>
      </c>
      <c r="B45" s="174">
        <v>13214</v>
      </c>
      <c r="C45" s="174" t="s">
        <v>260</v>
      </c>
      <c r="D45" s="175">
        <f t="shared" si="1"/>
        <v>114121</v>
      </c>
      <c r="E45" s="176">
        <f t="shared" si="2"/>
        <v>399</v>
      </c>
      <c r="F45" s="177">
        <f t="shared" si="3"/>
        <v>0.3496289026559529</v>
      </c>
      <c r="G45" s="174">
        <v>399</v>
      </c>
      <c r="H45" s="174"/>
      <c r="I45" s="176">
        <f t="shared" si="4"/>
        <v>113722</v>
      </c>
      <c r="J45" s="177">
        <f t="shared" si="5"/>
        <v>99.65037109734405</v>
      </c>
      <c r="K45" s="174">
        <v>112632</v>
      </c>
      <c r="L45" s="177">
        <f t="shared" si="6"/>
        <v>98.69524452116613</v>
      </c>
      <c r="M45" s="174"/>
      <c r="N45" s="177">
        <f t="shared" si="7"/>
        <v>0</v>
      </c>
      <c r="O45" s="174">
        <v>1090</v>
      </c>
      <c r="P45" s="174">
        <v>75</v>
      </c>
      <c r="Q45" s="177">
        <f t="shared" si="8"/>
        <v>0.9551265761779164</v>
      </c>
      <c r="R45" s="178"/>
      <c r="S45" s="178" t="s">
        <v>224</v>
      </c>
      <c r="T45" s="178"/>
      <c r="U45" s="178"/>
      <c r="V45" s="178" t="s">
        <v>224</v>
      </c>
      <c r="W45" s="178"/>
      <c r="X45" s="178"/>
      <c r="Y45" s="178"/>
    </row>
    <row r="46" spans="1:25" s="20" customFormat="1" ht="13.5">
      <c r="A46" s="174" t="s">
        <v>209</v>
      </c>
      <c r="B46" s="174">
        <v>13215</v>
      </c>
      <c r="C46" s="174" t="s">
        <v>261</v>
      </c>
      <c r="D46" s="175">
        <f t="shared" si="1"/>
        <v>72249</v>
      </c>
      <c r="E46" s="176">
        <f t="shared" si="2"/>
        <v>567</v>
      </c>
      <c r="F46" s="177">
        <f t="shared" si="3"/>
        <v>0.7847859485944442</v>
      </c>
      <c r="G46" s="174">
        <v>567</v>
      </c>
      <c r="H46" s="174"/>
      <c r="I46" s="176">
        <f t="shared" si="4"/>
        <v>71682</v>
      </c>
      <c r="J46" s="177">
        <f t="shared" si="5"/>
        <v>99.21521405140555</v>
      </c>
      <c r="K46" s="174">
        <v>70079</v>
      </c>
      <c r="L46" s="177">
        <f t="shared" si="6"/>
        <v>96.99649822142867</v>
      </c>
      <c r="M46" s="174"/>
      <c r="N46" s="177">
        <f t="shared" si="7"/>
        <v>0</v>
      </c>
      <c r="O46" s="174">
        <v>1603</v>
      </c>
      <c r="P46" s="174"/>
      <c r="Q46" s="177">
        <f t="shared" si="8"/>
        <v>2.2187158299768854</v>
      </c>
      <c r="R46" s="178" t="s">
        <v>224</v>
      </c>
      <c r="S46" s="178"/>
      <c r="T46" s="178"/>
      <c r="U46" s="178"/>
      <c r="V46" s="178" t="s">
        <v>224</v>
      </c>
      <c r="W46" s="178"/>
      <c r="X46" s="178"/>
      <c r="Y46" s="178"/>
    </row>
    <row r="47" spans="1:25" s="20" customFormat="1" ht="13.5">
      <c r="A47" s="174" t="s">
        <v>209</v>
      </c>
      <c r="B47" s="174">
        <v>13218</v>
      </c>
      <c r="C47" s="174" t="s">
        <v>262</v>
      </c>
      <c r="D47" s="175">
        <f t="shared" si="1"/>
        <v>58992</v>
      </c>
      <c r="E47" s="176">
        <f t="shared" si="2"/>
        <v>192</v>
      </c>
      <c r="F47" s="177">
        <f t="shared" si="3"/>
        <v>0.32546786004882017</v>
      </c>
      <c r="G47" s="174">
        <v>192</v>
      </c>
      <c r="H47" s="174"/>
      <c r="I47" s="176">
        <f t="shared" si="4"/>
        <v>58800</v>
      </c>
      <c r="J47" s="177">
        <f t="shared" si="5"/>
        <v>99.67453213995118</v>
      </c>
      <c r="K47" s="174">
        <v>58668</v>
      </c>
      <c r="L47" s="177">
        <f t="shared" si="6"/>
        <v>99.4507729861676</v>
      </c>
      <c r="M47" s="174"/>
      <c r="N47" s="177">
        <f t="shared" si="7"/>
        <v>0</v>
      </c>
      <c r="O47" s="174">
        <v>132</v>
      </c>
      <c r="P47" s="174"/>
      <c r="Q47" s="177">
        <f t="shared" si="8"/>
        <v>0.22375915378356387</v>
      </c>
      <c r="R47" s="178"/>
      <c r="S47" s="178" t="s">
        <v>224</v>
      </c>
      <c r="T47" s="178"/>
      <c r="U47" s="178"/>
      <c r="V47" s="178"/>
      <c r="W47" s="178"/>
      <c r="X47" s="178"/>
      <c r="Y47" s="178" t="s">
        <v>224</v>
      </c>
    </row>
    <row r="48" spans="1:25" s="20" customFormat="1" ht="13.5">
      <c r="A48" s="174" t="s">
        <v>209</v>
      </c>
      <c r="B48" s="174">
        <v>13219</v>
      </c>
      <c r="C48" s="174" t="s">
        <v>263</v>
      </c>
      <c r="D48" s="175">
        <f t="shared" si="1"/>
        <v>76214</v>
      </c>
      <c r="E48" s="176">
        <f t="shared" si="2"/>
        <v>2</v>
      </c>
      <c r="F48" s="177">
        <f t="shared" si="3"/>
        <v>0.0026241897814049914</v>
      </c>
      <c r="G48" s="174">
        <v>2</v>
      </c>
      <c r="H48" s="174"/>
      <c r="I48" s="176">
        <f t="shared" si="4"/>
        <v>76212</v>
      </c>
      <c r="J48" s="177">
        <f t="shared" si="5"/>
        <v>99.99737581021859</v>
      </c>
      <c r="K48" s="174">
        <v>76212</v>
      </c>
      <c r="L48" s="177">
        <f t="shared" si="6"/>
        <v>99.99737581021859</v>
      </c>
      <c r="M48" s="174"/>
      <c r="N48" s="177">
        <f t="shared" si="7"/>
        <v>0</v>
      </c>
      <c r="O48" s="174"/>
      <c r="P48" s="174"/>
      <c r="Q48" s="177">
        <f t="shared" si="8"/>
        <v>0</v>
      </c>
      <c r="R48" s="178" t="s">
        <v>224</v>
      </c>
      <c r="S48" s="178"/>
      <c r="T48" s="178"/>
      <c r="U48" s="178"/>
      <c r="V48" s="178"/>
      <c r="W48" s="178"/>
      <c r="X48" s="178"/>
      <c r="Y48" s="178" t="s">
        <v>224</v>
      </c>
    </row>
    <row r="49" spans="1:25" s="20" customFormat="1" ht="13.5">
      <c r="A49" s="174" t="s">
        <v>209</v>
      </c>
      <c r="B49" s="174">
        <v>13220</v>
      </c>
      <c r="C49" s="174" t="s">
        <v>264</v>
      </c>
      <c r="D49" s="175">
        <f t="shared" si="1"/>
        <v>80463</v>
      </c>
      <c r="E49" s="176">
        <f t="shared" si="2"/>
        <v>376</v>
      </c>
      <c r="F49" s="177">
        <f t="shared" si="3"/>
        <v>0.4672955271366964</v>
      </c>
      <c r="G49" s="174">
        <v>376</v>
      </c>
      <c r="H49" s="174"/>
      <c r="I49" s="176">
        <f t="shared" si="4"/>
        <v>80087</v>
      </c>
      <c r="J49" s="177">
        <f t="shared" si="5"/>
        <v>99.5327044728633</v>
      </c>
      <c r="K49" s="174">
        <v>78072</v>
      </c>
      <c r="L49" s="177">
        <f t="shared" si="6"/>
        <v>97.0284478580217</v>
      </c>
      <c r="M49" s="174"/>
      <c r="N49" s="177">
        <f t="shared" si="7"/>
        <v>0</v>
      </c>
      <c r="O49" s="174">
        <v>2015</v>
      </c>
      <c r="P49" s="174">
        <v>8</v>
      </c>
      <c r="Q49" s="177">
        <f t="shared" si="8"/>
        <v>2.504256614841604</v>
      </c>
      <c r="R49" s="178"/>
      <c r="S49" s="178" t="s">
        <v>224</v>
      </c>
      <c r="T49" s="178"/>
      <c r="U49" s="178"/>
      <c r="V49" s="178" t="s">
        <v>224</v>
      </c>
      <c r="W49" s="178"/>
      <c r="X49" s="178"/>
      <c r="Y49" s="178"/>
    </row>
    <row r="50" spans="1:25" s="20" customFormat="1" ht="13.5">
      <c r="A50" s="174" t="s">
        <v>209</v>
      </c>
      <c r="B50" s="174">
        <v>13221</v>
      </c>
      <c r="C50" s="174" t="s">
        <v>265</v>
      </c>
      <c r="D50" s="175">
        <f t="shared" si="1"/>
        <v>72664</v>
      </c>
      <c r="E50" s="176">
        <f t="shared" si="2"/>
        <v>250</v>
      </c>
      <c r="F50" s="177">
        <f t="shared" si="3"/>
        <v>0.3440493229109325</v>
      </c>
      <c r="G50" s="174">
        <v>250</v>
      </c>
      <c r="H50" s="174"/>
      <c r="I50" s="176">
        <f t="shared" si="4"/>
        <v>72414</v>
      </c>
      <c r="J50" s="177">
        <f t="shared" si="5"/>
        <v>99.65595067708907</v>
      </c>
      <c r="K50" s="174">
        <v>71249</v>
      </c>
      <c r="L50" s="177">
        <f t="shared" si="6"/>
        <v>98.05268083232413</v>
      </c>
      <c r="M50" s="174"/>
      <c r="N50" s="177">
        <f t="shared" si="7"/>
        <v>0</v>
      </c>
      <c r="O50" s="174">
        <v>1165</v>
      </c>
      <c r="P50" s="174"/>
      <c r="Q50" s="177">
        <f t="shared" si="8"/>
        <v>1.6032698447649454</v>
      </c>
      <c r="R50" s="178"/>
      <c r="S50" s="178" t="s">
        <v>224</v>
      </c>
      <c r="T50" s="178"/>
      <c r="U50" s="178"/>
      <c r="V50" s="178" t="s">
        <v>224</v>
      </c>
      <c r="W50" s="178"/>
      <c r="X50" s="178"/>
      <c r="Y50" s="178"/>
    </row>
    <row r="51" spans="1:25" s="20" customFormat="1" ht="13.5">
      <c r="A51" s="174" t="s">
        <v>209</v>
      </c>
      <c r="B51" s="174">
        <v>13222</v>
      </c>
      <c r="C51" s="174" t="s">
        <v>266</v>
      </c>
      <c r="D51" s="175">
        <f t="shared" si="1"/>
        <v>114425</v>
      </c>
      <c r="E51" s="176">
        <f t="shared" si="2"/>
        <v>591</v>
      </c>
      <c r="F51" s="177">
        <f t="shared" si="3"/>
        <v>0.5164955210836794</v>
      </c>
      <c r="G51" s="174">
        <v>591</v>
      </c>
      <c r="H51" s="174"/>
      <c r="I51" s="176">
        <f t="shared" si="4"/>
        <v>113834</v>
      </c>
      <c r="J51" s="177">
        <f t="shared" si="5"/>
        <v>99.48350447891632</v>
      </c>
      <c r="K51" s="174">
        <v>112746</v>
      </c>
      <c r="L51" s="177">
        <f t="shared" si="6"/>
        <v>98.53266331658291</v>
      </c>
      <c r="M51" s="174"/>
      <c r="N51" s="177">
        <f t="shared" si="7"/>
        <v>0</v>
      </c>
      <c r="O51" s="174">
        <v>1088</v>
      </c>
      <c r="P51" s="174"/>
      <c r="Q51" s="177">
        <f t="shared" si="8"/>
        <v>0.9508411623334061</v>
      </c>
      <c r="R51" s="178"/>
      <c r="S51" s="178" t="s">
        <v>224</v>
      </c>
      <c r="T51" s="178"/>
      <c r="U51" s="178"/>
      <c r="V51" s="178" t="s">
        <v>224</v>
      </c>
      <c r="W51" s="178"/>
      <c r="X51" s="178"/>
      <c r="Y51" s="178"/>
    </row>
    <row r="52" spans="1:25" s="20" customFormat="1" ht="13.5">
      <c r="A52" s="174" t="s">
        <v>209</v>
      </c>
      <c r="B52" s="174">
        <v>13223</v>
      </c>
      <c r="C52" s="174" t="s">
        <v>267</v>
      </c>
      <c r="D52" s="175">
        <f t="shared" si="1"/>
        <v>67791</v>
      </c>
      <c r="E52" s="176">
        <f t="shared" si="2"/>
        <v>782</v>
      </c>
      <c r="F52" s="177">
        <f t="shared" si="3"/>
        <v>1.1535454558864746</v>
      </c>
      <c r="G52" s="174">
        <v>782</v>
      </c>
      <c r="H52" s="174"/>
      <c r="I52" s="176">
        <f t="shared" si="4"/>
        <v>67009</v>
      </c>
      <c r="J52" s="177">
        <f t="shared" si="5"/>
        <v>98.84645454411353</v>
      </c>
      <c r="K52" s="174">
        <v>66311</v>
      </c>
      <c r="L52" s="177">
        <f t="shared" si="6"/>
        <v>97.81681934180054</v>
      </c>
      <c r="M52" s="174"/>
      <c r="N52" s="177">
        <f t="shared" si="7"/>
        <v>0</v>
      </c>
      <c r="O52" s="174">
        <v>698</v>
      </c>
      <c r="P52" s="174"/>
      <c r="Q52" s="177">
        <f t="shared" si="8"/>
        <v>1.0296352023129915</v>
      </c>
      <c r="R52" s="178" t="s">
        <v>224</v>
      </c>
      <c r="S52" s="178"/>
      <c r="T52" s="178"/>
      <c r="U52" s="178"/>
      <c r="V52" s="178"/>
      <c r="W52" s="178"/>
      <c r="X52" s="178"/>
      <c r="Y52" s="178" t="s">
        <v>224</v>
      </c>
    </row>
    <row r="53" spans="1:25" s="20" customFormat="1" ht="13.5">
      <c r="A53" s="174" t="s">
        <v>209</v>
      </c>
      <c r="B53" s="174">
        <v>13224</v>
      </c>
      <c r="C53" s="174" t="s">
        <v>268</v>
      </c>
      <c r="D53" s="175">
        <f t="shared" si="1"/>
        <v>142251</v>
      </c>
      <c r="E53" s="176">
        <f t="shared" si="2"/>
        <v>178</v>
      </c>
      <c r="F53" s="177">
        <f t="shared" si="3"/>
        <v>0.1251309305382739</v>
      </c>
      <c r="G53" s="174">
        <v>178</v>
      </c>
      <c r="H53" s="174"/>
      <c r="I53" s="176">
        <f t="shared" si="4"/>
        <v>142073</v>
      </c>
      <c r="J53" s="177">
        <f t="shared" si="5"/>
        <v>99.87486906946172</v>
      </c>
      <c r="K53" s="174">
        <v>141828</v>
      </c>
      <c r="L53" s="177">
        <f t="shared" si="6"/>
        <v>99.70263829428264</v>
      </c>
      <c r="M53" s="174"/>
      <c r="N53" s="177">
        <f t="shared" si="7"/>
        <v>0</v>
      </c>
      <c r="O53" s="174">
        <v>245</v>
      </c>
      <c r="P53" s="174"/>
      <c r="Q53" s="177">
        <f t="shared" si="8"/>
        <v>0.17223077517908486</v>
      </c>
      <c r="R53" s="178" t="s">
        <v>224</v>
      </c>
      <c r="S53" s="178"/>
      <c r="T53" s="178"/>
      <c r="U53" s="178"/>
      <c r="V53" s="178" t="s">
        <v>224</v>
      </c>
      <c r="W53" s="178"/>
      <c r="X53" s="178"/>
      <c r="Y53" s="178"/>
    </row>
    <row r="54" spans="1:25" s="20" customFormat="1" ht="13.5">
      <c r="A54" s="174" t="s">
        <v>209</v>
      </c>
      <c r="B54" s="174">
        <v>13225</v>
      </c>
      <c r="C54" s="174" t="s">
        <v>269</v>
      </c>
      <c r="D54" s="175">
        <f t="shared" si="1"/>
        <v>77751</v>
      </c>
      <c r="E54" s="176">
        <f t="shared" si="2"/>
        <v>1043</v>
      </c>
      <c r="F54" s="177">
        <f t="shared" si="3"/>
        <v>1.3414618461498888</v>
      </c>
      <c r="G54" s="174">
        <v>1043</v>
      </c>
      <c r="H54" s="174"/>
      <c r="I54" s="176">
        <f t="shared" si="4"/>
        <v>76708</v>
      </c>
      <c r="J54" s="177">
        <f t="shared" si="5"/>
        <v>98.6585381538501</v>
      </c>
      <c r="K54" s="174">
        <v>72073</v>
      </c>
      <c r="L54" s="177">
        <f t="shared" si="6"/>
        <v>92.69720003601239</v>
      </c>
      <c r="M54" s="174"/>
      <c r="N54" s="177">
        <f t="shared" si="7"/>
        <v>0</v>
      </c>
      <c r="O54" s="174">
        <v>4635</v>
      </c>
      <c r="P54" s="174">
        <v>973</v>
      </c>
      <c r="Q54" s="177">
        <f t="shared" si="8"/>
        <v>5.9613381178377125</v>
      </c>
      <c r="R54" s="178" t="s">
        <v>224</v>
      </c>
      <c r="S54" s="178"/>
      <c r="T54" s="178"/>
      <c r="U54" s="178"/>
      <c r="V54" s="178" t="s">
        <v>224</v>
      </c>
      <c r="W54" s="178"/>
      <c r="X54" s="178"/>
      <c r="Y54" s="178"/>
    </row>
    <row r="55" spans="1:25" s="20" customFormat="1" ht="13.5">
      <c r="A55" s="174" t="s">
        <v>209</v>
      </c>
      <c r="B55" s="174">
        <v>13227</v>
      </c>
      <c r="C55" s="174" t="s">
        <v>270</v>
      </c>
      <c r="D55" s="175">
        <f t="shared" si="1"/>
        <v>55598</v>
      </c>
      <c r="E55" s="176">
        <f t="shared" si="2"/>
        <v>108</v>
      </c>
      <c r="F55" s="177">
        <f t="shared" si="3"/>
        <v>0.19425159178387713</v>
      </c>
      <c r="G55" s="174">
        <v>108</v>
      </c>
      <c r="H55" s="174"/>
      <c r="I55" s="176">
        <f t="shared" si="4"/>
        <v>55490</v>
      </c>
      <c r="J55" s="177">
        <f t="shared" si="5"/>
        <v>99.80574840821612</v>
      </c>
      <c r="K55" s="174">
        <v>55032</v>
      </c>
      <c r="L55" s="177">
        <f t="shared" si="6"/>
        <v>98.98197776898449</v>
      </c>
      <c r="M55" s="174"/>
      <c r="N55" s="177">
        <f t="shared" si="7"/>
        <v>0</v>
      </c>
      <c r="O55" s="174">
        <v>458</v>
      </c>
      <c r="P55" s="174">
        <v>215</v>
      </c>
      <c r="Q55" s="177">
        <f t="shared" si="8"/>
        <v>0.8237706392316271</v>
      </c>
      <c r="R55" s="178" t="s">
        <v>224</v>
      </c>
      <c r="S55" s="178"/>
      <c r="T55" s="178"/>
      <c r="U55" s="178"/>
      <c r="V55" s="178" t="s">
        <v>224</v>
      </c>
      <c r="W55" s="178"/>
      <c r="X55" s="178"/>
      <c r="Y55" s="178"/>
    </row>
    <row r="56" spans="1:25" s="20" customFormat="1" ht="13.5">
      <c r="A56" s="174" t="s">
        <v>209</v>
      </c>
      <c r="B56" s="174">
        <v>13228</v>
      </c>
      <c r="C56" s="174" t="s">
        <v>271</v>
      </c>
      <c r="D56" s="175">
        <f t="shared" si="1"/>
        <v>80223</v>
      </c>
      <c r="E56" s="176">
        <f t="shared" si="2"/>
        <v>2964</v>
      </c>
      <c r="F56" s="177">
        <f t="shared" si="3"/>
        <v>3.6947010209042292</v>
      </c>
      <c r="G56" s="174">
        <v>2948</v>
      </c>
      <c r="H56" s="174">
        <v>16</v>
      </c>
      <c r="I56" s="176">
        <f t="shared" si="4"/>
        <v>77259</v>
      </c>
      <c r="J56" s="177">
        <f t="shared" si="5"/>
        <v>96.30529897909577</v>
      </c>
      <c r="K56" s="174">
        <v>65830</v>
      </c>
      <c r="L56" s="177">
        <f t="shared" si="6"/>
        <v>82.05876120314622</v>
      </c>
      <c r="M56" s="174"/>
      <c r="N56" s="177">
        <f t="shared" si="7"/>
        <v>0</v>
      </c>
      <c r="O56" s="174">
        <v>11429</v>
      </c>
      <c r="P56" s="174">
        <v>3177</v>
      </c>
      <c r="Q56" s="177">
        <f t="shared" si="8"/>
        <v>14.246537775949541</v>
      </c>
      <c r="R56" s="178" t="s">
        <v>224</v>
      </c>
      <c r="S56" s="178"/>
      <c r="T56" s="178"/>
      <c r="U56" s="178"/>
      <c r="V56" s="178" t="s">
        <v>224</v>
      </c>
      <c r="W56" s="178"/>
      <c r="X56" s="178"/>
      <c r="Y56" s="178"/>
    </row>
    <row r="57" spans="1:25" s="20" customFormat="1" ht="13.5">
      <c r="A57" s="174" t="s">
        <v>209</v>
      </c>
      <c r="B57" s="174">
        <v>13229</v>
      </c>
      <c r="C57" s="174" t="s">
        <v>272</v>
      </c>
      <c r="D57" s="175">
        <f t="shared" si="1"/>
        <v>189184</v>
      </c>
      <c r="E57" s="176">
        <f t="shared" si="2"/>
        <v>424</v>
      </c>
      <c r="F57" s="177">
        <f t="shared" si="3"/>
        <v>0.22412043301759133</v>
      </c>
      <c r="G57" s="174">
        <v>424</v>
      </c>
      <c r="H57" s="174"/>
      <c r="I57" s="176">
        <f t="shared" si="4"/>
        <v>188760</v>
      </c>
      <c r="J57" s="177">
        <f t="shared" si="5"/>
        <v>99.77587956698241</v>
      </c>
      <c r="K57" s="174">
        <v>186333</v>
      </c>
      <c r="L57" s="177">
        <f t="shared" si="6"/>
        <v>98.49300152232748</v>
      </c>
      <c r="M57" s="174"/>
      <c r="N57" s="177">
        <f t="shared" si="7"/>
        <v>0</v>
      </c>
      <c r="O57" s="174">
        <v>2427</v>
      </c>
      <c r="P57" s="174"/>
      <c r="Q57" s="177">
        <f t="shared" si="8"/>
        <v>1.282878044654939</v>
      </c>
      <c r="R57" s="178"/>
      <c r="S57" s="178" t="s">
        <v>224</v>
      </c>
      <c r="T57" s="178"/>
      <c r="U57" s="178"/>
      <c r="V57" s="178"/>
      <c r="W57" s="178" t="s">
        <v>224</v>
      </c>
      <c r="X57" s="178"/>
      <c r="Y57" s="178"/>
    </row>
    <row r="58" spans="1:25" s="20" customFormat="1" ht="13.5">
      <c r="A58" s="174" t="s">
        <v>209</v>
      </c>
      <c r="B58" s="174">
        <v>13303</v>
      </c>
      <c r="C58" s="174" t="s">
        <v>273</v>
      </c>
      <c r="D58" s="175">
        <f t="shared" si="1"/>
        <v>33855</v>
      </c>
      <c r="E58" s="176">
        <f t="shared" si="2"/>
        <v>696</v>
      </c>
      <c r="F58" s="177">
        <f t="shared" si="3"/>
        <v>2.0558263181214</v>
      </c>
      <c r="G58" s="174">
        <v>696</v>
      </c>
      <c r="H58" s="174"/>
      <c r="I58" s="176">
        <f t="shared" si="4"/>
        <v>33159</v>
      </c>
      <c r="J58" s="177">
        <f t="shared" si="5"/>
        <v>97.9441736818786</v>
      </c>
      <c r="K58" s="174">
        <v>31089</v>
      </c>
      <c r="L58" s="177">
        <f t="shared" si="6"/>
        <v>91.82986264953477</v>
      </c>
      <c r="M58" s="174"/>
      <c r="N58" s="177">
        <f t="shared" si="7"/>
        <v>0</v>
      </c>
      <c r="O58" s="174">
        <v>2070</v>
      </c>
      <c r="P58" s="174">
        <v>591</v>
      </c>
      <c r="Q58" s="177">
        <f t="shared" si="8"/>
        <v>6.114311032343819</v>
      </c>
      <c r="R58" s="178"/>
      <c r="S58" s="178" t="s">
        <v>224</v>
      </c>
      <c r="T58" s="178"/>
      <c r="U58" s="178"/>
      <c r="V58" s="178"/>
      <c r="W58" s="178"/>
      <c r="X58" s="178"/>
      <c r="Y58" s="178" t="s">
        <v>224</v>
      </c>
    </row>
    <row r="59" spans="1:25" s="20" customFormat="1" ht="13.5">
      <c r="A59" s="174" t="s">
        <v>209</v>
      </c>
      <c r="B59" s="174">
        <v>13305</v>
      </c>
      <c r="C59" s="174" t="s">
        <v>274</v>
      </c>
      <c r="D59" s="175">
        <f t="shared" si="1"/>
        <v>15838</v>
      </c>
      <c r="E59" s="176">
        <f t="shared" si="2"/>
        <v>451</v>
      </c>
      <c r="F59" s="177">
        <f t="shared" si="3"/>
        <v>2.847581765374416</v>
      </c>
      <c r="G59" s="174">
        <v>448</v>
      </c>
      <c r="H59" s="174">
        <v>3</v>
      </c>
      <c r="I59" s="176">
        <f t="shared" si="4"/>
        <v>15387</v>
      </c>
      <c r="J59" s="177">
        <f t="shared" si="5"/>
        <v>97.15241823462559</v>
      </c>
      <c r="K59" s="174">
        <v>13961</v>
      </c>
      <c r="L59" s="177">
        <f t="shared" si="6"/>
        <v>88.14875615608031</v>
      </c>
      <c r="M59" s="174"/>
      <c r="N59" s="177">
        <f t="shared" si="7"/>
        <v>0</v>
      </c>
      <c r="O59" s="174">
        <v>1426</v>
      </c>
      <c r="P59" s="174">
        <v>356</v>
      </c>
      <c r="Q59" s="177">
        <f t="shared" si="8"/>
        <v>9.003662078545272</v>
      </c>
      <c r="R59" s="178" t="s">
        <v>224</v>
      </c>
      <c r="S59" s="178"/>
      <c r="T59" s="178"/>
      <c r="U59" s="178"/>
      <c r="V59" s="178" t="s">
        <v>224</v>
      </c>
      <c r="W59" s="178"/>
      <c r="X59" s="178"/>
      <c r="Y59" s="178"/>
    </row>
    <row r="60" spans="1:25" s="20" customFormat="1" ht="13.5">
      <c r="A60" s="174" t="s">
        <v>209</v>
      </c>
      <c r="B60" s="174">
        <v>13307</v>
      </c>
      <c r="C60" s="174" t="s">
        <v>275</v>
      </c>
      <c r="D60" s="175">
        <f t="shared" si="1"/>
        <v>3018</v>
      </c>
      <c r="E60" s="176">
        <f t="shared" si="2"/>
        <v>1231</v>
      </c>
      <c r="F60" s="177">
        <f t="shared" si="3"/>
        <v>40.78860172299536</v>
      </c>
      <c r="G60" s="174">
        <v>1116</v>
      </c>
      <c r="H60" s="174">
        <v>115</v>
      </c>
      <c r="I60" s="176">
        <f t="shared" si="4"/>
        <v>1787</v>
      </c>
      <c r="J60" s="177">
        <f t="shared" si="5"/>
        <v>59.21139827700463</v>
      </c>
      <c r="K60" s="174">
        <v>93</v>
      </c>
      <c r="L60" s="177">
        <f t="shared" si="6"/>
        <v>3.081510934393638</v>
      </c>
      <c r="M60" s="174"/>
      <c r="N60" s="177">
        <f t="shared" si="7"/>
        <v>0</v>
      </c>
      <c r="O60" s="174">
        <v>1694</v>
      </c>
      <c r="P60" s="174">
        <v>1213</v>
      </c>
      <c r="Q60" s="177">
        <f t="shared" si="8"/>
        <v>56.129887342611</v>
      </c>
      <c r="R60" s="178"/>
      <c r="S60" s="178"/>
      <c r="T60" s="178" t="s">
        <v>224</v>
      </c>
      <c r="U60" s="178"/>
      <c r="V60" s="178"/>
      <c r="W60" s="178" t="s">
        <v>224</v>
      </c>
      <c r="X60" s="178"/>
      <c r="Y60" s="178"/>
    </row>
    <row r="61" spans="1:25" s="20" customFormat="1" ht="13.5">
      <c r="A61" s="174" t="s">
        <v>209</v>
      </c>
      <c r="B61" s="174">
        <v>13308</v>
      </c>
      <c r="C61" s="174" t="s">
        <v>276</v>
      </c>
      <c r="D61" s="175">
        <f t="shared" si="1"/>
        <v>6826</v>
      </c>
      <c r="E61" s="176">
        <f t="shared" si="2"/>
        <v>2201</v>
      </c>
      <c r="F61" s="177">
        <f t="shared" si="3"/>
        <v>32.24435980076179</v>
      </c>
      <c r="G61" s="174">
        <v>2066</v>
      </c>
      <c r="H61" s="174">
        <v>135</v>
      </c>
      <c r="I61" s="176">
        <f t="shared" si="4"/>
        <v>4625</v>
      </c>
      <c r="J61" s="177">
        <f t="shared" si="5"/>
        <v>67.75564019923821</v>
      </c>
      <c r="K61" s="174">
        <v>349</v>
      </c>
      <c r="L61" s="177">
        <f t="shared" si="6"/>
        <v>5.112803984764137</v>
      </c>
      <c r="M61" s="174"/>
      <c r="N61" s="177">
        <f t="shared" si="7"/>
        <v>0</v>
      </c>
      <c r="O61" s="174">
        <v>4276</v>
      </c>
      <c r="P61" s="174">
        <v>2915</v>
      </c>
      <c r="Q61" s="177">
        <f t="shared" si="8"/>
        <v>62.64283621447407</v>
      </c>
      <c r="R61" s="178"/>
      <c r="S61" s="178"/>
      <c r="T61" s="178" t="s">
        <v>224</v>
      </c>
      <c r="U61" s="178"/>
      <c r="V61" s="178" t="s">
        <v>224</v>
      </c>
      <c r="W61" s="178"/>
      <c r="X61" s="178"/>
      <c r="Y61" s="178"/>
    </row>
    <row r="62" spans="1:25" s="20" customFormat="1" ht="13.5">
      <c r="A62" s="174" t="s">
        <v>209</v>
      </c>
      <c r="B62" s="174">
        <v>13361</v>
      </c>
      <c r="C62" s="174" t="s">
        <v>277</v>
      </c>
      <c r="D62" s="175">
        <f t="shared" si="1"/>
        <v>9022</v>
      </c>
      <c r="E62" s="176">
        <f t="shared" si="2"/>
        <v>3408</v>
      </c>
      <c r="F62" s="177">
        <f t="shared" si="3"/>
        <v>37.77432941698071</v>
      </c>
      <c r="G62" s="174">
        <v>3408</v>
      </c>
      <c r="H62" s="174"/>
      <c r="I62" s="176">
        <f t="shared" si="4"/>
        <v>5614</v>
      </c>
      <c r="J62" s="177">
        <f t="shared" si="5"/>
        <v>62.22567058301929</v>
      </c>
      <c r="K62" s="174"/>
      <c r="L62" s="177">
        <f t="shared" si="6"/>
        <v>0</v>
      </c>
      <c r="M62" s="174"/>
      <c r="N62" s="177">
        <f t="shared" si="7"/>
        <v>0</v>
      </c>
      <c r="O62" s="174">
        <v>5614</v>
      </c>
      <c r="P62" s="174">
        <v>2656</v>
      </c>
      <c r="Q62" s="177">
        <f t="shared" si="8"/>
        <v>62.22567058301929</v>
      </c>
      <c r="R62" s="178" t="s">
        <v>224</v>
      </c>
      <c r="S62" s="178"/>
      <c r="T62" s="178"/>
      <c r="U62" s="178"/>
      <c r="V62" s="178" t="s">
        <v>224</v>
      </c>
      <c r="W62" s="178"/>
      <c r="X62" s="178"/>
      <c r="Y62" s="178"/>
    </row>
    <row r="63" spans="1:25" s="20" customFormat="1" ht="13.5">
      <c r="A63" s="174" t="s">
        <v>209</v>
      </c>
      <c r="B63" s="174">
        <v>13362</v>
      </c>
      <c r="C63" s="174" t="s">
        <v>278</v>
      </c>
      <c r="D63" s="175">
        <f t="shared" si="1"/>
        <v>304</v>
      </c>
      <c r="E63" s="176">
        <f t="shared" si="2"/>
        <v>0</v>
      </c>
      <c r="F63" s="177">
        <f t="shared" si="3"/>
        <v>0</v>
      </c>
      <c r="G63" s="174"/>
      <c r="H63" s="174"/>
      <c r="I63" s="176">
        <f t="shared" si="4"/>
        <v>304</v>
      </c>
      <c r="J63" s="177">
        <f t="shared" si="5"/>
        <v>100</v>
      </c>
      <c r="K63" s="174"/>
      <c r="L63" s="177">
        <f t="shared" si="6"/>
        <v>0</v>
      </c>
      <c r="M63" s="174"/>
      <c r="N63" s="177">
        <f t="shared" si="7"/>
        <v>0</v>
      </c>
      <c r="O63" s="174">
        <v>304</v>
      </c>
      <c r="P63" s="174">
        <v>272</v>
      </c>
      <c r="Q63" s="177">
        <f t="shared" si="8"/>
        <v>100</v>
      </c>
      <c r="R63" s="178"/>
      <c r="S63" s="178" t="s">
        <v>224</v>
      </c>
      <c r="T63" s="178"/>
      <c r="U63" s="178"/>
      <c r="V63" s="178"/>
      <c r="W63" s="178" t="s">
        <v>224</v>
      </c>
      <c r="X63" s="178"/>
      <c r="Y63" s="178"/>
    </row>
    <row r="64" spans="1:25" s="20" customFormat="1" ht="13.5">
      <c r="A64" s="174" t="s">
        <v>209</v>
      </c>
      <c r="B64" s="174">
        <v>13363</v>
      </c>
      <c r="C64" s="174" t="s">
        <v>279</v>
      </c>
      <c r="D64" s="175">
        <f t="shared" si="1"/>
        <v>3176</v>
      </c>
      <c r="E64" s="176">
        <f t="shared" si="2"/>
        <v>159</v>
      </c>
      <c r="F64" s="177">
        <f t="shared" si="3"/>
        <v>5.006297229219143</v>
      </c>
      <c r="G64" s="174">
        <v>159</v>
      </c>
      <c r="H64" s="174"/>
      <c r="I64" s="176">
        <f t="shared" si="4"/>
        <v>3017</v>
      </c>
      <c r="J64" s="177">
        <f t="shared" si="5"/>
        <v>94.99370277078086</v>
      </c>
      <c r="K64" s="174"/>
      <c r="L64" s="177">
        <f t="shared" si="6"/>
        <v>0</v>
      </c>
      <c r="M64" s="174"/>
      <c r="N64" s="177">
        <f t="shared" si="7"/>
        <v>0</v>
      </c>
      <c r="O64" s="174">
        <v>3017</v>
      </c>
      <c r="P64" s="174"/>
      <c r="Q64" s="177">
        <f t="shared" si="8"/>
        <v>94.99370277078086</v>
      </c>
      <c r="R64" s="178" t="s">
        <v>224</v>
      </c>
      <c r="S64" s="178"/>
      <c r="T64" s="178"/>
      <c r="U64" s="178"/>
      <c r="V64" s="178" t="s">
        <v>224</v>
      </c>
      <c r="W64" s="178"/>
      <c r="X64" s="178"/>
      <c r="Y64" s="178"/>
    </row>
    <row r="65" spans="1:25" s="20" customFormat="1" ht="13.5">
      <c r="A65" s="174" t="s">
        <v>209</v>
      </c>
      <c r="B65" s="174">
        <v>13364</v>
      </c>
      <c r="C65" s="174" t="s">
        <v>280</v>
      </c>
      <c r="D65" s="175">
        <f t="shared" si="1"/>
        <v>2138</v>
      </c>
      <c r="E65" s="176">
        <f t="shared" si="2"/>
        <v>620</v>
      </c>
      <c r="F65" s="177">
        <f t="shared" si="3"/>
        <v>28.999064546304957</v>
      </c>
      <c r="G65" s="174">
        <v>620</v>
      </c>
      <c r="H65" s="174"/>
      <c r="I65" s="176">
        <f t="shared" si="4"/>
        <v>1518</v>
      </c>
      <c r="J65" s="177">
        <f t="shared" si="5"/>
        <v>71.00093545369505</v>
      </c>
      <c r="K65" s="174"/>
      <c r="L65" s="177">
        <f t="shared" si="6"/>
        <v>0</v>
      </c>
      <c r="M65" s="174"/>
      <c r="N65" s="177">
        <f t="shared" si="7"/>
        <v>0</v>
      </c>
      <c r="O65" s="174">
        <v>1518</v>
      </c>
      <c r="P65" s="174">
        <v>1454</v>
      </c>
      <c r="Q65" s="177">
        <f t="shared" si="8"/>
        <v>71.00093545369505</v>
      </c>
      <c r="R65" s="178" t="s">
        <v>224</v>
      </c>
      <c r="S65" s="178"/>
      <c r="T65" s="178"/>
      <c r="U65" s="178"/>
      <c r="V65" s="178" t="s">
        <v>224</v>
      </c>
      <c r="W65" s="178"/>
      <c r="X65" s="178"/>
      <c r="Y65" s="178"/>
    </row>
    <row r="66" spans="1:25" s="20" customFormat="1" ht="13.5">
      <c r="A66" s="174" t="s">
        <v>209</v>
      </c>
      <c r="B66" s="174">
        <v>13381</v>
      </c>
      <c r="C66" s="174" t="s">
        <v>281</v>
      </c>
      <c r="D66" s="175">
        <f t="shared" si="1"/>
        <v>2910</v>
      </c>
      <c r="E66" s="176">
        <f t="shared" si="2"/>
        <v>998</v>
      </c>
      <c r="F66" s="177">
        <f t="shared" si="3"/>
        <v>34.29553264604811</v>
      </c>
      <c r="G66" s="174">
        <v>998</v>
      </c>
      <c r="H66" s="174"/>
      <c r="I66" s="176">
        <f t="shared" si="4"/>
        <v>1912</v>
      </c>
      <c r="J66" s="177">
        <f t="shared" si="5"/>
        <v>65.70446735395188</v>
      </c>
      <c r="K66" s="174"/>
      <c r="L66" s="177">
        <f t="shared" si="6"/>
        <v>0</v>
      </c>
      <c r="M66" s="174"/>
      <c r="N66" s="177">
        <f t="shared" si="7"/>
        <v>0</v>
      </c>
      <c r="O66" s="174">
        <v>1912</v>
      </c>
      <c r="P66" s="174">
        <v>1190</v>
      </c>
      <c r="Q66" s="177">
        <f t="shared" si="8"/>
        <v>65.70446735395188</v>
      </c>
      <c r="R66" s="178" t="s">
        <v>224</v>
      </c>
      <c r="S66" s="178"/>
      <c r="T66" s="178"/>
      <c r="U66" s="178"/>
      <c r="V66" s="178" t="s">
        <v>224</v>
      </c>
      <c r="W66" s="178"/>
      <c r="X66" s="178"/>
      <c r="Y66" s="178"/>
    </row>
    <row r="67" spans="1:25" s="20" customFormat="1" ht="13.5">
      <c r="A67" s="174" t="s">
        <v>209</v>
      </c>
      <c r="B67" s="174">
        <v>13382</v>
      </c>
      <c r="C67" s="174" t="s">
        <v>282</v>
      </c>
      <c r="D67" s="175">
        <f t="shared" si="1"/>
        <v>265</v>
      </c>
      <c r="E67" s="176">
        <f t="shared" si="2"/>
        <v>16</v>
      </c>
      <c r="F67" s="177">
        <f t="shared" si="3"/>
        <v>6.037735849056604</v>
      </c>
      <c r="G67" s="174">
        <v>16</v>
      </c>
      <c r="H67" s="174"/>
      <c r="I67" s="176">
        <f t="shared" si="4"/>
        <v>249</v>
      </c>
      <c r="J67" s="177">
        <f t="shared" si="5"/>
        <v>93.9622641509434</v>
      </c>
      <c r="K67" s="174"/>
      <c r="L67" s="177">
        <f t="shared" si="6"/>
        <v>0</v>
      </c>
      <c r="M67" s="174"/>
      <c r="N67" s="177">
        <f t="shared" si="7"/>
        <v>0</v>
      </c>
      <c r="O67" s="174">
        <v>249</v>
      </c>
      <c r="P67" s="174">
        <v>112</v>
      </c>
      <c r="Q67" s="177">
        <f t="shared" si="8"/>
        <v>93.9622641509434</v>
      </c>
      <c r="R67" s="178"/>
      <c r="S67" s="178"/>
      <c r="T67" s="178" t="s">
        <v>224</v>
      </c>
      <c r="U67" s="178"/>
      <c r="V67" s="178"/>
      <c r="W67" s="178"/>
      <c r="X67" s="178" t="s">
        <v>224</v>
      </c>
      <c r="Y67" s="178"/>
    </row>
    <row r="68" spans="1:25" s="20" customFormat="1" ht="13.5">
      <c r="A68" s="174" t="s">
        <v>209</v>
      </c>
      <c r="B68" s="174">
        <v>13401</v>
      </c>
      <c r="C68" s="174" t="s">
        <v>283</v>
      </c>
      <c r="D68" s="175">
        <f t="shared" si="1"/>
        <v>8738</v>
      </c>
      <c r="E68" s="176">
        <f t="shared" si="2"/>
        <v>3050</v>
      </c>
      <c r="F68" s="177">
        <f t="shared" si="3"/>
        <v>34.90501258869306</v>
      </c>
      <c r="G68" s="174">
        <v>3050</v>
      </c>
      <c r="H68" s="174"/>
      <c r="I68" s="176">
        <f t="shared" si="4"/>
        <v>5688</v>
      </c>
      <c r="J68" s="177">
        <f t="shared" si="5"/>
        <v>65.09498741130693</v>
      </c>
      <c r="K68" s="174"/>
      <c r="L68" s="177">
        <f t="shared" si="6"/>
        <v>0</v>
      </c>
      <c r="M68" s="174"/>
      <c r="N68" s="177">
        <f t="shared" si="7"/>
        <v>0</v>
      </c>
      <c r="O68" s="174">
        <v>5688</v>
      </c>
      <c r="P68" s="174">
        <v>2492</v>
      </c>
      <c r="Q68" s="177">
        <f t="shared" si="8"/>
        <v>65.09498741130693</v>
      </c>
      <c r="R68" s="178"/>
      <c r="S68" s="178"/>
      <c r="T68" s="178" t="s">
        <v>224</v>
      </c>
      <c r="U68" s="178"/>
      <c r="V68" s="178"/>
      <c r="W68" s="178"/>
      <c r="X68" s="178" t="s">
        <v>224</v>
      </c>
      <c r="Y68" s="178"/>
    </row>
    <row r="69" spans="1:25" s="20" customFormat="1" ht="13.5">
      <c r="A69" s="174" t="s">
        <v>209</v>
      </c>
      <c r="B69" s="174">
        <v>13402</v>
      </c>
      <c r="C69" s="174" t="s">
        <v>284</v>
      </c>
      <c r="D69" s="175">
        <f t="shared" si="1"/>
        <v>195</v>
      </c>
      <c r="E69" s="176">
        <f t="shared" si="2"/>
        <v>0</v>
      </c>
      <c r="F69" s="177">
        <f t="shared" si="3"/>
        <v>0</v>
      </c>
      <c r="G69" s="174"/>
      <c r="H69" s="174"/>
      <c r="I69" s="176">
        <f t="shared" si="4"/>
        <v>195</v>
      </c>
      <c r="J69" s="177">
        <f t="shared" si="5"/>
        <v>100</v>
      </c>
      <c r="K69" s="174"/>
      <c r="L69" s="177">
        <f t="shared" si="6"/>
        <v>0</v>
      </c>
      <c r="M69" s="174"/>
      <c r="N69" s="177">
        <f t="shared" si="7"/>
        <v>0</v>
      </c>
      <c r="O69" s="174">
        <v>195</v>
      </c>
      <c r="P69" s="174">
        <v>195</v>
      </c>
      <c r="Q69" s="177">
        <f t="shared" si="8"/>
        <v>100</v>
      </c>
      <c r="R69" s="178" t="s">
        <v>224</v>
      </c>
      <c r="S69" s="178"/>
      <c r="T69" s="178"/>
      <c r="U69" s="178"/>
      <c r="V69" s="178"/>
      <c r="W69" s="178"/>
      <c r="X69" s="178"/>
      <c r="Y69" s="178" t="s">
        <v>224</v>
      </c>
    </row>
    <row r="70" spans="1:25" s="20" customFormat="1" ht="13.5">
      <c r="A70" s="174" t="s">
        <v>209</v>
      </c>
      <c r="B70" s="174">
        <v>13421</v>
      </c>
      <c r="C70" s="174" t="s">
        <v>285</v>
      </c>
      <c r="D70" s="175">
        <f t="shared" si="1"/>
        <v>2382</v>
      </c>
      <c r="E70" s="176">
        <f t="shared" si="2"/>
        <v>0</v>
      </c>
      <c r="F70" s="177">
        <f t="shared" si="3"/>
        <v>0</v>
      </c>
      <c r="G70" s="174"/>
      <c r="H70" s="174"/>
      <c r="I70" s="176">
        <f t="shared" si="4"/>
        <v>2382</v>
      </c>
      <c r="J70" s="177">
        <f t="shared" si="5"/>
        <v>100</v>
      </c>
      <c r="K70" s="174"/>
      <c r="L70" s="177">
        <f t="shared" si="6"/>
        <v>0</v>
      </c>
      <c r="M70" s="174">
        <v>2259</v>
      </c>
      <c r="N70" s="177">
        <f t="shared" si="7"/>
        <v>94.83627204030228</v>
      </c>
      <c r="O70" s="174">
        <v>123</v>
      </c>
      <c r="P70" s="174">
        <v>96</v>
      </c>
      <c r="Q70" s="177">
        <f t="shared" si="8"/>
        <v>5.163727959697733</v>
      </c>
      <c r="R70" s="178"/>
      <c r="S70" s="178"/>
      <c r="T70" s="178" t="s">
        <v>224</v>
      </c>
      <c r="U70" s="178"/>
      <c r="V70" s="178"/>
      <c r="W70" s="178"/>
      <c r="X70" s="178" t="s">
        <v>224</v>
      </c>
      <c r="Y70" s="178"/>
    </row>
    <row r="71" spans="1:25" s="20" customFormat="1" ht="13.5">
      <c r="A71" s="95"/>
      <c r="B71" s="95"/>
      <c r="C71" s="95"/>
      <c r="D71" s="17"/>
      <c r="E71" s="18"/>
      <c r="F71" s="19"/>
      <c r="G71" s="17"/>
      <c r="H71" s="17"/>
      <c r="I71" s="18"/>
      <c r="J71" s="19"/>
      <c r="K71" s="17"/>
      <c r="L71" s="19"/>
      <c r="M71" s="17"/>
      <c r="N71" s="19"/>
      <c r="O71" s="17"/>
      <c r="P71" s="17"/>
      <c r="Q71" s="19"/>
      <c r="R71" s="96"/>
      <c r="S71" s="96"/>
      <c r="T71" s="96"/>
      <c r="U71" s="96"/>
      <c r="V71" s="97"/>
      <c r="W71" s="97"/>
      <c r="X71" s="97"/>
      <c r="Y71" s="97"/>
    </row>
    <row r="72" spans="1:25" s="20" customFormat="1" ht="13.5">
      <c r="A72" s="95"/>
      <c r="B72" s="95"/>
      <c r="C72" s="95"/>
      <c r="D72" s="17"/>
      <c r="E72" s="18"/>
      <c r="F72" s="19"/>
      <c r="G72" s="17"/>
      <c r="H72" s="17"/>
      <c r="I72" s="18"/>
      <c r="J72" s="19"/>
      <c r="K72" s="17"/>
      <c r="L72" s="19"/>
      <c r="M72" s="17"/>
      <c r="N72" s="19"/>
      <c r="O72" s="17"/>
      <c r="P72" s="17"/>
      <c r="Q72" s="19"/>
      <c r="R72" s="96"/>
      <c r="S72" s="96"/>
      <c r="T72" s="96"/>
      <c r="U72" s="96"/>
      <c r="V72" s="97"/>
      <c r="W72" s="97"/>
      <c r="X72" s="97"/>
      <c r="Y72" s="97"/>
    </row>
    <row r="73" spans="1:25" s="20" customFormat="1" ht="13.5">
      <c r="A73" s="95"/>
      <c r="B73" s="95"/>
      <c r="C73" s="95"/>
      <c r="D73" s="17"/>
      <c r="E73" s="18"/>
      <c r="F73" s="19"/>
      <c r="G73" s="17"/>
      <c r="H73" s="17"/>
      <c r="I73" s="18"/>
      <c r="J73" s="19"/>
      <c r="K73" s="17"/>
      <c r="L73" s="19"/>
      <c r="M73" s="17"/>
      <c r="N73" s="19"/>
      <c r="O73" s="17"/>
      <c r="P73" s="17"/>
      <c r="Q73" s="19"/>
      <c r="R73" s="96"/>
      <c r="S73" s="96"/>
      <c r="T73" s="96"/>
      <c r="U73" s="96"/>
      <c r="V73" s="97"/>
      <c r="W73" s="97"/>
      <c r="X73" s="97"/>
      <c r="Y73" s="97"/>
    </row>
    <row r="74" spans="1:25" s="20" customFormat="1" ht="13.5">
      <c r="A74" s="95"/>
      <c r="B74" s="95"/>
      <c r="C74" s="95"/>
      <c r="D74" s="17"/>
      <c r="E74" s="18"/>
      <c r="F74" s="19"/>
      <c r="G74" s="17"/>
      <c r="H74" s="17"/>
      <c r="I74" s="18"/>
      <c r="J74" s="19"/>
      <c r="K74" s="17"/>
      <c r="L74" s="19"/>
      <c r="M74" s="17"/>
      <c r="N74" s="19"/>
      <c r="O74" s="17"/>
      <c r="P74" s="17"/>
      <c r="Q74" s="19"/>
      <c r="R74" s="96"/>
      <c r="S74" s="96"/>
      <c r="T74" s="96"/>
      <c r="U74" s="96"/>
      <c r="V74" s="97"/>
      <c r="W74" s="97"/>
      <c r="X74" s="97"/>
      <c r="Y74" s="97"/>
    </row>
    <row r="75" spans="1:25" s="20" customFormat="1" ht="13.5">
      <c r="A75" s="95"/>
      <c r="B75" s="95"/>
      <c r="C75" s="95"/>
      <c r="D75" s="17"/>
      <c r="E75" s="18"/>
      <c r="F75" s="19"/>
      <c r="G75" s="17"/>
      <c r="H75" s="17"/>
      <c r="I75" s="18"/>
      <c r="J75" s="19"/>
      <c r="K75" s="17"/>
      <c r="L75" s="19"/>
      <c r="M75" s="17"/>
      <c r="N75" s="19"/>
      <c r="O75" s="17"/>
      <c r="P75" s="17"/>
      <c r="Q75" s="19"/>
      <c r="R75" s="96"/>
      <c r="S75" s="96"/>
      <c r="T75" s="96"/>
      <c r="U75" s="96"/>
      <c r="V75" s="97"/>
      <c r="W75" s="97"/>
      <c r="X75" s="97"/>
      <c r="Y75" s="97"/>
    </row>
    <row r="76" spans="1:25" s="20" customFormat="1" ht="13.5">
      <c r="A76" s="95"/>
      <c r="B76" s="95"/>
      <c r="C76" s="95"/>
      <c r="D76" s="17"/>
      <c r="E76" s="18"/>
      <c r="F76" s="19"/>
      <c r="G76" s="17"/>
      <c r="H76" s="17"/>
      <c r="I76" s="18"/>
      <c r="J76" s="19"/>
      <c r="K76" s="17"/>
      <c r="L76" s="19"/>
      <c r="M76" s="17"/>
      <c r="N76" s="19"/>
      <c r="O76" s="17"/>
      <c r="P76" s="17"/>
      <c r="Q76" s="19"/>
      <c r="R76" s="96"/>
      <c r="S76" s="96"/>
      <c r="T76" s="96"/>
      <c r="U76" s="96"/>
      <c r="V76" s="97"/>
      <c r="W76" s="97"/>
      <c r="X76" s="97"/>
      <c r="Y76" s="97"/>
    </row>
    <row r="77" spans="1:25" s="20" customFormat="1" ht="13.5">
      <c r="A77" s="95"/>
      <c r="B77" s="95"/>
      <c r="C77" s="95"/>
      <c r="D77" s="17"/>
      <c r="E77" s="18"/>
      <c r="F77" s="19"/>
      <c r="G77" s="17"/>
      <c r="H77" s="17"/>
      <c r="I77" s="18"/>
      <c r="J77" s="19"/>
      <c r="K77" s="17"/>
      <c r="L77" s="19"/>
      <c r="M77" s="17"/>
      <c r="N77" s="19"/>
      <c r="O77" s="17"/>
      <c r="P77" s="17"/>
      <c r="Q77" s="19"/>
      <c r="R77" s="96"/>
      <c r="S77" s="96"/>
      <c r="T77" s="96"/>
      <c r="U77" s="96"/>
      <c r="V77" s="97"/>
      <c r="W77" s="97"/>
      <c r="X77" s="97"/>
      <c r="Y77" s="97"/>
    </row>
    <row r="78" spans="1:25" s="20" customFormat="1" ht="13.5">
      <c r="A78" s="95"/>
      <c r="B78" s="95"/>
      <c r="C78" s="95"/>
      <c r="D78" s="17"/>
      <c r="E78" s="18"/>
      <c r="F78" s="19"/>
      <c r="G78" s="17"/>
      <c r="H78" s="17"/>
      <c r="I78" s="18"/>
      <c r="J78" s="19"/>
      <c r="K78" s="17"/>
      <c r="L78" s="19"/>
      <c r="M78" s="17"/>
      <c r="N78" s="19"/>
      <c r="O78" s="17"/>
      <c r="P78" s="17"/>
      <c r="Q78" s="19"/>
      <c r="R78" s="96"/>
      <c r="S78" s="96"/>
      <c r="T78" s="96"/>
      <c r="U78" s="96"/>
      <c r="V78" s="97"/>
      <c r="W78" s="97"/>
      <c r="X78" s="97"/>
      <c r="Y78" s="97"/>
    </row>
    <row r="79" spans="1:25" s="20" customFormat="1" ht="13.5">
      <c r="A79" s="95"/>
      <c r="B79" s="95"/>
      <c r="C79" s="95"/>
      <c r="D79" s="17"/>
      <c r="E79" s="18"/>
      <c r="F79" s="19"/>
      <c r="G79" s="17"/>
      <c r="H79" s="17"/>
      <c r="I79" s="18"/>
      <c r="J79" s="19"/>
      <c r="K79" s="17"/>
      <c r="L79" s="19"/>
      <c r="M79" s="17"/>
      <c r="N79" s="19"/>
      <c r="O79" s="17"/>
      <c r="P79" s="17"/>
      <c r="Q79" s="19"/>
      <c r="R79" s="96"/>
      <c r="S79" s="96"/>
      <c r="T79" s="96"/>
      <c r="U79" s="96"/>
      <c r="V79" s="97"/>
      <c r="W79" s="97"/>
      <c r="X79" s="97"/>
      <c r="Y79" s="97"/>
    </row>
    <row r="80" spans="1:25" s="20" customFormat="1" ht="13.5">
      <c r="A80" s="95"/>
      <c r="B80" s="95"/>
      <c r="C80" s="95"/>
      <c r="D80" s="17"/>
      <c r="E80" s="18"/>
      <c r="F80" s="19"/>
      <c r="G80" s="17"/>
      <c r="H80" s="17"/>
      <c r="I80" s="18"/>
      <c r="J80" s="19"/>
      <c r="K80" s="17"/>
      <c r="L80" s="19"/>
      <c r="M80" s="17"/>
      <c r="N80" s="19"/>
      <c r="O80" s="17"/>
      <c r="P80" s="17"/>
      <c r="Q80" s="19"/>
      <c r="R80" s="96"/>
      <c r="S80" s="96"/>
      <c r="T80" s="96"/>
      <c r="U80" s="96"/>
      <c r="V80" s="97"/>
      <c r="W80" s="97"/>
      <c r="X80" s="97"/>
      <c r="Y80" s="97"/>
    </row>
    <row r="81" spans="1:25" s="20" customFormat="1" ht="13.5">
      <c r="A81" s="95"/>
      <c r="B81" s="95"/>
      <c r="C81" s="95"/>
      <c r="D81" s="17"/>
      <c r="E81" s="18"/>
      <c r="F81" s="19"/>
      <c r="G81" s="17"/>
      <c r="H81" s="17"/>
      <c r="I81" s="18"/>
      <c r="J81" s="19"/>
      <c r="K81" s="17"/>
      <c r="L81" s="19"/>
      <c r="M81" s="17"/>
      <c r="N81" s="19"/>
      <c r="O81" s="17"/>
      <c r="P81" s="17"/>
      <c r="Q81" s="19"/>
      <c r="R81" s="96"/>
      <c r="S81" s="96"/>
      <c r="T81" s="96"/>
      <c r="U81" s="96"/>
      <c r="V81" s="97"/>
      <c r="W81" s="97"/>
      <c r="X81" s="97"/>
      <c r="Y81" s="97"/>
    </row>
    <row r="82" spans="1:25" s="20" customFormat="1" ht="13.5">
      <c r="A82" s="95"/>
      <c r="B82" s="95"/>
      <c r="C82" s="95"/>
      <c r="D82" s="17"/>
      <c r="E82" s="18"/>
      <c r="F82" s="19"/>
      <c r="G82" s="17"/>
      <c r="H82" s="17"/>
      <c r="I82" s="18"/>
      <c r="J82" s="19"/>
      <c r="K82" s="17"/>
      <c r="L82" s="19"/>
      <c r="M82" s="17"/>
      <c r="N82" s="19"/>
      <c r="O82" s="17"/>
      <c r="P82" s="17"/>
      <c r="Q82" s="19"/>
      <c r="R82" s="96"/>
      <c r="S82" s="96"/>
      <c r="T82" s="96"/>
      <c r="U82" s="96"/>
      <c r="V82" s="97"/>
      <c r="W82" s="97"/>
      <c r="X82" s="97"/>
      <c r="Y82" s="97"/>
    </row>
    <row r="83" spans="1:25" s="20" customFormat="1" ht="13.5">
      <c r="A83" s="95"/>
      <c r="B83" s="95"/>
      <c r="C83" s="95"/>
      <c r="D83" s="17"/>
      <c r="E83" s="18"/>
      <c r="F83" s="19"/>
      <c r="G83" s="17"/>
      <c r="H83" s="17"/>
      <c r="I83" s="18"/>
      <c r="J83" s="19"/>
      <c r="K83" s="17"/>
      <c r="L83" s="19"/>
      <c r="M83" s="17"/>
      <c r="N83" s="19"/>
      <c r="O83" s="17"/>
      <c r="P83" s="17"/>
      <c r="Q83" s="19"/>
      <c r="R83" s="96"/>
      <c r="S83" s="96"/>
      <c r="T83" s="96"/>
      <c r="U83" s="96"/>
      <c r="V83" s="97"/>
      <c r="W83" s="97"/>
      <c r="X83" s="97"/>
      <c r="Y83" s="97"/>
    </row>
    <row r="84" spans="1:25" s="20" customFormat="1" ht="13.5">
      <c r="A84" s="95"/>
      <c r="B84" s="95"/>
      <c r="C84" s="95"/>
      <c r="D84" s="17"/>
      <c r="E84" s="18"/>
      <c r="F84" s="19"/>
      <c r="G84" s="17"/>
      <c r="H84" s="17"/>
      <c r="I84" s="18"/>
      <c r="J84" s="19"/>
      <c r="K84" s="17"/>
      <c r="L84" s="19"/>
      <c r="M84" s="17"/>
      <c r="N84" s="19"/>
      <c r="O84" s="17"/>
      <c r="P84" s="17"/>
      <c r="Q84" s="19"/>
      <c r="R84" s="96"/>
      <c r="S84" s="96"/>
      <c r="T84" s="96"/>
      <c r="U84" s="96"/>
      <c r="V84" s="97"/>
      <c r="W84" s="97"/>
      <c r="X84" s="97"/>
      <c r="Y84" s="97"/>
    </row>
    <row r="85" spans="1:25" s="20" customFormat="1" ht="13.5">
      <c r="A85" s="95"/>
      <c r="B85" s="95"/>
      <c r="C85" s="95"/>
      <c r="D85" s="17"/>
      <c r="E85" s="18"/>
      <c r="F85" s="19"/>
      <c r="G85" s="17"/>
      <c r="H85" s="17"/>
      <c r="I85" s="18"/>
      <c r="J85" s="19"/>
      <c r="K85" s="17"/>
      <c r="L85" s="19"/>
      <c r="M85" s="17"/>
      <c r="N85" s="19"/>
      <c r="O85" s="17"/>
      <c r="P85" s="17"/>
      <c r="Q85" s="19"/>
      <c r="R85" s="96"/>
      <c r="S85" s="96"/>
      <c r="T85" s="96"/>
      <c r="U85" s="96"/>
      <c r="V85" s="97"/>
      <c r="W85" s="97"/>
      <c r="X85" s="97"/>
      <c r="Y85" s="97"/>
    </row>
    <row r="86" spans="1:25" s="20" customFormat="1" ht="13.5">
      <c r="A86" s="95"/>
      <c r="B86" s="95"/>
      <c r="C86" s="95"/>
      <c r="D86" s="17"/>
      <c r="E86" s="18"/>
      <c r="F86" s="19"/>
      <c r="G86" s="17"/>
      <c r="H86" s="17"/>
      <c r="I86" s="18"/>
      <c r="J86" s="19"/>
      <c r="K86" s="17"/>
      <c r="L86" s="19"/>
      <c r="M86" s="17"/>
      <c r="N86" s="19"/>
      <c r="O86" s="17"/>
      <c r="P86" s="17"/>
      <c r="Q86" s="19"/>
      <c r="R86" s="96"/>
      <c r="S86" s="96"/>
      <c r="T86" s="96"/>
      <c r="U86" s="96"/>
      <c r="V86" s="97"/>
      <c r="W86" s="97"/>
      <c r="X86" s="97"/>
      <c r="Y86" s="97"/>
    </row>
    <row r="87" spans="1:25" s="20" customFormat="1" ht="13.5">
      <c r="A87" s="95"/>
      <c r="B87" s="95"/>
      <c r="C87" s="95"/>
      <c r="D87" s="17"/>
      <c r="E87" s="18"/>
      <c r="F87" s="19"/>
      <c r="G87" s="17"/>
      <c r="H87" s="17"/>
      <c r="I87" s="18"/>
      <c r="J87" s="19"/>
      <c r="K87" s="17"/>
      <c r="L87" s="19"/>
      <c r="M87" s="17"/>
      <c r="N87" s="19"/>
      <c r="O87" s="17"/>
      <c r="P87" s="17"/>
      <c r="Q87" s="19"/>
      <c r="R87" s="96"/>
      <c r="S87" s="96"/>
      <c r="T87" s="96"/>
      <c r="U87" s="96"/>
      <c r="V87" s="97"/>
      <c r="W87" s="97"/>
      <c r="X87" s="97"/>
      <c r="Y87" s="97"/>
    </row>
    <row r="88" spans="1:25" s="20" customFormat="1" ht="13.5">
      <c r="A88" s="95"/>
      <c r="B88" s="95"/>
      <c r="C88" s="95"/>
      <c r="D88" s="17"/>
      <c r="E88" s="18"/>
      <c r="F88" s="19"/>
      <c r="G88" s="17"/>
      <c r="H88" s="17"/>
      <c r="I88" s="18"/>
      <c r="J88" s="19"/>
      <c r="K88" s="17"/>
      <c r="L88" s="19"/>
      <c r="M88" s="17"/>
      <c r="N88" s="19"/>
      <c r="O88" s="17"/>
      <c r="P88" s="17"/>
      <c r="Q88" s="19"/>
      <c r="R88" s="96"/>
      <c r="S88" s="96"/>
      <c r="T88" s="96"/>
      <c r="U88" s="96"/>
      <c r="V88" s="97"/>
      <c r="W88" s="97"/>
      <c r="X88" s="97"/>
      <c r="Y88" s="97"/>
    </row>
    <row r="89" spans="1:25" s="20" customFormat="1" ht="13.5">
      <c r="A89" s="95"/>
      <c r="B89" s="95"/>
      <c r="C89" s="95"/>
      <c r="D89" s="17"/>
      <c r="E89" s="18"/>
      <c r="F89" s="19"/>
      <c r="G89" s="17"/>
      <c r="H89" s="17"/>
      <c r="I89" s="18"/>
      <c r="J89" s="19"/>
      <c r="K89" s="17"/>
      <c r="L89" s="19"/>
      <c r="M89" s="17"/>
      <c r="N89" s="19"/>
      <c r="O89" s="17"/>
      <c r="P89" s="17"/>
      <c r="Q89" s="19"/>
      <c r="R89" s="96"/>
      <c r="S89" s="96"/>
      <c r="T89" s="96"/>
      <c r="U89" s="96"/>
      <c r="V89" s="97"/>
      <c r="W89" s="97"/>
      <c r="X89" s="97"/>
      <c r="Y89" s="97"/>
    </row>
    <row r="90" spans="1:25" s="20" customFormat="1" ht="13.5">
      <c r="A90" s="95"/>
      <c r="B90" s="95"/>
      <c r="C90" s="95"/>
      <c r="D90" s="17"/>
      <c r="E90" s="18"/>
      <c r="F90" s="19"/>
      <c r="G90" s="17"/>
      <c r="H90" s="17"/>
      <c r="I90" s="18"/>
      <c r="J90" s="19"/>
      <c r="K90" s="17"/>
      <c r="L90" s="19"/>
      <c r="M90" s="17"/>
      <c r="N90" s="19"/>
      <c r="O90" s="17"/>
      <c r="P90" s="17"/>
      <c r="Q90" s="19"/>
      <c r="R90" s="96"/>
      <c r="S90" s="96"/>
      <c r="T90" s="96"/>
      <c r="U90" s="96"/>
      <c r="V90" s="97"/>
      <c r="W90" s="97"/>
      <c r="X90" s="97"/>
      <c r="Y90" s="97"/>
    </row>
    <row r="91" spans="1:25" s="20" customFormat="1" ht="13.5">
      <c r="A91" s="95"/>
      <c r="B91" s="95"/>
      <c r="C91" s="95"/>
      <c r="D91" s="17"/>
      <c r="E91" s="18"/>
      <c r="F91" s="19"/>
      <c r="G91" s="17"/>
      <c r="H91" s="17"/>
      <c r="I91" s="18"/>
      <c r="J91" s="19"/>
      <c r="K91" s="17"/>
      <c r="L91" s="19"/>
      <c r="M91" s="17"/>
      <c r="N91" s="19"/>
      <c r="O91" s="17"/>
      <c r="P91" s="17"/>
      <c r="Q91" s="19"/>
      <c r="R91" s="96"/>
      <c r="S91" s="96"/>
      <c r="T91" s="96"/>
      <c r="U91" s="96"/>
      <c r="V91" s="97"/>
      <c r="W91" s="97"/>
      <c r="X91" s="97"/>
      <c r="Y91" s="97"/>
    </row>
    <row r="92" spans="1:25" s="20" customFormat="1" ht="13.5">
      <c r="A92" s="95"/>
      <c r="B92" s="95"/>
      <c r="C92" s="95"/>
      <c r="D92" s="17"/>
      <c r="E92" s="18"/>
      <c r="F92" s="19"/>
      <c r="G92" s="17"/>
      <c r="H92" s="17"/>
      <c r="I92" s="18"/>
      <c r="J92" s="19"/>
      <c r="K92" s="17"/>
      <c r="L92" s="19"/>
      <c r="M92" s="17"/>
      <c r="N92" s="19"/>
      <c r="O92" s="17"/>
      <c r="P92" s="17"/>
      <c r="Q92" s="19"/>
      <c r="R92" s="96"/>
      <c r="S92" s="96"/>
      <c r="T92" s="96"/>
      <c r="U92" s="96"/>
      <c r="V92" s="97"/>
      <c r="W92" s="97"/>
      <c r="X92" s="97"/>
      <c r="Y92" s="97"/>
    </row>
    <row r="93" spans="1:25" s="20" customFormat="1" ht="13.5">
      <c r="A93" s="95"/>
      <c r="B93" s="95"/>
      <c r="C93" s="95"/>
      <c r="D93" s="17"/>
      <c r="E93" s="18"/>
      <c r="F93" s="19"/>
      <c r="G93" s="17"/>
      <c r="H93" s="17"/>
      <c r="I93" s="18"/>
      <c r="J93" s="19"/>
      <c r="K93" s="17"/>
      <c r="L93" s="19"/>
      <c r="M93" s="17"/>
      <c r="N93" s="19"/>
      <c r="O93" s="17"/>
      <c r="P93" s="17"/>
      <c r="Q93" s="19"/>
      <c r="R93" s="96"/>
      <c r="S93" s="96"/>
      <c r="T93" s="96"/>
      <c r="U93" s="96"/>
      <c r="V93" s="97"/>
      <c r="W93" s="97"/>
      <c r="X93" s="97"/>
      <c r="Y93" s="97"/>
    </row>
    <row r="94" spans="1:25" s="20" customFormat="1" ht="13.5">
      <c r="A94" s="95"/>
      <c r="B94" s="95"/>
      <c r="C94" s="95"/>
      <c r="D94" s="17"/>
      <c r="E94" s="18"/>
      <c r="F94" s="19"/>
      <c r="G94" s="17"/>
      <c r="H94" s="17"/>
      <c r="I94" s="18"/>
      <c r="J94" s="19"/>
      <c r="K94" s="17"/>
      <c r="L94" s="19"/>
      <c r="M94" s="17"/>
      <c r="N94" s="19"/>
      <c r="O94" s="17"/>
      <c r="P94" s="17"/>
      <c r="Q94" s="19"/>
      <c r="R94" s="96"/>
      <c r="S94" s="96"/>
      <c r="T94" s="96"/>
      <c r="U94" s="96"/>
      <c r="V94" s="97"/>
      <c r="W94" s="97"/>
      <c r="X94" s="97"/>
      <c r="Y94" s="97"/>
    </row>
    <row r="95" spans="1:25" s="20" customFormat="1" ht="13.5">
      <c r="A95" s="95"/>
      <c r="B95" s="95"/>
      <c r="C95" s="95"/>
      <c r="D95" s="17"/>
      <c r="E95" s="18"/>
      <c r="F95" s="19"/>
      <c r="G95" s="17"/>
      <c r="H95" s="17"/>
      <c r="I95" s="18"/>
      <c r="J95" s="19"/>
      <c r="K95" s="17"/>
      <c r="L95" s="19"/>
      <c r="M95" s="17"/>
      <c r="N95" s="19"/>
      <c r="O95" s="17"/>
      <c r="P95" s="17"/>
      <c r="Q95" s="19"/>
      <c r="R95" s="96"/>
      <c r="S95" s="96"/>
      <c r="T95" s="96"/>
      <c r="U95" s="96"/>
      <c r="V95" s="97"/>
      <c r="W95" s="97"/>
      <c r="X95" s="97"/>
      <c r="Y95" s="97"/>
    </row>
    <row r="96" spans="1:25" s="20" customFormat="1" ht="13.5">
      <c r="A96" s="95"/>
      <c r="B96" s="95"/>
      <c r="C96" s="95"/>
      <c r="D96" s="17"/>
      <c r="E96" s="18"/>
      <c r="F96" s="19"/>
      <c r="G96" s="17"/>
      <c r="H96" s="17"/>
      <c r="I96" s="18"/>
      <c r="J96" s="19"/>
      <c r="K96" s="17"/>
      <c r="L96" s="19"/>
      <c r="M96" s="17"/>
      <c r="N96" s="19"/>
      <c r="O96" s="17"/>
      <c r="P96" s="17"/>
      <c r="Q96" s="19"/>
      <c r="R96" s="96"/>
      <c r="S96" s="96"/>
      <c r="T96" s="96"/>
      <c r="U96" s="96"/>
      <c r="V96" s="97"/>
      <c r="W96" s="97"/>
      <c r="X96" s="97"/>
      <c r="Y96" s="97"/>
    </row>
    <row r="97" spans="1:25" s="20" customFormat="1" ht="13.5">
      <c r="A97" s="95"/>
      <c r="B97" s="95"/>
      <c r="C97" s="95"/>
      <c r="D97" s="17"/>
      <c r="E97" s="18"/>
      <c r="F97" s="19"/>
      <c r="G97" s="17"/>
      <c r="H97" s="17"/>
      <c r="I97" s="18"/>
      <c r="J97" s="19"/>
      <c r="K97" s="17"/>
      <c r="L97" s="19"/>
      <c r="M97" s="17"/>
      <c r="N97" s="19"/>
      <c r="O97" s="17"/>
      <c r="P97" s="17"/>
      <c r="Q97" s="19"/>
      <c r="R97" s="96"/>
      <c r="S97" s="96"/>
      <c r="T97" s="96"/>
      <c r="U97" s="96"/>
      <c r="V97" s="97"/>
      <c r="W97" s="97"/>
      <c r="X97" s="97"/>
      <c r="Y97" s="97"/>
    </row>
    <row r="98" spans="1:25" s="20" customFormat="1" ht="13.5">
      <c r="A98" s="95"/>
      <c r="B98" s="95"/>
      <c r="C98" s="95"/>
      <c r="D98" s="17"/>
      <c r="E98" s="18"/>
      <c r="F98" s="19"/>
      <c r="G98" s="17"/>
      <c r="H98" s="17"/>
      <c r="I98" s="18"/>
      <c r="J98" s="19"/>
      <c r="K98" s="17"/>
      <c r="L98" s="19"/>
      <c r="M98" s="17"/>
      <c r="N98" s="19"/>
      <c r="O98" s="17"/>
      <c r="P98" s="17"/>
      <c r="Q98" s="19"/>
      <c r="R98" s="96"/>
      <c r="S98" s="96"/>
      <c r="T98" s="96"/>
      <c r="U98" s="96"/>
      <c r="V98" s="97"/>
      <c r="W98" s="97"/>
      <c r="X98" s="97"/>
      <c r="Y98" s="97"/>
    </row>
    <row r="99" spans="1:25" s="20" customFormat="1" ht="13.5">
      <c r="A99" s="95"/>
      <c r="B99" s="95"/>
      <c r="C99" s="95"/>
      <c r="D99" s="17"/>
      <c r="E99" s="18"/>
      <c r="F99" s="19"/>
      <c r="G99" s="17"/>
      <c r="H99" s="17"/>
      <c r="I99" s="18"/>
      <c r="J99" s="19"/>
      <c r="K99" s="17"/>
      <c r="L99" s="19"/>
      <c r="M99" s="17"/>
      <c r="N99" s="19"/>
      <c r="O99" s="17"/>
      <c r="P99" s="17"/>
      <c r="Q99" s="19"/>
      <c r="R99" s="96"/>
      <c r="S99" s="96"/>
      <c r="T99" s="96"/>
      <c r="U99" s="96"/>
      <c r="V99" s="97"/>
      <c r="W99" s="97"/>
      <c r="X99" s="97"/>
      <c r="Y99" s="97"/>
    </row>
    <row r="100" spans="1:25" s="20" customFormat="1" ht="13.5">
      <c r="A100" s="95"/>
      <c r="B100" s="95"/>
      <c r="C100" s="95"/>
      <c r="D100" s="17"/>
      <c r="E100" s="18"/>
      <c r="F100" s="19"/>
      <c r="G100" s="17"/>
      <c r="H100" s="17"/>
      <c r="I100" s="18"/>
      <c r="J100" s="19"/>
      <c r="K100" s="17"/>
      <c r="L100" s="19"/>
      <c r="M100" s="17"/>
      <c r="N100" s="19"/>
      <c r="O100" s="17"/>
      <c r="P100" s="17"/>
      <c r="Q100" s="19"/>
      <c r="R100" s="96"/>
      <c r="S100" s="96"/>
      <c r="T100" s="96"/>
      <c r="U100" s="96"/>
      <c r="V100" s="97"/>
      <c r="W100" s="97"/>
      <c r="X100" s="97"/>
      <c r="Y100" s="97"/>
    </row>
    <row r="101" spans="1:25" s="20" customFormat="1" ht="13.5">
      <c r="A101" s="95"/>
      <c r="B101" s="95"/>
      <c r="C101" s="95"/>
      <c r="D101" s="17"/>
      <c r="E101" s="18"/>
      <c r="F101" s="19"/>
      <c r="G101" s="17"/>
      <c r="H101" s="17"/>
      <c r="I101" s="18"/>
      <c r="J101" s="19"/>
      <c r="K101" s="17"/>
      <c r="L101" s="19"/>
      <c r="M101" s="17"/>
      <c r="N101" s="19"/>
      <c r="O101" s="17"/>
      <c r="P101" s="17"/>
      <c r="Q101" s="19"/>
      <c r="R101" s="96"/>
      <c r="S101" s="96"/>
      <c r="T101" s="96"/>
      <c r="U101" s="96"/>
      <c r="V101" s="97"/>
      <c r="W101" s="97"/>
      <c r="X101" s="97"/>
      <c r="Y101" s="97"/>
    </row>
    <row r="102" spans="1:25" s="20" customFormat="1" ht="13.5">
      <c r="A102" s="95"/>
      <c r="B102" s="95"/>
      <c r="C102" s="95"/>
      <c r="D102" s="17"/>
      <c r="E102" s="18"/>
      <c r="F102" s="19"/>
      <c r="G102" s="17"/>
      <c r="H102" s="17"/>
      <c r="I102" s="18"/>
      <c r="J102" s="19"/>
      <c r="K102" s="17"/>
      <c r="L102" s="19"/>
      <c r="M102" s="17"/>
      <c r="N102" s="19"/>
      <c r="O102" s="17"/>
      <c r="P102" s="17"/>
      <c r="Q102" s="19"/>
      <c r="R102" s="96"/>
      <c r="S102" s="96"/>
      <c r="T102" s="96"/>
      <c r="U102" s="96"/>
      <c r="V102" s="97"/>
      <c r="W102" s="97"/>
      <c r="X102" s="97"/>
      <c r="Y102" s="97"/>
    </row>
    <row r="103" spans="1:25" s="20" customFormat="1" ht="13.5">
      <c r="A103" s="95"/>
      <c r="B103" s="95"/>
      <c r="C103" s="95"/>
      <c r="D103" s="17"/>
      <c r="E103" s="18"/>
      <c r="F103" s="19"/>
      <c r="G103" s="17"/>
      <c r="H103" s="17"/>
      <c r="I103" s="18"/>
      <c r="J103" s="19"/>
      <c r="K103" s="17"/>
      <c r="L103" s="19"/>
      <c r="M103" s="17"/>
      <c r="N103" s="19"/>
      <c r="O103" s="17"/>
      <c r="P103" s="17"/>
      <c r="Q103" s="19"/>
      <c r="R103" s="96"/>
      <c r="S103" s="96"/>
      <c r="T103" s="96"/>
      <c r="U103" s="96"/>
      <c r="V103" s="97"/>
      <c r="W103" s="97"/>
      <c r="X103" s="97"/>
      <c r="Y103" s="97"/>
    </row>
    <row r="104" spans="1:25" s="20" customFormat="1" ht="13.5">
      <c r="A104" s="95"/>
      <c r="B104" s="95"/>
      <c r="C104" s="95"/>
      <c r="D104" s="17"/>
      <c r="E104" s="18"/>
      <c r="F104" s="19"/>
      <c r="G104" s="17"/>
      <c r="H104" s="17"/>
      <c r="I104" s="18"/>
      <c r="J104" s="19"/>
      <c r="K104" s="17"/>
      <c r="L104" s="19"/>
      <c r="M104" s="17"/>
      <c r="N104" s="19"/>
      <c r="O104" s="17"/>
      <c r="P104" s="17"/>
      <c r="Q104" s="19"/>
      <c r="R104" s="96"/>
      <c r="S104" s="96"/>
      <c r="T104" s="96"/>
      <c r="U104" s="96"/>
      <c r="V104" s="97"/>
      <c r="W104" s="97"/>
      <c r="X104" s="97"/>
      <c r="Y104" s="97"/>
    </row>
    <row r="105" spans="1:25" s="20" customFormat="1" ht="13.5">
      <c r="A105" s="95"/>
      <c r="B105" s="95"/>
      <c r="C105" s="95"/>
      <c r="D105" s="17"/>
      <c r="E105" s="18"/>
      <c r="F105" s="19"/>
      <c r="G105" s="17"/>
      <c r="H105" s="17"/>
      <c r="I105" s="18"/>
      <c r="J105" s="19"/>
      <c r="K105" s="17"/>
      <c r="L105" s="19"/>
      <c r="M105" s="17"/>
      <c r="N105" s="19"/>
      <c r="O105" s="17"/>
      <c r="P105" s="17"/>
      <c r="Q105" s="19"/>
      <c r="R105" s="96"/>
      <c r="S105" s="96"/>
      <c r="T105" s="96"/>
      <c r="U105" s="96"/>
      <c r="V105" s="97"/>
      <c r="W105" s="97"/>
      <c r="X105" s="97"/>
      <c r="Y105" s="97"/>
    </row>
    <row r="106" spans="1:25" s="20" customFormat="1" ht="13.5">
      <c r="A106" s="95"/>
      <c r="B106" s="95"/>
      <c r="C106" s="95"/>
      <c r="D106" s="17"/>
      <c r="E106" s="18"/>
      <c r="F106" s="19"/>
      <c r="G106" s="17"/>
      <c r="H106" s="17"/>
      <c r="I106" s="18"/>
      <c r="J106" s="19"/>
      <c r="K106" s="17"/>
      <c r="L106" s="19"/>
      <c r="M106" s="17"/>
      <c r="N106" s="19"/>
      <c r="O106" s="17"/>
      <c r="P106" s="17"/>
      <c r="Q106" s="19"/>
      <c r="R106" s="96"/>
      <c r="S106" s="96"/>
      <c r="T106" s="96"/>
      <c r="U106" s="96"/>
      <c r="V106" s="97"/>
      <c r="W106" s="97"/>
      <c r="X106" s="97"/>
      <c r="Y106" s="97"/>
    </row>
    <row r="107" spans="1:25" s="20" customFormat="1" ht="13.5">
      <c r="A107" s="95"/>
      <c r="B107" s="95"/>
      <c r="C107" s="95"/>
      <c r="D107" s="17"/>
      <c r="E107" s="18"/>
      <c r="F107" s="19"/>
      <c r="G107" s="17"/>
      <c r="H107" s="17"/>
      <c r="I107" s="18"/>
      <c r="J107" s="19"/>
      <c r="K107" s="17"/>
      <c r="L107" s="19"/>
      <c r="M107" s="17"/>
      <c r="N107" s="19"/>
      <c r="O107" s="17"/>
      <c r="P107" s="17"/>
      <c r="Q107" s="19"/>
      <c r="R107" s="96"/>
      <c r="S107" s="96"/>
      <c r="T107" s="96"/>
      <c r="U107" s="96"/>
      <c r="V107" s="97"/>
      <c r="W107" s="97"/>
      <c r="X107" s="97"/>
      <c r="Y107" s="97"/>
    </row>
    <row r="108" spans="1:25" s="20" customFormat="1" ht="13.5">
      <c r="A108" s="95"/>
      <c r="B108" s="95"/>
      <c r="C108" s="95"/>
      <c r="D108" s="17"/>
      <c r="E108" s="18"/>
      <c r="F108" s="19"/>
      <c r="G108" s="17"/>
      <c r="H108" s="17"/>
      <c r="I108" s="18"/>
      <c r="J108" s="19"/>
      <c r="K108" s="17"/>
      <c r="L108" s="19"/>
      <c r="M108" s="17"/>
      <c r="N108" s="19"/>
      <c r="O108" s="17"/>
      <c r="P108" s="17"/>
      <c r="Q108" s="19"/>
      <c r="R108" s="96"/>
      <c r="S108" s="96"/>
      <c r="T108" s="96"/>
      <c r="U108" s="96"/>
      <c r="V108" s="97"/>
      <c r="W108" s="97"/>
      <c r="X108" s="97"/>
      <c r="Y108" s="97"/>
    </row>
    <row r="109" spans="1:25" s="20" customFormat="1" ht="13.5">
      <c r="A109" s="95"/>
      <c r="B109" s="95"/>
      <c r="C109" s="95"/>
      <c r="D109" s="17"/>
      <c r="E109" s="18"/>
      <c r="F109" s="19"/>
      <c r="G109" s="17"/>
      <c r="H109" s="17"/>
      <c r="I109" s="18"/>
      <c r="J109" s="19"/>
      <c r="K109" s="17"/>
      <c r="L109" s="19"/>
      <c r="M109" s="17"/>
      <c r="N109" s="19"/>
      <c r="O109" s="17"/>
      <c r="P109" s="17"/>
      <c r="Q109" s="19"/>
      <c r="R109" s="96"/>
      <c r="S109" s="96"/>
      <c r="T109" s="96"/>
      <c r="U109" s="96"/>
      <c r="V109" s="97"/>
      <c r="W109" s="97"/>
      <c r="X109" s="97"/>
      <c r="Y109" s="97"/>
    </row>
    <row r="110" spans="1:25" s="20" customFormat="1" ht="13.5">
      <c r="A110" s="95"/>
      <c r="B110" s="95"/>
      <c r="C110" s="95"/>
      <c r="D110" s="17"/>
      <c r="E110" s="18"/>
      <c r="F110" s="19"/>
      <c r="G110" s="17"/>
      <c r="H110" s="17"/>
      <c r="I110" s="18"/>
      <c r="J110" s="19"/>
      <c r="K110" s="17"/>
      <c r="L110" s="19"/>
      <c r="M110" s="17"/>
      <c r="N110" s="19"/>
      <c r="O110" s="17"/>
      <c r="P110" s="17"/>
      <c r="Q110" s="19"/>
      <c r="R110" s="96"/>
      <c r="S110" s="96"/>
      <c r="T110" s="96"/>
      <c r="U110" s="96"/>
      <c r="V110" s="97"/>
      <c r="W110" s="97"/>
      <c r="X110" s="97"/>
      <c r="Y110" s="97"/>
    </row>
    <row r="111" spans="1:25" s="20" customFormat="1" ht="13.5">
      <c r="A111" s="95"/>
      <c r="B111" s="95"/>
      <c r="C111" s="95"/>
      <c r="D111" s="17"/>
      <c r="E111" s="18"/>
      <c r="F111" s="19"/>
      <c r="G111" s="17"/>
      <c r="H111" s="17"/>
      <c r="I111" s="18"/>
      <c r="J111" s="19"/>
      <c r="K111" s="17"/>
      <c r="L111" s="19"/>
      <c r="M111" s="17"/>
      <c r="N111" s="19"/>
      <c r="O111" s="17"/>
      <c r="P111" s="17"/>
      <c r="Q111" s="19"/>
      <c r="R111" s="96"/>
      <c r="S111" s="96"/>
      <c r="T111" s="96"/>
      <c r="U111" s="96"/>
      <c r="V111" s="97"/>
      <c r="W111" s="97"/>
      <c r="X111" s="97"/>
      <c r="Y111" s="97"/>
    </row>
    <row r="112" spans="1:25" s="20" customFormat="1" ht="13.5">
      <c r="A112" s="95"/>
      <c r="B112" s="95"/>
      <c r="C112" s="95"/>
      <c r="D112" s="17"/>
      <c r="E112" s="18"/>
      <c r="F112" s="19"/>
      <c r="G112" s="17"/>
      <c r="H112" s="17"/>
      <c r="I112" s="18"/>
      <c r="J112" s="19"/>
      <c r="K112" s="17"/>
      <c r="L112" s="19"/>
      <c r="M112" s="17"/>
      <c r="N112" s="19"/>
      <c r="O112" s="17"/>
      <c r="P112" s="17"/>
      <c r="Q112" s="19"/>
      <c r="R112" s="96"/>
      <c r="S112" s="96"/>
      <c r="T112" s="96"/>
      <c r="U112" s="96"/>
      <c r="V112" s="97"/>
      <c r="W112" s="97"/>
      <c r="X112" s="97"/>
      <c r="Y112" s="97"/>
    </row>
    <row r="113" spans="1:25" s="20" customFormat="1" ht="13.5">
      <c r="A113" s="95"/>
      <c r="B113" s="95"/>
      <c r="C113" s="95"/>
      <c r="D113" s="17"/>
      <c r="E113" s="18"/>
      <c r="F113" s="19"/>
      <c r="G113" s="17"/>
      <c r="H113" s="17"/>
      <c r="I113" s="18"/>
      <c r="J113" s="19"/>
      <c r="K113" s="17"/>
      <c r="L113" s="19"/>
      <c r="M113" s="17"/>
      <c r="N113" s="19"/>
      <c r="O113" s="17"/>
      <c r="P113" s="17"/>
      <c r="Q113" s="19"/>
      <c r="R113" s="96"/>
      <c r="S113" s="96"/>
      <c r="T113" s="96"/>
      <c r="U113" s="96"/>
      <c r="V113" s="97"/>
      <c r="W113" s="97"/>
      <c r="X113" s="97"/>
      <c r="Y113" s="97"/>
    </row>
    <row r="114" spans="1:25" s="20" customFormat="1" ht="13.5">
      <c r="A114" s="95"/>
      <c r="B114" s="95"/>
      <c r="C114" s="95"/>
      <c r="D114" s="17"/>
      <c r="E114" s="18"/>
      <c r="F114" s="19"/>
      <c r="G114" s="17"/>
      <c r="H114" s="17"/>
      <c r="I114" s="18"/>
      <c r="J114" s="19"/>
      <c r="K114" s="17"/>
      <c r="L114" s="19"/>
      <c r="M114" s="17"/>
      <c r="N114" s="19"/>
      <c r="O114" s="17"/>
      <c r="P114" s="17"/>
      <c r="Q114" s="19"/>
      <c r="R114" s="96"/>
      <c r="S114" s="96"/>
      <c r="T114" s="96"/>
      <c r="U114" s="96"/>
      <c r="V114" s="97"/>
      <c r="W114" s="97"/>
      <c r="X114" s="97"/>
      <c r="Y114" s="97"/>
    </row>
    <row r="115" spans="1:25" s="20" customFormat="1" ht="13.5">
      <c r="A115" s="95"/>
      <c r="B115" s="95"/>
      <c r="C115" s="95"/>
      <c r="D115" s="17"/>
      <c r="E115" s="18"/>
      <c r="F115" s="19"/>
      <c r="G115" s="17"/>
      <c r="H115" s="17"/>
      <c r="I115" s="18"/>
      <c r="J115" s="19"/>
      <c r="K115" s="17"/>
      <c r="L115" s="19"/>
      <c r="M115" s="17"/>
      <c r="N115" s="19"/>
      <c r="O115" s="17"/>
      <c r="P115" s="17"/>
      <c r="Q115" s="19"/>
      <c r="R115" s="96"/>
      <c r="S115" s="96"/>
      <c r="T115" s="96"/>
      <c r="U115" s="96"/>
      <c r="V115" s="97"/>
      <c r="W115" s="97"/>
      <c r="X115" s="97"/>
      <c r="Y115" s="97"/>
    </row>
    <row r="116" spans="1:25" s="20" customFormat="1" ht="13.5">
      <c r="A116" s="95"/>
      <c r="B116" s="95"/>
      <c r="C116" s="95"/>
      <c r="D116" s="17"/>
      <c r="E116" s="18"/>
      <c r="F116" s="19"/>
      <c r="G116" s="17"/>
      <c r="H116" s="17"/>
      <c r="I116" s="18"/>
      <c r="J116" s="19"/>
      <c r="K116" s="17"/>
      <c r="L116" s="19"/>
      <c r="M116" s="17"/>
      <c r="N116" s="19"/>
      <c r="O116" s="17"/>
      <c r="P116" s="17"/>
      <c r="Q116" s="19"/>
      <c r="R116" s="96"/>
      <c r="S116" s="96"/>
      <c r="T116" s="96"/>
      <c r="U116" s="96"/>
      <c r="V116" s="97"/>
      <c r="W116" s="97"/>
      <c r="X116" s="97"/>
      <c r="Y116" s="97"/>
    </row>
    <row r="117" spans="1:25" s="20" customFormat="1" ht="13.5">
      <c r="A117" s="95"/>
      <c r="B117" s="95"/>
      <c r="C117" s="95"/>
      <c r="D117" s="17"/>
      <c r="E117" s="18"/>
      <c r="F117" s="19"/>
      <c r="G117" s="17"/>
      <c r="H117" s="17"/>
      <c r="I117" s="18"/>
      <c r="J117" s="19"/>
      <c r="K117" s="17"/>
      <c r="L117" s="19"/>
      <c r="M117" s="17"/>
      <c r="N117" s="19"/>
      <c r="O117" s="17"/>
      <c r="P117" s="17"/>
      <c r="Q117" s="19"/>
      <c r="R117" s="96"/>
      <c r="S117" s="96"/>
      <c r="T117" s="96"/>
      <c r="U117" s="96"/>
      <c r="V117" s="97"/>
      <c r="W117" s="97"/>
      <c r="X117" s="97"/>
      <c r="Y117" s="97"/>
    </row>
    <row r="118" spans="1:25" s="20" customFormat="1" ht="13.5">
      <c r="A118" s="95"/>
      <c r="B118" s="95"/>
      <c r="C118" s="95"/>
      <c r="D118" s="17"/>
      <c r="E118" s="18"/>
      <c r="F118" s="19"/>
      <c r="G118" s="17"/>
      <c r="H118" s="17"/>
      <c r="I118" s="18"/>
      <c r="J118" s="19"/>
      <c r="K118" s="17"/>
      <c r="L118" s="19"/>
      <c r="M118" s="17"/>
      <c r="N118" s="19"/>
      <c r="O118" s="17"/>
      <c r="P118" s="17"/>
      <c r="Q118" s="19"/>
      <c r="R118" s="96"/>
      <c r="S118" s="96"/>
      <c r="T118" s="96"/>
      <c r="U118" s="96"/>
      <c r="V118" s="97"/>
      <c r="W118" s="97"/>
      <c r="X118" s="97"/>
      <c r="Y118" s="97"/>
    </row>
    <row r="119" spans="1:25" s="20" customFormat="1" ht="13.5">
      <c r="A119" s="95"/>
      <c r="B119" s="95"/>
      <c r="C119" s="95"/>
      <c r="D119" s="17"/>
      <c r="E119" s="18"/>
      <c r="F119" s="19"/>
      <c r="G119" s="17"/>
      <c r="H119" s="17"/>
      <c r="I119" s="18"/>
      <c r="J119" s="19"/>
      <c r="K119" s="17"/>
      <c r="L119" s="19"/>
      <c r="M119" s="17"/>
      <c r="N119" s="19"/>
      <c r="O119" s="17"/>
      <c r="P119" s="17"/>
      <c r="Q119" s="19"/>
      <c r="R119" s="96"/>
      <c r="S119" s="96"/>
      <c r="T119" s="96"/>
      <c r="U119" s="96"/>
      <c r="V119" s="97"/>
      <c r="W119" s="97"/>
      <c r="X119" s="97"/>
      <c r="Y119" s="97"/>
    </row>
    <row r="120" spans="1:25" s="20" customFormat="1" ht="13.5">
      <c r="A120" s="95"/>
      <c r="B120" s="95"/>
      <c r="C120" s="95"/>
      <c r="D120" s="17"/>
      <c r="E120" s="18"/>
      <c r="F120" s="19"/>
      <c r="G120" s="17"/>
      <c r="H120" s="17"/>
      <c r="I120" s="18"/>
      <c r="J120" s="19"/>
      <c r="K120" s="17"/>
      <c r="L120" s="19"/>
      <c r="M120" s="17"/>
      <c r="N120" s="19"/>
      <c r="O120" s="17"/>
      <c r="P120" s="17"/>
      <c r="Q120" s="19"/>
      <c r="R120" s="96"/>
      <c r="S120" s="96"/>
      <c r="T120" s="96"/>
      <c r="U120" s="96"/>
      <c r="V120" s="97"/>
      <c r="W120" s="97"/>
      <c r="X120" s="97"/>
      <c r="Y120" s="97"/>
    </row>
    <row r="121" spans="1:25" s="20" customFormat="1" ht="13.5">
      <c r="A121" s="95"/>
      <c r="B121" s="95"/>
      <c r="C121" s="95"/>
      <c r="D121" s="17"/>
      <c r="E121" s="18"/>
      <c r="F121" s="19"/>
      <c r="G121" s="17"/>
      <c r="H121" s="17"/>
      <c r="I121" s="18"/>
      <c r="J121" s="19"/>
      <c r="K121" s="17"/>
      <c r="L121" s="19"/>
      <c r="M121" s="17"/>
      <c r="N121" s="19"/>
      <c r="O121" s="17"/>
      <c r="P121" s="17"/>
      <c r="Q121" s="19"/>
      <c r="R121" s="96"/>
      <c r="S121" s="96"/>
      <c r="T121" s="96"/>
      <c r="U121" s="96"/>
      <c r="V121" s="97"/>
      <c r="W121" s="97"/>
      <c r="X121" s="97"/>
      <c r="Y121" s="97"/>
    </row>
    <row r="122" spans="1:25" s="20" customFormat="1" ht="13.5">
      <c r="A122" s="95"/>
      <c r="B122" s="95"/>
      <c r="C122" s="95"/>
      <c r="D122" s="17"/>
      <c r="E122" s="18"/>
      <c r="F122" s="19"/>
      <c r="G122" s="17"/>
      <c r="H122" s="17"/>
      <c r="I122" s="18"/>
      <c r="J122" s="19"/>
      <c r="K122" s="17"/>
      <c r="L122" s="19"/>
      <c r="M122" s="17"/>
      <c r="N122" s="19"/>
      <c r="O122" s="17"/>
      <c r="P122" s="17"/>
      <c r="Q122" s="19"/>
      <c r="R122" s="96"/>
      <c r="S122" s="96"/>
      <c r="T122" s="96"/>
      <c r="U122" s="96"/>
      <c r="V122" s="97"/>
      <c r="W122" s="97"/>
      <c r="X122" s="97"/>
      <c r="Y122" s="97"/>
    </row>
    <row r="123" spans="1:25" s="20" customFormat="1" ht="13.5">
      <c r="A123" s="95"/>
      <c r="B123" s="95"/>
      <c r="C123" s="95"/>
      <c r="D123" s="17"/>
      <c r="E123" s="18"/>
      <c r="F123" s="19"/>
      <c r="G123" s="17"/>
      <c r="H123" s="17"/>
      <c r="I123" s="18"/>
      <c r="J123" s="19"/>
      <c r="K123" s="17"/>
      <c r="L123" s="19"/>
      <c r="M123" s="17"/>
      <c r="N123" s="19"/>
      <c r="O123" s="17"/>
      <c r="P123" s="17"/>
      <c r="Q123" s="19"/>
      <c r="R123" s="96"/>
      <c r="S123" s="96"/>
      <c r="T123" s="96"/>
      <c r="U123" s="96"/>
      <c r="V123" s="97"/>
      <c r="W123" s="97"/>
      <c r="X123" s="97"/>
      <c r="Y123" s="97"/>
    </row>
    <row r="124" spans="1:25" s="20" customFormat="1" ht="13.5">
      <c r="A124" s="95"/>
      <c r="B124" s="95"/>
      <c r="C124" s="95"/>
      <c r="D124" s="17"/>
      <c r="E124" s="18"/>
      <c r="F124" s="19"/>
      <c r="G124" s="17"/>
      <c r="H124" s="17"/>
      <c r="I124" s="18"/>
      <c r="J124" s="19"/>
      <c r="K124" s="17"/>
      <c r="L124" s="19"/>
      <c r="M124" s="17"/>
      <c r="N124" s="19"/>
      <c r="O124" s="17"/>
      <c r="P124" s="17"/>
      <c r="Q124" s="19"/>
      <c r="R124" s="96"/>
      <c r="S124" s="96"/>
      <c r="T124" s="96"/>
      <c r="U124" s="96"/>
      <c r="V124" s="97"/>
      <c r="W124" s="97"/>
      <c r="X124" s="97"/>
      <c r="Y124" s="97"/>
    </row>
    <row r="125" spans="1:25" s="20" customFormat="1" ht="13.5">
      <c r="A125" s="95"/>
      <c r="B125" s="95"/>
      <c r="C125" s="95"/>
      <c r="D125" s="17"/>
      <c r="E125" s="18"/>
      <c r="F125" s="19"/>
      <c r="G125" s="17"/>
      <c r="H125" s="17"/>
      <c r="I125" s="18"/>
      <c r="J125" s="19"/>
      <c r="K125" s="17"/>
      <c r="L125" s="19"/>
      <c r="M125" s="17"/>
      <c r="N125" s="19"/>
      <c r="O125" s="17"/>
      <c r="P125" s="17"/>
      <c r="Q125" s="19"/>
      <c r="R125" s="96"/>
      <c r="S125" s="96"/>
      <c r="T125" s="96"/>
      <c r="U125" s="96"/>
      <c r="V125" s="97"/>
      <c r="W125" s="97"/>
      <c r="X125" s="97"/>
      <c r="Y125" s="97"/>
    </row>
    <row r="126" spans="1:25" s="20" customFormat="1" ht="13.5">
      <c r="A126" s="95"/>
      <c r="B126" s="95"/>
      <c r="C126" s="95"/>
      <c r="D126" s="17"/>
      <c r="E126" s="18"/>
      <c r="F126" s="19"/>
      <c r="G126" s="17"/>
      <c r="H126" s="17"/>
      <c r="I126" s="18"/>
      <c r="J126" s="19"/>
      <c r="K126" s="17"/>
      <c r="L126" s="19"/>
      <c r="M126" s="17"/>
      <c r="N126" s="19"/>
      <c r="O126" s="17"/>
      <c r="P126" s="17"/>
      <c r="Q126" s="19"/>
      <c r="R126" s="96"/>
      <c r="S126" s="96"/>
      <c r="T126" s="96"/>
      <c r="U126" s="96"/>
      <c r="V126" s="97"/>
      <c r="W126" s="97"/>
      <c r="X126" s="97"/>
      <c r="Y126" s="97"/>
    </row>
    <row r="127" spans="1:25" s="20" customFormat="1" ht="13.5">
      <c r="A127" s="95"/>
      <c r="B127" s="95"/>
      <c r="C127" s="95"/>
      <c r="D127" s="17"/>
      <c r="E127" s="18"/>
      <c r="F127" s="19"/>
      <c r="G127" s="17"/>
      <c r="H127" s="17"/>
      <c r="I127" s="18"/>
      <c r="J127" s="19"/>
      <c r="K127" s="17"/>
      <c r="L127" s="19"/>
      <c r="M127" s="17"/>
      <c r="N127" s="19"/>
      <c r="O127" s="17"/>
      <c r="P127" s="17"/>
      <c r="Q127" s="19"/>
      <c r="R127" s="96"/>
      <c r="S127" s="96"/>
      <c r="T127" s="96"/>
      <c r="U127" s="96"/>
      <c r="V127" s="97"/>
      <c r="W127" s="97"/>
      <c r="X127" s="97"/>
      <c r="Y127" s="97"/>
    </row>
    <row r="128" spans="1:25" s="20" customFormat="1" ht="13.5">
      <c r="A128" s="95"/>
      <c r="B128" s="95"/>
      <c r="C128" s="95"/>
      <c r="D128" s="17"/>
      <c r="E128" s="18"/>
      <c r="F128" s="19"/>
      <c r="G128" s="17"/>
      <c r="H128" s="17"/>
      <c r="I128" s="18"/>
      <c r="J128" s="19"/>
      <c r="K128" s="17"/>
      <c r="L128" s="19"/>
      <c r="M128" s="17"/>
      <c r="N128" s="19"/>
      <c r="O128" s="17"/>
      <c r="P128" s="17"/>
      <c r="Q128" s="19"/>
      <c r="R128" s="96"/>
      <c r="S128" s="96"/>
      <c r="T128" s="96"/>
      <c r="U128" s="96"/>
      <c r="V128" s="97"/>
      <c r="W128" s="97"/>
      <c r="X128" s="97"/>
      <c r="Y128" s="97"/>
    </row>
    <row r="129" spans="1:25" s="20" customFormat="1" ht="13.5">
      <c r="A129" s="95"/>
      <c r="B129" s="95"/>
      <c r="C129" s="95"/>
      <c r="D129" s="17"/>
      <c r="E129" s="18"/>
      <c r="F129" s="19"/>
      <c r="G129" s="17"/>
      <c r="H129" s="17"/>
      <c r="I129" s="18"/>
      <c r="J129" s="19"/>
      <c r="K129" s="17"/>
      <c r="L129" s="19"/>
      <c r="M129" s="17"/>
      <c r="N129" s="19"/>
      <c r="O129" s="17"/>
      <c r="P129" s="17"/>
      <c r="Q129" s="19"/>
      <c r="R129" s="96"/>
      <c r="S129" s="96"/>
      <c r="T129" s="96"/>
      <c r="U129" s="96"/>
      <c r="V129" s="97"/>
      <c r="W129" s="97"/>
      <c r="X129" s="97"/>
      <c r="Y129" s="97"/>
    </row>
    <row r="130" spans="1:25" s="20" customFormat="1" ht="13.5">
      <c r="A130" s="95"/>
      <c r="B130" s="95"/>
      <c r="C130" s="95"/>
      <c r="D130" s="17"/>
      <c r="E130" s="18"/>
      <c r="F130" s="19"/>
      <c r="G130" s="17"/>
      <c r="H130" s="17"/>
      <c r="I130" s="18"/>
      <c r="J130" s="19"/>
      <c r="K130" s="17"/>
      <c r="L130" s="19"/>
      <c r="M130" s="17"/>
      <c r="N130" s="19"/>
      <c r="O130" s="17"/>
      <c r="P130" s="17"/>
      <c r="Q130" s="19"/>
      <c r="R130" s="96"/>
      <c r="S130" s="96"/>
      <c r="T130" s="96"/>
      <c r="U130" s="96"/>
      <c r="V130" s="97"/>
      <c r="W130" s="97"/>
      <c r="X130" s="97"/>
      <c r="Y130" s="97"/>
    </row>
    <row r="131" spans="1:25" s="20" customFormat="1" ht="13.5">
      <c r="A131" s="95"/>
      <c r="B131" s="95"/>
      <c r="C131" s="95"/>
      <c r="D131" s="17"/>
      <c r="E131" s="18"/>
      <c r="F131" s="19"/>
      <c r="G131" s="17"/>
      <c r="H131" s="17"/>
      <c r="I131" s="18"/>
      <c r="J131" s="19"/>
      <c r="K131" s="17"/>
      <c r="L131" s="19"/>
      <c r="M131" s="17"/>
      <c r="N131" s="19"/>
      <c r="O131" s="17"/>
      <c r="P131" s="17"/>
      <c r="Q131" s="19"/>
      <c r="R131" s="96"/>
      <c r="S131" s="96"/>
      <c r="T131" s="96"/>
      <c r="U131" s="96"/>
      <c r="V131" s="97"/>
      <c r="W131" s="97"/>
      <c r="X131" s="97"/>
      <c r="Y131" s="97"/>
    </row>
    <row r="132" spans="1:25" s="20" customFormat="1" ht="13.5">
      <c r="A132" s="95"/>
      <c r="B132" s="95"/>
      <c r="C132" s="95"/>
      <c r="D132" s="17"/>
      <c r="E132" s="18"/>
      <c r="F132" s="19"/>
      <c r="G132" s="17"/>
      <c r="H132" s="17"/>
      <c r="I132" s="18"/>
      <c r="J132" s="19"/>
      <c r="K132" s="17"/>
      <c r="L132" s="19"/>
      <c r="M132" s="17"/>
      <c r="N132" s="19"/>
      <c r="O132" s="17"/>
      <c r="P132" s="17"/>
      <c r="Q132" s="19"/>
      <c r="R132" s="96"/>
      <c r="S132" s="96"/>
      <c r="T132" s="96"/>
      <c r="U132" s="96"/>
      <c r="V132" s="97"/>
      <c r="W132" s="97"/>
      <c r="X132" s="97"/>
      <c r="Y132" s="97"/>
    </row>
    <row r="133" spans="1:25" s="20" customFormat="1" ht="13.5">
      <c r="A133" s="95"/>
      <c r="B133" s="95"/>
      <c r="C133" s="95"/>
      <c r="D133" s="17"/>
      <c r="E133" s="18"/>
      <c r="F133" s="19"/>
      <c r="G133" s="17"/>
      <c r="H133" s="17"/>
      <c r="I133" s="18"/>
      <c r="J133" s="19"/>
      <c r="K133" s="17"/>
      <c r="L133" s="19"/>
      <c r="M133" s="17"/>
      <c r="N133" s="19"/>
      <c r="O133" s="17"/>
      <c r="P133" s="17"/>
      <c r="Q133" s="19"/>
      <c r="R133" s="96"/>
      <c r="S133" s="96"/>
      <c r="T133" s="96"/>
      <c r="U133" s="96"/>
      <c r="V133" s="97"/>
      <c r="W133" s="97"/>
      <c r="X133" s="97"/>
      <c r="Y133" s="97"/>
    </row>
    <row r="134" spans="1:25" s="20" customFormat="1" ht="13.5">
      <c r="A134" s="95"/>
      <c r="B134" s="95"/>
      <c r="C134" s="95"/>
      <c r="D134" s="17"/>
      <c r="E134" s="18"/>
      <c r="F134" s="19"/>
      <c r="G134" s="17"/>
      <c r="H134" s="17"/>
      <c r="I134" s="18"/>
      <c r="J134" s="19"/>
      <c r="K134" s="17"/>
      <c r="L134" s="19"/>
      <c r="M134" s="17"/>
      <c r="N134" s="19"/>
      <c r="O134" s="17"/>
      <c r="P134" s="17"/>
      <c r="Q134" s="19"/>
      <c r="R134" s="96"/>
      <c r="S134" s="96"/>
      <c r="T134" s="96"/>
      <c r="U134" s="96"/>
      <c r="V134" s="97"/>
      <c r="W134" s="97"/>
      <c r="X134" s="97"/>
      <c r="Y134" s="97"/>
    </row>
    <row r="135" spans="1:25" s="20" customFormat="1" ht="13.5">
      <c r="A135" s="95"/>
      <c r="B135" s="95"/>
      <c r="C135" s="95"/>
      <c r="D135" s="17"/>
      <c r="E135" s="18"/>
      <c r="F135" s="19"/>
      <c r="G135" s="17"/>
      <c r="H135" s="17"/>
      <c r="I135" s="18"/>
      <c r="J135" s="19"/>
      <c r="K135" s="17"/>
      <c r="L135" s="19"/>
      <c r="M135" s="17"/>
      <c r="N135" s="19"/>
      <c r="O135" s="17"/>
      <c r="P135" s="17"/>
      <c r="Q135" s="19"/>
      <c r="R135" s="96"/>
      <c r="S135" s="96"/>
      <c r="T135" s="96"/>
      <c r="U135" s="96"/>
      <c r="V135" s="97"/>
      <c r="W135" s="97"/>
      <c r="X135" s="97"/>
      <c r="Y135" s="97"/>
    </row>
    <row r="136" spans="1:25" s="20" customFormat="1" ht="13.5">
      <c r="A136" s="95"/>
      <c r="B136" s="95"/>
      <c r="C136" s="95"/>
      <c r="D136" s="17"/>
      <c r="E136" s="18"/>
      <c r="F136" s="19"/>
      <c r="G136" s="17"/>
      <c r="H136" s="17"/>
      <c r="I136" s="18"/>
      <c r="J136" s="19"/>
      <c r="K136" s="17"/>
      <c r="L136" s="19"/>
      <c r="M136" s="17"/>
      <c r="N136" s="19"/>
      <c r="O136" s="17"/>
      <c r="P136" s="17"/>
      <c r="Q136" s="19"/>
      <c r="R136" s="96"/>
      <c r="S136" s="96"/>
      <c r="T136" s="96"/>
      <c r="U136" s="96"/>
      <c r="V136" s="97"/>
      <c r="W136" s="97"/>
      <c r="X136" s="97"/>
      <c r="Y136" s="97"/>
    </row>
    <row r="137" spans="1:25" s="20" customFormat="1" ht="13.5">
      <c r="A137" s="95"/>
      <c r="B137" s="95"/>
      <c r="C137" s="95"/>
      <c r="D137" s="17"/>
      <c r="E137" s="18"/>
      <c r="F137" s="19"/>
      <c r="G137" s="17"/>
      <c r="H137" s="17"/>
      <c r="I137" s="18"/>
      <c r="J137" s="19"/>
      <c r="K137" s="17"/>
      <c r="L137" s="19"/>
      <c r="M137" s="17"/>
      <c r="N137" s="19"/>
      <c r="O137" s="17"/>
      <c r="P137" s="17"/>
      <c r="Q137" s="19"/>
      <c r="R137" s="96"/>
      <c r="S137" s="96"/>
      <c r="T137" s="96"/>
      <c r="U137" s="96"/>
      <c r="V137" s="97"/>
      <c r="W137" s="97"/>
      <c r="X137" s="97"/>
      <c r="Y137" s="97"/>
    </row>
    <row r="138" spans="1:25" s="20" customFormat="1" ht="13.5">
      <c r="A138" s="95"/>
      <c r="B138" s="95"/>
      <c r="C138" s="95"/>
      <c r="D138" s="17"/>
      <c r="E138" s="18"/>
      <c r="F138" s="19"/>
      <c r="G138" s="17"/>
      <c r="H138" s="17"/>
      <c r="I138" s="18"/>
      <c r="J138" s="19"/>
      <c r="K138" s="17"/>
      <c r="L138" s="19"/>
      <c r="M138" s="17"/>
      <c r="N138" s="19"/>
      <c r="O138" s="17"/>
      <c r="P138" s="17"/>
      <c r="Q138" s="19"/>
      <c r="R138" s="96"/>
      <c r="S138" s="96"/>
      <c r="T138" s="96"/>
      <c r="U138" s="96"/>
      <c r="V138" s="97"/>
      <c r="W138" s="97"/>
      <c r="X138" s="97"/>
      <c r="Y138" s="97"/>
    </row>
    <row r="139" spans="1:25" s="20" customFormat="1" ht="13.5">
      <c r="A139" s="95"/>
      <c r="B139" s="95"/>
      <c r="C139" s="95"/>
      <c r="D139" s="17"/>
      <c r="E139" s="18"/>
      <c r="F139" s="19"/>
      <c r="G139" s="17"/>
      <c r="H139" s="17"/>
      <c r="I139" s="18"/>
      <c r="J139" s="19"/>
      <c r="K139" s="17"/>
      <c r="L139" s="19"/>
      <c r="M139" s="17"/>
      <c r="N139" s="19"/>
      <c r="O139" s="17"/>
      <c r="P139" s="17"/>
      <c r="Q139" s="19"/>
      <c r="R139" s="96"/>
      <c r="S139" s="96"/>
      <c r="T139" s="96"/>
      <c r="U139" s="96"/>
      <c r="V139" s="97"/>
      <c r="W139" s="97"/>
      <c r="X139" s="97"/>
      <c r="Y139" s="97"/>
    </row>
    <row r="140" spans="1:25" s="20" customFormat="1" ht="13.5">
      <c r="A140" s="95"/>
      <c r="B140" s="95"/>
      <c r="C140" s="95"/>
      <c r="D140" s="17"/>
      <c r="E140" s="18"/>
      <c r="F140" s="19"/>
      <c r="G140" s="17"/>
      <c r="H140" s="17"/>
      <c r="I140" s="18"/>
      <c r="J140" s="19"/>
      <c r="K140" s="17"/>
      <c r="L140" s="19"/>
      <c r="M140" s="17"/>
      <c r="N140" s="19"/>
      <c r="O140" s="17"/>
      <c r="P140" s="17"/>
      <c r="Q140" s="19"/>
      <c r="R140" s="96"/>
      <c r="S140" s="96"/>
      <c r="T140" s="96"/>
      <c r="U140" s="96"/>
      <c r="V140" s="97"/>
      <c r="W140" s="97"/>
      <c r="X140" s="97"/>
      <c r="Y140" s="97"/>
    </row>
    <row r="141" spans="1:25" s="20" customFormat="1" ht="13.5">
      <c r="A141" s="95"/>
      <c r="B141" s="95"/>
      <c r="C141" s="95"/>
      <c r="D141" s="17"/>
      <c r="E141" s="18"/>
      <c r="F141" s="19"/>
      <c r="G141" s="17"/>
      <c r="H141" s="17"/>
      <c r="I141" s="18"/>
      <c r="J141" s="19"/>
      <c r="K141" s="17"/>
      <c r="L141" s="19"/>
      <c r="M141" s="17"/>
      <c r="N141" s="19"/>
      <c r="O141" s="17"/>
      <c r="P141" s="17"/>
      <c r="Q141" s="19"/>
      <c r="R141" s="96"/>
      <c r="S141" s="96"/>
      <c r="T141" s="96"/>
      <c r="U141" s="96"/>
      <c r="V141" s="97"/>
      <c r="W141" s="97"/>
      <c r="X141" s="97"/>
      <c r="Y141" s="97"/>
    </row>
    <row r="142" spans="1:25" s="20" customFormat="1" ht="13.5">
      <c r="A142" s="95"/>
      <c r="B142" s="95"/>
      <c r="C142" s="95"/>
      <c r="D142" s="17"/>
      <c r="E142" s="18"/>
      <c r="F142" s="19"/>
      <c r="G142" s="17"/>
      <c r="H142" s="17"/>
      <c r="I142" s="18"/>
      <c r="J142" s="19"/>
      <c r="K142" s="17"/>
      <c r="L142" s="19"/>
      <c r="M142" s="17"/>
      <c r="N142" s="19"/>
      <c r="O142" s="17"/>
      <c r="P142" s="17"/>
      <c r="Q142" s="19"/>
      <c r="R142" s="96"/>
      <c r="S142" s="96"/>
      <c r="T142" s="96"/>
      <c r="U142" s="96"/>
      <c r="V142" s="97"/>
      <c r="W142" s="97"/>
      <c r="X142" s="97"/>
      <c r="Y142" s="97"/>
    </row>
    <row r="143" spans="1:25" s="20" customFormat="1" ht="13.5">
      <c r="A143" s="95"/>
      <c r="B143" s="95"/>
      <c r="C143" s="95"/>
      <c r="D143" s="17"/>
      <c r="E143" s="18"/>
      <c r="F143" s="19"/>
      <c r="G143" s="17"/>
      <c r="H143" s="17"/>
      <c r="I143" s="18"/>
      <c r="J143" s="19"/>
      <c r="K143" s="17"/>
      <c r="L143" s="19"/>
      <c r="M143" s="17"/>
      <c r="N143" s="19"/>
      <c r="O143" s="17"/>
      <c r="P143" s="17"/>
      <c r="Q143" s="19"/>
      <c r="R143" s="96"/>
      <c r="S143" s="96"/>
      <c r="T143" s="96"/>
      <c r="U143" s="96"/>
      <c r="V143" s="97"/>
      <c r="W143" s="97"/>
      <c r="X143" s="97"/>
      <c r="Y143" s="97"/>
    </row>
    <row r="144" spans="1:25" s="20" customFormat="1" ht="13.5">
      <c r="A144" s="95"/>
      <c r="B144" s="95"/>
      <c r="C144" s="95"/>
      <c r="D144" s="17"/>
      <c r="E144" s="18"/>
      <c r="F144" s="19"/>
      <c r="G144" s="17"/>
      <c r="H144" s="17"/>
      <c r="I144" s="18"/>
      <c r="J144" s="19"/>
      <c r="K144" s="17"/>
      <c r="L144" s="19"/>
      <c r="M144" s="17"/>
      <c r="N144" s="19"/>
      <c r="O144" s="17"/>
      <c r="P144" s="17"/>
      <c r="Q144" s="19"/>
      <c r="R144" s="96"/>
      <c r="S144" s="96"/>
      <c r="T144" s="96"/>
      <c r="U144" s="96"/>
      <c r="V144" s="97"/>
      <c r="W144" s="97"/>
      <c r="X144" s="97"/>
      <c r="Y144" s="97"/>
    </row>
    <row r="145" spans="1:25" s="20" customFormat="1" ht="13.5">
      <c r="A145" s="95"/>
      <c r="B145" s="95"/>
      <c r="C145" s="95"/>
      <c r="D145" s="17"/>
      <c r="E145" s="18"/>
      <c r="F145" s="19"/>
      <c r="G145" s="17"/>
      <c r="H145" s="17"/>
      <c r="I145" s="18"/>
      <c r="J145" s="19"/>
      <c r="K145" s="17"/>
      <c r="L145" s="19"/>
      <c r="M145" s="17"/>
      <c r="N145" s="19"/>
      <c r="O145" s="17"/>
      <c r="P145" s="17"/>
      <c r="Q145" s="19"/>
      <c r="R145" s="96"/>
      <c r="S145" s="96"/>
      <c r="T145" s="96"/>
      <c r="U145" s="96"/>
      <c r="V145" s="97"/>
      <c r="W145" s="97"/>
      <c r="X145" s="97"/>
      <c r="Y145" s="97"/>
    </row>
    <row r="146" spans="1:25" s="20" customFormat="1" ht="13.5">
      <c r="A146" s="95"/>
      <c r="B146" s="95"/>
      <c r="C146" s="95"/>
      <c r="D146" s="17"/>
      <c r="E146" s="18"/>
      <c r="F146" s="19"/>
      <c r="G146" s="17"/>
      <c r="H146" s="17"/>
      <c r="I146" s="18"/>
      <c r="J146" s="19"/>
      <c r="K146" s="17"/>
      <c r="L146" s="19"/>
      <c r="M146" s="17"/>
      <c r="N146" s="19"/>
      <c r="O146" s="17"/>
      <c r="P146" s="17"/>
      <c r="Q146" s="19"/>
      <c r="R146" s="96"/>
      <c r="S146" s="96"/>
      <c r="T146" s="96"/>
      <c r="U146" s="96"/>
      <c r="V146" s="97"/>
      <c r="W146" s="97"/>
      <c r="X146" s="97"/>
      <c r="Y146" s="97"/>
    </row>
    <row r="147" spans="1:25" s="20" customFormat="1" ht="13.5">
      <c r="A147" s="95"/>
      <c r="B147" s="95"/>
      <c r="C147" s="95"/>
      <c r="D147" s="17"/>
      <c r="E147" s="18"/>
      <c r="F147" s="19"/>
      <c r="G147" s="17"/>
      <c r="H147" s="17"/>
      <c r="I147" s="18"/>
      <c r="J147" s="19"/>
      <c r="K147" s="17"/>
      <c r="L147" s="19"/>
      <c r="M147" s="17"/>
      <c r="N147" s="19"/>
      <c r="O147" s="17"/>
      <c r="P147" s="17"/>
      <c r="Q147" s="19"/>
      <c r="R147" s="96"/>
      <c r="S147" s="96"/>
      <c r="T147" s="96"/>
      <c r="U147" s="96"/>
      <c r="V147" s="97"/>
      <c r="W147" s="97"/>
      <c r="X147" s="97"/>
      <c r="Y147" s="97"/>
    </row>
    <row r="148" spans="1:25" s="20" customFormat="1" ht="13.5">
      <c r="A148" s="95"/>
      <c r="B148" s="95"/>
      <c r="C148" s="95"/>
      <c r="D148" s="17"/>
      <c r="E148" s="18"/>
      <c r="F148" s="19"/>
      <c r="G148" s="17"/>
      <c r="H148" s="17"/>
      <c r="I148" s="18"/>
      <c r="J148" s="19"/>
      <c r="K148" s="17"/>
      <c r="L148" s="19"/>
      <c r="M148" s="17"/>
      <c r="N148" s="19"/>
      <c r="O148" s="17"/>
      <c r="P148" s="17"/>
      <c r="Q148" s="19"/>
      <c r="R148" s="96"/>
      <c r="S148" s="96"/>
      <c r="T148" s="96"/>
      <c r="U148" s="96"/>
      <c r="V148" s="97"/>
      <c r="W148" s="97"/>
      <c r="X148" s="97"/>
      <c r="Y148" s="97"/>
    </row>
    <row r="149" spans="1:25" s="20" customFormat="1" ht="13.5">
      <c r="A149" s="95"/>
      <c r="B149" s="95"/>
      <c r="C149" s="95"/>
      <c r="D149" s="17"/>
      <c r="E149" s="18"/>
      <c r="F149" s="19"/>
      <c r="G149" s="17"/>
      <c r="H149" s="17"/>
      <c r="I149" s="18"/>
      <c r="J149" s="19"/>
      <c r="K149" s="17"/>
      <c r="L149" s="19"/>
      <c r="M149" s="17"/>
      <c r="N149" s="19"/>
      <c r="O149" s="17"/>
      <c r="P149" s="17"/>
      <c r="Q149" s="19"/>
      <c r="R149" s="96"/>
      <c r="S149" s="96"/>
      <c r="T149" s="96"/>
      <c r="U149" s="96"/>
      <c r="V149" s="97"/>
      <c r="W149" s="97"/>
      <c r="X149" s="97"/>
      <c r="Y149" s="97"/>
    </row>
    <row r="150" spans="1:25" s="20" customFormat="1" ht="13.5">
      <c r="A150" s="95"/>
      <c r="B150" s="95"/>
      <c r="C150" s="95"/>
      <c r="D150" s="17"/>
      <c r="E150" s="18"/>
      <c r="F150" s="19"/>
      <c r="G150" s="17"/>
      <c r="H150" s="17"/>
      <c r="I150" s="18"/>
      <c r="J150" s="19"/>
      <c r="K150" s="17"/>
      <c r="L150" s="19"/>
      <c r="M150" s="17"/>
      <c r="N150" s="19"/>
      <c r="O150" s="17"/>
      <c r="P150" s="17"/>
      <c r="Q150" s="19"/>
      <c r="R150" s="96"/>
      <c r="S150" s="96"/>
      <c r="T150" s="96"/>
      <c r="U150" s="96"/>
      <c r="V150" s="97"/>
      <c r="W150" s="97"/>
      <c r="X150" s="97"/>
      <c r="Y150" s="97"/>
    </row>
    <row r="151" spans="1:25" s="20" customFormat="1" ht="13.5">
      <c r="A151" s="95"/>
      <c r="B151" s="95"/>
      <c r="C151" s="95"/>
      <c r="D151" s="17"/>
      <c r="E151" s="18"/>
      <c r="F151" s="19"/>
      <c r="G151" s="17"/>
      <c r="H151" s="17"/>
      <c r="I151" s="18"/>
      <c r="J151" s="19"/>
      <c r="K151" s="17"/>
      <c r="L151" s="19"/>
      <c r="M151" s="17"/>
      <c r="N151" s="19"/>
      <c r="O151" s="17"/>
      <c r="P151" s="17"/>
      <c r="Q151" s="19"/>
      <c r="R151" s="96"/>
      <c r="S151" s="96"/>
      <c r="T151" s="96"/>
      <c r="U151" s="96"/>
      <c r="V151" s="97"/>
      <c r="W151" s="97"/>
      <c r="X151" s="97"/>
      <c r="Y151" s="97"/>
    </row>
    <row r="152" spans="1:25" s="20" customFormat="1" ht="13.5">
      <c r="A152" s="95"/>
      <c r="B152" s="95"/>
      <c r="C152" s="95"/>
      <c r="D152" s="17"/>
      <c r="E152" s="18"/>
      <c r="F152" s="19"/>
      <c r="G152" s="17"/>
      <c r="H152" s="17"/>
      <c r="I152" s="18"/>
      <c r="J152" s="19"/>
      <c r="K152" s="17"/>
      <c r="L152" s="19"/>
      <c r="M152" s="17"/>
      <c r="N152" s="19"/>
      <c r="O152" s="17"/>
      <c r="P152" s="17"/>
      <c r="Q152" s="19"/>
      <c r="R152" s="96"/>
      <c r="S152" s="96"/>
      <c r="T152" s="96"/>
      <c r="U152" s="96"/>
      <c r="V152" s="97"/>
      <c r="W152" s="97"/>
      <c r="X152" s="97"/>
      <c r="Y152" s="97"/>
    </row>
    <row r="153" spans="1:25" s="20" customFormat="1" ht="13.5">
      <c r="A153" s="95"/>
      <c r="B153" s="95"/>
      <c r="C153" s="95"/>
      <c r="D153" s="17"/>
      <c r="E153" s="18"/>
      <c r="F153" s="19"/>
      <c r="G153" s="17"/>
      <c r="H153" s="17"/>
      <c r="I153" s="18"/>
      <c r="J153" s="19"/>
      <c r="K153" s="17"/>
      <c r="L153" s="19"/>
      <c r="M153" s="17"/>
      <c r="N153" s="19"/>
      <c r="O153" s="17"/>
      <c r="P153" s="17"/>
      <c r="Q153" s="19"/>
      <c r="R153" s="96"/>
      <c r="S153" s="96"/>
      <c r="T153" s="96"/>
      <c r="U153" s="96"/>
      <c r="V153" s="97"/>
      <c r="W153" s="97"/>
      <c r="X153" s="97"/>
      <c r="Y153" s="97"/>
    </row>
    <row r="154" spans="1:25" s="20" customFormat="1" ht="13.5">
      <c r="A154" s="95"/>
      <c r="B154" s="95"/>
      <c r="C154" s="95"/>
      <c r="D154" s="17"/>
      <c r="E154" s="18"/>
      <c r="F154" s="19"/>
      <c r="G154" s="17"/>
      <c r="H154" s="17"/>
      <c r="I154" s="18"/>
      <c r="J154" s="19"/>
      <c r="K154" s="17"/>
      <c r="L154" s="19"/>
      <c r="M154" s="17"/>
      <c r="N154" s="19"/>
      <c r="O154" s="17"/>
      <c r="P154" s="17"/>
      <c r="Q154" s="19"/>
      <c r="R154" s="96"/>
      <c r="S154" s="96"/>
      <c r="T154" s="96"/>
      <c r="U154" s="96"/>
      <c r="V154" s="97"/>
      <c r="W154" s="97"/>
      <c r="X154" s="97"/>
      <c r="Y154" s="97"/>
    </row>
    <row r="155" spans="1:25" s="20" customFormat="1" ht="13.5">
      <c r="A155" s="95"/>
      <c r="B155" s="95"/>
      <c r="C155" s="95"/>
      <c r="D155" s="17"/>
      <c r="E155" s="18"/>
      <c r="F155" s="19"/>
      <c r="G155" s="17"/>
      <c r="H155" s="17"/>
      <c r="I155" s="18"/>
      <c r="J155" s="19"/>
      <c r="K155" s="17"/>
      <c r="L155" s="19"/>
      <c r="M155" s="17"/>
      <c r="N155" s="19"/>
      <c r="O155" s="17"/>
      <c r="P155" s="17"/>
      <c r="Q155" s="19"/>
      <c r="R155" s="96"/>
      <c r="S155" s="96"/>
      <c r="T155" s="96"/>
      <c r="U155" s="96"/>
      <c r="V155" s="97"/>
      <c r="W155" s="97"/>
      <c r="X155" s="97"/>
      <c r="Y155" s="97"/>
    </row>
    <row r="156" spans="1:25" s="20" customFormat="1" ht="13.5">
      <c r="A156" s="95"/>
      <c r="B156" s="95"/>
      <c r="C156" s="95"/>
      <c r="D156" s="17"/>
      <c r="E156" s="18"/>
      <c r="F156" s="19"/>
      <c r="G156" s="17"/>
      <c r="H156" s="17"/>
      <c r="I156" s="18"/>
      <c r="J156" s="19"/>
      <c r="K156" s="17"/>
      <c r="L156" s="19"/>
      <c r="M156" s="17"/>
      <c r="N156" s="19"/>
      <c r="O156" s="17"/>
      <c r="P156" s="17"/>
      <c r="Q156" s="19"/>
      <c r="R156" s="96"/>
      <c r="S156" s="96"/>
      <c r="T156" s="96"/>
      <c r="U156" s="96"/>
      <c r="V156" s="97"/>
      <c r="W156" s="97"/>
      <c r="X156" s="97"/>
      <c r="Y156" s="97"/>
    </row>
    <row r="157" spans="1:25" s="20" customFormat="1" ht="13.5">
      <c r="A157" s="95"/>
      <c r="B157" s="95"/>
      <c r="C157" s="95"/>
      <c r="D157" s="17"/>
      <c r="E157" s="18"/>
      <c r="F157" s="19"/>
      <c r="G157" s="17"/>
      <c r="H157" s="17"/>
      <c r="I157" s="18"/>
      <c r="J157" s="19"/>
      <c r="K157" s="17"/>
      <c r="L157" s="19"/>
      <c r="M157" s="17"/>
      <c r="N157" s="19"/>
      <c r="O157" s="17"/>
      <c r="P157" s="17"/>
      <c r="Q157" s="19"/>
      <c r="R157" s="96"/>
      <c r="S157" s="96"/>
      <c r="T157" s="96"/>
      <c r="U157" s="96"/>
      <c r="V157" s="97"/>
      <c r="W157" s="97"/>
      <c r="X157" s="97"/>
      <c r="Y157" s="97"/>
    </row>
    <row r="158" spans="1:25" s="20" customFormat="1" ht="13.5">
      <c r="A158" s="95"/>
      <c r="B158" s="95"/>
      <c r="C158" s="95"/>
      <c r="D158" s="17"/>
      <c r="E158" s="18"/>
      <c r="F158" s="19"/>
      <c r="G158" s="17"/>
      <c r="H158" s="17"/>
      <c r="I158" s="18"/>
      <c r="J158" s="19"/>
      <c r="K158" s="17"/>
      <c r="L158" s="19"/>
      <c r="M158" s="17"/>
      <c r="N158" s="19"/>
      <c r="O158" s="17"/>
      <c r="P158" s="17"/>
      <c r="Q158" s="19"/>
      <c r="R158" s="96"/>
      <c r="S158" s="96"/>
      <c r="T158" s="96"/>
      <c r="U158" s="96"/>
      <c r="V158" s="97"/>
      <c r="W158" s="97"/>
      <c r="X158" s="97"/>
      <c r="Y158" s="97"/>
    </row>
    <row r="159" spans="1:25" s="20" customFormat="1" ht="13.5">
      <c r="A159" s="95"/>
      <c r="B159" s="95"/>
      <c r="C159" s="95"/>
      <c r="D159" s="17"/>
      <c r="E159" s="18"/>
      <c r="F159" s="19"/>
      <c r="G159" s="17"/>
      <c r="H159" s="17"/>
      <c r="I159" s="18"/>
      <c r="J159" s="19"/>
      <c r="K159" s="17"/>
      <c r="L159" s="19"/>
      <c r="M159" s="17"/>
      <c r="N159" s="19"/>
      <c r="O159" s="17"/>
      <c r="P159" s="17"/>
      <c r="Q159" s="19"/>
      <c r="R159" s="96"/>
      <c r="S159" s="96"/>
      <c r="T159" s="96"/>
      <c r="U159" s="96"/>
      <c r="V159" s="97"/>
      <c r="W159" s="97"/>
      <c r="X159" s="97"/>
      <c r="Y159" s="97"/>
    </row>
    <row r="160" spans="1:25" s="20" customFormat="1" ht="13.5">
      <c r="A160" s="95"/>
      <c r="B160" s="95"/>
      <c r="C160" s="95"/>
      <c r="D160" s="17"/>
      <c r="E160" s="18"/>
      <c r="F160" s="19"/>
      <c r="G160" s="17"/>
      <c r="H160" s="17"/>
      <c r="I160" s="18"/>
      <c r="J160" s="19"/>
      <c r="K160" s="17"/>
      <c r="L160" s="19"/>
      <c r="M160" s="17"/>
      <c r="N160" s="19"/>
      <c r="O160" s="17"/>
      <c r="P160" s="17"/>
      <c r="Q160" s="19"/>
      <c r="R160" s="96"/>
      <c r="S160" s="96"/>
      <c r="T160" s="96"/>
      <c r="U160" s="96"/>
      <c r="V160" s="97"/>
      <c r="W160" s="97"/>
      <c r="X160" s="97"/>
      <c r="Y160" s="97"/>
    </row>
    <row r="161" spans="1:25" s="20" customFormat="1" ht="13.5">
      <c r="A161" s="95"/>
      <c r="B161" s="95"/>
      <c r="C161" s="95"/>
      <c r="D161" s="17"/>
      <c r="E161" s="18"/>
      <c r="F161" s="19"/>
      <c r="G161" s="17"/>
      <c r="H161" s="17"/>
      <c r="I161" s="18"/>
      <c r="J161" s="19"/>
      <c r="K161" s="17"/>
      <c r="L161" s="19"/>
      <c r="M161" s="17"/>
      <c r="N161" s="19"/>
      <c r="O161" s="17"/>
      <c r="P161" s="17"/>
      <c r="Q161" s="19"/>
      <c r="R161" s="96"/>
      <c r="S161" s="96"/>
      <c r="T161" s="96"/>
      <c r="U161" s="96"/>
      <c r="V161" s="97"/>
      <c r="W161" s="97"/>
      <c r="X161" s="97"/>
      <c r="Y161" s="97"/>
    </row>
    <row r="162" spans="1:25" s="20" customFormat="1" ht="13.5">
      <c r="A162" s="95"/>
      <c r="B162" s="95"/>
      <c r="C162" s="95"/>
      <c r="D162" s="17"/>
      <c r="E162" s="18"/>
      <c r="F162" s="19"/>
      <c r="G162" s="17"/>
      <c r="H162" s="17"/>
      <c r="I162" s="18"/>
      <c r="J162" s="19"/>
      <c r="K162" s="17"/>
      <c r="L162" s="19"/>
      <c r="M162" s="17"/>
      <c r="N162" s="19"/>
      <c r="O162" s="17"/>
      <c r="P162" s="17"/>
      <c r="Q162" s="19"/>
      <c r="R162" s="96"/>
      <c r="S162" s="96"/>
      <c r="T162" s="96"/>
      <c r="U162" s="96"/>
      <c r="V162" s="97"/>
      <c r="W162" s="97"/>
      <c r="X162" s="97"/>
      <c r="Y162" s="97"/>
    </row>
    <row r="163" spans="1:25" s="20" customFormat="1" ht="13.5">
      <c r="A163" s="95"/>
      <c r="B163" s="95"/>
      <c r="C163" s="95"/>
      <c r="D163" s="17"/>
      <c r="E163" s="18"/>
      <c r="F163" s="19"/>
      <c r="G163" s="17"/>
      <c r="H163" s="17"/>
      <c r="I163" s="18"/>
      <c r="J163" s="19"/>
      <c r="K163" s="17"/>
      <c r="L163" s="19"/>
      <c r="M163" s="17"/>
      <c r="N163" s="19"/>
      <c r="O163" s="17"/>
      <c r="P163" s="17"/>
      <c r="Q163" s="19"/>
      <c r="R163" s="96"/>
      <c r="S163" s="96"/>
      <c r="T163" s="96"/>
      <c r="U163" s="96"/>
      <c r="V163" s="97"/>
      <c r="W163" s="97"/>
      <c r="X163" s="97"/>
      <c r="Y163" s="97"/>
    </row>
    <row r="164" spans="1:25" s="20" customFormat="1" ht="13.5">
      <c r="A164" s="95"/>
      <c r="B164" s="95"/>
      <c r="C164" s="95"/>
      <c r="D164" s="17"/>
      <c r="E164" s="18"/>
      <c r="F164" s="19"/>
      <c r="G164" s="17"/>
      <c r="H164" s="17"/>
      <c r="I164" s="18"/>
      <c r="J164" s="19"/>
      <c r="K164" s="17"/>
      <c r="L164" s="19"/>
      <c r="M164" s="17"/>
      <c r="N164" s="19"/>
      <c r="O164" s="17"/>
      <c r="P164" s="17"/>
      <c r="Q164" s="19"/>
      <c r="R164" s="96"/>
      <c r="S164" s="96"/>
      <c r="T164" s="96"/>
      <c r="U164" s="96"/>
      <c r="V164" s="97"/>
      <c r="W164" s="97"/>
      <c r="X164" s="97"/>
      <c r="Y164" s="97"/>
    </row>
    <row r="165" spans="1:25" s="20" customFormat="1" ht="13.5">
      <c r="A165" s="95"/>
      <c r="B165" s="95"/>
      <c r="C165" s="95"/>
      <c r="D165" s="17"/>
      <c r="E165" s="18"/>
      <c r="F165" s="19"/>
      <c r="G165" s="17"/>
      <c r="H165" s="17"/>
      <c r="I165" s="18"/>
      <c r="J165" s="19"/>
      <c r="K165" s="17"/>
      <c r="L165" s="19"/>
      <c r="M165" s="17"/>
      <c r="N165" s="19"/>
      <c r="O165" s="17"/>
      <c r="P165" s="17"/>
      <c r="Q165" s="19"/>
      <c r="R165" s="96"/>
      <c r="S165" s="96"/>
      <c r="T165" s="96"/>
      <c r="U165" s="96"/>
      <c r="V165" s="97"/>
      <c r="W165" s="97"/>
      <c r="X165" s="97"/>
      <c r="Y165" s="97"/>
    </row>
    <row r="166" spans="1:25" s="20" customFormat="1" ht="13.5">
      <c r="A166" s="95"/>
      <c r="B166" s="95"/>
      <c r="C166" s="95"/>
      <c r="D166" s="17"/>
      <c r="E166" s="18"/>
      <c r="F166" s="19"/>
      <c r="G166" s="17"/>
      <c r="H166" s="17"/>
      <c r="I166" s="18"/>
      <c r="J166" s="19"/>
      <c r="K166" s="17"/>
      <c r="L166" s="19"/>
      <c r="M166" s="17"/>
      <c r="N166" s="19"/>
      <c r="O166" s="17"/>
      <c r="P166" s="17"/>
      <c r="Q166" s="19"/>
      <c r="R166" s="96"/>
      <c r="S166" s="96"/>
      <c r="T166" s="96"/>
      <c r="U166" s="96"/>
      <c r="V166" s="97"/>
      <c r="W166" s="97"/>
      <c r="X166" s="97"/>
      <c r="Y166" s="97"/>
    </row>
    <row r="167" spans="1:25" s="20" customFormat="1" ht="13.5">
      <c r="A167" s="95"/>
      <c r="B167" s="95"/>
      <c r="C167" s="95"/>
      <c r="D167" s="17"/>
      <c r="E167" s="18"/>
      <c r="F167" s="19"/>
      <c r="G167" s="17"/>
      <c r="H167" s="17"/>
      <c r="I167" s="18"/>
      <c r="J167" s="19"/>
      <c r="K167" s="17"/>
      <c r="L167" s="19"/>
      <c r="M167" s="17"/>
      <c r="N167" s="19"/>
      <c r="O167" s="17"/>
      <c r="P167" s="17"/>
      <c r="Q167" s="19"/>
      <c r="R167" s="96"/>
      <c r="S167" s="96"/>
      <c r="T167" s="96"/>
      <c r="U167" s="96"/>
      <c r="V167" s="97"/>
      <c r="W167" s="97"/>
      <c r="X167" s="97"/>
      <c r="Y167" s="97"/>
    </row>
    <row r="168" spans="1:25" s="20" customFormat="1" ht="13.5">
      <c r="A168" s="95"/>
      <c r="B168" s="95"/>
      <c r="C168" s="95"/>
      <c r="D168" s="17"/>
      <c r="E168" s="18"/>
      <c r="F168" s="19"/>
      <c r="G168" s="17"/>
      <c r="H168" s="17"/>
      <c r="I168" s="18"/>
      <c r="J168" s="19"/>
      <c r="K168" s="17"/>
      <c r="L168" s="19"/>
      <c r="M168" s="17"/>
      <c r="N168" s="19"/>
      <c r="O168" s="17"/>
      <c r="P168" s="17"/>
      <c r="Q168" s="19"/>
      <c r="R168" s="96"/>
      <c r="S168" s="96"/>
      <c r="T168" s="96"/>
      <c r="U168" s="96"/>
      <c r="V168" s="97"/>
      <c r="W168" s="97"/>
      <c r="X168" s="97"/>
      <c r="Y168" s="97"/>
    </row>
    <row r="169" spans="1:25" s="20" customFormat="1" ht="13.5">
      <c r="A169" s="95"/>
      <c r="B169" s="95"/>
      <c r="C169" s="95"/>
      <c r="D169" s="17"/>
      <c r="E169" s="18"/>
      <c r="F169" s="19"/>
      <c r="G169" s="17"/>
      <c r="H169" s="17"/>
      <c r="I169" s="18"/>
      <c r="J169" s="19"/>
      <c r="K169" s="17"/>
      <c r="L169" s="19"/>
      <c r="M169" s="17"/>
      <c r="N169" s="19"/>
      <c r="O169" s="17"/>
      <c r="P169" s="17"/>
      <c r="Q169" s="19"/>
      <c r="R169" s="96"/>
      <c r="S169" s="96"/>
      <c r="T169" s="96"/>
      <c r="U169" s="96"/>
      <c r="V169" s="97"/>
      <c r="W169" s="97"/>
      <c r="X169" s="97"/>
      <c r="Y169" s="97"/>
    </row>
    <row r="170" spans="1:25" s="20" customFormat="1" ht="13.5">
      <c r="A170" s="95"/>
      <c r="B170" s="95"/>
      <c r="C170" s="95"/>
      <c r="D170" s="17"/>
      <c r="E170" s="18"/>
      <c r="F170" s="19"/>
      <c r="G170" s="17"/>
      <c r="H170" s="17"/>
      <c r="I170" s="18"/>
      <c r="J170" s="19"/>
      <c r="K170" s="17"/>
      <c r="L170" s="19"/>
      <c r="M170" s="17"/>
      <c r="N170" s="19"/>
      <c r="O170" s="17"/>
      <c r="P170" s="17"/>
      <c r="Q170" s="19"/>
      <c r="R170" s="96"/>
      <c r="S170" s="96"/>
      <c r="T170" s="96"/>
      <c r="U170" s="96"/>
      <c r="V170" s="97"/>
      <c r="W170" s="97"/>
      <c r="X170" s="97"/>
      <c r="Y170" s="97"/>
    </row>
    <row r="171" spans="1:25" s="20" customFormat="1" ht="13.5">
      <c r="A171" s="95"/>
      <c r="B171" s="95"/>
      <c r="C171" s="95"/>
      <c r="D171" s="17"/>
      <c r="E171" s="18"/>
      <c r="F171" s="19"/>
      <c r="G171" s="17"/>
      <c r="H171" s="17"/>
      <c r="I171" s="18"/>
      <c r="J171" s="19"/>
      <c r="K171" s="17"/>
      <c r="L171" s="19"/>
      <c r="M171" s="17"/>
      <c r="N171" s="19"/>
      <c r="O171" s="17"/>
      <c r="P171" s="17"/>
      <c r="Q171" s="19"/>
      <c r="R171" s="96"/>
      <c r="S171" s="96"/>
      <c r="T171" s="96"/>
      <c r="U171" s="96"/>
      <c r="V171" s="97"/>
      <c r="W171" s="97"/>
      <c r="X171" s="97"/>
      <c r="Y171" s="97"/>
    </row>
    <row r="172" spans="1:25" s="20" customFormat="1" ht="13.5">
      <c r="A172" s="95"/>
      <c r="B172" s="95"/>
      <c r="C172" s="95"/>
      <c r="D172" s="17"/>
      <c r="E172" s="18"/>
      <c r="F172" s="19"/>
      <c r="G172" s="17"/>
      <c r="H172" s="17"/>
      <c r="I172" s="18"/>
      <c r="J172" s="19"/>
      <c r="K172" s="17"/>
      <c r="L172" s="19"/>
      <c r="M172" s="17"/>
      <c r="N172" s="19"/>
      <c r="O172" s="17"/>
      <c r="P172" s="17"/>
      <c r="Q172" s="19"/>
      <c r="R172" s="96"/>
      <c r="S172" s="96"/>
      <c r="T172" s="96"/>
      <c r="U172" s="96"/>
      <c r="V172" s="97"/>
      <c r="W172" s="97"/>
      <c r="X172" s="97"/>
      <c r="Y172" s="97"/>
    </row>
    <row r="173" spans="1:25" s="20" customFormat="1" ht="13.5">
      <c r="A173" s="95"/>
      <c r="B173" s="95"/>
      <c r="C173" s="95"/>
      <c r="D173" s="17"/>
      <c r="E173" s="18"/>
      <c r="F173" s="19"/>
      <c r="G173" s="17"/>
      <c r="H173" s="17"/>
      <c r="I173" s="18"/>
      <c r="J173" s="19"/>
      <c r="K173" s="17"/>
      <c r="L173" s="19"/>
      <c r="M173" s="17"/>
      <c r="N173" s="19"/>
      <c r="O173" s="17"/>
      <c r="P173" s="17"/>
      <c r="Q173" s="19"/>
      <c r="R173" s="96"/>
      <c r="S173" s="96"/>
      <c r="T173" s="96"/>
      <c r="U173" s="96"/>
      <c r="V173" s="97"/>
      <c r="W173" s="97"/>
      <c r="X173" s="97"/>
      <c r="Y173" s="97"/>
    </row>
    <row r="174" spans="1:25" s="20" customFormat="1" ht="13.5">
      <c r="A174" s="95"/>
      <c r="B174" s="95"/>
      <c r="C174" s="95"/>
      <c r="D174" s="17"/>
      <c r="E174" s="18"/>
      <c r="F174" s="19"/>
      <c r="G174" s="17"/>
      <c r="H174" s="17"/>
      <c r="I174" s="18"/>
      <c r="J174" s="19"/>
      <c r="K174" s="17"/>
      <c r="L174" s="19"/>
      <c r="M174" s="17"/>
      <c r="N174" s="19"/>
      <c r="O174" s="17"/>
      <c r="P174" s="17"/>
      <c r="Q174" s="19"/>
      <c r="R174" s="96"/>
      <c r="S174" s="96"/>
      <c r="T174" s="96"/>
      <c r="U174" s="96"/>
      <c r="V174" s="97"/>
      <c r="W174" s="97"/>
      <c r="X174" s="97"/>
      <c r="Y174" s="97"/>
    </row>
    <row r="175" spans="1:25" s="20" customFormat="1" ht="13.5">
      <c r="A175" s="95"/>
      <c r="B175" s="95"/>
      <c r="C175" s="95"/>
      <c r="D175" s="17"/>
      <c r="E175" s="18"/>
      <c r="F175" s="19"/>
      <c r="G175" s="17"/>
      <c r="H175" s="17"/>
      <c r="I175" s="18"/>
      <c r="J175" s="19"/>
      <c r="K175" s="17"/>
      <c r="L175" s="19"/>
      <c r="M175" s="17"/>
      <c r="N175" s="19"/>
      <c r="O175" s="17"/>
      <c r="P175" s="17"/>
      <c r="Q175" s="19"/>
      <c r="R175" s="96"/>
      <c r="S175" s="96"/>
      <c r="T175" s="96"/>
      <c r="U175" s="96"/>
      <c r="V175" s="97"/>
      <c r="W175" s="97"/>
      <c r="X175" s="97"/>
      <c r="Y175" s="97"/>
    </row>
    <row r="176" spans="1:25" s="20" customFormat="1" ht="13.5">
      <c r="A176" s="95"/>
      <c r="B176" s="95"/>
      <c r="C176" s="95"/>
      <c r="D176" s="17"/>
      <c r="E176" s="18"/>
      <c r="F176" s="19"/>
      <c r="G176" s="17"/>
      <c r="H176" s="17"/>
      <c r="I176" s="18"/>
      <c r="J176" s="19"/>
      <c r="K176" s="17"/>
      <c r="L176" s="19"/>
      <c r="M176" s="17"/>
      <c r="N176" s="19"/>
      <c r="O176" s="17"/>
      <c r="P176" s="17"/>
      <c r="Q176" s="19"/>
      <c r="R176" s="96"/>
      <c r="S176" s="96"/>
      <c r="T176" s="96"/>
      <c r="U176" s="96"/>
      <c r="V176" s="97"/>
      <c r="W176" s="97"/>
      <c r="X176" s="97"/>
      <c r="Y176" s="97"/>
    </row>
    <row r="177" spans="1:25" s="20" customFormat="1" ht="13.5">
      <c r="A177" s="95"/>
      <c r="B177" s="95"/>
      <c r="C177" s="95"/>
      <c r="D177" s="17"/>
      <c r="E177" s="18"/>
      <c r="F177" s="19"/>
      <c r="G177" s="17"/>
      <c r="H177" s="17"/>
      <c r="I177" s="18"/>
      <c r="J177" s="19"/>
      <c r="K177" s="17"/>
      <c r="L177" s="19"/>
      <c r="M177" s="17"/>
      <c r="N177" s="19"/>
      <c r="O177" s="17"/>
      <c r="P177" s="17"/>
      <c r="Q177" s="19"/>
      <c r="R177" s="96"/>
      <c r="S177" s="96"/>
      <c r="T177" s="96"/>
      <c r="U177" s="96"/>
      <c r="V177" s="97"/>
      <c r="W177" s="97"/>
      <c r="X177" s="97"/>
      <c r="Y177" s="97"/>
    </row>
    <row r="178" spans="1:25" s="20" customFormat="1" ht="13.5">
      <c r="A178" s="95"/>
      <c r="B178" s="95"/>
      <c r="C178" s="95"/>
      <c r="D178" s="17"/>
      <c r="E178" s="18"/>
      <c r="F178" s="19"/>
      <c r="G178" s="17"/>
      <c r="H178" s="17"/>
      <c r="I178" s="18"/>
      <c r="J178" s="19"/>
      <c r="K178" s="17"/>
      <c r="L178" s="19"/>
      <c r="M178" s="17"/>
      <c r="N178" s="19"/>
      <c r="O178" s="17"/>
      <c r="P178" s="17"/>
      <c r="Q178" s="19"/>
      <c r="R178" s="96"/>
      <c r="S178" s="96"/>
      <c r="T178" s="96"/>
      <c r="U178" s="96"/>
      <c r="V178" s="97"/>
      <c r="W178" s="97"/>
      <c r="X178" s="97"/>
      <c r="Y178" s="97"/>
    </row>
    <row r="179" spans="1:25" s="20" customFormat="1" ht="13.5">
      <c r="A179" s="95"/>
      <c r="B179" s="95"/>
      <c r="C179" s="95"/>
      <c r="D179" s="17"/>
      <c r="E179" s="18"/>
      <c r="F179" s="19"/>
      <c r="G179" s="17"/>
      <c r="H179" s="17"/>
      <c r="I179" s="18"/>
      <c r="J179" s="19"/>
      <c r="K179" s="17"/>
      <c r="L179" s="19"/>
      <c r="M179" s="17"/>
      <c r="N179" s="19"/>
      <c r="O179" s="17"/>
      <c r="P179" s="17"/>
      <c r="Q179" s="19"/>
      <c r="R179" s="96"/>
      <c r="S179" s="96"/>
      <c r="T179" s="96"/>
      <c r="U179" s="96"/>
      <c r="V179" s="97"/>
      <c r="W179" s="97"/>
      <c r="X179" s="97"/>
      <c r="Y179" s="97"/>
    </row>
    <row r="180" spans="1:25" s="20" customFormat="1" ht="13.5">
      <c r="A180" s="95"/>
      <c r="B180" s="95"/>
      <c r="C180" s="95"/>
      <c r="D180" s="17"/>
      <c r="E180" s="18"/>
      <c r="F180" s="19"/>
      <c r="G180" s="17"/>
      <c r="H180" s="17"/>
      <c r="I180" s="18"/>
      <c r="J180" s="19"/>
      <c r="K180" s="17"/>
      <c r="L180" s="19"/>
      <c r="M180" s="17"/>
      <c r="N180" s="19"/>
      <c r="O180" s="17"/>
      <c r="P180" s="17"/>
      <c r="Q180" s="19"/>
      <c r="R180" s="96"/>
      <c r="S180" s="96"/>
      <c r="T180" s="96"/>
      <c r="U180" s="96"/>
      <c r="V180" s="97"/>
      <c r="W180" s="97"/>
      <c r="X180" s="97"/>
      <c r="Y180" s="97"/>
    </row>
    <row r="181" spans="1:25" s="20" customFormat="1" ht="13.5">
      <c r="A181" s="95"/>
      <c r="B181" s="95"/>
      <c r="C181" s="95"/>
      <c r="D181" s="17"/>
      <c r="E181" s="18"/>
      <c r="F181" s="19"/>
      <c r="G181" s="17"/>
      <c r="H181" s="17"/>
      <c r="I181" s="18"/>
      <c r="J181" s="19"/>
      <c r="K181" s="17"/>
      <c r="L181" s="19"/>
      <c r="M181" s="17"/>
      <c r="N181" s="19"/>
      <c r="O181" s="17"/>
      <c r="P181" s="17"/>
      <c r="Q181" s="19"/>
      <c r="R181" s="96"/>
      <c r="S181" s="96"/>
      <c r="T181" s="96"/>
      <c r="U181" s="96"/>
      <c r="V181" s="97"/>
      <c r="W181" s="97"/>
      <c r="X181" s="97"/>
      <c r="Y181" s="97"/>
    </row>
    <row r="182" spans="1:25" s="20" customFormat="1" ht="13.5">
      <c r="A182" s="95"/>
      <c r="B182" s="95"/>
      <c r="C182" s="95"/>
      <c r="D182" s="17"/>
      <c r="E182" s="18"/>
      <c r="F182" s="19"/>
      <c r="G182" s="17"/>
      <c r="H182" s="17"/>
      <c r="I182" s="18"/>
      <c r="J182" s="19"/>
      <c r="K182" s="17"/>
      <c r="L182" s="19"/>
      <c r="M182" s="17"/>
      <c r="N182" s="19"/>
      <c r="O182" s="17"/>
      <c r="P182" s="17"/>
      <c r="Q182" s="19"/>
      <c r="R182" s="96"/>
      <c r="S182" s="96"/>
      <c r="T182" s="96"/>
      <c r="U182" s="96"/>
      <c r="V182" s="97"/>
      <c r="W182" s="97"/>
      <c r="X182" s="97"/>
      <c r="Y182" s="97"/>
    </row>
    <row r="183" spans="1:25" s="20" customFormat="1" ht="13.5">
      <c r="A183" s="95"/>
      <c r="B183" s="95"/>
      <c r="C183" s="95"/>
      <c r="D183" s="17"/>
      <c r="E183" s="18"/>
      <c r="F183" s="19"/>
      <c r="G183" s="17"/>
      <c r="H183" s="17"/>
      <c r="I183" s="18"/>
      <c r="J183" s="19"/>
      <c r="K183" s="17"/>
      <c r="L183" s="19"/>
      <c r="M183" s="17"/>
      <c r="N183" s="19"/>
      <c r="O183" s="17"/>
      <c r="P183" s="17"/>
      <c r="Q183" s="19"/>
      <c r="R183" s="96"/>
      <c r="S183" s="96"/>
      <c r="T183" s="96"/>
      <c r="U183" s="96"/>
      <c r="V183" s="97"/>
      <c r="W183" s="97"/>
      <c r="X183" s="97"/>
      <c r="Y183" s="97"/>
    </row>
    <row r="184" spans="1:25" s="20" customFormat="1" ht="13.5">
      <c r="A184" s="95"/>
      <c r="B184" s="95"/>
      <c r="C184" s="95"/>
      <c r="D184" s="17"/>
      <c r="E184" s="18"/>
      <c r="F184" s="19"/>
      <c r="G184" s="17"/>
      <c r="H184" s="17"/>
      <c r="I184" s="18"/>
      <c r="J184" s="19"/>
      <c r="K184" s="17"/>
      <c r="L184" s="19"/>
      <c r="M184" s="17"/>
      <c r="N184" s="19"/>
      <c r="O184" s="17"/>
      <c r="P184" s="17"/>
      <c r="Q184" s="19"/>
      <c r="R184" s="96"/>
      <c r="S184" s="96"/>
      <c r="T184" s="96"/>
      <c r="U184" s="96"/>
      <c r="V184" s="97"/>
      <c r="W184" s="97"/>
      <c r="X184" s="97"/>
      <c r="Y184" s="97"/>
    </row>
    <row r="185" spans="1:25" s="20" customFormat="1" ht="13.5">
      <c r="A185" s="95"/>
      <c r="B185" s="95"/>
      <c r="C185" s="95"/>
      <c r="D185" s="17"/>
      <c r="E185" s="18"/>
      <c r="F185" s="19"/>
      <c r="G185" s="17"/>
      <c r="H185" s="17"/>
      <c r="I185" s="18"/>
      <c r="J185" s="19"/>
      <c r="K185" s="17"/>
      <c r="L185" s="19"/>
      <c r="M185" s="17"/>
      <c r="N185" s="19"/>
      <c r="O185" s="17"/>
      <c r="P185" s="17"/>
      <c r="Q185" s="19"/>
      <c r="R185" s="96"/>
      <c r="S185" s="96"/>
      <c r="T185" s="96"/>
      <c r="U185" s="96"/>
      <c r="V185" s="97"/>
      <c r="W185" s="97"/>
      <c r="X185" s="97"/>
      <c r="Y185" s="97"/>
    </row>
    <row r="186" spans="1:25" s="20" customFormat="1" ht="13.5">
      <c r="A186" s="95"/>
      <c r="B186" s="95"/>
      <c r="C186" s="95"/>
      <c r="D186" s="17"/>
      <c r="E186" s="18"/>
      <c r="F186" s="19"/>
      <c r="G186" s="17"/>
      <c r="H186" s="17"/>
      <c r="I186" s="18"/>
      <c r="J186" s="19"/>
      <c r="K186" s="17"/>
      <c r="L186" s="19"/>
      <c r="M186" s="17"/>
      <c r="N186" s="19"/>
      <c r="O186" s="17"/>
      <c r="P186" s="17"/>
      <c r="Q186" s="19"/>
      <c r="R186" s="96"/>
      <c r="S186" s="96"/>
      <c r="T186" s="96"/>
      <c r="U186" s="96"/>
      <c r="V186" s="97"/>
      <c r="W186" s="97"/>
      <c r="X186" s="97"/>
      <c r="Y186" s="97"/>
    </row>
    <row r="187" spans="1:25" s="20" customFormat="1" ht="13.5">
      <c r="A187" s="95"/>
      <c r="B187" s="95"/>
      <c r="C187" s="95"/>
      <c r="D187" s="17"/>
      <c r="E187" s="18"/>
      <c r="F187" s="19"/>
      <c r="G187" s="17"/>
      <c r="H187" s="17"/>
      <c r="I187" s="18"/>
      <c r="J187" s="19"/>
      <c r="K187" s="17"/>
      <c r="L187" s="19"/>
      <c r="M187" s="17"/>
      <c r="N187" s="19"/>
      <c r="O187" s="17"/>
      <c r="P187" s="17"/>
      <c r="Q187" s="19"/>
      <c r="R187" s="96"/>
      <c r="S187" s="96"/>
      <c r="T187" s="96"/>
      <c r="U187" s="96"/>
      <c r="V187" s="97"/>
      <c r="W187" s="97"/>
      <c r="X187" s="97"/>
      <c r="Y187" s="97"/>
    </row>
    <row r="188" spans="1:25" s="20" customFormat="1" ht="13.5">
      <c r="A188" s="95"/>
      <c r="B188" s="95"/>
      <c r="C188" s="95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6"/>
      <c r="S188" s="96"/>
      <c r="T188" s="96"/>
      <c r="U188" s="96"/>
      <c r="V188" s="97"/>
      <c r="W188" s="97"/>
      <c r="X188" s="97"/>
      <c r="Y188" s="97"/>
    </row>
    <row r="189" spans="1:25" s="20" customFormat="1" ht="13.5">
      <c r="A189" s="95"/>
      <c r="B189" s="95"/>
      <c r="C189" s="95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6"/>
      <c r="S189" s="96"/>
      <c r="T189" s="96"/>
      <c r="U189" s="96"/>
      <c r="V189" s="97"/>
      <c r="W189" s="97"/>
      <c r="X189" s="97"/>
      <c r="Y189" s="97"/>
    </row>
    <row r="190" spans="1:25" s="20" customFormat="1" ht="13.5">
      <c r="A190" s="95"/>
      <c r="B190" s="95"/>
      <c r="C190" s="95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6"/>
      <c r="S190" s="96"/>
      <c r="T190" s="96"/>
      <c r="U190" s="96"/>
      <c r="V190" s="97"/>
      <c r="W190" s="97"/>
      <c r="X190" s="97"/>
      <c r="Y190" s="97"/>
    </row>
    <row r="191" spans="1:25" s="20" customFormat="1" ht="13.5">
      <c r="A191" s="95"/>
      <c r="B191" s="95"/>
      <c r="C191" s="95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6"/>
      <c r="S191" s="96"/>
      <c r="T191" s="96"/>
      <c r="U191" s="96"/>
      <c r="V191" s="97"/>
      <c r="W191" s="97"/>
      <c r="X191" s="97"/>
      <c r="Y191" s="97"/>
    </row>
    <row r="192" spans="1:25" s="20" customFormat="1" ht="13.5">
      <c r="A192" s="95"/>
      <c r="B192" s="95"/>
      <c r="C192" s="95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6"/>
      <c r="S192" s="96"/>
      <c r="T192" s="96"/>
      <c r="U192" s="96"/>
      <c r="V192" s="97"/>
      <c r="W192" s="97"/>
      <c r="X192" s="97"/>
      <c r="Y192" s="97"/>
    </row>
    <row r="193" spans="1:25" s="20" customFormat="1" ht="13.5">
      <c r="A193" s="95"/>
      <c r="B193" s="95"/>
      <c r="C193" s="95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6"/>
      <c r="S193" s="96"/>
      <c r="T193" s="96"/>
      <c r="U193" s="96"/>
      <c r="V193" s="97"/>
      <c r="W193" s="97"/>
      <c r="X193" s="97"/>
      <c r="Y193" s="97"/>
    </row>
    <row r="194" spans="1:25" s="20" customFormat="1" ht="13.5">
      <c r="A194" s="95"/>
      <c r="B194" s="95"/>
      <c r="C194" s="95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6"/>
      <c r="S194" s="96"/>
      <c r="T194" s="96"/>
      <c r="U194" s="96"/>
      <c r="V194" s="97"/>
      <c r="W194" s="97"/>
      <c r="X194" s="97"/>
      <c r="Y194" s="97"/>
    </row>
    <row r="195" spans="1:25" s="20" customFormat="1" ht="13.5">
      <c r="A195" s="95"/>
      <c r="B195" s="95"/>
      <c r="C195" s="95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6"/>
      <c r="S195" s="96"/>
      <c r="T195" s="96"/>
      <c r="U195" s="96"/>
      <c r="V195" s="97"/>
      <c r="W195" s="97"/>
      <c r="X195" s="97"/>
      <c r="Y195" s="97"/>
    </row>
    <row r="196" spans="1:25" s="20" customFormat="1" ht="13.5">
      <c r="A196" s="95"/>
      <c r="B196" s="95"/>
      <c r="C196" s="95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6"/>
      <c r="S196" s="96"/>
      <c r="T196" s="96"/>
      <c r="U196" s="96"/>
      <c r="V196" s="97"/>
      <c r="W196" s="97"/>
      <c r="X196" s="97"/>
      <c r="Y196" s="97"/>
    </row>
    <row r="197" spans="1:25" s="20" customFormat="1" ht="13.5">
      <c r="A197" s="95"/>
      <c r="B197" s="95"/>
      <c r="C197" s="95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6"/>
      <c r="S197" s="96"/>
      <c r="T197" s="96"/>
      <c r="U197" s="96"/>
      <c r="V197" s="97"/>
      <c r="W197" s="97"/>
      <c r="X197" s="97"/>
      <c r="Y197" s="97"/>
    </row>
    <row r="198" spans="1:25" s="20" customFormat="1" ht="13.5">
      <c r="A198" s="95"/>
      <c r="B198" s="95"/>
      <c r="C198" s="95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6"/>
      <c r="S198" s="96"/>
      <c r="T198" s="96"/>
      <c r="U198" s="96"/>
      <c r="V198" s="97"/>
      <c r="W198" s="97"/>
      <c r="X198" s="97"/>
      <c r="Y198" s="97"/>
    </row>
    <row r="199" spans="1:25" s="20" customFormat="1" ht="13.5">
      <c r="A199" s="95"/>
      <c r="B199" s="95"/>
      <c r="C199" s="95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6"/>
      <c r="S199" s="96"/>
      <c r="T199" s="96"/>
      <c r="U199" s="96"/>
      <c r="V199" s="97"/>
      <c r="W199" s="97"/>
      <c r="X199" s="97"/>
      <c r="Y199" s="97"/>
    </row>
    <row r="200" spans="1:25" s="20" customFormat="1" ht="13.5">
      <c r="A200" s="95"/>
      <c r="B200" s="95"/>
      <c r="C200" s="95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6"/>
      <c r="S200" s="96"/>
      <c r="T200" s="96"/>
      <c r="U200" s="96"/>
      <c r="V200" s="97"/>
      <c r="W200" s="97"/>
      <c r="X200" s="97"/>
      <c r="Y200" s="97"/>
    </row>
    <row r="201" spans="1:25" s="20" customFormat="1" ht="13.5">
      <c r="A201" s="95"/>
      <c r="B201" s="95"/>
      <c r="C201" s="95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6"/>
      <c r="S201" s="96"/>
      <c r="T201" s="96"/>
      <c r="U201" s="96"/>
      <c r="V201" s="97"/>
      <c r="W201" s="97"/>
      <c r="X201" s="97"/>
      <c r="Y201" s="97"/>
    </row>
    <row r="202" spans="1:25" s="20" customFormat="1" ht="13.5">
      <c r="A202" s="95"/>
      <c r="B202" s="95"/>
      <c r="C202" s="95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6"/>
      <c r="S202" s="96"/>
      <c r="T202" s="96"/>
      <c r="U202" s="96"/>
      <c r="V202" s="97"/>
      <c r="W202" s="97"/>
      <c r="X202" s="97"/>
      <c r="Y202" s="97"/>
    </row>
    <row r="203" spans="1:25" s="20" customFormat="1" ht="13.5">
      <c r="A203" s="95"/>
      <c r="B203" s="95"/>
      <c r="C203" s="95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6"/>
      <c r="S203" s="96"/>
      <c r="T203" s="96"/>
      <c r="U203" s="96"/>
      <c r="V203" s="97"/>
      <c r="W203" s="97"/>
      <c r="X203" s="97"/>
      <c r="Y203" s="97"/>
    </row>
    <row r="204" spans="1:25" s="20" customFormat="1" ht="13.5">
      <c r="A204" s="95"/>
      <c r="B204" s="95"/>
      <c r="C204" s="95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6"/>
      <c r="S204" s="96"/>
      <c r="T204" s="96"/>
      <c r="U204" s="96"/>
      <c r="V204" s="97"/>
      <c r="W204" s="97"/>
      <c r="X204" s="97"/>
      <c r="Y204" s="97"/>
    </row>
    <row r="205" spans="1:25" s="20" customFormat="1" ht="13.5">
      <c r="A205" s="95"/>
      <c r="B205" s="95"/>
      <c r="C205" s="95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6"/>
      <c r="S205" s="96"/>
      <c r="T205" s="96"/>
      <c r="U205" s="96"/>
      <c r="V205" s="97"/>
      <c r="W205" s="97"/>
      <c r="X205" s="97"/>
      <c r="Y205" s="97"/>
    </row>
    <row r="206" spans="1:25" s="20" customFormat="1" ht="13.5">
      <c r="A206" s="95"/>
      <c r="B206" s="95"/>
      <c r="C206" s="95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6"/>
      <c r="S206" s="96"/>
      <c r="T206" s="96"/>
      <c r="U206" s="96"/>
      <c r="V206" s="97"/>
      <c r="W206" s="97"/>
      <c r="X206" s="97"/>
      <c r="Y206" s="97"/>
    </row>
    <row r="207" spans="1:25" s="20" customFormat="1" ht="13.5">
      <c r="A207" s="95"/>
      <c r="B207" s="95"/>
      <c r="C207" s="95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6"/>
      <c r="S207" s="96"/>
      <c r="T207" s="96"/>
      <c r="U207" s="96"/>
      <c r="V207" s="97"/>
      <c r="W207" s="97"/>
      <c r="X207" s="97"/>
      <c r="Y207" s="97"/>
    </row>
    <row r="208" spans="1:25" s="20" customFormat="1" ht="13.5">
      <c r="A208" s="95"/>
      <c r="B208" s="95"/>
      <c r="C208" s="95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6"/>
      <c r="S208" s="96"/>
      <c r="T208" s="96"/>
      <c r="U208" s="96"/>
      <c r="V208" s="97"/>
      <c r="W208" s="97"/>
      <c r="X208" s="97"/>
      <c r="Y208" s="97"/>
    </row>
    <row r="209" spans="1:25" s="20" customFormat="1" ht="13.5">
      <c r="A209" s="95"/>
      <c r="B209" s="95"/>
      <c r="C209" s="95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6"/>
      <c r="S209" s="96"/>
      <c r="T209" s="96"/>
      <c r="U209" s="96"/>
      <c r="V209" s="97"/>
      <c r="W209" s="97"/>
      <c r="X209" s="97"/>
      <c r="Y209" s="97"/>
    </row>
    <row r="210" spans="1:25" s="20" customFormat="1" ht="13.5">
      <c r="A210" s="95"/>
      <c r="B210" s="95"/>
      <c r="C210" s="95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6"/>
      <c r="S210" s="96"/>
      <c r="T210" s="96"/>
      <c r="U210" s="96"/>
      <c r="V210" s="97"/>
      <c r="W210" s="97"/>
      <c r="X210" s="97"/>
      <c r="Y210" s="97"/>
    </row>
    <row r="211" spans="1:25" s="20" customFormat="1" ht="13.5">
      <c r="A211" s="95"/>
      <c r="B211" s="95"/>
      <c r="C211" s="95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6"/>
      <c r="S211" s="96"/>
      <c r="T211" s="96"/>
      <c r="U211" s="96"/>
      <c r="V211" s="97"/>
      <c r="W211" s="97"/>
      <c r="X211" s="97"/>
      <c r="Y211" s="97"/>
    </row>
    <row r="212" spans="1:25" s="20" customFormat="1" ht="13.5">
      <c r="A212" s="95"/>
      <c r="B212" s="95"/>
      <c r="C212" s="95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6"/>
      <c r="S212" s="96"/>
      <c r="T212" s="96"/>
      <c r="U212" s="96"/>
      <c r="V212" s="97"/>
      <c r="W212" s="97"/>
      <c r="X212" s="97"/>
      <c r="Y212" s="97"/>
    </row>
    <row r="213" spans="1:25" s="20" customFormat="1" ht="13.5">
      <c r="A213" s="95"/>
      <c r="B213" s="95"/>
      <c r="C213" s="95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6"/>
      <c r="S213" s="96"/>
      <c r="T213" s="96"/>
      <c r="U213" s="96"/>
      <c r="V213" s="97"/>
      <c r="W213" s="97"/>
      <c r="X213" s="97"/>
      <c r="Y213" s="97"/>
    </row>
    <row r="214" spans="1:25" s="20" customFormat="1" ht="13.5">
      <c r="A214" s="95"/>
      <c r="B214" s="95"/>
      <c r="C214" s="95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6"/>
      <c r="S214" s="96"/>
      <c r="T214" s="96"/>
      <c r="U214" s="96"/>
      <c r="V214" s="97"/>
      <c r="W214" s="97"/>
      <c r="X214" s="97"/>
      <c r="Y214" s="97"/>
    </row>
    <row r="215" spans="1:25" s="20" customFormat="1" ht="13.5">
      <c r="A215" s="95"/>
      <c r="B215" s="95"/>
      <c r="C215" s="95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6"/>
      <c r="S215" s="96"/>
      <c r="T215" s="96"/>
      <c r="U215" s="96"/>
      <c r="V215" s="97"/>
      <c r="W215" s="97"/>
      <c r="X215" s="97"/>
      <c r="Y215" s="97"/>
    </row>
    <row r="216" spans="1:25" s="20" customFormat="1" ht="13.5">
      <c r="A216" s="95"/>
      <c r="B216" s="95"/>
      <c r="C216" s="95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6"/>
      <c r="S216" s="96"/>
      <c r="T216" s="96"/>
      <c r="U216" s="96"/>
      <c r="V216" s="97"/>
      <c r="W216" s="97"/>
      <c r="X216" s="97"/>
      <c r="Y216" s="97"/>
    </row>
    <row r="217" spans="1:25" s="20" customFormat="1" ht="13.5">
      <c r="A217" s="95"/>
      <c r="B217" s="95"/>
      <c r="C217" s="95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6"/>
      <c r="S217" s="96"/>
      <c r="T217" s="96"/>
      <c r="U217" s="96"/>
      <c r="V217" s="97"/>
      <c r="W217" s="97"/>
      <c r="X217" s="97"/>
      <c r="Y217" s="97"/>
    </row>
    <row r="218" spans="1:25" s="20" customFormat="1" ht="13.5">
      <c r="A218" s="95"/>
      <c r="B218" s="95"/>
      <c r="C218" s="95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6"/>
      <c r="S218" s="96"/>
      <c r="T218" s="96"/>
      <c r="U218" s="96"/>
      <c r="V218" s="97"/>
      <c r="W218" s="97"/>
      <c r="X218" s="97"/>
      <c r="Y218" s="97"/>
    </row>
    <row r="219" spans="1:25" s="20" customFormat="1" ht="13.5">
      <c r="A219" s="95"/>
      <c r="B219" s="95"/>
      <c r="C219" s="95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6"/>
      <c r="S219" s="96"/>
      <c r="T219" s="96"/>
      <c r="U219" s="96"/>
      <c r="V219" s="97"/>
      <c r="W219" s="97"/>
      <c r="X219" s="97"/>
      <c r="Y219" s="97"/>
    </row>
    <row r="220" spans="1:25" s="20" customFormat="1" ht="13.5">
      <c r="A220" s="95"/>
      <c r="B220" s="95"/>
      <c r="C220" s="95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6"/>
      <c r="S220" s="96"/>
      <c r="T220" s="96"/>
      <c r="U220" s="96"/>
      <c r="V220" s="97"/>
      <c r="W220" s="97"/>
      <c r="X220" s="97"/>
      <c r="Y220" s="97"/>
    </row>
    <row r="221" spans="1:25" s="20" customFormat="1" ht="13.5">
      <c r="A221" s="95"/>
      <c r="B221" s="95"/>
      <c r="C221" s="95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6"/>
      <c r="S221" s="96"/>
      <c r="T221" s="96"/>
      <c r="U221" s="96"/>
      <c r="V221" s="97"/>
      <c r="W221" s="97"/>
      <c r="X221" s="97"/>
      <c r="Y221" s="97"/>
    </row>
    <row r="222" spans="1:25" s="20" customFormat="1" ht="13.5">
      <c r="A222" s="95"/>
      <c r="B222" s="95"/>
      <c r="C222" s="95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6"/>
      <c r="S222" s="96"/>
      <c r="T222" s="96"/>
      <c r="U222" s="96"/>
      <c r="V222" s="97"/>
      <c r="W222" s="97"/>
      <c r="X222" s="97"/>
      <c r="Y222" s="97"/>
    </row>
    <row r="223" spans="1:25" s="20" customFormat="1" ht="13.5">
      <c r="A223" s="95"/>
      <c r="B223" s="95"/>
      <c r="C223" s="95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6"/>
      <c r="S223" s="96"/>
      <c r="T223" s="96"/>
      <c r="U223" s="96"/>
      <c r="V223" s="97"/>
      <c r="W223" s="97"/>
      <c r="X223" s="97"/>
      <c r="Y223" s="97"/>
    </row>
    <row r="224" spans="1:25" s="20" customFormat="1" ht="13.5">
      <c r="A224" s="95"/>
      <c r="B224" s="95"/>
      <c r="C224" s="95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6"/>
      <c r="S224" s="96"/>
      <c r="T224" s="96"/>
      <c r="U224" s="96"/>
      <c r="V224" s="97"/>
      <c r="W224" s="97"/>
      <c r="X224" s="97"/>
      <c r="Y224" s="97"/>
    </row>
    <row r="225" spans="1:25" s="20" customFormat="1" ht="13.5">
      <c r="A225" s="95"/>
      <c r="B225" s="95"/>
      <c r="C225" s="95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6"/>
      <c r="S225" s="96"/>
      <c r="T225" s="96"/>
      <c r="U225" s="96"/>
      <c r="V225" s="97"/>
      <c r="W225" s="97"/>
      <c r="X225" s="97"/>
      <c r="Y225" s="97"/>
    </row>
    <row r="226" spans="1:25" s="20" customFormat="1" ht="13.5">
      <c r="A226" s="95"/>
      <c r="B226" s="95"/>
      <c r="C226" s="95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6"/>
      <c r="S226" s="96"/>
      <c r="T226" s="96"/>
      <c r="U226" s="96"/>
      <c r="V226" s="97"/>
      <c r="W226" s="97"/>
      <c r="X226" s="97"/>
      <c r="Y226" s="97"/>
    </row>
    <row r="227" spans="1:25" s="20" customFormat="1" ht="13.5">
      <c r="A227" s="95"/>
      <c r="B227" s="95"/>
      <c r="C227" s="95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6"/>
      <c r="S227" s="96"/>
      <c r="T227" s="96"/>
      <c r="U227" s="96"/>
      <c r="V227" s="97"/>
      <c r="W227" s="97"/>
      <c r="X227" s="97"/>
      <c r="Y227" s="97"/>
    </row>
    <row r="228" spans="1:25" s="20" customFormat="1" ht="13.5">
      <c r="A228" s="95"/>
      <c r="B228" s="95"/>
      <c r="C228" s="95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6"/>
      <c r="S228" s="96"/>
      <c r="T228" s="96"/>
      <c r="U228" s="96"/>
      <c r="V228" s="97"/>
      <c r="W228" s="97"/>
      <c r="X228" s="97"/>
      <c r="Y228" s="97"/>
    </row>
    <row r="229" spans="1:25" s="20" customFormat="1" ht="13.5">
      <c r="A229" s="95"/>
      <c r="B229" s="95"/>
      <c r="C229" s="95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6"/>
      <c r="S229" s="96"/>
      <c r="T229" s="96"/>
      <c r="U229" s="96"/>
      <c r="V229" s="97"/>
      <c r="W229" s="97"/>
      <c r="X229" s="97"/>
      <c r="Y229" s="97"/>
    </row>
    <row r="230" spans="1:25" s="20" customFormat="1" ht="13.5">
      <c r="A230" s="95"/>
      <c r="B230" s="95"/>
      <c r="C230" s="95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6"/>
      <c r="S230" s="96"/>
      <c r="T230" s="96"/>
      <c r="U230" s="96"/>
      <c r="V230" s="97"/>
      <c r="W230" s="97"/>
      <c r="X230" s="97"/>
      <c r="Y230" s="97"/>
    </row>
    <row r="231" spans="1:25" s="20" customFormat="1" ht="13.5">
      <c r="A231" s="95"/>
      <c r="B231" s="95"/>
      <c r="C231" s="95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6"/>
      <c r="S231" s="96"/>
      <c r="T231" s="96"/>
      <c r="U231" s="96"/>
      <c r="V231" s="97"/>
      <c r="W231" s="97"/>
      <c r="X231" s="97"/>
      <c r="Y231" s="97"/>
    </row>
    <row r="232" spans="1:25" s="20" customFormat="1" ht="13.5">
      <c r="A232" s="95"/>
      <c r="B232" s="95"/>
      <c r="C232" s="95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6"/>
      <c r="S232" s="96"/>
      <c r="T232" s="96"/>
      <c r="U232" s="96"/>
      <c r="V232" s="97"/>
      <c r="W232" s="97"/>
      <c r="X232" s="97"/>
      <c r="Y232" s="97"/>
    </row>
    <row r="233" spans="1:25" s="20" customFormat="1" ht="13.5">
      <c r="A233" s="95"/>
      <c r="B233" s="95"/>
      <c r="C233" s="95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6"/>
      <c r="S233" s="96"/>
      <c r="T233" s="96"/>
      <c r="U233" s="96"/>
      <c r="V233" s="97"/>
      <c r="W233" s="97"/>
      <c r="X233" s="97"/>
      <c r="Y233" s="97"/>
    </row>
    <row r="234" spans="1:25" s="20" customFormat="1" ht="13.5">
      <c r="A234" s="95"/>
      <c r="B234" s="95"/>
      <c r="C234" s="95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6"/>
      <c r="S234" s="96"/>
      <c r="T234" s="96"/>
      <c r="U234" s="96"/>
      <c r="V234" s="97"/>
      <c r="W234" s="97"/>
      <c r="X234" s="97"/>
      <c r="Y234" s="97"/>
    </row>
    <row r="235" spans="1:25" s="20" customFormat="1" ht="13.5">
      <c r="A235" s="95"/>
      <c r="B235" s="95"/>
      <c r="C235" s="95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6"/>
      <c r="S235" s="96"/>
      <c r="T235" s="96"/>
      <c r="U235" s="96"/>
      <c r="V235" s="97"/>
      <c r="W235" s="97"/>
      <c r="X235" s="97"/>
      <c r="Y235" s="97"/>
    </row>
    <row r="236" spans="1:25" s="20" customFormat="1" ht="13.5">
      <c r="A236" s="95"/>
      <c r="B236" s="95"/>
      <c r="C236" s="95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6"/>
      <c r="S236" s="96"/>
      <c r="T236" s="96"/>
      <c r="U236" s="96"/>
      <c r="V236" s="97"/>
      <c r="W236" s="97"/>
      <c r="X236" s="97"/>
      <c r="Y236" s="97"/>
    </row>
    <row r="237" spans="1:25" s="20" customFormat="1" ht="13.5">
      <c r="A237" s="95"/>
      <c r="B237" s="95"/>
      <c r="C237" s="95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6"/>
      <c r="S237" s="96"/>
      <c r="T237" s="96"/>
      <c r="U237" s="96"/>
      <c r="V237" s="97"/>
      <c r="W237" s="97"/>
      <c r="X237" s="97"/>
      <c r="Y237" s="97"/>
    </row>
    <row r="238" spans="1:25" s="20" customFormat="1" ht="13.5">
      <c r="A238" s="95"/>
      <c r="B238" s="95"/>
      <c r="C238" s="95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6"/>
      <c r="S238" s="96"/>
      <c r="T238" s="96"/>
      <c r="U238" s="96"/>
      <c r="V238" s="97"/>
      <c r="W238" s="97"/>
      <c r="X238" s="97"/>
      <c r="Y238" s="97"/>
    </row>
    <row r="239" spans="1:25" s="20" customFormat="1" ht="13.5">
      <c r="A239" s="95"/>
      <c r="B239" s="95"/>
      <c r="C239" s="95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6"/>
      <c r="S239" s="96"/>
      <c r="T239" s="96"/>
      <c r="U239" s="96"/>
      <c r="V239" s="97"/>
      <c r="W239" s="97"/>
      <c r="X239" s="97"/>
      <c r="Y239" s="97"/>
    </row>
    <row r="240" spans="1:25" s="20" customFormat="1" ht="13.5">
      <c r="A240" s="95"/>
      <c r="B240" s="95"/>
      <c r="C240" s="95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6"/>
      <c r="S240" s="96"/>
      <c r="T240" s="96"/>
      <c r="U240" s="96"/>
      <c r="V240" s="97"/>
      <c r="W240" s="97"/>
      <c r="X240" s="97"/>
      <c r="Y240" s="97"/>
    </row>
    <row r="241" spans="1:25" s="20" customFormat="1" ht="13.5">
      <c r="A241" s="95"/>
      <c r="B241" s="95"/>
      <c r="C241" s="95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6"/>
      <c r="S241" s="96"/>
      <c r="T241" s="96"/>
      <c r="U241" s="96"/>
      <c r="V241" s="97"/>
      <c r="W241" s="97"/>
      <c r="X241" s="97"/>
      <c r="Y241" s="97"/>
    </row>
    <row r="242" spans="1:25" s="20" customFormat="1" ht="13.5">
      <c r="A242" s="95"/>
      <c r="B242" s="95"/>
      <c r="C242" s="95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6"/>
      <c r="S242" s="96"/>
      <c r="T242" s="96"/>
      <c r="U242" s="96"/>
      <c r="V242" s="97"/>
      <c r="W242" s="97"/>
      <c r="X242" s="97"/>
      <c r="Y242" s="97"/>
    </row>
    <row r="243" spans="1:25" s="20" customFormat="1" ht="13.5">
      <c r="A243" s="95"/>
      <c r="B243" s="95"/>
      <c r="C243" s="95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6"/>
      <c r="S243" s="96"/>
      <c r="T243" s="96"/>
      <c r="U243" s="96"/>
      <c r="V243" s="97"/>
      <c r="W243" s="97"/>
      <c r="X243" s="97"/>
      <c r="Y243" s="97"/>
    </row>
    <row r="244" spans="1:25" s="20" customFormat="1" ht="13.5">
      <c r="A244" s="95"/>
      <c r="B244" s="95"/>
      <c r="C244" s="95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6"/>
      <c r="S244" s="96"/>
      <c r="T244" s="96"/>
      <c r="U244" s="96"/>
      <c r="V244" s="97"/>
      <c r="W244" s="97"/>
      <c r="X244" s="97"/>
      <c r="Y244" s="97"/>
    </row>
    <row r="245" spans="1:25" s="20" customFormat="1" ht="13.5">
      <c r="A245" s="95"/>
      <c r="B245" s="95"/>
      <c r="C245" s="95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6"/>
      <c r="S245" s="96"/>
      <c r="T245" s="96"/>
      <c r="U245" s="96"/>
      <c r="V245" s="97"/>
      <c r="W245" s="97"/>
      <c r="X245" s="97"/>
      <c r="Y245" s="97"/>
    </row>
    <row r="246" spans="1:25" s="20" customFormat="1" ht="13.5">
      <c r="A246" s="95"/>
      <c r="B246" s="95"/>
      <c r="C246" s="95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6"/>
      <c r="S246" s="96"/>
      <c r="T246" s="96"/>
      <c r="U246" s="96"/>
      <c r="V246" s="97"/>
      <c r="W246" s="97"/>
      <c r="X246" s="97"/>
      <c r="Y246" s="97"/>
    </row>
    <row r="247" spans="1:25" s="20" customFormat="1" ht="13.5">
      <c r="A247" s="95"/>
      <c r="B247" s="95"/>
      <c r="C247" s="95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6"/>
      <c r="S247" s="96"/>
      <c r="T247" s="96"/>
      <c r="U247" s="96"/>
      <c r="V247" s="97"/>
      <c r="W247" s="97"/>
      <c r="X247" s="97"/>
      <c r="Y247" s="97"/>
    </row>
    <row r="248" spans="1:25" s="20" customFormat="1" ht="13.5">
      <c r="A248" s="95"/>
      <c r="B248" s="95"/>
      <c r="C248" s="95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6"/>
      <c r="S248" s="96"/>
      <c r="T248" s="96"/>
      <c r="U248" s="96"/>
      <c r="V248" s="97"/>
      <c r="W248" s="97"/>
      <c r="X248" s="97"/>
      <c r="Y248" s="97"/>
    </row>
    <row r="249" spans="1:25" s="20" customFormat="1" ht="13.5">
      <c r="A249" s="95"/>
      <c r="B249" s="95"/>
      <c r="C249" s="95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6"/>
      <c r="S249" s="96"/>
      <c r="T249" s="96"/>
      <c r="U249" s="96"/>
      <c r="V249" s="97"/>
      <c r="W249" s="97"/>
      <c r="X249" s="97"/>
      <c r="Y249" s="97"/>
    </row>
    <row r="250" spans="1:25" s="20" customFormat="1" ht="13.5">
      <c r="A250" s="95"/>
      <c r="B250" s="95"/>
      <c r="C250" s="95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6"/>
      <c r="S250" s="96"/>
      <c r="T250" s="96"/>
      <c r="U250" s="96"/>
      <c r="V250" s="97"/>
      <c r="W250" s="97"/>
      <c r="X250" s="97"/>
      <c r="Y250" s="97"/>
    </row>
    <row r="251" spans="1:25" s="20" customFormat="1" ht="13.5">
      <c r="A251" s="95"/>
      <c r="B251" s="95"/>
      <c r="C251" s="95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6"/>
      <c r="S251" s="96"/>
      <c r="T251" s="96"/>
      <c r="U251" s="96"/>
      <c r="V251" s="97"/>
      <c r="W251" s="97"/>
      <c r="X251" s="97"/>
      <c r="Y251" s="97"/>
    </row>
    <row r="252" spans="1:25" s="20" customFormat="1" ht="13.5">
      <c r="A252" s="95"/>
      <c r="B252" s="95"/>
      <c r="C252" s="95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6"/>
      <c r="S252" s="96"/>
      <c r="T252" s="96"/>
      <c r="U252" s="96"/>
      <c r="V252" s="97"/>
      <c r="W252" s="97"/>
      <c r="X252" s="97"/>
      <c r="Y252" s="97"/>
    </row>
    <row r="253" spans="1:25" s="20" customFormat="1" ht="13.5">
      <c r="A253" s="95"/>
      <c r="B253" s="95"/>
      <c r="C253" s="95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6"/>
      <c r="S253" s="96"/>
      <c r="T253" s="96"/>
      <c r="U253" s="96"/>
      <c r="V253" s="97"/>
      <c r="W253" s="97"/>
      <c r="X253" s="97"/>
      <c r="Y253" s="97"/>
    </row>
    <row r="254" spans="1:25" s="20" customFormat="1" ht="13.5">
      <c r="A254" s="95"/>
      <c r="B254" s="95"/>
      <c r="C254" s="95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6"/>
      <c r="S254" s="96"/>
      <c r="T254" s="96"/>
      <c r="U254" s="96"/>
      <c r="V254" s="97"/>
      <c r="W254" s="97"/>
      <c r="X254" s="97"/>
      <c r="Y254" s="97"/>
    </row>
    <row r="255" spans="1:25" s="20" customFormat="1" ht="13.5">
      <c r="A255" s="95"/>
      <c r="B255" s="95"/>
      <c r="C255" s="95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6"/>
      <c r="S255" s="96"/>
      <c r="T255" s="96"/>
      <c r="U255" s="96"/>
      <c r="V255" s="97"/>
      <c r="W255" s="97"/>
      <c r="X255" s="97"/>
      <c r="Y255" s="97"/>
    </row>
    <row r="256" spans="1:25" s="20" customFormat="1" ht="13.5">
      <c r="A256" s="95"/>
      <c r="B256" s="95"/>
      <c r="C256" s="95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6"/>
      <c r="S256" s="96"/>
      <c r="T256" s="96"/>
      <c r="U256" s="96"/>
      <c r="V256" s="97"/>
      <c r="W256" s="97"/>
      <c r="X256" s="97"/>
      <c r="Y256" s="97"/>
    </row>
    <row r="257" spans="1:25" s="20" customFormat="1" ht="13.5">
      <c r="A257" s="95"/>
      <c r="B257" s="95"/>
      <c r="C257" s="95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6"/>
      <c r="S257" s="96"/>
      <c r="T257" s="96"/>
      <c r="U257" s="96"/>
      <c r="V257" s="97"/>
      <c r="W257" s="97"/>
      <c r="X257" s="97"/>
      <c r="Y257" s="97"/>
    </row>
    <row r="258" spans="1:25" s="20" customFormat="1" ht="13.5">
      <c r="A258" s="95"/>
      <c r="B258" s="95"/>
      <c r="C258" s="95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6"/>
      <c r="S258" s="96"/>
      <c r="T258" s="96"/>
      <c r="U258" s="96"/>
      <c r="V258" s="97"/>
      <c r="W258" s="97"/>
      <c r="X258" s="97"/>
      <c r="Y258" s="97"/>
    </row>
    <row r="259" spans="1:25" s="20" customFormat="1" ht="13.5">
      <c r="A259" s="95"/>
      <c r="B259" s="95"/>
      <c r="C259" s="95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6"/>
      <c r="S259" s="96"/>
      <c r="T259" s="96"/>
      <c r="U259" s="96"/>
      <c r="V259" s="97"/>
      <c r="W259" s="97"/>
      <c r="X259" s="97"/>
      <c r="Y259" s="97"/>
    </row>
    <row r="260" spans="1:25" s="20" customFormat="1" ht="13.5">
      <c r="A260" s="95"/>
      <c r="B260" s="95"/>
      <c r="C260" s="95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6"/>
      <c r="S260" s="96"/>
      <c r="T260" s="96"/>
      <c r="U260" s="96"/>
      <c r="V260" s="97"/>
      <c r="W260" s="97"/>
      <c r="X260" s="97"/>
      <c r="Y260" s="97"/>
    </row>
    <row r="261" spans="1:25" s="20" customFormat="1" ht="13.5">
      <c r="A261" s="95"/>
      <c r="B261" s="95"/>
      <c r="C261" s="95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6"/>
      <c r="S261" s="96"/>
      <c r="T261" s="96"/>
      <c r="U261" s="96"/>
      <c r="V261" s="97"/>
      <c r="W261" s="97"/>
      <c r="X261" s="97"/>
      <c r="Y261" s="97"/>
    </row>
    <row r="262" spans="1:25" s="20" customFormat="1" ht="13.5">
      <c r="A262" s="95"/>
      <c r="B262" s="95"/>
      <c r="C262" s="95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6"/>
      <c r="S262" s="96"/>
      <c r="T262" s="96"/>
      <c r="U262" s="96"/>
      <c r="V262" s="97"/>
      <c r="W262" s="97"/>
      <c r="X262" s="97"/>
      <c r="Y262" s="97"/>
    </row>
    <row r="263" spans="1:25" s="20" customFormat="1" ht="13.5">
      <c r="A263" s="95"/>
      <c r="B263" s="95"/>
      <c r="C263" s="95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6"/>
      <c r="S263" s="96"/>
      <c r="T263" s="96"/>
      <c r="U263" s="96"/>
      <c r="V263" s="97"/>
      <c r="W263" s="97"/>
      <c r="X263" s="97"/>
      <c r="Y263" s="97"/>
    </row>
    <row r="264" spans="1:25" s="20" customFormat="1" ht="13.5">
      <c r="A264" s="95"/>
      <c r="B264" s="95"/>
      <c r="C264" s="95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6"/>
      <c r="S264" s="96"/>
      <c r="T264" s="96"/>
      <c r="U264" s="96"/>
      <c r="V264" s="97"/>
      <c r="W264" s="97"/>
      <c r="X264" s="97"/>
      <c r="Y264" s="97"/>
    </row>
    <row r="265" spans="1:25" s="20" customFormat="1" ht="13.5">
      <c r="A265" s="95"/>
      <c r="B265" s="95"/>
      <c r="C265" s="95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6"/>
      <c r="S265" s="96"/>
      <c r="T265" s="96"/>
      <c r="U265" s="96"/>
      <c r="V265" s="97"/>
      <c r="W265" s="97"/>
      <c r="X265" s="97"/>
      <c r="Y265" s="97"/>
    </row>
    <row r="266" spans="1:25" s="20" customFormat="1" ht="13.5">
      <c r="A266" s="95"/>
      <c r="B266" s="95"/>
      <c r="C266" s="95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6"/>
      <c r="S266" s="96"/>
      <c r="T266" s="96"/>
      <c r="U266" s="96"/>
      <c r="V266" s="97"/>
      <c r="W266" s="97"/>
      <c r="X266" s="97"/>
      <c r="Y266" s="97"/>
    </row>
    <row r="267" spans="1:25" s="20" customFormat="1" ht="13.5">
      <c r="A267" s="95"/>
      <c r="B267" s="95"/>
      <c r="C267" s="95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6"/>
      <c r="S267" s="96"/>
      <c r="T267" s="96"/>
      <c r="U267" s="96"/>
      <c r="V267" s="97"/>
      <c r="W267" s="97"/>
      <c r="X267" s="97"/>
      <c r="Y267" s="97"/>
    </row>
    <row r="268" spans="1:25" s="20" customFormat="1" ht="13.5">
      <c r="A268" s="95"/>
      <c r="B268" s="95"/>
      <c r="C268" s="95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6"/>
      <c r="S268" s="96"/>
      <c r="T268" s="96"/>
      <c r="U268" s="96"/>
      <c r="V268" s="97"/>
      <c r="W268" s="97"/>
      <c r="X268" s="97"/>
      <c r="Y268" s="97"/>
    </row>
    <row r="269" spans="1:25" s="20" customFormat="1" ht="13.5">
      <c r="A269" s="95"/>
      <c r="B269" s="95"/>
      <c r="C269" s="95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6"/>
      <c r="S269" s="96"/>
      <c r="T269" s="96"/>
      <c r="U269" s="96"/>
      <c r="V269" s="97"/>
      <c r="W269" s="97"/>
      <c r="X269" s="97"/>
      <c r="Y269" s="97"/>
    </row>
    <row r="270" spans="1:25" s="20" customFormat="1" ht="13.5">
      <c r="A270" s="95"/>
      <c r="B270" s="95"/>
      <c r="C270" s="95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6"/>
      <c r="S270" s="96"/>
      <c r="T270" s="96"/>
      <c r="U270" s="96"/>
      <c r="V270" s="97"/>
      <c r="W270" s="97"/>
      <c r="X270" s="97"/>
      <c r="Y270" s="97"/>
    </row>
    <row r="271" spans="1:25" s="20" customFormat="1" ht="13.5">
      <c r="A271" s="95"/>
      <c r="B271" s="95"/>
      <c r="C271" s="95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6"/>
      <c r="S271" s="96"/>
      <c r="T271" s="96"/>
      <c r="U271" s="96"/>
      <c r="V271" s="97"/>
      <c r="W271" s="97"/>
      <c r="X271" s="97"/>
      <c r="Y271" s="97"/>
    </row>
    <row r="272" spans="1:25" s="20" customFormat="1" ht="13.5">
      <c r="A272" s="95"/>
      <c r="B272" s="95"/>
      <c r="C272" s="95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6"/>
      <c r="S272" s="96"/>
      <c r="T272" s="96"/>
      <c r="U272" s="96"/>
      <c r="V272" s="97"/>
      <c r="W272" s="97"/>
      <c r="X272" s="97"/>
      <c r="Y272" s="97"/>
    </row>
    <row r="273" spans="1:25" s="20" customFormat="1" ht="13.5">
      <c r="A273" s="95"/>
      <c r="B273" s="95"/>
      <c r="C273" s="95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6"/>
      <c r="S273" s="96"/>
      <c r="T273" s="96"/>
      <c r="U273" s="96"/>
      <c r="V273" s="97"/>
      <c r="W273" s="97"/>
      <c r="X273" s="97"/>
      <c r="Y273" s="97"/>
    </row>
    <row r="274" spans="1:25" s="20" customFormat="1" ht="13.5">
      <c r="A274" s="95"/>
      <c r="B274" s="95"/>
      <c r="C274" s="95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6"/>
      <c r="S274" s="96"/>
      <c r="T274" s="96"/>
      <c r="U274" s="96"/>
      <c r="V274" s="97"/>
      <c r="W274" s="97"/>
      <c r="X274" s="97"/>
      <c r="Y274" s="97"/>
    </row>
    <row r="275" spans="1:25" s="20" customFormat="1" ht="13.5">
      <c r="A275" s="95"/>
      <c r="B275" s="95"/>
      <c r="C275" s="95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6"/>
      <c r="S275" s="96"/>
      <c r="T275" s="96"/>
      <c r="U275" s="96"/>
      <c r="V275" s="97"/>
      <c r="W275" s="97"/>
      <c r="X275" s="97"/>
      <c r="Y275" s="97"/>
    </row>
    <row r="276" spans="1:25" s="20" customFormat="1" ht="13.5">
      <c r="A276" s="95"/>
      <c r="B276" s="95"/>
      <c r="C276" s="95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6"/>
      <c r="S276" s="96"/>
      <c r="T276" s="96"/>
      <c r="U276" s="96"/>
      <c r="V276" s="97"/>
      <c r="W276" s="97"/>
      <c r="X276" s="97"/>
      <c r="Y276" s="97"/>
    </row>
    <row r="277" spans="1:25" s="20" customFormat="1" ht="13.5">
      <c r="A277" s="95"/>
      <c r="B277" s="95"/>
      <c r="C277" s="95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6"/>
      <c r="S277" s="96"/>
      <c r="T277" s="96"/>
      <c r="U277" s="96"/>
      <c r="V277" s="97"/>
      <c r="W277" s="97"/>
      <c r="X277" s="97"/>
      <c r="Y277" s="97"/>
    </row>
    <row r="278" spans="1:25" s="20" customFormat="1" ht="13.5">
      <c r="A278" s="95"/>
      <c r="B278" s="95"/>
      <c r="C278" s="95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6"/>
      <c r="S278" s="96"/>
      <c r="T278" s="96"/>
      <c r="U278" s="96"/>
      <c r="V278" s="97"/>
      <c r="W278" s="97"/>
      <c r="X278" s="97"/>
      <c r="Y278" s="97"/>
    </row>
    <row r="279" spans="1:25" s="20" customFormat="1" ht="13.5">
      <c r="A279" s="95"/>
      <c r="B279" s="95"/>
      <c r="C279" s="95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6"/>
      <c r="S279" s="96"/>
      <c r="T279" s="96"/>
      <c r="U279" s="96"/>
      <c r="V279" s="97"/>
      <c r="W279" s="97"/>
      <c r="X279" s="97"/>
      <c r="Y279" s="97"/>
    </row>
    <row r="280" spans="1:25" s="20" customFormat="1" ht="13.5">
      <c r="A280" s="95"/>
      <c r="B280" s="95"/>
      <c r="C280" s="95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6"/>
      <c r="S280" s="96"/>
      <c r="T280" s="96"/>
      <c r="U280" s="96"/>
      <c r="V280" s="97"/>
      <c r="W280" s="97"/>
      <c r="X280" s="97"/>
      <c r="Y280" s="97"/>
    </row>
    <row r="281" spans="1:25" s="20" customFormat="1" ht="13.5">
      <c r="A281" s="95"/>
      <c r="B281" s="95"/>
      <c r="C281" s="95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6"/>
      <c r="S281" s="96"/>
      <c r="T281" s="96"/>
      <c r="U281" s="96"/>
      <c r="V281" s="97"/>
      <c r="W281" s="97"/>
      <c r="X281" s="97"/>
      <c r="Y281" s="97"/>
    </row>
    <row r="282" spans="1:25" s="20" customFormat="1" ht="13.5">
      <c r="A282" s="95"/>
      <c r="B282" s="95"/>
      <c r="C282" s="95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6"/>
      <c r="S282" s="96"/>
      <c r="T282" s="96"/>
      <c r="U282" s="96"/>
      <c r="V282" s="97"/>
      <c r="W282" s="97"/>
      <c r="X282" s="97"/>
      <c r="Y282" s="97"/>
    </row>
    <row r="283" spans="1:25" s="20" customFormat="1" ht="13.5">
      <c r="A283" s="95"/>
      <c r="B283" s="95"/>
      <c r="C283" s="95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6"/>
      <c r="S283" s="96"/>
      <c r="T283" s="96"/>
      <c r="U283" s="96"/>
      <c r="V283" s="97"/>
      <c r="W283" s="97"/>
      <c r="X283" s="97"/>
      <c r="Y283" s="97"/>
    </row>
    <row r="284" spans="1:25" s="20" customFormat="1" ht="13.5">
      <c r="A284" s="95"/>
      <c r="B284" s="95"/>
      <c r="C284" s="95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6"/>
      <c r="S284" s="96"/>
      <c r="T284" s="96"/>
      <c r="U284" s="96"/>
      <c r="V284" s="97"/>
      <c r="W284" s="97"/>
      <c r="X284" s="97"/>
      <c r="Y284" s="97"/>
    </row>
    <row r="285" spans="1:25" s="20" customFormat="1" ht="13.5">
      <c r="A285" s="95"/>
      <c r="B285" s="95"/>
      <c r="C285" s="95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6"/>
      <c r="S285" s="96"/>
      <c r="T285" s="96"/>
      <c r="U285" s="96"/>
      <c r="V285" s="97"/>
      <c r="W285" s="97"/>
      <c r="X285" s="97"/>
      <c r="Y285" s="97"/>
    </row>
    <row r="286" spans="1:25" s="20" customFormat="1" ht="13.5">
      <c r="A286" s="95"/>
      <c r="B286" s="95"/>
      <c r="C286" s="95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6"/>
      <c r="S286" s="96"/>
      <c r="T286" s="96"/>
      <c r="U286" s="96"/>
      <c r="V286" s="97"/>
      <c r="W286" s="97"/>
      <c r="X286" s="97"/>
      <c r="Y286" s="97"/>
    </row>
    <row r="287" spans="1:25" s="20" customFormat="1" ht="13.5">
      <c r="A287" s="95"/>
      <c r="B287" s="95"/>
      <c r="C287" s="95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6"/>
      <c r="S287" s="96"/>
      <c r="T287" s="96"/>
      <c r="U287" s="96"/>
      <c r="V287" s="97"/>
      <c r="W287" s="97"/>
      <c r="X287" s="97"/>
      <c r="Y287" s="97"/>
    </row>
    <row r="288" spans="1:25" s="20" customFormat="1" ht="13.5">
      <c r="A288" s="95"/>
      <c r="B288" s="95"/>
      <c r="C288" s="95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6"/>
      <c r="S288" s="96"/>
      <c r="T288" s="96"/>
      <c r="U288" s="96"/>
      <c r="V288" s="97"/>
      <c r="W288" s="97"/>
      <c r="X288" s="97"/>
      <c r="Y288" s="97"/>
    </row>
    <row r="289" spans="1:25" s="20" customFormat="1" ht="13.5">
      <c r="A289" s="95"/>
      <c r="B289" s="95"/>
      <c r="C289" s="95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6"/>
      <c r="S289" s="96"/>
      <c r="T289" s="96"/>
      <c r="U289" s="96"/>
      <c r="V289" s="97"/>
      <c r="W289" s="97"/>
      <c r="X289" s="97"/>
      <c r="Y289" s="97"/>
    </row>
    <row r="290" spans="1:25" s="20" customFormat="1" ht="13.5">
      <c r="A290" s="95"/>
      <c r="B290" s="95"/>
      <c r="C290" s="95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6"/>
      <c r="S290" s="96"/>
      <c r="T290" s="96"/>
      <c r="U290" s="96"/>
      <c r="V290" s="97"/>
      <c r="W290" s="97"/>
      <c r="X290" s="97"/>
      <c r="Y290" s="97"/>
    </row>
    <row r="291" spans="1:25" s="20" customFormat="1" ht="13.5">
      <c r="A291" s="95"/>
      <c r="B291" s="95"/>
      <c r="C291" s="95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6"/>
      <c r="S291" s="96"/>
      <c r="T291" s="96"/>
      <c r="U291" s="96"/>
      <c r="V291" s="97"/>
      <c r="W291" s="97"/>
      <c r="X291" s="97"/>
      <c r="Y291" s="97"/>
    </row>
    <row r="292" spans="1:25" s="20" customFormat="1" ht="13.5">
      <c r="A292" s="95"/>
      <c r="B292" s="95"/>
      <c r="C292" s="95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6"/>
      <c r="S292" s="96"/>
      <c r="T292" s="96"/>
      <c r="U292" s="96"/>
      <c r="V292" s="97"/>
      <c r="W292" s="97"/>
      <c r="X292" s="97"/>
      <c r="Y292" s="97"/>
    </row>
    <row r="293" spans="1:25" s="20" customFormat="1" ht="13.5">
      <c r="A293" s="95"/>
      <c r="B293" s="95"/>
      <c r="C293" s="95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6"/>
      <c r="S293" s="96"/>
      <c r="T293" s="96"/>
      <c r="U293" s="96"/>
      <c r="V293" s="97"/>
      <c r="W293" s="97"/>
      <c r="X293" s="97"/>
      <c r="Y293" s="97"/>
    </row>
    <row r="294" spans="1:25" s="20" customFormat="1" ht="13.5">
      <c r="A294" s="95"/>
      <c r="B294" s="95"/>
      <c r="C294" s="95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6"/>
      <c r="S294" s="96"/>
      <c r="T294" s="96"/>
      <c r="U294" s="96"/>
      <c r="V294" s="97"/>
      <c r="W294" s="97"/>
      <c r="X294" s="97"/>
      <c r="Y294" s="97"/>
    </row>
    <row r="295" spans="1:25" s="20" customFormat="1" ht="13.5">
      <c r="A295" s="95"/>
      <c r="B295" s="95"/>
      <c r="C295" s="95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6"/>
      <c r="S295" s="96"/>
      <c r="T295" s="96"/>
      <c r="U295" s="96"/>
      <c r="V295" s="97"/>
      <c r="W295" s="97"/>
      <c r="X295" s="97"/>
      <c r="Y295" s="97"/>
    </row>
    <row r="296" spans="1:25" s="20" customFormat="1" ht="13.5">
      <c r="A296" s="95"/>
      <c r="B296" s="95"/>
      <c r="C296" s="95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6"/>
      <c r="S296" s="96"/>
      <c r="T296" s="96"/>
      <c r="U296" s="96"/>
      <c r="V296" s="97"/>
      <c r="W296" s="97"/>
      <c r="X296" s="97"/>
      <c r="Y296" s="97"/>
    </row>
    <row r="297" spans="1:25" s="20" customFormat="1" ht="13.5">
      <c r="A297" s="95"/>
      <c r="B297" s="95"/>
      <c r="C297" s="95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6"/>
      <c r="S297" s="96"/>
      <c r="T297" s="96"/>
      <c r="U297" s="96"/>
      <c r="V297" s="97"/>
      <c r="W297" s="97"/>
      <c r="X297" s="97"/>
      <c r="Y297" s="97"/>
    </row>
    <row r="298" spans="1:25" s="20" customFormat="1" ht="13.5">
      <c r="A298" s="95"/>
      <c r="B298" s="95"/>
      <c r="C298" s="95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6"/>
      <c r="S298" s="96"/>
      <c r="T298" s="96"/>
      <c r="U298" s="96"/>
      <c r="V298" s="97"/>
      <c r="W298" s="97"/>
      <c r="X298" s="97"/>
      <c r="Y298" s="97"/>
    </row>
    <row r="299" spans="1:25" s="20" customFormat="1" ht="13.5">
      <c r="A299" s="95"/>
      <c r="B299" s="95"/>
      <c r="C299" s="95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6"/>
      <c r="S299" s="96"/>
      <c r="T299" s="96"/>
      <c r="U299" s="96"/>
      <c r="V299" s="97"/>
      <c r="W299" s="97"/>
      <c r="X299" s="97"/>
      <c r="Y299" s="97"/>
    </row>
    <row r="300" spans="1:25" s="20" customFormat="1" ht="13.5">
      <c r="A300" s="95"/>
      <c r="B300" s="95"/>
      <c r="C300" s="95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6"/>
      <c r="S300" s="96"/>
      <c r="T300" s="96"/>
      <c r="U300" s="96"/>
      <c r="V300" s="97"/>
      <c r="W300" s="97"/>
      <c r="X300" s="97"/>
      <c r="Y300" s="97"/>
    </row>
  </sheetData>
  <sheetProtection/>
  <mergeCells count="23">
    <mergeCell ref="A2:A6"/>
    <mergeCell ref="B2:B6"/>
    <mergeCell ref="C2:C6"/>
    <mergeCell ref="R2:U3"/>
    <mergeCell ref="Q4:Q5"/>
    <mergeCell ref="S4:S5"/>
    <mergeCell ref="T4:T5"/>
    <mergeCell ref="U4:U5"/>
    <mergeCell ref="V4:V5"/>
    <mergeCell ref="L4:L5"/>
    <mergeCell ref="M4:M5"/>
    <mergeCell ref="N4:N5"/>
    <mergeCell ref="R4:R5"/>
    <mergeCell ref="V2:Y3"/>
    <mergeCell ref="F4:F5"/>
    <mergeCell ref="G4:G5"/>
    <mergeCell ref="H4:H5"/>
    <mergeCell ref="J4:J5"/>
    <mergeCell ref="K4:K5"/>
    <mergeCell ref="W4:W5"/>
    <mergeCell ref="X4:X5"/>
    <mergeCell ref="O4:O5"/>
    <mergeCell ref="Y4:Y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F70"/>
    </sheetView>
  </sheetViews>
  <sheetFormatPr defaultColWidth="8.796875" defaultRowHeight="14.25"/>
  <cols>
    <col min="1" max="1" width="9" style="21" customWidth="1"/>
    <col min="2" max="2" width="6.59765625" style="22" customWidth="1"/>
    <col min="3" max="3" width="12.59765625" style="6" customWidth="1"/>
    <col min="4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37" t="s">
        <v>27</v>
      </c>
      <c r="B2" s="121" t="s">
        <v>28</v>
      </c>
      <c r="C2" s="124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42" t="s">
        <v>34</v>
      </c>
      <c r="AX2" s="143"/>
      <c r="AY2" s="143"/>
      <c r="AZ2" s="143"/>
      <c r="BA2" s="143"/>
      <c r="BB2" s="143"/>
      <c r="BC2" s="125" t="s">
        <v>35</v>
      </c>
      <c r="BD2" s="126"/>
      <c r="BE2" s="126"/>
      <c r="BF2" s="127"/>
    </row>
    <row r="3" spans="1:58" s="10" customFormat="1" ht="22.5" customHeight="1">
      <c r="A3" s="119"/>
      <c r="B3" s="138"/>
      <c r="C3" s="140"/>
      <c r="D3" s="30" t="s">
        <v>36</v>
      </c>
      <c r="E3" s="128" t="s">
        <v>37</v>
      </c>
      <c r="F3" s="129"/>
      <c r="G3" s="130"/>
      <c r="H3" s="131" t="s">
        <v>38</v>
      </c>
      <c r="I3" s="132"/>
      <c r="J3" s="133"/>
      <c r="K3" s="128" t="s">
        <v>39</v>
      </c>
      <c r="L3" s="132"/>
      <c r="M3" s="133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34" t="s">
        <v>36</v>
      </c>
      <c r="AI3" s="135" t="s">
        <v>43</v>
      </c>
      <c r="AJ3" s="135" t="s">
        <v>44</v>
      </c>
      <c r="AK3" s="135" t="s">
        <v>45</v>
      </c>
      <c r="AL3" s="136" t="s">
        <v>36</v>
      </c>
      <c r="AM3" s="135" t="s">
        <v>46</v>
      </c>
      <c r="AN3" s="135" t="s">
        <v>47</v>
      </c>
      <c r="AO3" s="135" t="s">
        <v>48</v>
      </c>
      <c r="AP3" s="135" t="s">
        <v>44</v>
      </c>
      <c r="AQ3" s="135" t="s">
        <v>49</v>
      </c>
      <c r="AR3" s="135" t="s">
        <v>50</v>
      </c>
      <c r="AS3" s="135" t="s">
        <v>51</v>
      </c>
      <c r="AT3" s="135" t="s">
        <v>52</v>
      </c>
      <c r="AU3" s="135" t="s">
        <v>53</v>
      </c>
      <c r="AV3" s="135" t="s">
        <v>54</v>
      </c>
      <c r="AW3" s="134" t="s">
        <v>36</v>
      </c>
      <c r="AX3" s="135" t="s">
        <v>46</v>
      </c>
      <c r="AY3" s="135" t="s">
        <v>47</v>
      </c>
      <c r="AZ3" s="135" t="s">
        <v>48</v>
      </c>
      <c r="BA3" s="135" t="s">
        <v>44</v>
      </c>
      <c r="BB3" s="135" t="s">
        <v>49</v>
      </c>
      <c r="BC3" s="134" t="s">
        <v>36</v>
      </c>
      <c r="BD3" s="135" t="s">
        <v>43</v>
      </c>
      <c r="BE3" s="135" t="s">
        <v>44</v>
      </c>
      <c r="BF3" s="135" t="s">
        <v>45</v>
      </c>
    </row>
    <row r="4" spans="1:58" s="10" customFormat="1" ht="22.5" customHeight="1">
      <c r="A4" s="119"/>
      <c r="B4" s="138"/>
      <c r="C4" s="140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34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4"/>
      <c r="AX4" s="136"/>
      <c r="AY4" s="136"/>
      <c r="AZ4" s="136"/>
      <c r="BA4" s="136"/>
      <c r="BB4" s="136"/>
      <c r="BC4" s="134"/>
      <c r="BD4" s="136"/>
      <c r="BE4" s="136"/>
      <c r="BF4" s="136"/>
    </row>
    <row r="5" spans="1:58" s="41" customFormat="1" ht="17.25" customHeight="1">
      <c r="A5" s="119"/>
      <c r="B5" s="138"/>
      <c r="C5" s="140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20"/>
      <c r="B6" s="139"/>
      <c r="C6" s="14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8" t="str">
        <f>A8</f>
        <v>東京都</v>
      </c>
      <c r="B7" s="103">
        <f>INT(B8/1000)*1000</f>
        <v>13000</v>
      </c>
      <c r="C7" s="98" t="s">
        <v>174</v>
      </c>
      <c r="D7" s="99">
        <f aca="true" t="shared" si="0" ref="D7:AI7">SUM(D8:D200)</f>
        <v>198344</v>
      </c>
      <c r="E7" s="99">
        <f t="shared" si="0"/>
        <v>22521</v>
      </c>
      <c r="F7" s="99">
        <f t="shared" si="0"/>
        <v>15014</v>
      </c>
      <c r="G7" s="99">
        <f t="shared" si="0"/>
        <v>7507</v>
      </c>
      <c r="H7" s="99">
        <f t="shared" si="0"/>
        <v>72380</v>
      </c>
      <c r="I7" s="99">
        <f t="shared" si="0"/>
        <v>52571</v>
      </c>
      <c r="J7" s="99">
        <f t="shared" si="0"/>
        <v>19809</v>
      </c>
      <c r="K7" s="99">
        <f t="shared" si="0"/>
        <v>103443</v>
      </c>
      <c r="L7" s="99">
        <f t="shared" si="0"/>
        <v>217</v>
      </c>
      <c r="M7" s="99">
        <f t="shared" si="0"/>
        <v>103226</v>
      </c>
      <c r="N7" s="99">
        <f t="shared" si="0"/>
        <v>198644</v>
      </c>
      <c r="O7" s="99">
        <f t="shared" si="0"/>
        <v>86667</v>
      </c>
      <c r="P7" s="99">
        <f t="shared" si="0"/>
        <v>32753</v>
      </c>
      <c r="Q7" s="99">
        <f t="shared" si="0"/>
        <v>0</v>
      </c>
      <c r="R7" s="99">
        <f t="shared" si="0"/>
        <v>0</v>
      </c>
      <c r="S7" s="99">
        <f t="shared" si="0"/>
        <v>31180</v>
      </c>
      <c r="T7" s="99">
        <f t="shared" si="0"/>
        <v>0</v>
      </c>
      <c r="U7" s="99">
        <f t="shared" si="0"/>
        <v>0</v>
      </c>
      <c r="V7" s="99">
        <f t="shared" si="0"/>
        <v>22734</v>
      </c>
      <c r="W7" s="99">
        <f t="shared" si="0"/>
        <v>111677</v>
      </c>
      <c r="X7" s="99">
        <f t="shared" si="0"/>
        <v>69173</v>
      </c>
      <c r="Y7" s="99">
        <f t="shared" si="0"/>
        <v>0</v>
      </c>
      <c r="Z7" s="99">
        <f t="shared" si="0"/>
        <v>0</v>
      </c>
      <c r="AA7" s="99">
        <f t="shared" si="0"/>
        <v>28808</v>
      </c>
      <c r="AB7" s="99">
        <f t="shared" si="0"/>
        <v>0</v>
      </c>
      <c r="AC7" s="99">
        <f t="shared" si="0"/>
        <v>0</v>
      </c>
      <c r="AD7" s="99">
        <f t="shared" si="0"/>
        <v>13696</v>
      </c>
      <c r="AE7" s="99">
        <f t="shared" si="0"/>
        <v>300</v>
      </c>
      <c r="AF7" s="99">
        <f t="shared" si="0"/>
        <v>293</v>
      </c>
      <c r="AG7" s="99">
        <f t="shared" si="0"/>
        <v>7</v>
      </c>
      <c r="AH7" s="99">
        <f t="shared" si="0"/>
        <v>3887</v>
      </c>
      <c r="AI7" s="99">
        <f t="shared" si="0"/>
        <v>3887</v>
      </c>
      <c r="AJ7" s="99">
        <f aca="true" t="shared" si="1" ref="AJ7:BF7">SUM(AJ8:AJ200)</f>
        <v>0</v>
      </c>
      <c r="AK7" s="99">
        <f t="shared" si="1"/>
        <v>0</v>
      </c>
      <c r="AL7" s="99">
        <f t="shared" si="1"/>
        <v>3881</v>
      </c>
      <c r="AM7" s="99">
        <f t="shared" si="1"/>
        <v>0</v>
      </c>
      <c r="AN7" s="99">
        <f t="shared" si="1"/>
        <v>0</v>
      </c>
      <c r="AO7" s="99">
        <f t="shared" si="1"/>
        <v>552</v>
      </c>
      <c r="AP7" s="99">
        <f t="shared" si="1"/>
        <v>34</v>
      </c>
      <c r="AQ7" s="99">
        <f t="shared" si="1"/>
        <v>0</v>
      </c>
      <c r="AR7" s="99">
        <f t="shared" si="1"/>
        <v>0</v>
      </c>
      <c r="AS7" s="99">
        <f t="shared" si="1"/>
        <v>0</v>
      </c>
      <c r="AT7" s="99">
        <f t="shared" si="1"/>
        <v>135</v>
      </c>
      <c r="AU7" s="99">
        <f t="shared" si="1"/>
        <v>0</v>
      </c>
      <c r="AV7" s="99">
        <f t="shared" si="1"/>
        <v>3160</v>
      </c>
      <c r="AW7" s="99">
        <f t="shared" si="1"/>
        <v>6</v>
      </c>
      <c r="AX7" s="99">
        <f t="shared" si="1"/>
        <v>6</v>
      </c>
      <c r="AY7" s="99">
        <f t="shared" si="1"/>
        <v>0</v>
      </c>
      <c r="AZ7" s="99">
        <f t="shared" si="1"/>
        <v>0</v>
      </c>
      <c r="BA7" s="99">
        <f t="shared" si="1"/>
        <v>0</v>
      </c>
      <c r="BB7" s="99">
        <f t="shared" si="1"/>
        <v>0</v>
      </c>
      <c r="BC7" s="99">
        <f t="shared" si="1"/>
        <v>78</v>
      </c>
      <c r="BD7" s="99">
        <f t="shared" si="1"/>
        <v>78</v>
      </c>
      <c r="BE7" s="99">
        <f t="shared" si="1"/>
        <v>0</v>
      </c>
      <c r="BF7" s="99">
        <f t="shared" si="1"/>
        <v>0</v>
      </c>
    </row>
    <row r="8" spans="1:58" s="20" customFormat="1" ht="13.5">
      <c r="A8" s="174" t="s">
        <v>209</v>
      </c>
      <c r="B8" s="174">
        <v>13100</v>
      </c>
      <c r="C8" s="174" t="s">
        <v>222</v>
      </c>
      <c r="D8" s="179">
        <f aca="true" t="shared" si="2" ref="D8:D70">SUM(E8,H8,K8)</f>
        <v>24413</v>
      </c>
      <c r="E8" s="179">
        <f aca="true" t="shared" si="3" ref="E8:E70">SUM(F8:G8)</f>
        <v>12772</v>
      </c>
      <c r="F8" s="180">
        <v>5548</v>
      </c>
      <c r="G8" s="180">
        <v>7224</v>
      </c>
      <c r="H8" s="179">
        <f aca="true" t="shared" si="4" ref="H8:H70">SUM(I8:J8)</f>
        <v>0</v>
      </c>
      <c r="I8" s="180"/>
      <c r="J8" s="180"/>
      <c r="K8" s="179">
        <f aca="true" t="shared" si="5" ref="K8:K70">SUM(L8:M8)</f>
        <v>11641</v>
      </c>
      <c r="L8" s="180"/>
      <c r="M8" s="180">
        <v>11641</v>
      </c>
      <c r="N8" s="179">
        <f aca="true" t="shared" si="6" ref="N8:N70">SUM(O8,W8,AE8)</f>
        <v>24413</v>
      </c>
      <c r="O8" s="179">
        <f aca="true" t="shared" si="7" ref="O8:O70">SUM(P8:V8)</f>
        <v>24413</v>
      </c>
      <c r="P8" s="180"/>
      <c r="Q8" s="180"/>
      <c r="R8" s="180"/>
      <c r="S8" s="180">
        <v>23684</v>
      </c>
      <c r="T8" s="180"/>
      <c r="U8" s="180"/>
      <c r="V8" s="180">
        <v>729</v>
      </c>
      <c r="W8" s="179">
        <f aca="true" t="shared" si="8" ref="W8:W70">SUM(X8:AD8)</f>
        <v>0</v>
      </c>
      <c r="X8" s="180"/>
      <c r="Y8" s="180"/>
      <c r="Z8" s="180"/>
      <c r="AA8" s="180"/>
      <c r="AB8" s="180"/>
      <c r="AC8" s="180"/>
      <c r="AD8" s="180"/>
      <c r="AE8" s="179">
        <f aca="true" t="shared" si="9" ref="AE8:AE70">SUM(AF8:AG8)</f>
        <v>0</v>
      </c>
      <c r="AF8" s="180"/>
      <c r="AG8" s="180"/>
      <c r="AH8" s="179">
        <f aca="true" t="shared" si="10" ref="AH8:AH70">SUM(AI8:AK8)</f>
        <v>0</v>
      </c>
      <c r="AI8" s="180"/>
      <c r="AJ8" s="180"/>
      <c r="AK8" s="180"/>
      <c r="AL8" s="179">
        <f aca="true" t="shared" si="11" ref="AL8:AL70">SUM(AM8:AV8)</f>
        <v>0</v>
      </c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79">
        <f aca="true" t="shared" si="12" ref="AW8:AW70">SUM(AX8:BB8)</f>
        <v>0</v>
      </c>
      <c r="AX8" s="180"/>
      <c r="AY8" s="180"/>
      <c r="AZ8" s="180"/>
      <c r="BA8" s="180"/>
      <c r="BB8" s="180"/>
      <c r="BC8" s="179">
        <f aca="true" t="shared" si="13" ref="BC8:BC70">SUM(BD8:BF8)</f>
        <v>0</v>
      </c>
      <c r="BD8" s="180"/>
      <c r="BE8" s="180"/>
      <c r="BF8" s="180"/>
    </row>
    <row r="9" spans="1:58" s="20" customFormat="1" ht="13.5">
      <c r="A9" s="174" t="s">
        <v>209</v>
      </c>
      <c r="B9" s="174">
        <v>13101</v>
      </c>
      <c r="C9" s="174" t="s">
        <v>223</v>
      </c>
      <c r="D9" s="179">
        <f t="shared" si="2"/>
        <v>0</v>
      </c>
      <c r="E9" s="179">
        <f t="shared" si="3"/>
        <v>0</v>
      </c>
      <c r="F9" s="180"/>
      <c r="G9" s="180"/>
      <c r="H9" s="179">
        <f t="shared" si="4"/>
        <v>0</v>
      </c>
      <c r="I9" s="180"/>
      <c r="J9" s="180"/>
      <c r="K9" s="179">
        <f t="shared" si="5"/>
        <v>0</v>
      </c>
      <c r="L9" s="180"/>
      <c r="M9" s="180"/>
      <c r="N9" s="179">
        <f t="shared" si="6"/>
        <v>0</v>
      </c>
      <c r="O9" s="179">
        <f t="shared" si="7"/>
        <v>0</v>
      </c>
      <c r="P9" s="180"/>
      <c r="Q9" s="180"/>
      <c r="R9" s="180"/>
      <c r="S9" s="180"/>
      <c r="T9" s="180"/>
      <c r="U9" s="180"/>
      <c r="V9" s="180"/>
      <c r="W9" s="179">
        <f t="shared" si="8"/>
        <v>0</v>
      </c>
      <c r="X9" s="180"/>
      <c r="Y9" s="180"/>
      <c r="Z9" s="180"/>
      <c r="AA9" s="180"/>
      <c r="AB9" s="180"/>
      <c r="AC9" s="180"/>
      <c r="AD9" s="180"/>
      <c r="AE9" s="179">
        <f t="shared" si="9"/>
        <v>0</v>
      </c>
      <c r="AF9" s="180"/>
      <c r="AG9" s="180"/>
      <c r="AH9" s="179">
        <f t="shared" si="10"/>
        <v>0</v>
      </c>
      <c r="AI9" s="180"/>
      <c r="AJ9" s="180"/>
      <c r="AK9" s="180"/>
      <c r="AL9" s="179">
        <f t="shared" si="11"/>
        <v>0</v>
      </c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79">
        <f t="shared" si="12"/>
        <v>0</v>
      </c>
      <c r="AX9" s="180"/>
      <c r="AY9" s="180"/>
      <c r="AZ9" s="180"/>
      <c r="BA9" s="180"/>
      <c r="BB9" s="180"/>
      <c r="BC9" s="179">
        <f t="shared" si="13"/>
        <v>0</v>
      </c>
      <c r="BD9" s="180"/>
      <c r="BE9" s="180"/>
      <c r="BF9" s="180"/>
    </row>
    <row r="10" spans="1:58" s="20" customFormat="1" ht="13.5">
      <c r="A10" s="174" t="s">
        <v>209</v>
      </c>
      <c r="B10" s="174">
        <v>13102</v>
      </c>
      <c r="C10" s="174" t="s">
        <v>225</v>
      </c>
      <c r="D10" s="179">
        <f t="shared" si="2"/>
        <v>0</v>
      </c>
      <c r="E10" s="179">
        <f t="shared" si="3"/>
        <v>0</v>
      </c>
      <c r="F10" s="180"/>
      <c r="G10" s="180"/>
      <c r="H10" s="179">
        <f t="shared" si="4"/>
        <v>0</v>
      </c>
      <c r="I10" s="180"/>
      <c r="J10" s="180"/>
      <c r="K10" s="179">
        <f t="shared" si="5"/>
        <v>0</v>
      </c>
      <c r="L10" s="180"/>
      <c r="M10" s="180"/>
      <c r="N10" s="179">
        <f t="shared" si="6"/>
        <v>0</v>
      </c>
      <c r="O10" s="179">
        <f t="shared" si="7"/>
        <v>0</v>
      </c>
      <c r="P10" s="180"/>
      <c r="Q10" s="180"/>
      <c r="R10" s="180"/>
      <c r="S10" s="180"/>
      <c r="T10" s="180"/>
      <c r="U10" s="180"/>
      <c r="V10" s="180"/>
      <c r="W10" s="179">
        <f t="shared" si="8"/>
        <v>0</v>
      </c>
      <c r="X10" s="180"/>
      <c r="Y10" s="180"/>
      <c r="Z10" s="180"/>
      <c r="AA10" s="180"/>
      <c r="AB10" s="180"/>
      <c r="AC10" s="180"/>
      <c r="AD10" s="180"/>
      <c r="AE10" s="179">
        <f t="shared" si="9"/>
        <v>0</v>
      </c>
      <c r="AF10" s="180"/>
      <c r="AG10" s="180"/>
      <c r="AH10" s="179">
        <f t="shared" si="10"/>
        <v>0</v>
      </c>
      <c r="AI10" s="180"/>
      <c r="AJ10" s="180"/>
      <c r="AK10" s="180"/>
      <c r="AL10" s="179">
        <f t="shared" si="11"/>
        <v>0</v>
      </c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79">
        <f t="shared" si="12"/>
        <v>0</v>
      </c>
      <c r="AX10" s="180"/>
      <c r="AY10" s="180"/>
      <c r="AZ10" s="180"/>
      <c r="BA10" s="180"/>
      <c r="BB10" s="180"/>
      <c r="BC10" s="179">
        <f t="shared" si="13"/>
        <v>0</v>
      </c>
      <c r="BD10" s="180"/>
      <c r="BE10" s="180"/>
      <c r="BF10" s="180"/>
    </row>
    <row r="11" spans="1:58" s="20" customFormat="1" ht="13.5">
      <c r="A11" s="174" t="s">
        <v>209</v>
      </c>
      <c r="B11" s="174">
        <v>13103</v>
      </c>
      <c r="C11" s="174" t="s">
        <v>226</v>
      </c>
      <c r="D11" s="179">
        <f t="shared" si="2"/>
        <v>0</v>
      </c>
      <c r="E11" s="179">
        <f t="shared" si="3"/>
        <v>0</v>
      </c>
      <c r="F11" s="180"/>
      <c r="G11" s="180"/>
      <c r="H11" s="179">
        <f t="shared" si="4"/>
        <v>0</v>
      </c>
      <c r="I11" s="180"/>
      <c r="J11" s="180"/>
      <c r="K11" s="179">
        <f t="shared" si="5"/>
        <v>0</v>
      </c>
      <c r="L11" s="180"/>
      <c r="M11" s="180"/>
      <c r="N11" s="179">
        <f t="shared" si="6"/>
        <v>0</v>
      </c>
      <c r="O11" s="179">
        <f t="shared" si="7"/>
        <v>0</v>
      </c>
      <c r="P11" s="180"/>
      <c r="Q11" s="180"/>
      <c r="R11" s="180"/>
      <c r="S11" s="180"/>
      <c r="T11" s="180"/>
      <c r="U11" s="180"/>
      <c r="V11" s="180"/>
      <c r="W11" s="179">
        <f t="shared" si="8"/>
        <v>0</v>
      </c>
      <c r="X11" s="180"/>
      <c r="Y11" s="180"/>
      <c r="Z11" s="180"/>
      <c r="AA11" s="180"/>
      <c r="AB11" s="180"/>
      <c r="AC11" s="180"/>
      <c r="AD11" s="180"/>
      <c r="AE11" s="179">
        <f t="shared" si="9"/>
        <v>0</v>
      </c>
      <c r="AF11" s="180"/>
      <c r="AG11" s="180"/>
      <c r="AH11" s="179">
        <f t="shared" si="10"/>
        <v>0</v>
      </c>
      <c r="AI11" s="180"/>
      <c r="AJ11" s="180"/>
      <c r="AK11" s="180"/>
      <c r="AL11" s="179">
        <f t="shared" si="11"/>
        <v>0</v>
      </c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79">
        <f t="shared" si="12"/>
        <v>0</v>
      </c>
      <c r="AX11" s="180"/>
      <c r="AY11" s="180"/>
      <c r="AZ11" s="180"/>
      <c r="BA11" s="180"/>
      <c r="BB11" s="180"/>
      <c r="BC11" s="179">
        <f t="shared" si="13"/>
        <v>0</v>
      </c>
      <c r="BD11" s="180"/>
      <c r="BE11" s="180"/>
      <c r="BF11" s="180"/>
    </row>
    <row r="12" spans="1:58" s="20" customFormat="1" ht="13.5">
      <c r="A12" s="174" t="s">
        <v>209</v>
      </c>
      <c r="B12" s="174">
        <v>13104</v>
      </c>
      <c r="C12" s="174" t="s">
        <v>227</v>
      </c>
      <c r="D12" s="179">
        <f t="shared" si="2"/>
        <v>0</v>
      </c>
      <c r="E12" s="179">
        <f t="shared" si="3"/>
        <v>0</v>
      </c>
      <c r="F12" s="180"/>
      <c r="G12" s="180"/>
      <c r="H12" s="179">
        <f t="shared" si="4"/>
        <v>0</v>
      </c>
      <c r="I12" s="180"/>
      <c r="J12" s="180"/>
      <c r="K12" s="179">
        <f t="shared" si="5"/>
        <v>0</v>
      </c>
      <c r="L12" s="180"/>
      <c r="M12" s="180"/>
      <c r="N12" s="179">
        <f t="shared" si="6"/>
        <v>0</v>
      </c>
      <c r="O12" s="179">
        <f t="shared" si="7"/>
        <v>0</v>
      </c>
      <c r="P12" s="180"/>
      <c r="Q12" s="180"/>
      <c r="R12" s="180"/>
      <c r="S12" s="180"/>
      <c r="T12" s="180"/>
      <c r="U12" s="180"/>
      <c r="V12" s="180"/>
      <c r="W12" s="179">
        <f t="shared" si="8"/>
        <v>0</v>
      </c>
      <c r="X12" s="180"/>
      <c r="Y12" s="180"/>
      <c r="Z12" s="180"/>
      <c r="AA12" s="180"/>
      <c r="AB12" s="180"/>
      <c r="AC12" s="180"/>
      <c r="AD12" s="180"/>
      <c r="AE12" s="179">
        <f t="shared" si="9"/>
        <v>0</v>
      </c>
      <c r="AF12" s="180"/>
      <c r="AG12" s="180"/>
      <c r="AH12" s="179">
        <f t="shared" si="10"/>
        <v>0</v>
      </c>
      <c r="AI12" s="180"/>
      <c r="AJ12" s="180"/>
      <c r="AK12" s="180"/>
      <c r="AL12" s="179">
        <f t="shared" si="11"/>
        <v>0</v>
      </c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79">
        <f t="shared" si="12"/>
        <v>0</v>
      </c>
      <c r="AX12" s="180"/>
      <c r="AY12" s="180"/>
      <c r="AZ12" s="180"/>
      <c r="BA12" s="180"/>
      <c r="BB12" s="180"/>
      <c r="BC12" s="179">
        <f t="shared" si="13"/>
        <v>0</v>
      </c>
      <c r="BD12" s="180"/>
      <c r="BE12" s="180"/>
      <c r="BF12" s="180"/>
    </row>
    <row r="13" spans="1:58" s="20" customFormat="1" ht="13.5">
      <c r="A13" s="174" t="s">
        <v>209</v>
      </c>
      <c r="B13" s="174">
        <v>13105</v>
      </c>
      <c r="C13" s="174" t="s">
        <v>228</v>
      </c>
      <c r="D13" s="179">
        <f t="shared" si="2"/>
        <v>0</v>
      </c>
      <c r="E13" s="179">
        <f t="shared" si="3"/>
        <v>0</v>
      </c>
      <c r="F13" s="180"/>
      <c r="G13" s="180"/>
      <c r="H13" s="179">
        <f t="shared" si="4"/>
        <v>0</v>
      </c>
      <c r="I13" s="180"/>
      <c r="J13" s="180"/>
      <c r="K13" s="179">
        <f t="shared" si="5"/>
        <v>0</v>
      </c>
      <c r="L13" s="180"/>
      <c r="M13" s="180"/>
      <c r="N13" s="179">
        <f t="shared" si="6"/>
        <v>0</v>
      </c>
      <c r="O13" s="179">
        <f t="shared" si="7"/>
        <v>0</v>
      </c>
      <c r="P13" s="180"/>
      <c r="Q13" s="180"/>
      <c r="R13" s="180"/>
      <c r="S13" s="180"/>
      <c r="T13" s="180"/>
      <c r="U13" s="180"/>
      <c r="V13" s="180"/>
      <c r="W13" s="179">
        <f t="shared" si="8"/>
        <v>0</v>
      </c>
      <c r="X13" s="180"/>
      <c r="Y13" s="180"/>
      <c r="Z13" s="180"/>
      <c r="AA13" s="180"/>
      <c r="AB13" s="180"/>
      <c r="AC13" s="180"/>
      <c r="AD13" s="180"/>
      <c r="AE13" s="179">
        <f t="shared" si="9"/>
        <v>0</v>
      </c>
      <c r="AF13" s="180"/>
      <c r="AG13" s="180"/>
      <c r="AH13" s="179">
        <f t="shared" si="10"/>
        <v>0</v>
      </c>
      <c r="AI13" s="180"/>
      <c r="AJ13" s="180"/>
      <c r="AK13" s="180"/>
      <c r="AL13" s="179">
        <f t="shared" si="11"/>
        <v>0</v>
      </c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79">
        <f t="shared" si="12"/>
        <v>0</v>
      </c>
      <c r="AX13" s="180"/>
      <c r="AY13" s="180"/>
      <c r="AZ13" s="180"/>
      <c r="BA13" s="180"/>
      <c r="BB13" s="180"/>
      <c r="BC13" s="179">
        <f t="shared" si="13"/>
        <v>0</v>
      </c>
      <c r="BD13" s="180"/>
      <c r="BE13" s="180"/>
      <c r="BF13" s="180"/>
    </row>
    <row r="14" spans="1:58" s="20" customFormat="1" ht="13.5">
      <c r="A14" s="174" t="s">
        <v>209</v>
      </c>
      <c r="B14" s="174">
        <v>13106</v>
      </c>
      <c r="C14" s="174" t="s">
        <v>229</v>
      </c>
      <c r="D14" s="179">
        <f t="shared" si="2"/>
        <v>0</v>
      </c>
      <c r="E14" s="179">
        <f t="shared" si="3"/>
        <v>0</v>
      </c>
      <c r="F14" s="180"/>
      <c r="G14" s="180"/>
      <c r="H14" s="179">
        <f t="shared" si="4"/>
        <v>0</v>
      </c>
      <c r="I14" s="180"/>
      <c r="J14" s="180"/>
      <c r="K14" s="179">
        <f t="shared" si="5"/>
        <v>0</v>
      </c>
      <c r="L14" s="180"/>
      <c r="M14" s="180"/>
      <c r="N14" s="179">
        <f t="shared" si="6"/>
        <v>0</v>
      </c>
      <c r="O14" s="179">
        <f t="shared" si="7"/>
        <v>0</v>
      </c>
      <c r="P14" s="180"/>
      <c r="Q14" s="180"/>
      <c r="R14" s="180"/>
      <c r="S14" s="180"/>
      <c r="T14" s="180"/>
      <c r="U14" s="180"/>
      <c r="V14" s="180"/>
      <c r="W14" s="179">
        <f t="shared" si="8"/>
        <v>0</v>
      </c>
      <c r="X14" s="180"/>
      <c r="Y14" s="180"/>
      <c r="Z14" s="180"/>
      <c r="AA14" s="180"/>
      <c r="AB14" s="180"/>
      <c r="AC14" s="180"/>
      <c r="AD14" s="180"/>
      <c r="AE14" s="179">
        <f t="shared" si="9"/>
        <v>0</v>
      </c>
      <c r="AF14" s="180"/>
      <c r="AG14" s="180"/>
      <c r="AH14" s="179">
        <f t="shared" si="10"/>
        <v>0</v>
      </c>
      <c r="AI14" s="180"/>
      <c r="AJ14" s="180"/>
      <c r="AK14" s="180"/>
      <c r="AL14" s="179">
        <f t="shared" si="11"/>
        <v>0</v>
      </c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79">
        <f t="shared" si="12"/>
        <v>0</v>
      </c>
      <c r="AX14" s="180"/>
      <c r="AY14" s="180"/>
      <c r="AZ14" s="180"/>
      <c r="BA14" s="180"/>
      <c r="BB14" s="180"/>
      <c r="BC14" s="179">
        <f t="shared" si="13"/>
        <v>0</v>
      </c>
      <c r="BD14" s="180"/>
      <c r="BE14" s="180"/>
      <c r="BF14" s="180"/>
    </row>
    <row r="15" spans="1:58" s="20" customFormat="1" ht="13.5">
      <c r="A15" s="174" t="s">
        <v>209</v>
      </c>
      <c r="B15" s="174">
        <v>13107</v>
      </c>
      <c r="C15" s="174" t="s">
        <v>230</v>
      </c>
      <c r="D15" s="179">
        <f t="shared" si="2"/>
        <v>0</v>
      </c>
      <c r="E15" s="179">
        <f t="shared" si="3"/>
        <v>0</v>
      </c>
      <c r="F15" s="180"/>
      <c r="G15" s="180"/>
      <c r="H15" s="179">
        <f t="shared" si="4"/>
        <v>0</v>
      </c>
      <c r="I15" s="180"/>
      <c r="J15" s="180"/>
      <c r="K15" s="179">
        <f t="shared" si="5"/>
        <v>0</v>
      </c>
      <c r="L15" s="180"/>
      <c r="M15" s="180"/>
      <c r="N15" s="179">
        <f t="shared" si="6"/>
        <v>0</v>
      </c>
      <c r="O15" s="179">
        <f t="shared" si="7"/>
        <v>0</v>
      </c>
      <c r="P15" s="180"/>
      <c r="Q15" s="180"/>
      <c r="R15" s="180"/>
      <c r="S15" s="180"/>
      <c r="T15" s="180"/>
      <c r="U15" s="180"/>
      <c r="V15" s="180"/>
      <c r="W15" s="179">
        <f t="shared" si="8"/>
        <v>0</v>
      </c>
      <c r="X15" s="180"/>
      <c r="Y15" s="180"/>
      <c r="Z15" s="180"/>
      <c r="AA15" s="180"/>
      <c r="AB15" s="180"/>
      <c r="AC15" s="180"/>
      <c r="AD15" s="180"/>
      <c r="AE15" s="179">
        <f t="shared" si="9"/>
        <v>0</v>
      </c>
      <c r="AF15" s="180"/>
      <c r="AG15" s="180"/>
      <c r="AH15" s="179">
        <f t="shared" si="10"/>
        <v>0</v>
      </c>
      <c r="AI15" s="180"/>
      <c r="AJ15" s="180"/>
      <c r="AK15" s="180"/>
      <c r="AL15" s="179">
        <f t="shared" si="11"/>
        <v>0</v>
      </c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79">
        <f t="shared" si="12"/>
        <v>0</v>
      </c>
      <c r="AX15" s="180"/>
      <c r="AY15" s="180"/>
      <c r="AZ15" s="180"/>
      <c r="BA15" s="180"/>
      <c r="BB15" s="180"/>
      <c r="BC15" s="179">
        <f t="shared" si="13"/>
        <v>0</v>
      </c>
      <c r="BD15" s="180"/>
      <c r="BE15" s="180"/>
      <c r="BF15" s="180"/>
    </row>
    <row r="16" spans="1:58" s="20" customFormat="1" ht="13.5">
      <c r="A16" s="174" t="s">
        <v>209</v>
      </c>
      <c r="B16" s="174">
        <v>13108</v>
      </c>
      <c r="C16" s="174" t="s">
        <v>231</v>
      </c>
      <c r="D16" s="179">
        <f t="shared" si="2"/>
        <v>0</v>
      </c>
      <c r="E16" s="179">
        <f t="shared" si="3"/>
        <v>0</v>
      </c>
      <c r="F16" s="180"/>
      <c r="G16" s="180"/>
      <c r="H16" s="179">
        <f t="shared" si="4"/>
        <v>0</v>
      </c>
      <c r="I16" s="180"/>
      <c r="J16" s="180"/>
      <c r="K16" s="179">
        <f t="shared" si="5"/>
        <v>0</v>
      </c>
      <c r="L16" s="180"/>
      <c r="M16" s="180"/>
      <c r="N16" s="179">
        <f t="shared" si="6"/>
        <v>0</v>
      </c>
      <c r="O16" s="179">
        <f t="shared" si="7"/>
        <v>0</v>
      </c>
      <c r="P16" s="180"/>
      <c r="Q16" s="180"/>
      <c r="R16" s="180"/>
      <c r="S16" s="180"/>
      <c r="T16" s="180"/>
      <c r="U16" s="180"/>
      <c r="V16" s="180"/>
      <c r="W16" s="179">
        <f t="shared" si="8"/>
        <v>0</v>
      </c>
      <c r="X16" s="180"/>
      <c r="Y16" s="180"/>
      <c r="Z16" s="180"/>
      <c r="AA16" s="180"/>
      <c r="AB16" s="180"/>
      <c r="AC16" s="180"/>
      <c r="AD16" s="180"/>
      <c r="AE16" s="179">
        <f t="shared" si="9"/>
        <v>0</v>
      </c>
      <c r="AF16" s="180"/>
      <c r="AG16" s="180"/>
      <c r="AH16" s="179">
        <f t="shared" si="10"/>
        <v>0</v>
      </c>
      <c r="AI16" s="180"/>
      <c r="AJ16" s="180"/>
      <c r="AK16" s="180"/>
      <c r="AL16" s="179">
        <f t="shared" si="11"/>
        <v>0</v>
      </c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79">
        <f t="shared" si="12"/>
        <v>0</v>
      </c>
      <c r="AX16" s="180"/>
      <c r="AY16" s="180"/>
      <c r="AZ16" s="180"/>
      <c r="BA16" s="180"/>
      <c r="BB16" s="180"/>
      <c r="BC16" s="179">
        <f t="shared" si="13"/>
        <v>0</v>
      </c>
      <c r="BD16" s="180"/>
      <c r="BE16" s="180"/>
      <c r="BF16" s="180"/>
    </row>
    <row r="17" spans="1:58" s="20" customFormat="1" ht="13.5">
      <c r="A17" s="174" t="s">
        <v>209</v>
      </c>
      <c r="B17" s="174">
        <v>13109</v>
      </c>
      <c r="C17" s="174" t="s">
        <v>232</v>
      </c>
      <c r="D17" s="179">
        <f t="shared" si="2"/>
        <v>0</v>
      </c>
      <c r="E17" s="179">
        <f t="shared" si="3"/>
        <v>0</v>
      </c>
      <c r="F17" s="180"/>
      <c r="G17" s="180"/>
      <c r="H17" s="179">
        <f t="shared" si="4"/>
        <v>0</v>
      </c>
      <c r="I17" s="180"/>
      <c r="J17" s="180"/>
      <c r="K17" s="179">
        <f t="shared" si="5"/>
        <v>0</v>
      </c>
      <c r="L17" s="180"/>
      <c r="M17" s="180"/>
      <c r="N17" s="179">
        <f t="shared" si="6"/>
        <v>0</v>
      </c>
      <c r="O17" s="179">
        <f t="shared" si="7"/>
        <v>0</v>
      </c>
      <c r="P17" s="180"/>
      <c r="Q17" s="180"/>
      <c r="R17" s="180"/>
      <c r="S17" s="180"/>
      <c r="T17" s="180"/>
      <c r="U17" s="180"/>
      <c r="V17" s="180"/>
      <c r="W17" s="179">
        <f t="shared" si="8"/>
        <v>0</v>
      </c>
      <c r="X17" s="180"/>
      <c r="Y17" s="180"/>
      <c r="Z17" s="180"/>
      <c r="AA17" s="180"/>
      <c r="AB17" s="180"/>
      <c r="AC17" s="180"/>
      <c r="AD17" s="180"/>
      <c r="AE17" s="179">
        <f t="shared" si="9"/>
        <v>0</v>
      </c>
      <c r="AF17" s="180"/>
      <c r="AG17" s="180"/>
      <c r="AH17" s="179">
        <f t="shared" si="10"/>
        <v>0</v>
      </c>
      <c r="AI17" s="180"/>
      <c r="AJ17" s="180"/>
      <c r="AK17" s="180"/>
      <c r="AL17" s="179">
        <f t="shared" si="11"/>
        <v>0</v>
      </c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79">
        <f t="shared" si="12"/>
        <v>0</v>
      </c>
      <c r="AX17" s="180"/>
      <c r="AY17" s="180"/>
      <c r="AZ17" s="180"/>
      <c r="BA17" s="180"/>
      <c r="BB17" s="180"/>
      <c r="BC17" s="179">
        <f t="shared" si="13"/>
        <v>0</v>
      </c>
      <c r="BD17" s="180"/>
      <c r="BE17" s="180"/>
      <c r="BF17" s="180"/>
    </row>
    <row r="18" spans="1:58" s="20" customFormat="1" ht="13.5">
      <c r="A18" s="174" t="s">
        <v>209</v>
      </c>
      <c r="B18" s="174">
        <v>13110</v>
      </c>
      <c r="C18" s="174" t="s">
        <v>233</v>
      </c>
      <c r="D18" s="179">
        <f t="shared" si="2"/>
        <v>0</v>
      </c>
      <c r="E18" s="179">
        <f t="shared" si="3"/>
        <v>0</v>
      </c>
      <c r="F18" s="180"/>
      <c r="G18" s="180"/>
      <c r="H18" s="179">
        <f t="shared" si="4"/>
        <v>0</v>
      </c>
      <c r="I18" s="180"/>
      <c r="J18" s="180"/>
      <c r="K18" s="179">
        <f t="shared" si="5"/>
        <v>0</v>
      </c>
      <c r="L18" s="180"/>
      <c r="M18" s="180"/>
      <c r="N18" s="179">
        <f t="shared" si="6"/>
        <v>0</v>
      </c>
      <c r="O18" s="179">
        <f t="shared" si="7"/>
        <v>0</v>
      </c>
      <c r="P18" s="180"/>
      <c r="Q18" s="180"/>
      <c r="R18" s="180"/>
      <c r="S18" s="180"/>
      <c r="T18" s="180"/>
      <c r="U18" s="180"/>
      <c r="V18" s="180"/>
      <c r="W18" s="179">
        <f t="shared" si="8"/>
        <v>0</v>
      </c>
      <c r="X18" s="180"/>
      <c r="Y18" s="180"/>
      <c r="Z18" s="180"/>
      <c r="AA18" s="180"/>
      <c r="AB18" s="180"/>
      <c r="AC18" s="180"/>
      <c r="AD18" s="180"/>
      <c r="AE18" s="179">
        <f t="shared" si="9"/>
        <v>0</v>
      </c>
      <c r="AF18" s="180"/>
      <c r="AG18" s="180"/>
      <c r="AH18" s="179">
        <f t="shared" si="10"/>
        <v>0</v>
      </c>
      <c r="AI18" s="180"/>
      <c r="AJ18" s="180"/>
      <c r="AK18" s="180"/>
      <c r="AL18" s="179">
        <f t="shared" si="11"/>
        <v>0</v>
      </c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79">
        <f t="shared" si="12"/>
        <v>0</v>
      </c>
      <c r="AX18" s="180"/>
      <c r="AY18" s="180"/>
      <c r="AZ18" s="180"/>
      <c r="BA18" s="180"/>
      <c r="BB18" s="180"/>
      <c r="BC18" s="179">
        <f t="shared" si="13"/>
        <v>0</v>
      </c>
      <c r="BD18" s="180"/>
      <c r="BE18" s="180"/>
      <c r="BF18" s="180"/>
    </row>
    <row r="19" spans="1:58" s="20" customFormat="1" ht="13.5">
      <c r="A19" s="174" t="s">
        <v>209</v>
      </c>
      <c r="B19" s="174">
        <v>13111</v>
      </c>
      <c r="C19" s="174" t="s">
        <v>234</v>
      </c>
      <c r="D19" s="179">
        <f t="shared" si="2"/>
        <v>0</v>
      </c>
      <c r="E19" s="179">
        <f t="shared" si="3"/>
        <v>0</v>
      </c>
      <c r="F19" s="180"/>
      <c r="G19" s="180"/>
      <c r="H19" s="179">
        <f t="shared" si="4"/>
        <v>0</v>
      </c>
      <c r="I19" s="180"/>
      <c r="J19" s="180"/>
      <c r="K19" s="179">
        <f t="shared" si="5"/>
        <v>0</v>
      </c>
      <c r="L19" s="180"/>
      <c r="M19" s="180"/>
      <c r="N19" s="179">
        <f t="shared" si="6"/>
        <v>0</v>
      </c>
      <c r="O19" s="179">
        <f t="shared" si="7"/>
        <v>0</v>
      </c>
      <c r="P19" s="180"/>
      <c r="Q19" s="180"/>
      <c r="R19" s="180"/>
      <c r="S19" s="180"/>
      <c r="T19" s="180"/>
      <c r="U19" s="180"/>
      <c r="V19" s="180"/>
      <c r="W19" s="179">
        <f t="shared" si="8"/>
        <v>0</v>
      </c>
      <c r="X19" s="180"/>
      <c r="Y19" s="180"/>
      <c r="Z19" s="180"/>
      <c r="AA19" s="180"/>
      <c r="AB19" s="180"/>
      <c r="AC19" s="180"/>
      <c r="AD19" s="180"/>
      <c r="AE19" s="179">
        <f t="shared" si="9"/>
        <v>0</v>
      </c>
      <c r="AF19" s="180"/>
      <c r="AG19" s="180"/>
      <c r="AH19" s="179">
        <f t="shared" si="10"/>
        <v>0</v>
      </c>
      <c r="AI19" s="180"/>
      <c r="AJ19" s="180"/>
      <c r="AK19" s="180"/>
      <c r="AL19" s="179">
        <f t="shared" si="11"/>
        <v>0</v>
      </c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79">
        <f t="shared" si="12"/>
        <v>0</v>
      </c>
      <c r="AX19" s="180"/>
      <c r="AY19" s="180"/>
      <c r="AZ19" s="180"/>
      <c r="BA19" s="180"/>
      <c r="BB19" s="180"/>
      <c r="BC19" s="179">
        <f t="shared" si="13"/>
        <v>0</v>
      </c>
      <c r="BD19" s="180"/>
      <c r="BE19" s="180"/>
      <c r="BF19" s="180"/>
    </row>
    <row r="20" spans="1:58" s="20" customFormat="1" ht="13.5">
      <c r="A20" s="174" t="s">
        <v>209</v>
      </c>
      <c r="B20" s="174">
        <v>13112</v>
      </c>
      <c r="C20" s="174" t="s">
        <v>235</v>
      </c>
      <c r="D20" s="179">
        <f t="shared" si="2"/>
        <v>0</v>
      </c>
      <c r="E20" s="179">
        <f t="shared" si="3"/>
        <v>0</v>
      </c>
      <c r="F20" s="180"/>
      <c r="G20" s="180"/>
      <c r="H20" s="179">
        <f t="shared" si="4"/>
        <v>0</v>
      </c>
      <c r="I20" s="180"/>
      <c r="J20" s="180"/>
      <c r="K20" s="179">
        <f t="shared" si="5"/>
        <v>0</v>
      </c>
      <c r="L20" s="180"/>
      <c r="M20" s="180"/>
      <c r="N20" s="179">
        <f t="shared" si="6"/>
        <v>0</v>
      </c>
      <c r="O20" s="179">
        <f t="shared" si="7"/>
        <v>0</v>
      </c>
      <c r="P20" s="180"/>
      <c r="Q20" s="180"/>
      <c r="R20" s="180"/>
      <c r="S20" s="180"/>
      <c r="T20" s="180"/>
      <c r="U20" s="180"/>
      <c r="V20" s="180"/>
      <c r="W20" s="179">
        <f t="shared" si="8"/>
        <v>0</v>
      </c>
      <c r="X20" s="180"/>
      <c r="Y20" s="180"/>
      <c r="Z20" s="180"/>
      <c r="AA20" s="180"/>
      <c r="AB20" s="180"/>
      <c r="AC20" s="180"/>
      <c r="AD20" s="180"/>
      <c r="AE20" s="179">
        <f t="shared" si="9"/>
        <v>0</v>
      </c>
      <c r="AF20" s="180"/>
      <c r="AG20" s="180"/>
      <c r="AH20" s="179">
        <f t="shared" si="10"/>
        <v>0</v>
      </c>
      <c r="AI20" s="180"/>
      <c r="AJ20" s="180"/>
      <c r="AK20" s="180"/>
      <c r="AL20" s="179">
        <f t="shared" si="11"/>
        <v>0</v>
      </c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79">
        <f t="shared" si="12"/>
        <v>0</v>
      </c>
      <c r="AX20" s="180"/>
      <c r="AY20" s="180"/>
      <c r="AZ20" s="180"/>
      <c r="BA20" s="180"/>
      <c r="BB20" s="180"/>
      <c r="BC20" s="179">
        <f t="shared" si="13"/>
        <v>0</v>
      </c>
      <c r="BD20" s="180"/>
      <c r="BE20" s="180"/>
      <c r="BF20" s="180"/>
    </row>
    <row r="21" spans="1:58" s="20" customFormat="1" ht="13.5">
      <c r="A21" s="174" t="s">
        <v>209</v>
      </c>
      <c r="B21" s="174">
        <v>13113</v>
      </c>
      <c r="C21" s="174" t="s">
        <v>236</v>
      </c>
      <c r="D21" s="179">
        <f t="shared" si="2"/>
        <v>0</v>
      </c>
      <c r="E21" s="179">
        <f t="shared" si="3"/>
        <v>0</v>
      </c>
      <c r="F21" s="180"/>
      <c r="G21" s="180"/>
      <c r="H21" s="179">
        <f t="shared" si="4"/>
        <v>0</v>
      </c>
      <c r="I21" s="180"/>
      <c r="J21" s="180"/>
      <c r="K21" s="179">
        <f t="shared" si="5"/>
        <v>0</v>
      </c>
      <c r="L21" s="180"/>
      <c r="M21" s="180"/>
      <c r="N21" s="179">
        <f t="shared" si="6"/>
        <v>0</v>
      </c>
      <c r="O21" s="179">
        <f t="shared" si="7"/>
        <v>0</v>
      </c>
      <c r="P21" s="180"/>
      <c r="Q21" s="180"/>
      <c r="R21" s="180"/>
      <c r="S21" s="180"/>
      <c r="T21" s="180"/>
      <c r="U21" s="180"/>
      <c r="V21" s="180"/>
      <c r="W21" s="179">
        <f t="shared" si="8"/>
        <v>0</v>
      </c>
      <c r="X21" s="180"/>
      <c r="Y21" s="180"/>
      <c r="Z21" s="180"/>
      <c r="AA21" s="180"/>
      <c r="AB21" s="180"/>
      <c r="AC21" s="180"/>
      <c r="AD21" s="180"/>
      <c r="AE21" s="179">
        <f t="shared" si="9"/>
        <v>0</v>
      </c>
      <c r="AF21" s="180"/>
      <c r="AG21" s="180"/>
      <c r="AH21" s="179">
        <f t="shared" si="10"/>
        <v>0</v>
      </c>
      <c r="AI21" s="180"/>
      <c r="AJ21" s="180"/>
      <c r="AK21" s="180"/>
      <c r="AL21" s="179">
        <f t="shared" si="11"/>
        <v>0</v>
      </c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79">
        <f t="shared" si="12"/>
        <v>0</v>
      </c>
      <c r="AX21" s="180"/>
      <c r="AY21" s="180"/>
      <c r="AZ21" s="180"/>
      <c r="BA21" s="180"/>
      <c r="BB21" s="180"/>
      <c r="BC21" s="179">
        <f t="shared" si="13"/>
        <v>0</v>
      </c>
      <c r="BD21" s="180"/>
      <c r="BE21" s="180"/>
      <c r="BF21" s="180"/>
    </row>
    <row r="22" spans="1:58" s="20" customFormat="1" ht="13.5">
      <c r="A22" s="174" t="s">
        <v>209</v>
      </c>
      <c r="B22" s="174">
        <v>13114</v>
      </c>
      <c r="C22" s="174" t="s">
        <v>237</v>
      </c>
      <c r="D22" s="179">
        <f t="shared" si="2"/>
        <v>0</v>
      </c>
      <c r="E22" s="179">
        <f t="shared" si="3"/>
        <v>0</v>
      </c>
      <c r="F22" s="180"/>
      <c r="G22" s="180"/>
      <c r="H22" s="179">
        <f t="shared" si="4"/>
        <v>0</v>
      </c>
      <c r="I22" s="180"/>
      <c r="J22" s="180"/>
      <c r="K22" s="179">
        <f t="shared" si="5"/>
        <v>0</v>
      </c>
      <c r="L22" s="180"/>
      <c r="M22" s="180"/>
      <c r="N22" s="179">
        <f t="shared" si="6"/>
        <v>0</v>
      </c>
      <c r="O22" s="179">
        <f t="shared" si="7"/>
        <v>0</v>
      </c>
      <c r="P22" s="180"/>
      <c r="Q22" s="180"/>
      <c r="R22" s="180"/>
      <c r="S22" s="180"/>
      <c r="T22" s="180"/>
      <c r="U22" s="180"/>
      <c r="V22" s="180"/>
      <c r="W22" s="179">
        <f t="shared" si="8"/>
        <v>0</v>
      </c>
      <c r="X22" s="180"/>
      <c r="Y22" s="180"/>
      <c r="Z22" s="180"/>
      <c r="AA22" s="180"/>
      <c r="AB22" s="180"/>
      <c r="AC22" s="180"/>
      <c r="AD22" s="180"/>
      <c r="AE22" s="179">
        <f t="shared" si="9"/>
        <v>0</v>
      </c>
      <c r="AF22" s="180"/>
      <c r="AG22" s="180"/>
      <c r="AH22" s="179">
        <f t="shared" si="10"/>
        <v>0</v>
      </c>
      <c r="AI22" s="180"/>
      <c r="AJ22" s="180"/>
      <c r="AK22" s="180"/>
      <c r="AL22" s="179">
        <f t="shared" si="11"/>
        <v>0</v>
      </c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79">
        <f t="shared" si="12"/>
        <v>0</v>
      </c>
      <c r="AX22" s="180"/>
      <c r="AY22" s="180"/>
      <c r="AZ22" s="180"/>
      <c r="BA22" s="180"/>
      <c r="BB22" s="180"/>
      <c r="BC22" s="179">
        <f t="shared" si="13"/>
        <v>0</v>
      </c>
      <c r="BD22" s="180"/>
      <c r="BE22" s="180"/>
      <c r="BF22" s="180"/>
    </row>
    <row r="23" spans="1:58" s="20" customFormat="1" ht="13.5">
      <c r="A23" s="174" t="s">
        <v>209</v>
      </c>
      <c r="B23" s="174">
        <v>13115</v>
      </c>
      <c r="C23" s="174" t="s">
        <v>238</v>
      </c>
      <c r="D23" s="179">
        <f t="shared" si="2"/>
        <v>0</v>
      </c>
      <c r="E23" s="179">
        <f t="shared" si="3"/>
        <v>0</v>
      </c>
      <c r="F23" s="180"/>
      <c r="G23" s="180"/>
      <c r="H23" s="179">
        <f t="shared" si="4"/>
        <v>0</v>
      </c>
      <c r="I23" s="180"/>
      <c r="J23" s="180"/>
      <c r="K23" s="179">
        <f t="shared" si="5"/>
        <v>0</v>
      </c>
      <c r="L23" s="180"/>
      <c r="M23" s="180"/>
      <c r="N23" s="179">
        <f t="shared" si="6"/>
        <v>0</v>
      </c>
      <c r="O23" s="179">
        <f t="shared" si="7"/>
        <v>0</v>
      </c>
      <c r="P23" s="180"/>
      <c r="Q23" s="180"/>
      <c r="R23" s="180"/>
      <c r="S23" s="180"/>
      <c r="T23" s="180"/>
      <c r="U23" s="180"/>
      <c r="V23" s="180"/>
      <c r="W23" s="179">
        <f t="shared" si="8"/>
        <v>0</v>
      </c>
      <c r="X23" s="180"/>
      <c r="Y23" s="180"/>
      <c r="Z23" s="180"/>
      <c r="AA23" s="180"/>
      <c r="AB23" s="180"/>
      <c r="AC23" s="180"/>
      <c r="AD23" s="180"/>
      <c r="AE23" s="179">
        <f t="shared" si="9"/>
        <v>0</v>
      </c>
      <c r="AF23" s="180"/>
      <c r="AG23" s="180"/>
      <c r="AH23" s="179">
        <f t="shared" si="10"/>
        <v>0</v>
      </c>
      <c r="AI23" s="180"/>
      <c r="AJ23" s="180"/>
      <c r="AK23" s="180"/>
      <c r="AL23" s="179">
        <f t="shared" si="11"/>
        <v>0</v>
      </c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79">
        <f t="shared" si="12"/>
        <v>0</v>
      </c>
      <c r="AX23" s="180"/>
      <c r="AY23" s="180"/>
      <c r="AZ23" s="180"/>
      <c r="BA23" s="180"/>
      <c r="BB23" s="180"/>
      <c r="BC23" s="179">
        <f t="shared" si="13"/>
        <v>0</v>
      </c>
      <c r="BD23" s="180"/>
      <c r="BE23" s="180"/>
      <c r="BF23" s="180"/>
    </row>
    <row r="24" spans="1:58" s="20" customFormat="1" ht="13.5">
      <c r="A24" s="174" t="s">
        <v>209</v>
      </c>
      <c r="B24" s="174">
        <v>13116</v>
      </c>
      <c r="C24" s="174" t="s">
        <v>239</v>
      </c>
      <c r="D24" s="179">
        <f t="shared" si="2"/>
        <v>0</v>
      </c>
      <c r="E24" s="179">
        <f t="shared" si="3"/>
        <v>0</v>
      </c>
      <c r="F24" s="180"/>
      <c r="G24" s="180"/>
      <c r="H24" s="179">
        <f t="shared" si="4"/>
        <v>0</v>
      </c>
      <c r="I24" s="180"/>
      <c r="J24" s="180"/>
      <c r="K24" s="179">
        <f t="shared" si="5"/>
        <v>0</v>
      </c>
      <c r="L24" s="180"/>
      <c r="M24" s="180"/>
      <c r="N24" s="179">
        <f t="shared" si="6"/>
        <v>0</v>
      </c>
      <c r="O24" s="179">
        <f t="shared" si="7"/>
        <v>0</v>
      </c>
      <c r="P24" s="180"/>
      <c r="Q24" s="180"/>
      <c r="R24" s="180"/>
      <c r="S24" s="180"/>
      <c r="T24" s="180"/>
      <c r="U24" s="180"/>
      <c r="V24" s="180"/>
      <c r="W24" s="179">
        <f t="shared" si="8"/>
        <v>0</v>
      </c>
      <c r="X24" s="180"/>
      <c r="Y24" s="180"/>
      <c r="Z24" s="180"/>
      <c r="AA24" s="180"/>
      <c r="AB24" s="180"/>
      <c r="AC24" s="180"/>
      <c r="AD24" s="180"/>
      <c r="AE24" s="179">
        <f t="shared" si="9"/>
        <v>0</v>
      </c>
      <c r="AF24" s="180"/>
      <c r="AG24" s="180"/>
      <c r="AH24" s="179">
        <f t="shared" si="10"/>
        <v>0</v>
      </c>
      <c r="AI24" s="180"/>
      <c r="AJ24" s="180"/>
      <c r="AK24" s="180"/>
      <c r="AL24" s="179">
        <f t="shared" si="11"/>
        <v>0</v>
      </c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79">
        <f t="shared" si="12"/>
        <v>0</v>
      </c>
      <c r="AX24" s="180"/>
      <c r="AY24" s="180"/>
      <c r="AZ24" s="180"/>
      <c r="BA24" s="180"/>
      <c r="BB24" s="180"/>
      <c r="BC24" s="179">
        <f t="shared" si="13"/>
        <v>0</v>
      </c>
      <c r="BD24" s="180"/>
      <c r="BE24" s="180"/>
      <c r="BF24" s="180"/>
    </row>
    <row r="25" spans="1:58" s="20" customFormat="1" ht="13.5">
      <c r="A25" s="174" t="s">
        <v>209</v>
      </c>
      <c r="B25" s="174">
        <v>13117</v>
      </c>
      <c r="C25" s="174" t="s">
        <v>240</v>
      </c>
      <c r="D25" s="179">
        <f t="shared" si="2"/>
        <v>0</v>
      </c>
      <c r="E25" s="179">
        <f t="shared" si="3"/>
        <v>0</v>
      </c>
      <c r="F25" s="180"/>
      <c r="G25" s="180"/>
      <c r="H25" s="179">
        <f t="shared" si="4"/>
        <v>0</v>
      </c>
      <c r="I25" s="180"/>
      <c r="J25" s="180"/>
      <c r="K25" s="179">
        <f t="shared" si="5"/>
        <v>0</v>
      </c>
      <c r="L25" s="180"/>
      <c r="M25" s="180"/>
      <c r="N25" s="179">
        <f t="shared" si="6"/>
        <v>0</v>
      </c>
      <c r="O25" s="179">
        <f t="shared" si="7"/>
        <v>0</v>
      </c>
      <c r="P25" s="180"/>
      <c r="Q25" s="180"/>
      <c r="R25" s="180"/>
      <c r="S25" s="180"/>
      <c r="T25" s="180"/>
      <c r="U25" s="180"/>
      <c r="V25" s="180"/>
      <c r="W25" s="179">
        <f t="shared" si="8"/>
        <v>0</v>
      </c>
      <c r="X25" s="180"/>
      <c r="Y25" s="180"/>
      <c r="Z25" s="180"/>
      <c r="AA25" s="180"/>
      <c r="AB25" s="180"/>
      <c r="AC25" s="180"/>
      <c r="AD25" s="180"/>
      <c r="AE25" s="179">
        <f t="shared" si="9"/>
        <v>0</v>
      </c>
      <c r="AF25" s="180"/>
      <c r="AG25" s="180"/>
      <c r="AH25" s="179">
        <f t="shared" si="10"/>
        <v>0</v>
      </c>
      <c r="AI25" s="180"/>
      <c r="AJ25" s="180"/>
      <c r="AK25" s="180"/>
      <c r="AL25" s="179">
        <f t="shared" si="11"/>
        <v>0</v>
      </c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79">
        <f t="shared" si="12"/>
        <v>0</v>
      </c>
      <c r="AX25" s="180"/>
      <c r="AY25" s="180"/>
      <c r="AZ25" s="180"/>
      <c r="BA25" s="180"/>
      <c r="BB25" s="180"/>
      <c r="BC25" s="179">
        <f t="shared" si="13"/>
        <v>0</v>
      </c>
      <c r="BD25" s="180"/>
      <c r="BE25" s="180"/>
      <c r="BF25" s="180"/>
    </row>
    <row r="26" spans="1:58" s="20" customFormat="1" ht="13.5">
      <c r="A26" s="174" t="s">
        <v>209</v>
      </c>
      <c r="B26" s="174">
        <v>13118</v>
      </c>
      <c r="C26" s="174" t="s">
        <v>241</v>
      </c>
      <c r="D26" s="179">
        <f t="shared" si="2"/>
        <v>0</v>
      </c>
      <c r="E26" s="179">
        <f t="shared" si="3"/>
        <v>0</v>
      </c>
      <c r="F26" s="180"/>
      <c r="G26" s="180"/>
      <c r="H26" s="179">
        <f t="shared" si="4"/>
        <v>0</v>
      </c>
      <c r="I26" s="180"/>
      <c r="J26" s="180"/>
      <c r="K26" s="179">
        <f t="shared" si="5"/>
        <v>0</v>
      </c>
      <c r="L26" s="180"/>
      <c r="M26" s="180"/>
      <c r="N26" s="179">
        <f t="shared" si="6"/>
        <v>0</v>
      </c>
      <c r="O26" s="179">
        <f t="shared" si="7"/>
        <v>0</v>
      </c>
      <c r="P26" s="180"/>
      <c r="Q26" s="180"/>
      <c r="R26" s="180"/>
      <c r="S26" s="180"/>
      <c r="T26" s="180"/>
      <c r="U26" s="180"/>
      <c r="V26" s="180"/>
      <c r="W26" s="179">
        <f t="shared" si="8"/>
        <v>0</v>
      </c>
      <c r="X26" s="180"/>
      <c r="Y26" s="180"/>
      <c r="Z26" s="180"/>
      <c r="AA26" s="180"/>
      <c r="AB26" s="180"/>
      <c r="AC26" s="180"/>
      <c r="AD26" s="180"/>
      <c r="AE26" s="179">
        <f t="shared" si="9"/>
        <v>0</v>
      </c>
      <c r="AF26" s="180"/>
      <c r="AG26" s="180"/>
      <c r="AH26" s="179">
        <f t="shared" si="10"/>
        <v>0</v>
      </c>
      <c r="AI26" s="180"/>
      <c r="AJ26" s="180"/>
      <c r="AK26" s="180"/>
      <c r="AL26" s="179">
        <f t="shared" si="11"/>
        <v>0</v>
      </c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79">
        <f t="shared" si="12"/>
        <v>0</v>
      </c>
      <c r="AX26" s="180"/>
      <c r="AY26" s="180"/>
      <c r="AZ26" s="180"/>
      <c r="BA26" s="180"/>
      <c r="BB26" s="180"/>
      <c r="BC26" s="179">
        <f t="shared" si="13"/>
        <v>0</v>
      </c>
      <c r="BD26" s="180"/>
      <c r="BE26" s="180"/>
      <c r="BF26" s="180"/>
    </row>
    <row r="27" spans="1:58" s="20" customFormat="1" ht="13.5">
      <c r="A27" s="174" t="s">
        <v>209</v>
      </c>
      <c r="B27" s="174">
        <v>13119</v>
      </c>
      <c r="C27" s="174" t="s">
        <v>242</v>
      </c>
      <c r="D27" s="179">
        <f t="shared" si="2"/>
        <v>0</v>
      </c>
      <c r="E27" s="179">
        <f t="shared" si="3"/>
        <v>0</v>
      </c>
      <c r="F27" s="180"/>
      <c r="G27" s="180"/>
      <c r="H27" s="179">
        <f t="shared" si="4"/>
        <v>0</v>
      </c>
      <c r="I27" s="180"/>
      <c r="J27" s="180"/>
      <c r="K27" s="179">
        <f t="shared" si="5"/>
        <v>0</v>
      </c>
      <c r="L27" s="180"/>
      <c r="M27" s="180"/>
      <c r="N27" s="179">
        <f t="shared" si="6"/>
        <v>0</v>
      </c>
      <c r="O27" s="179">
        <f t="shared" si="7"/>
        <v>0</v>
      </c>
      <c r="P27" s="180"/>
      <c r="Q27" s="180"/>
      <c r="R27" s="180"/>
      <c r="S27" s="180"/>
      <c r="T27" s="180"/>
      <c r="U27" s="180"/>
      <c r="V27" s="180"/>
      <c r="W27" s="179">
        <f t="shared" si="8"/>
        <v>0</v>
      </c>
      <c r="X27" s="180"/>
      <c r="Y27" s="180"/>
      <c r="Z27" s="180"/>
      <c r="AA27" s="180"/>
      <c r="AB27" s="180"/>
      <c r="AC27" s="180"/>
      <c r="AD27" s="180"/>
      <c r="AE27" s="179">
        <f t="shared" si="9"/>
        <v>0</v>
      </c>
      <c r="AF27" s="180"/>
      <c r="AG27" s="180"/>
      <c r="AH27" s="179">
        <f t="shared" si="10"/>
        <v>0</v>
      </c>
      <c r="AI27" s="180"/>
      <c r="AJ27" s="180"/>
      <c r="AK27" s="180"/>
      <c r="AL27" s="179">
        <f t="shared" si="11"/>
        <v>0</v>
      </c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79">
        <f t="shared" si="12"/>
        <v>0</v>
      </c>
      <c r="AX27" s="180"/>
      <c r="AY27" s="180"/>
      <c r="AZ27" s="180"/>
      <c r="BA27" s="180"/>
      <c r="BB27" s="180"/>
      <c r="BC27" s="179">
        <f t="shared" si="13"/>
        <v>0</v>
      </c>
      <c r="BD27" s="180"/>
      <c r="BE27" s="180"/>
      <c r="BF27" s="180"/>
    </row>
    <row r="28" spans="1:58" s="20" customFormat="1" ht="13.5">
      <c r="A28" s="174" t="s">
        <v>209</v>
      </c>
      <c r="B28" s="174">
        <v>13120</v>
      </c>
      <c r="C28" s="174" t="s">
        <v>243</v>
      </c>
      <c r="D28" s="179">
        <f t="shared" si="2"/>
        <v>0</v>
      </c>
      <c r="E28" s="179">
        <f t="shared" si="3"/>
        <v>0</v>
      </c>
      <c r="F28" s="180"/>
      <c r="G28" s="180"/>
      <c r="H28" s="179">
        <f t="shared" si="4"/>
        <v>0</v>
      </c>
      <c r="I28" s="180"/>
      <c r="J28" s="180"/>
      <c r="K28" s="179">
        <f t="shared" si="5"/>
        <v>0</v>
      </c>
      <c r="L28" s="180"/>
      <c r="M28" s="180"/>
      <c r="N28" s="179">
        <f t="shared" si="6"/>
        <v>0</v>
      </c>
      <c r="O28" s="179">
        <f t="shared" si="7"/>
        <v>0</v>
      </c>
      <c r="P28" s="180"/>
      <c r="Q28" s="180"/>
      <c r="R28" s="180"/>
      <c r="S28" s="180"/>
      <c r="T28" s="180"/>
      <c r="U28" s="180"/>
      <c r="V28" s="180"/>
      <c r="W28" s="179">
        <f t="shared" si="8"/>
        <v>0</v>
      </c>
      <c r="X28" s="180"/>
      <c r="Y28" s="180"/>
      <c r="Z28" s="180"/>
      <c r="AA28" s="180"/>
      <c r="AB28" s="180"/>
      <c r="AC28" s="180"/>
      <c r="AD28" s="180"/>
      <c r="AE28" s="179">
        <f t="shared" si="9"/>
        <v>0</v>
      </c>
      <c r="AF28" s="180"/>
      <c r="AG28" s="180"/>
      <c r="AH28" s="179">
        <f t="shared" si="10"/>
        <v>0</v>
      </c>
      <c r="AI28" s="180"/>
      <c r="AJ28" s="180"/>
      <c r="AK28" s="180"/>
      <c r="AL28" s="179">
        <f t="shared" si="11"/>
        <v>0</v>
      </c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79">
        <f t="shared" si="12"/>
        <v>0</v>
      </c>
      <c r="AX28" s="180"/>
      <c r="AY28" s="180"/>
      <c r="AZ28" s="180"/>
      <c r="BA28" s="180"/>
      <c r="BB28" s="180"/>
      <c r="BC28" s="179">
        <f t="shared" si="13"/>
        <v>0</v>
      </c>
      <c r="BD28" s="180"/>
      <c r="BE28" s="180"/>
      <c r="BF28" s="180"/>
    </row>
    <row r="29" spans="1:58" s="20" customFormat="1" ht="13.5">
      <c r="A29" s="174" t="s">
        <v>209</v>
      </c>
      <c r="B29" s="174">
        <v>13121</v>
      </c>
      <c r="C29" s="174" t="s">
        <v>244</v>
      </c>
      <c r="D29" s="179">
        <f t="shared" si="2"/>
        <v>0</v>
      </c>
      <c r="E29" s="179">
        <f t="shared" si="3"/>
        <v>0</v>
      </c>
      <c r="F29" s="180"/>
      <c r="G29" s="180"/>
      <c r="H29" s="179">
        <f t="shared" si="4"/>
        <v>0</v>
      </c>
      <c r="I29" s="180"/>
      <c r="J29" s="180"/>
      <c r="K29" s="179">
        <f t="shared" si="5"/>
        <v>0</v>
      </c>
      <c r="L29" s="180"/>
      <c r="M29" s="180"/>
      <c r="N29" s="179">
        <f t="shared" si="6"/>
        <v>0</v>
      </c>
      <c r="O29" s="179">
        <f t="shared" si="7"/>
        <v>0</v>
      </c>
      <c r="P29" s="180"/>
      <c r="Q29" s="180"/>
      <c r="R29" s="180"/>
      <c r="S29" s="180"/>
      <c r="T29" s="180"/>
      <c r="U29" s="180"/>
      <c r="V29" s="180"/>
      <c r="W29" s="179">
        <f t="shared" si="8"/>
        <v>0</v>
      </c>
      <c r="X29" s="180"/>
      <c r="Y29" s="180"/>
      <c r="Z29" s="180"/>
      <c r="AA29" s="180"/>
      <c r="AB29" s="180"/>
      <c r="AC29" s="180"/>
      <c r="AD29" s="180"/>
      <c r="AE29" s="179">
        <f t="shared" si="9"/>
        <v>0</v>
      </c>
      <c r="AF29" s="180"/>
      <c r="AG29" s="180"/>
      <c r="AH29" s="179">
        <f t="shared" si="10"/>
        <v>0</v>
      </c>
      <c r="AI29" s="180"/>
      <c r="AJ29" s="180"/>
      <c r="AK29" s="180"/>
      <c r="AL29" s="179">
        <f t="shared" si="11"/>
        <v>0</v>
      </c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79">
        <f t="shared" si="12"/>
        <v>0</v>
      </c>
      <c r="AX29" s="180"/>
      <c r="AY29" s="180"/>
      <c r="AZ29" s="180"/>
      <c r="BA29" s="180"/>
      <c r="BB29" s="180"/>
      <c r="BC29" s="179">
        <f t="shared" si="13"/>
        <v>0</v>
      </c>
      <c r="BD29" s="180"/>
      <c r="BE29" s="180"/>
      <c r="BF29" s="180"/>
    </row>
    <row r="30" spans="1:58" s="20" customFormat="1" ht="13.5">
      <c r="A30" s="174" t="s">
        <v>209</v>
      </c>
      <c r="B30" s="174">
        <v>13122</v>
      </c>
      <c r="C30" s="174" t="s">
        <v>245</v>
      </c>
      <c r="D30" s="179">
        <f t="shared" si="2"/>
        <v>0</v>
      </c>
      <c r="E30" s="179">
        <f t="shared" si="3"/>
        <v>0</v>
      </c>
      <c r="F30" s="180"/>
      <c r="G30" s="180"/>
      <c r="H30" s="179">
        <f t="shared" si="4"/>
        <v>0</v>
      </c>
      <c r="I30" s="180"/>
      <c r="J30" s="180"/>
      <c r="K30" s="179">
        <f t="shared" si="5"/>
        <v>0</v>
      </c>
      <c r="L30" s="180"/>
      <c r="M30" s="180"/>
      <c r="N30" s="179">
        <f t="shared" si="6"/>
        <v>0</v>
      </c>
      <c r="O30" s="179">
        <f t="shared" si="7"/>
        <v>0</v>
      </c>
      <c r="P30" s="180"/>
      <c r="Q30" s="180"/>
      <c r="R30" s="180"/>
      <c r="S30" s="180"/>
      <c r="T30" s="180"/>
      <c r="U30" s="180"/>
      <c r="V30" s="180"/>
      <c r="W30" s="179">
        <f t="shared" si="8"/>
        <v>0</v>
      </c>
      <c r="X30" s="180"/>
      <c r="Y30" s="180"/>
      <c r="Z30" s="180"/>
      <c r="AA30" s="180"/>
      <c r="AB30" s="180"/>
      <c r="AC30" s="180"/>
      <c r="AD30" s="180"/>
      <c r="AE30" s="179">
        <f t="shared" si="9"/>
        <v>0</v>
      </c>
      <c r="AF30" s="180"/>
      <c r="AG30" s="180"/>
      <c r="AH30" s="179">
        <f t="shared" si="10"/>
        <v>0</v>
      </c>
      <c r="AI30" s="180"/>
      <c r="AJ30" s="180"/>
      <c r="AK30" s="180"/>
      <c r="AL30" s="179">
        <f t="shared" si="11"/>
        <v>0</v>
      </c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79">
        <f t="shared" si="12"/>
        <v>0</v>
      </c>
      <c r="AX30" s="180"/>
      <c r="AY30" s="180"/>
      <c r="AZ30" s="180"/>
      <c r="BA30" s="180"/>
      <c r="BB30" s="180"/>
      <c r="BC30" s="179">
        <f t="shared" si="13"/>
        <v>0</v>
      </c>
      <c r="BD30" s="180"/>
      <c r="BE30" s="180"/>
      <c r="BF30" s="180"/>
    </row>
    <row r="31" spans="1:58" s="20" customFormat="1" ht="13.5">
      <c r="A31" s="174" t="s">
        <v>209</v>
      </c>
      <c r="B31" s="174">
        <v>13123</v>
      </c>
      <c r="C31" s="174" t="s">
        <v>246</v>
      </c>
      <c r="D31" s="179">
        <f t="shared" si="2"/>
        <v>0</v>
      </c>
      <c r="E31" s="179">
        <f t="shared" si="3"/>
        <v>0</v>
      </c>
      <c r="F31" s="180"/>
      <c r="G31" s="180"/>
      <c r="H31" s="179">
        <f t="shared" si="4"/>
        <v>0</v>
      </c>
      <c r="I31" s="180"/>
      <c r="J31" s="180"/>
      <c r="K31" s="179">
        <f t="shared" si="5"/>
        <v>0</v>
      </c>
      <c r="L31" s="180"/>
      <c r="M31" s="180"/>
      <c r="N31" s="179">
        <f t="shared" si="6"/>
        <v>0</v>
      </c>
      <c r="O31" s="179">
        <f t="shared" si="7"/>
        <v>0</v>
      </c>
      <c r="P31" s="180"/>
      <c r="Q31" s="180"/>
      <c r="R31" s="180"/>
      <c r="S31" s="180"/>
      <c r="T31" s="180"/>
      <c r="U31" s="180"/>
      <c r="V31" s="180"/>
      <c r="W31" s="179">
        <f t="shared" si="8"/>
        <v>0</v>
      </c>
      <c r="X31" s="180"/>
      <c r="Y31" s="180"/>
      <c r="Z31" s="180"/>
      <c r="AA31" s="180"/>
      <c r="AB31" s="180"/>
      <c r="AC31" s="180"/>
      <c r="AD31" s="180"/>
      <c r="AE31" s="179">
        <f t="shared" si="9"/>
        <v>0</v>
      </c>
      <c r="AF31" s="180"/>
      <c r="AG31" s="180"/>
      <c r="AH31" s="179">
        <f t="shared" si="10"/>
        <v>0</v>
      </c>
      <c r="AI31" s="180"/>
      <c r="AJ31" s="180"/>
      <c r="AK31" s="180"/>
      <c r="AL31" s="179">
        <f t="shared" si="11"/>
        <v>0</v>
      </c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79">
        <f t="shared" si="12"/>
        <v>0</v>
      </c>
      <c r="AX31" s="180"/>
      <c r="AY31" s="180"/>
      <c r="AZ31" s="180"/>
      <c r="BA31" s="180"/>
      <c r="BB31" s="180"/>
      <c r="BC31" s="179">
        <f t="shared" si="13"/>
        <v>0</v>
      </c>
      <c r="BD31" s="180"/>
      <c r="BE31" s="180"/>
      <c r="BF31" s="180"/>
    </row>
    <row r="32" spans="1:58" s="20" customFormat="1" ht="13.5">
      <c r="A32" s="174" t="s">
        <v>209</v>
      </c>
      <c r="B32" s="174">
        <v>13201</v>
      </c>
      <c r="C32" s="174" t="s">
        <v>247</v>
      </c>
      <c r="D32" s="179">
        <f t="shared" si="2"/>
        <v>44801</v>
      </c>
      <c r="E32" s="179">
        <f t="shared" si="3"/>
        <v>9186</v>
      </c>
      <c r="F32" s="180">
        <v>9186</v>
      </c>
      <c r="G32" s="180"/>
      <c r="H32" s="179">
        <f t="shared" si="4"/>
        <v>0</v>
      </c>
      <c r="I32" s="180"/>
      <c r="J32" s="180"/>
      <c r="K32" s="179">
        <f t="shared" si="5"/>
        <v>35615</v>
      </c>
      <c r="L32" s="180"/>
      <c r="M32" s="180">
        <v>35615</v>
      </c>
      <c r="N32" s="179">
        <f t="shared" si="6"/>
        <v>44801</v>
      </c>
      <c r="O32" s="179">
        <f t="shared" si="7"/>
        <v>9186</v>
      </c>
      <c r="P32" s="180">
        <v>9186</v>
      </c>
      <c r="Q32" s="180"/>
      <c r="R32" s="180"/>
      <c r="S32" s="180"/>
      <c r="T32" s="180"/>
      <c r="U32" s="180"/>
      <c r="V32" s="180"/>
      <c r="W32" s="179">
        <f t="shared" si="8"/>
        <v>35615</v>
      </c>
      <c r="X32" s="180">
        <v>35615</v>
      </c>
      <c r="Y32" s="180"/>
      <c r="Z32" s="180"/>
      <c r="AA32" s="180"/>
      <c r="AB32" s="180"/>
      <c r="AC32" s="180"/>
      <c r="AD32" s="180"/>
      <c r="AE32" s="179">
        <f t="shared" si="9"/>
        <v>0</v>
      </c>
      <c r="AF32" s="180"/>
      <c r="AG32" s="180"/>
      <c r="AH32" s="179">
        <f t="shared" si="10"/>
        <v>2373</v>
      </c>
      <c r="AI32" s="180">
        <v>2373</v>
      </c>
      <c r="AJ32" s="180"/>
      <c r="AK32" s="180"/>
      <c r="AL32" s="179">
        <f t="shared" si="11"/>
        <v>2373</v>
      </c>
      <c r="AM32" s="180"/>
      <c r="AN32" s="180"/>
      <c r="AO32" s="180"/>
      <c r="AP32" s="180"/>
      <c r="AQ32" s="180"/>
      <c r="AR32" s="180"/>
      <c r="AS32" s="180"/>
      <c r="AT32" s="180"/>
      <c r="AU32" s="180"/>
      <c r="AV32" s="180">
        <v>2373</v>
      </c>
      <c r="AW32" s="179">
        <f t="shared" si="12"/>
        <v>0</v>
      </c>
      <c r="AX32" s="180"/>
      <c r="AY32" s="180"/>
      <c r="AZ32" s="180"/>
      <c r="BA32" s="180"/>
      <c r="BB32" s="180"/>
      <c r="BC32" s="179">
        <f t="shared" si="13"/>
        <v>0</v>
      </c>
      <c r="BD32" s="180"/>
      <c r="BE32" s="180"/>
      <c r="BF32" s="180"/>
    </row>
    <row r="33" spans="1:58" s="20" customFormat="1" ht="13.5">
      <c r="A33" s="174" t="s">
        <v>209</v>
      </c>
      <c r="B33" s="174">
        <v>13202</v>
      </c>
      <c r="C33" s="174" t="s">
        <v>248</v>
      </c>
      <c r="D33" s="179">
        <f t="shared" si="2"/>
        <v>851</v>
      </c>
      <c r="E33" s="179">
        <f t="shared" si="3"/>
        <v>0</v>
      </c>
      <c r="F33" s="180"/>
      <c r="G33" s="180"/>
      <c r="H33" s="179">
        <f t="shared" si="4"/>
        <v>654</v>
      </c>
      <c r="I33" s="180">
        <v>654</v>
      </c>
      <c r="J33" s="180"/>
      <c r="K33" s="179">
        <f t="shared" si="5"/>
        <v>197</v>
      </c>
      <c r="L33" s="180"/>
      <c r="M33" s="180">
        <v>197</v>
      </c>
      <c r="N33" s="179">
        <f t="shared" si="6"/>
        <v>851</v>
      </c>
      <c r="O33" s="179">
        <f t="shared" si="7"/>
        <v>654</v>
      </c>
      <c r="P33" s="180"/>
      <c r="Q33" s="180"/>
      <c r="R33" s="180"/>
      <c r="S33" s="180">
        <v>654</v>
      </c>
      <c r="T33" s="180"/>
      <c r="U33" s="180"/>
      <c r="V33" s="180"/>
      <c r="W33" s="179">
        <f t="shared" si="8"/>
        <v>197</v>
      </c>
      <c r="X33" s="180"/>
      <c r="Y33" s="180"/>
      <c r="Z33" s="180"/>
      <c r="AA33" s="180">
        <v>197</v>
      </c>
      <c r="AB33" s="180"/>
      <c r="AC33" s="180"/>
      <c r="AD33" s="180"/>
      <c r="AE33" s="179">
        <f t="shared" si="9"/>
        <v>0</v>
      </c>
      <c r="AF33" s="180"/>
      <c r="AG33" s="180"/>
      <c r="AH33" s="179">
        <f t="shared" si="10"/>
        <v>0</v>
      </c>
      <c r="AI33" s="180"/>
      <c r="AJ33" s="180"/>
      <c r="AK33" s="180"/>
      <c r="AL33" s="179">
        <f t="shared" si="11"/>
        <v>0</v>
      </c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79">
        <f t="shared" si="12"/>
        <v>0</v>
      </c>
      <c r="AX33" s="180"/>
      <c r="AY33" s="180"/>
      <c r="AZ33" s="180"/>
      <c r="BA33" s="180"/>
      <c r="BB33" s="180"/>
      <c r="BC33" s="179">
        <f t="shared" si="13"/>
        <v>0</v>
      </c>
      <c r="BD33" s="180"/>
      <c r="BE33" s="180"/>
      <c r="BF33" s="180"/>
    </row>
    <row r="34" spans="1:58" s="20" customFormat="1" ht="13.5">
      <c r="A34" s="174" t="s">
        <v>209</v>
      </c>
      <c r="B34" s="174">
        <v>13203</v>
      </c>
      <c r="C34" s="174" t="s">
        <v>249</v>
      </c>
      <c r="D34" s="179">
        <f t="shared" si="2"/>
        <v>363</v>
      </c>
      <c r="E34" s="179">
        <f t="shared" si="3"/>
        <v>0</v>
      </c>
      <c r="F34" s="180"/>
      <c r="G34" s="180"/>
      <c r="H34" s="179">
        <f t="shared" si="4"/>
        <v>363</v>
      </c>
      <c r="I34" s="180">
        <v>118</v>
      </c>
      <c r="J34" s="180">
        <v>245</v>
      </c>
      <c r="K34" s="179">
        <f t="shared" si="5"/>
        <v>0</v>
      </c>
      <c r="L34" s="180"/>
      <c r="M34" s="180"/>
      <c r="N34" s="179">
        <f t="shared" si="6"/>
        <v>363</v>
      </c>
      <c r="O34" s="179">
        <f t="shared" si="7"/>
        <v>118</v>
      </c>
      <c r="P34" s="180">
        <v>118</v>
      </c>
      <c r="Q34" s="180"/>
      <c r="R34" s="180"/>
      <c r="S34" s="180"/>
      <c r="T34" s="180"/>
      <c r="U34" s="180"/>
      <c r="V34" s="180"/>
      <c r="W34" s="179">
        <f t="shared" si="8"/>
        <v>245</v>
      </c>
      <c r="X34" s="180">
        <v>245</v>
      </c>
      <c r="Y34" s="180"/>
      <c r="Z34" s="180"/>
      <c r="AA34" s="180"/>
      <c r="AB34" s="180"/>
      <c r="AC34" s="180"/>
      <c r="AD34" s="180"/>
      <c r="AE34" s="179">
        <f t="shared" si="9"/>
        <v>0</v>
      </c>
      <c r="AF34" s="180"/>
      <c r="AG34" s="180"/>
      <c r="AH34" s="179">
        <f t="shared" si="10"/>
        <v>1</v>
      </c>
      <c r="AI34" s="180">
        <v>1</v>
      </c>
      <c r="AJ34" s="180"/>
      <c r="AK34" s="180"/>
      <c r="AL34" s="179">
        <f t="shared" si="11"/>
        <v>1</v>
      </c>
      <c r="AM34" s="180"/>
      <c r="AN34" s="180"/>
      <c r="AO34" s="180">
        <v>1</v>
      </c>
      <c r="AP34" s="180"/>
      <c r="AQ34" s="180"/>
      <c r="AR34" s="180"/>
      <c r="AS34" s="180"/>
      <c r="AT34" s="180"/>
      <c r="AU34" s="180"/>
      <c r="AV34" s="180"/>
      <c r="AW34" s="179">
        <f t="shared" si="12"/>
        <v>0</v>
      </c>
      <c r="AX34" s="180"/>
      <c r="AY34" s="180"/>
      <c r="AZ34" s="180"/>
      <c r="BA34" s="180"/>
      <c r="BB34" s="180"/>
      <c r="BC34" s="179">
        <f t="shared" si="13"/>
        <v>0</v>
      </c>
      <c r="BD34" s="180"/>
      <c r="BE34" s="180"/>
      <c r="BF34" s="180"/>
    </row>
    <row r="35" spans="1:58" s="20" customFormat="1" ht="13.5">
      <c r="A35" s="174" t="s">
        <v>209</v>
      </c>
      <c r="B35" s="174">
        <v>13204</v>
      </c>
      <c r="C35" s="174" t="s">
        <v>250</v>
      </c>
      <c r="D35" s="179">
        <f t="shared" si="2"/>
        <v>184</v>
      </c>
      <c r="E35" s="179">
        <f t="shared" si="3"/>
        <v>0</v>
      </c>
      <c r="F35" s="180"/>
      <c r="G35" s="180"/>
      <c r="H35" s="179">
        <f t="shared" si="4"/>
        <v>134</v>
      </c>
      <c r="I35" s="180">
        <v>134</v>
      </c>
      <c r="J35" s="180"/>
      <c r="K35" s="179">
        <f t="shared" si="5"/>
        <v>50</v>
      </c>
      <c r="L35" s="180"/>
      <c r="M35" s="180">
        <v>50</v>
      </c>
      <c r="N35" s="179">
        <f t="shared" si="6"/>
        <v>184</v>
      </c>
      <c r="O35" s="179">
        <f t="shared" si="7"/>
        <v>134</v>
      </c>
      <c r="P35" s="180"/>
      <c r="Q35" s="180"/>
      <c r="R35" s="180"/>
      <c r="S35" s="180">
        <v>134</v>
      </c>
      <c r="T35" s="180"/>
      <c r="U35" s="180"/>
      <c r="V35" s="180"/>
      <c r="W35" s="179">
        <f t="shared" si="8"/>
        <v>50</v>
      </c>
      <c r="X35" s="180"/>
      <c r="Y35" s="180"/>
      <c r="Z35" s="180"/>
      <c r="AA35" s="180">
        <v>50</v>
      </c>
      <c r="AB35" s="180"/>
      <c r="AC35" s="180"/>
      <c r="AD35" s="180"/>
      <c r="AE35" s="179">
        <f t="shared" si="9"/>
        <v>0</v>
      </c>
      <c r="AF35" s="180"/>
      <c r="AG35" s="180"/>
      <c r="AH35" s="179">
        <f t="shared" si="10"/>
        <v>0</v>
      </c>
      <c r="AI35" s="180"/>
      <c r="AJ35" s="180"/>
      <c r="AK35" s="180"/>
      <c r="AL35" s="179">
        <f t="shared" si="11"/>
        <v>0</v>
      </c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79">
        <f t="shared" si="12"/>
        <v>0</v>
      </c>
      <c r="AX35" s="180"/>
      <c r="AY35" s="180"/>
      <c r="AZ35" s="180"/>
      <c r="BA35" s="180"/>
      <c r="BB35" s="180"/>
      <c r="BC35" s="179">
        <f t="shared" si="13"/>
        <v>0</v>
      </c>
      <c r="BD35" s="180"/>
      <c r="BE35" s="180"/>
      <c r="BF35" s="180"/>
    </row>
    <row r="36" spans="1:58" s="20" customFormat="1" ht="13.5">
      <c r="A36" s="174" t="s">
        <v>209</v>
      </c>
      <c r="B36" s="174">
        <v>13205</v>
      </c>
      <c r="C36" s="174" t="s">
        <v>251</v>
      </c>
      <c r="D36" s="179">
        <f t="shared" si="2"/>
        <v>7738</v>
      </c>
      <c r="E36" s="179">
        <f t="shared" si="3"/>
        <v>0</v>
      </c>
      <c r="F36" s="180"/>
      <c r="G36" s="180"/>
      <c r="H36" s="179">
        <f t="shared" si="4"/>
        <v>3190</v>
      </c>
      <c r="I36" s="180">
        <v>3190</v>
      </c>
      <c r="J36" s="180"/>
      <c r="K36" s="179">
        <f t="shared" si="5"/>
        <v>4548</v>
      </c>
      <c r="L36" s="180"/>
      <c r="M36" s="180">
        <v>4548</v>
      </c>
      <c r="N36" s="179">
        <f t="shared" si="6"/>
        <v>7738</v>
      </c>
      <c r="O36" s="179">
        <f t="shared" si="7"/>
        <v>3190</v>
      </c>
      <c r="P36" s="180">
        <v>3190</v>
      </c>
      <c r="Q36" s="180"/>
      <c r="R36" s="180"/>
      <c r="S36" s="180"/>
      <c r="T36" s="180"/>
      <c r="U36" s="180"/>
      <c r="V36" s="180"/>
      <c r="W36" s="179">
        <f t="shared" si="8"/>
        <v>4548</v>
      </c>
      <c r="X36" s="180">
        <v>4548</v>
      </c>
      <c r="Y36" s="180"/>
      <c r="Z36" s="180"/>
      <c r="AA36" s="180"/>
      <c r="AB36" s="180"/>
      <c r="AC36" s="180"/>
      <c r="AD36" s="180"/>
      <c r="AE36" s="179">
        <f t="shared" si="9"/>
        <v>0</v>
      </c>
      <c r="AF36" s="180"/>
      <c r="AG36" s="180"/>
      <c r="AH36" s="179">
        <f t="shared" si="10"/>
        <v>286</v>
      </c>
      <c r="AI36" s="180">
        <v>286</v>
      </c>
      <c r="AJ36" s="180"/>
      <c r="AK36" s="180"/>
      <c r="AL36" s="179">
        <f t="shared" si="11"/>
        <v>284</v>
      </c>
      <c r="AM36" s="180"/>
      <c r="AN36" s="180"/>
      <c r="AO36" s="180"/>
      <c r="AP36" s="180"/>
      <c r="AQ36" s="180"/>
      <c r="AR36" s="180"/>
      <c r="AS36" s="180"/>
      <c r="AT36" s="180"/>
      <c r="AU36" s="180"/>
      <c r="AV36" s="180">
        <v>284</v>
      </c>
      <c r="AW36" s="179">
        <f t="shared" si="12"/>
        <v>2</v>
      </c>
      <c r="AX36" s="180">
        <v>2</v>
      </c>
      <c r="AY36" s="180"/>
      <c r="AZ36" s="180"/>
      <c r="BA36" s="180"/>
      <c r="BB36" s="180"/>
      <c r="BC36" s="179">
        <f t="shared" si="13"/>
        <v>0</v>
      </c>
      <c r="BD36" s="180"/>
      <c r="BE36" s="180"/>
      <c r="BF36" s="180"/>
    </row>
    <row r="37" spans="1:58" s="20" customFormat="1" ht="13.5">
      <c r="A37" s="174" t="s">
        <v>209</v>
      </c>
      <c r="B37" s="174">
        <v>13206</v>
      </c>
      <c r="C37" s="174" t="s">
        <v>252</v>
      </c>
      <c r="D37" s="179">
        <f t="shared" si="2"/>
        <v>523</v>
      </c>
      <c r="E37" s="179">
        <f t="shared" si="3"/>
        <v>0</v>
      </c>
      <c r="F37" s="180"/>
      <c r="G37" s="180"/>
      <c r="H37" s="179">
        <f t="shared" si="4"/>
        <v>523</v>
      </c>
      <c r="I37" s="180">
        <v>476</v>
      </c>
      <c r="J37" s="180">
        <v>47</v>
      </c>
      <c r="K37" s="179">
        <f t="shared" si="5"/>
        <v>0</v>
      </c>
      <c r="L37" s="180"/>
      <c r="M37" s="180"/>
      <c r="N37" s="179">
        <f t="shared" si="6"/>
        <v>523</v>
      </c>
      <c r="O37" s="179">
        <f t="shared" si="7"/>
        <v>476</v>
      </c>
      <c r="P37" s="180"/>
      <c r="Q37" s="180"/>
      <c r="R37" s="180"/>
      <c r="S37" s="180">
        <v>476</v>
      </c>
      <c r="T37" s="180"/>
      <c r="U37" s="180"/>
      <c r="V37" s="180"/>
      <c r="W37" s="179">
        <f t="shared" si="8"/>
        <v>47</v>
      </c>
      <c r="X37" s="180"/>
      <c r="Y37" s="180"/>
      <c r="Z37" s="180"/>
      <c r="AA37" s="180">
        <v>47</v>
      </c>
      <c r="AB37" s="180"/>
      <c r="AC37" s="180"/>
      <c r="AD37" s="180"/>
      <c r="AE37" s="179">
        <f t="shared" si="9"/>
        <v>0</v>
      </c>
      <c r="AF37" s="180"/>
      <c r="AG37" s="180"/>
      <c r="AH37" s="179">
        <f t="shared" si="10"/>
        <v>0</v>
      </c>
      <c r="AI37" s="180"/>
      <c r="AJ37" s="180"/>
      <c r="AK37" s="180"/>
      <c r="AL37" s="179">
        <f t="shared" si="11"/>
        <v>0</v>
      </c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79">
        <f t="shared" si="12"/>
        <v>0</v>
      </c>
      <c r="AX37" s="180"/>
      <c r="AY37" s="180"/>
      <c r="AZ37" s="180"/>
      <c r="BA37" s="180"/>
      <c r="BB37" s="180"/>
      <c r="BC37" s="179">
        <f t="shared" si="13"/>
        <v>0</v>
      </c>
      <c r="BD37" s="180"/>
      <c r="BE37" s="180"/>
      <c r="BF37" s="180"/>
    </row>
    <row r="38" spans="1:58" s="20" customFormat="1" ht="13.5">
      <c r="A38" s="174" t="s">
        <v>209</v>
      </c>
      <c r="B38" s="174">
        <v>13207</v>
      </c>
      <c r="C38" s="174" t="s">
        <v>253</v>
      </c>
      <c r="D38" s="179">
        <f t="shared" si="2"/>
        <v>1785</v>
      </c>
      <c r="E38" s="179">
        <f t="shared" si="3"/>
        <v>0</v>
      </c>
      <c r="F38" s="180"/>
      <c r="G38" s="180"/>
      <c r="H38" s="179">
        <f t="shared" si="4"/>
        <v>1785</v>
      </c>
      <c r="I38" s="180">
        <v>907</v>
      </c>
      <c r="J38" s="180">
        <v>878</v>
      </c>
      <c r="K38" s="179">
        <f t="shared" si="5"/>
        <v>0</v>
      </c>
      <c r="L38" s="180"/>
      <c r="M38" s="180"/>
      <c r="N38" s="179">
        <f t="shared" si="6"/>
        <v>1785</v>
      </c>
      <c r="O38" s="179">
        <f t="shared" si="7"/>
        <v>907</v>
      </c>
      <c r="P38" s="180">
        <v>907</v>
      </c>
      <c r="Q38" s="180"/>
      <c r="R38" s="180"/>
      <c r="S38" s="180"/>
      <c r="T38" s="180"/>
      <c r="U38" s="180"/>
      <c r="V38" s="180"/>
      <c r="W38" s="179">
        <f t="shared" si="8"/>
        <v>878</v>
      </c>
      <c r="X38" s="180">
        <v>878</v>
      </c>
      <c r="Y38" s="180"/>
      <c r="Z38" s="180"/>
      <c r="AA38" s="180"/>
      <c r="AB38" s="180"/>
      <c r="AC38" s="180"/>
      <c r="AD38" s="180"/>
      <c r="AE38" s="179">
        <f t="shared" si="9"/>
        <v>0</v>
      </c>
      <c r="AF38" s="180"/>
      <c r="AG38" s="180"/>
      <c r="AH38" s="179">
        <f t="shared" si="10"/>
        <v>34</v>
      </c>
      <c r="AI38" s="180">
        <v>34</v>
      </c>
      <c r="AJ38" s="180"/>
      <c r="AK38" s="180"/>
      <c r="AL38" s="179">
        <f t="shared" si="11"/>
        <v>34</v>
      </c>
      <c r="AM38" s="180"/>
      <c r="AN38" s="180"/>
      <c r="AO38" s="180"/>
      <c r="AP38" s="180">
        <v>34</v>
      </c>
      <c r="AQ38" s="180"/>
      <c r="AR38" s="180"/>
      <c r="AS38" s="180"/>
      <c r="AT38" s="180"/>
      <c r="AU38" s="180"/>
      <c r="AV38" s="180"/>
      <c r="AW38" s="179">
        <f t="shared" si="12"/>
        <v>0</v>
      </c>
      <c r="AX38" s="180"/>
      <c r="AY38" s="180"/>
      <c r="AZ38" s="180"/>
      <c r="BA38" s="180"/>
      <c r="BB38" s="180"/>
      <c r="BC38" s="179">
        <f t="shared" si="13"/>
        <v>0</v>
      </c>
      <c r="BD38" s="180"/>
      <c r="BE38" s="180"/>
      <c r="BF38" s="180"/>
    </row>
    <row r="39" spans="1:58" s="20" customFormat="1" ht="13.5">
      <c r="A39" s="174" t="s">
        <v>209</v>
      </c>
      <c r="B39" s="174">
        <v>13208</v>
      </c>
      <c r="C39" s="174" t="s">
        <v>254</v>
      </c>
      <c r="D39" s="179">
        <f t="shared" si="2"/>
        <v>694</v>
      </c>
      <c r="E39" s="179">
        <f t="shared" si="3"/>
        <v>0</v>
      </c>
      <c r="F39" s="180"/>
      <c r="G39" s="180"/>
      <c r="H39" s="179">
        <f t="shared" si="4"/>
        <v>493</v>
      </c>
      <c r="I39" s="180">
        <v>493</v>
      </c>
      <c r="J39" s="180"/>
      <c r="K39" s="179">
        <f t="shared" si="5"/>
        <v>201</v>
      </c>
      <c r="L39" s="180"/>
      <c r="M39" s="180">
        <v>201</v>
      </c>
      <c r="N39" s="179">
        <f t="shared" si="6"/>
        <v>694</v>
      </c>
      <c r="O39" s="179">
        <f t="shared" si="7"/>
        <v>493</v>
      </c>
      <c r="P39" s="180"/>
      <c r="Q39" s="180"/>
      <c r="R39" s="180"/>
      <c r="S39" s="180">
        <v>493</v>
      </c>
      <c r="T39" s="180"/>
      <c r="U39" s="180"/>
      <c r="V39" s="180"/>
      <c r="W39" s="179">
        <f t="shared" si="8"/>
        <v>201</v>
      </c>
      <c r="X39" s="180"/>
      <c r="Y39" s="180"/>
      <c r="Z39" s="180"/>
      <c r="AA39" s="180">
        <v>201</v>
      </c>
      <c r="AB39" s="180"/>
      <c r="AC39" s="180"/>
      <c r="AD39" s="180"/>
      <c r="AE39" s="179">
        <f t="shared" si="9"/>
        <v>0</v>
      </c>
      <c r="AF39" s="180"/>
      <c r="AG39" s="180"/>
      <c r="AH39" s="179">
        <f t="shared" si="10"/>
        <v>0</v>
      </c>
      <c r="AI39" s="180"/>
      <c r="AJ39" s="180"/>
      <c r="AK39" s="180"/>
      <c r="AL39" s="179">
        <f t="shared" si="11"/>
        <v>0</v>
      </c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79">
        <f t="shared" si="12"/>
        <v>0</v>
      </c>
      <c r="AX39" s="180"/>
      <c r="AY39" s="180"/>
      <c r="AZ39" s="180"/>
      <c r="BA39" s="180"/>
      <c r="BB39" s="180"/>
      <c r="BC39" s="179">
        <f t="shared" si="13"/>
        <v>0</v>
      </c>
      <c r="BD39" s="180"/>
      <c r="BE39" s="180"/>
      <c r="BF39" s="180"/>
    </row>
    <row r="40" spans="1:58" s="20" customFormat="1" ht="13.5">
      <c r="A40" s="174" t="s">
        <v>209</v>
      </c>
      <c r="B40" s="174">
        <v>13209</v>
      </c>
      <c r="C40" s="174" t="s">
        <v>255</v>
      </c>
      <c r="D40" s="179">
        <f t="shared" si="2"/>
        <v>30840</v>
      </c>
      <c r="E40" s="179">
        <f t="shared" si="3"/>
        <v>0</v>
      </c>
      <c r="F40" s="180"/>
      <c r="G40" s="180"/>
      <c r="H40" s="179">
        <f t="shared" si="4"/>
        <v>4581</v>
      </c>
      <c r="I40" s="180">
        <v>4581</v>
      </c>
      <c r="J40" s="180"/>
      <c r="K40" s="179">
        <f t="shared" si="5"/>
        <v>26259</v>
      </c>
      <c r="L40" s="180"/>
      <c r="M40" s="180">
        <v>26259</v>
      </c>
      <c r="N40" s="179">
        <f t="shared" si="6"/>
        <v>30840</v>
      </c>
      <c r="O40" s="179">
        <f t="shared" si="7"/>
        <v>4581</v>
      </c>
      <c r="P40" s="180"/>
      <c r="Q40" s="180"/>
      <c r="R40" s="180"/>
      <c r="S40" s="180">
        <v>4581</v>
      </c>
      <c r="T40" s="180"/>
      <c r="U40" s="180"/>
      <c r="V40" s="180"/>
      <c r="W40" s="179">
        <f t="shared" si="8"/>
        <v>26259</v>
      </c>
      <c r="X40" s="180"/>
      <c r="Y40" s="180"/>
      <c r="Z40" s="180"/>
      <c r="AA40" s="180">
        <v>26259</v>
      </c>
      <c r="AB40" s="180"/>
      <c r="AC40" s="180"/>
      <c r="AD40" s="180"/>
      <c r="AE40" s="179">
        <f t="shared" si="9"/>
        <v>0</v>
      </c>
      <c r="AF40" s="180"/>
      <c r="AG40" s="180"/>
      <c r="AH40" s="179">
        <f t="shared" si="10"/>
        <v>0</v>
      </c>
      <c r="AI40" s="180"/>
      <c r="AJ40" s="180"/>
      <c r="AK40" s="180"/>
      <c r="AL40" s="179">
        <f t="shared" si="11"/>
        <v>0</v>
      </c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79">
        <f t="shared" si="12"/>
        <v>0</v>
      </c>
      <c r="AX40" s="180"/>
      <c r="AY40" s="180"/>
      <c r="AZ40" s="180"/>
      <c r="BA40" s="180"/>
      <c r="BB40" s="180"/>
      <c r="BC40" s="179">
        <f t="shared" si="13"/>
        <v>0</v>
      </c>
      <c r="BD40" s="180"/>
      <c r="BE40" s="180"/>
      <c r="BF40" s="180"/>
    </row>
    <row r="41" spans="1:58" s="20" customFormat="1" ht="13.5">
      <c r="A41" s="174" t="s">
        <v>209</v>
      </c>
      <c r="B41" s="174">
        <v>13210</v>
      </c>
      <c r="C41" s="174" t="s">
        <v>256</v>
      </c>
      <c r="D41" s="179">
        <f t="shared" si="2"/>
        <v>155</v>
      </c>
      <c r="E41" s="179">
        <f t="shared" si="3"/>
        <v>0</v>
      </c>
      <c r="F41" s="180"/>
      <c r="G41" s="180"/>
      <c r="H41" s="179">
        <f t="shared" si="4"/>
        <v>155</v>
      </c>
      <c r="I41" s="180">
        <v>141</v>
      </c>
      <c r="J41" s="180">
        <v>14</v>
      </c>
      <c r="K41" s="179">
        <f t="shared" si="5"/>
        <v>0</v>
      </c>
      <c r="L41" s="180"/>
      <c r="M41" s="180"/>
      <c r="N41" s="179">
        <f t="shared" si="6"/>
        <v>155</v>
      </c>
      <c r="O41" s="179">
        <f t="shared" si="7"/>
        <v>141</v>
      </c>
      <c r="P41" s="180">
        <v>141</v>
      </c>
      <c r="Q41" s="180"/>
      <c r="R41" s="180"/>
      <c r="S41" s="180"/>
      <c r="T41" s="180"/>
      <c r="U41" s="180"/>
      <c r="V41" s="180"/>
      <c r="W41" s="179">
        <f t="shared" si="8"/>
        <v>14</v>
      </c>
      <c r="X41" s="180">
        <v>14</v>
      </c>
      <c r="Y41" s="180"/>
      <c r="Z41" s="180"/>
      <c r="AA41" s="180"/>
      <c r="AB41" s="180"/>
      <c r="AC41" s="180"/>
      <c r="AD41" s="180"/>
      <c r="AE41" s="179">
        <f t="shared" si="9"/>
        <v>0</v>
      </c>
      <c r="AF41" s="180"/>
      <c r="AG41" s="180"/>
      <c r="AH41" s="179">
        <f t="shared" si="10"/>
        <v>1</v>
      </c>
      <c r="AI41" s="180">
        <v>1</v>
      </c>
      <c r="AJ41" s="180"/>
      <c r="AK41" s="180"/>
      <c r="AL41" s="179">
        <f t="shared" si="11"/>
        <v>1</v>
      </c>
      <c r="AM41" s="180"/>
      <c r="AN41" s="180"/>
      <c r="AO41" s="180">
        <v>1</v>
      </c>
      <c r="AP41" s="180"/>
      <c r="AQ41" s="180"/>
      <c r="AR41" s="180"/>
      <c r="AS41" s="180"/>
      <c r="AT41" s="180"/>
      <c r="AU41" s="180"/>
      <c r="AV41" s="180"/>
      <c r="AW41" s="179">
        <f t="shared" si="12"/>
        <v>0</v>
      </c>
      <c r="AX41" s="180"/>
      <c r="AY41" s="180"/>
      <c r="AZ41" s="180"/>
      <c r="BA41" s="180"/>
      <c r="BB41" s="180"/>
      <c r="BC41" s="179">
        <f t="shared" si="13"/>
        <v>0</v>
      </c>
      <c r="BD41" s="180"/>
      <c r="BE41" s="180"/>
      <c r="BF41" s="180"/>
    </row>
    <row r="42" spans="1:58" s="20" customFormat="1" ht="13.5">
      <c r="A42" s="174" t="s">
        <v>209</v>
      </c>
      <c r="B42" s="174">
        <v>13211</v>
      </c>
      <c r="C42" s="174" t="s">
        <v>257</v>
      </c>
      <c r="D42" s="179">
        <f t="shared" si="2"/>
        <v>683</v>
      </c>
      <c r="E42" s="179">
        <f t="shared" si="3"/>
        <v>0</v>
      </c>
      <c r="F42" s="180"/>
      <c r="G42" s="180"/>
      <c r="H42" s="179">
        <f t="shared" si="4"/>
        <v>346</v>
      </c>
      <c r="I42" s="180">
        <v>346</v>
      </c>
      <c r="J42" s="180"/>
      <c r="K42" s="179">
        <f t="shared" si="5"/>
        <v>337</v>
      </c>
      <c r="L42" s="180"/>
      <c r="M42" s="180">
        <v>337</v>
      </c>
      <c r="N42" s="179">
        <f t="shared" si="6"/>
        <v>683</v>
      </c>
      <c r="O42" s="179">
        <f t="shared" si="7"/>
        <v>346</v>
      </c>
      <c r="P42" s="180">
        <v>346</v>
      </c>
      <c r="Q42" s="180"/>
      <c r="R42" s="180"/>
      <c r="S42" s="180"/>
      <c r="T42" s="180"/>
      <c r="U42" s="180"/>
      <c r="V42" s="180"/>
      <c r="W42" s="179">
        <f t="shared" si="8"/>
        <v>337</v>
      </c>
      <c r="X42" s="180">
        <v>337</v>
      </c>
      <c r="Y42" s="180"/>
      <c r="Z42" s="180"/>
      <c r="AA42" s="180"/>
      <c r="AB42" s="180"/>
      <c r="AC42" s="180"/>
      <c r="AD42" s="180"/>
      <c r="AE42" s="179">
        <f t="shared" si="9"/>
        <v>0</v>
      </c>
      <c r="AF42" s="180"/>
      <c r="AG42" s="180"/>
      <c r="AH42" s="179">
        <f t="shared" si="10"/>
        <v>3</v>
      </c>
      <c r="AI42" s="180">
        <v>3</v>
      </c>
      <c r="AJ42" s="180"/>
      <c r="AK42" s="180"/>
      <c r="AL42" s="179">
        <f t="shared" si="11"/>
        <v>0</v>
      </c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79">
        <f t="shared" si="12"/>
        <v>3</v>
      </c>
      <c r="AX42" s="180">
        <v>3</v>
      </c>
      <c r="AY42" s="180"/>
      <c r="AZ42" s="180"/>
      <c r="BA42" s="180"/>
      <c r="BB42" s="180"/>
      <c r="BC42" s="179">
        <f t="shared" si="13"/>
        <v>0</v>
      </c>
      <c r="BD42" s="180"/>
      <c r="BE42" s="180"/>
      <c r="BF42" s="180"/>
    </row>
    <row r="43" spans="1:58" s="20" customFormat="1" ht="13.5">
      <c r="A43" s="174" t="s">
        <v>209</v>
      </c>
      <c r="B43" s="174">
        <v>13212</v>
      </c>
      <c r="C43" s="174" t="s">
        <v>258</v>
      </c>
      <c r="D43" s="179">
        <f t="shared" si="2"/>
        <v>12654</v>
      </c>
      <c r="E43" s="179">
        <f t="shared" si="3"/>
        <v>0</v>
      </c>
      <c r="F43" s="180"/>
      <c r="G43" s="180"/>
      <c r="H43" s="179">
        <f t="shared" si="4"/>
        <v>3057</v>
      </c>
      <c r="I43" s="180">
        <v>3057</v>
      </c>
      <c r="J43" s="180"/>
      <c r="K43" s="179">
        <f t="shared" si="5"/>
        <v>9597</v>
      </c>
      <c r="L43" s="180"/>
      <c r="M43" s="180">
        <v>9597</v>
      </c>
      <c r="N43" s="179">
        <f t="shared" si="6"/>
        <v>12654</v>
      </c>
      <c r="O43" s="179">
        <f t="shared" si="7"/>
        <v>3057</v>
      </c>
      <c r="P43" s="180">
        <v>3057</v>
      </c>
      <c r="Q43" s="180"/>
      <c r="R43" s="180"/>
      <c r="S43" s="180"/>
      <c r="T43" s="180"/>
      <c r="U43" s="180"/>
      <c r="V43" s="180"/>
      <c r="W43" s="179">
        <f t="shared" si="8"/>
        <v>9597</v>
      </c>
      <c r="X43" s="180">
        <v>9597</v>
      </c>
      <c r="Y43" s="180"/>
      <c r="Z43" s="180"/>
      <c r="AA43" s="180"/>
      <c r="AB43" s="180"/>
      <c r="AC43" s="180"/>
      <c r="AD43" s="180"/>
      <c r="AE43" s="179">
        <f t="shared" si="9"/>
        <v>0</v>
      </c>
      <c r="AF43" s="180"/>
      <c r="AG43" s="180"/>
      <c r="AH43" s="179">
        <f t="shared" si="10"/>
        <v>0</v>
      </c>
      <c r="AI43" s="180"/>
      <c r="AJ43" s="180"/>
      <c r="AK43" s="180"/>
      <c r="AL43" s="179">
        <f t="shared" si="11"/>
        <v>0</v>
      </c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79">
        <f t="shared" si="12"/>
        <v>0</v>
      </c>
      <c r="AX43" s="180"/>
      <c r="AY43" s="180"/>
      <c r="AZ43" s="180"/>
      <c r="BA43" s="180"/>
      <c r="BB43" s="180"/>
      <c r="BC43" s="179">
        <f t="shared" si="13"/>
        <v>76</v>
      </c>
      <c r="BD43" s="180">
        <v>76</v>
      </c>
      <c r="BE43" s="180"/>
      <c r="BF43" s="180"/>
    </row>
    <row r="44" spans="1:58" s="20" customFormat="1" ht="13.5">
      <c r="A44" s="174" t="s">
        <v>209</v>
      </c>
      <c r="B44" s="174">
        <v>13213</v>
      </c>
      <c r="C44" s="174" t="s">
        <v>259</v>
      </c>
      <c r="D44" s="179">
        <f t="shared" si="2"/>
        <v>897</v>
      </c>
      <c r="E44" s="179">
        <f t="shared" si="3"/>
        <v>0</v>
      </c>
      <c r="F44" s="180"/>
      <c r="G44" s="180"/>
      <c r="H44" s="179">
        <f t="shared" si="4"/>
        <v>571</v>
      </c>
      <c r="I44" s="180">
        <v>571</v>
      </c>
      <c r="J44" s="180"/>
      <c r="K44" s="179">
        <f t="shared" si="5"/>
        <v>326</v>
      </c>
      <c r="L44" s="180"/>
      <c r="M44" s="180">
        <v>326</v>
      </c>
      <c r="N44" s="179">
        <f t="shared" si="6"/>
        <v>897</v>
      </c>
      <c r="O44" s="179">
        <f t="shared" si="7"/>
        <v>571</v>
      </c>
      <c r="P44" s="180"/>
      <c r="Q44" s="180"/>
      <c r="R44" s="180"/>
      <c r="S44" s="180">
        <v>571</v>
      </c>
      <c r="T44" s="180"/>
      <c r="U44" s="180"/>
      <c r="V44" s="180"/>
      <c r="W44" s="179">
        <f t="shared" si="8"/>
        <v>326</v>
      </c>
      <c r="X44" s="180"/>
      <c r="Y44" s="180"/>
      <c r="Z44" s="180"/>
      <c r="AA44" s="180">
        <v>326</v>
      </c>
      <c r="AB44" s="180"/>
      <c r="AC44" s="180"/>
      <c r="AD44" s="180"/>
      <c r="AE44" s="179">
        <f t="shared" si="9"/>
        <v>0</v>
      </c>
      <c r="AF44" s="180"/>
      <c r="AG44" s="180"/>
      <c r="AH44" s="179">
        <f t="shared" si="10"/>
        <v>0</v>
      </c>
      <c r="AI44" s="180"/>
      <c r="AJ44" s="180"/>
      <c r="AK44" s="180"/>
      <c r="AL44" s="179">
        <f t="shared" si="11"/>
        <v>0</v>
      </c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79">
        <f t="shared" si="12"/>
        <v>0</v>
      </c>
      <c r="AX44" s="180"/>
      <c r="AY44" s="180"/>
      <c r="AZ44" s="180"/>
      <c r="BA44" s="180"/>
      <c r="BB44" s="180"/>
      <c r="BC44" s="179">
        <f t="shared" si="13"/>
        <v>0</v>
      </c>
      <c r="BD44" s="180"/>
      <c r="BE44" s="180"/>
      <c r="BF44" s="180"/>
    </row>
    <row r="45" spans="1:58" s="20" customFormat="1" ht="13.5">
      <c r="A45" s="174" t="s">
        <v>209</v>
      </c>
      <c r="B45" s="174">
        <v>13214</v>
      </c>
      <c r="C45" s="174" t="s">
        <v>260</v>
      </c>
      <c r="D45" s="179">
        <f t="shared" si="2"/>
        <v>544</v>
      </c>
      <c r="E45" s="179">
        <f t="shared" si="3"/>
        <v>220</v>
      </c>
      <c r="F45" s="180">
        <v>220</v>
      </c>
      <c r="G45" s="180"/>
      <c r="H45" s="179">
        <f t="shared" si="4"/>
        <v>0</v>
      </c>
      <c r="I45" s="180"/>
      <c r="J45" s="180"/>
      <c r="K45" s="179">
        <f t="shared" si="5"/>
        <v>324</v>
      </c>
      <c r="L45" s="180"/>
      <c r="M45" s="180">
        <v>324</v>
      </c>
      <c r="N45" s="179">
        <f t="shared" si="6"/>
        <v>544</v>
      </c>
      <c r="O45" s="179">
        <f t="shared" si="7"/>
        <v>220</v>
      </c>
      <c r="P45" s="180"/>
      <c r="Q45" s="180"/>
      <c r="R45" s="180"/>
      <c r="S45" s="180">
        <v>220</v>
      </c>
      <c r="T45" s="180"/>
      <c r="U45" s="180"/>
      <c r="V45" s="180"/>
      <c r="W45" s="179">
        <f t="shared" si="8"/>
        <v>324</v>
      </c>
      <c r="X45" s="180"/>
      <c r="Y45" s="180"/>
      <c r="Z45" s="180"/>
      <c r="AA45" s="180">
        <v>324</v>
      </c>
      <c r="AB45" s="180"/>
      <c r="AC45" s="180"/>
      <c r="AD45" s="180"/>
      <c r="AE45" s="179">
        <f t="shared" si="9"/>
        <v>0</v>
      </c>
      <c r="AF45" s="180"/>
      <c r="AG45" s="180"/>
      <c r="AH45" s="179">
        <f t="shared" si="10"/>
        <v>0</v>
      </c>
      <c r="AI45" s="180"/>
      <c r="AJ45" s="180"/>
      <c r="AK45" s="180"/>
      <c r="AL45" s="179">
        <f t="shared" si="11"/>
        <v>0</v>
      </c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79">
        <f t="shared" si="12"/>
        <v>0</v>
      </c>
      <c r="AX45" s="180"/>
      <c r="AY45" s="180"/>
      <c r="AZ45" s="180"/>
      <c r="BA45" s="180"/>
      <c r="BB45" s="180"/>
      <c r="BC45" s="179">
        <f t="shared" si="13"/>
        <v>0</v>
      </c>
      <c r="BD45" s="180"/>
      <c r="BE45" s="180"/>
      <c r="BF45" s="180"/>
    </row>
    <row r="46" spans="1:58" s="20" customFormat="1" ht="13.5">
      <c r="A46" s="174" t="s">
        <v>209</v>
      </c>
      <c r="B46" s="174">
        <v>13215</v>
      </c>
      <c r="C46" s="174" t="s">
        <v>261</v>
      </c>
      <c r="D46" s="179">
        <f t="shared" si="2"/>
        <v>574</v>
      </c>
      <c r="E46" s="179">
        <f t="shared" si="3"/>
        <v>0</v>
      </c>
      <c r="F46" s="180"/>
      <c r="G46" s="180"/>
      <c r="H46" s="179">
        <f t="shared" si="4"/>
        <v>574</v>
      </c>
      <c r="I46" s="180">
        <v>367</v>
      </c>
      <c r="J46" s="180">
        <v>207</v>
      </c>
      <c r="K46" s="179">
        <f t="shared" si="5"/>
        <v>0</v>
      </c>
      <c r="L46" s="180"/>
      <c r="M46" s="180"/>
      <c r="N46" s="179">
        <f t="shared" si="6"/>
        <v>574</v>
      </c>
      <c r="O46" s="179">
        <f t="shared" si="7"/>
        <v>367</v>
      </c>
      <c r="P46" s="180"/>
      <c r="Q46" s="180"/>
      <c r="R46" s="180"/>
      <c r="S46" s="180">
        <v>367</v>
      </c>
      <c r="T46" s="180"/>
      <c r="U46" s="180"/>
      <c r="V46" s="180"/>
      <c r="W46" s="179">
        <f t="shared" si="8"/>
        <v>207</v>
      </c>
      <c r="X46" s="180"/>
      <c r="Y46" s="180"/>
      <c r="Z46" s="180"/>
      <c r="AA46" s="180">
        <v>207</v>
      </c>
      <c r="AB46" s="180"/>
      <c r="AC46" s="180"/>
      <c r="AD46" s="180"/>
      <c r="AE46" s="179">
        <f t="shared" si="9"/>
        <v>0</v>
      </c>
      <c r="AF46" s="180"/>
      <c r="AG46" s="180"/>
      <c r="AH46" s="179">
        <f t="shared" si="10"/>
        <v>0</v>
      </c>
      <c r="AI46" s="180"/>
      <c r="AJ46" s="180"/>
      <c r="AK46" s="180"/>
      <c r="AL46" s="179">
        <f t="shared" si="11"/>
        <v>0</v>
      </c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79">
        <f t="shared" si="12"/>
        <v>0</v>
      </c>
      <c r="AX46" s="180"/>
      <c r="AY46" s="180"/>
      <c r="AZ46" s="180"/>
      <c r="BA46" s="180"/>
      <c r="BB46" s="180"/>
      <c r="BC46" s="179">
        <f t="shared" si="13"/>
        <v>0</v>
      </c>
      <c r="BD46" s="180"/>
      <c r="BE46" s="180"/>
      <c r="BF46" s="180"/>
    </row>
    <row r="47" spans="1:58" s="20" customFormat="1" ht="13.5">
      <c r="A47" s="174" t="s">
        <v>209</v>
      </c>
      <c r="B47" s="174">
        <v>13218</v>
      </c>
      <c r="C47" s="174" t="s">
        <v>262</v>
      </c>
      <c r="D47" s="179">
        <f t="shared" si="2"/>
        <v>168</v>
      </c>
      <c r="E47" s="179">
        <f t="shared" si="3"/>
        <v>0</v>
      </c>
      <c r="F47" s="180"/>
      <c r="G47" s="180"/>
      <c r="H47" s="179">
        <f t="shared" si="4"/>
        <v>128</v>
      </c>
      <c r="I47" s="180">
        <v>128</v>
      </c>
      <c r="J47" s="180"/>
      <c r="K47" s="179">
        <f t="shared" si="5"/>
        <v>40</v>
      </c>
      <c r="L47" s="180"/>
      <c r="M47" s="180">
        <v>40</v>
      </c>
      <c r="N47" s="179">
        <f t="shared" si="6"/>
        <v>168</v>
      </c>
      <c r="O47" s="179">
        <f t="shared" si="7"/>
        <v>128</v>
      </c>
      <c r="P47" s="180">
        <v>128</v>
      </c>
      <c r="Q47" s="180"/>
      <c r="R47" s="180"/>
      <c r="S47" s="180"/>
      <c r="T47" s="180"/>
      <c r="U47" s="180"/>
      <c r="V47" s="180"/>
      <c r="W47" s="179">
        <f t="shared" si="8"/>
        <v>40</v>
      </c>
      <c r="X47" s="180">
        <v>40</v>
      </c>
      <c r="Y47" s="180"/>
      <c r="Z47" s="180"/>
      <c r="AA47" s="180"/>
      <c r="AB47" s="180"/>
      <c r="AC47" s="180"/>
      <c r="AD47" s="180"/>
      <c r="AE47" s="179">
        <f t="shared" si="9"/>
        <v>0</v>
      </c>
      <c r="AF47" s="180"/>
      <c r="AG47" s="180"/>
      <c r="AH47" s="179">
        <f t="shared" si="10"/>
        <v>0</v>
      </c>
      <c r="AI47" s="180"/>
      <c r="AJ47" s="180"/>
      <c r="AK47" s="180"/>
      <c r="AL47" s="179">
        <f t="shared" si="11"/>
        <v>0</v>
      </c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79">
        <f t="shared" si="12"/>
        <v>0</v>
      </c>
      <c r="AX47" s="180"/>
      <c r="AY47" s="180"/>
      <c r="AZ47" s="180"/>
      <c r="BA47" s="180"/>
      <c r="BB47" s="180"/>
      <c r="BC47" s="179">
        <f t="shared" si="13"/>
        <v>2</v>
      </c>
      <c r="BD47" s="180">
        <v>2</v>
      </c>
      <c r="BE47" s="180"/>
      <c r="BF47" s="180"/>
    </row>
    <row r="48" spans="1:58" s="20" customFormat="1" ht="13.5">
      <c r="A48" s="174" t="s">
        <v>209</v>
      </c>
      <c r="B48" s="174">
        <v>13219</v>
      </c>
      <c r="C48" s="174" t="s">
        <v>263</v>
      </c>
      <c r="D48" s="179">
        <f t="shared" si="2"/>
        <v>43</v>
      </c>
      <c r="E48" s="179">
        <f t="shared" si="3"/>
        <v>0</v>
      </c>
      <c r="F48" s="180"/>
      <c r="G48" s="180"/>
      <c r="H48" s="179">
        <f t="shared" si="4"/>
        <v>4</v>
      </c>
      <c r="I48" s="180">
        <v>4</v>
      </c>
      <c r="J48" s="180"/>
      <c r="K48" s="179">
        <f t="shared" si="5"/>
        <v>39</v>
      </c>
      <c r="L48" s="180">
        <v>39</v>
      </c>
      <c r="M48" s="180"/>
      <c r="N48" s="179">
        <f t="shared" si="6"/>
        <v>43</v>
      </c>
      <c r="O48" s="179">
        <f t="shared" si="7"/>
        <v>43</v>
      </c>
      <c r="P48" s="180">
        <v>43</v>
      </c>
      <c r="Q48" s="180"/>
      <c r="R48" s="180"/>
      <c r="S48" s="180"/>
      <c r="T48" s="180"/>
      <c r="U48" s="180"/>
      <c r="V48" s="180"/>
      <c r="W48" s="179">
        <f t="shared" si="8"/>
        <v>0</v>
      </c>
      <c r="X48" s="180"/>
      <c r="Y48" s="180"/>
      <c r="Z48" s="180"/>
      <c r="AA48" s="180"/>
      <c r="AB48" s="180"/>
      <c r="AC48" s="180"/>
      <c r="AD48" s="180"/>
      <c r="AE48" s="179">
        <f t="shared" si="9"/>
        <v>0</v>
      </c>
      <c r="AF48" s="180"/>
      <c r="AG48" s="180"/>
      <c r="AH48" s="179">
        <f t="shared" si="10"/>
        <v>0</v>
      </c>
      <c r="AI48" s="180"/>
      <c r="AJ48" s="180"/>
      <c r="AK48" s="180"/>
      <c r="AL48" s="179">
        <f t="shared" si="11"/>
        <v>0</v>
      </c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79">
        <f t="shared" si="12"/>
        <v>0</v>
      </c>
      <c r="AX48" s="180"/>
      <c r="AY48" s="180"/>
      <c r="AZ48" s="180"/>
      <c r="BA48" s="180"/>
      <c r="BB48" s="180"/>
      <c r="BC48" s="179">
        <f t="shared" si="13"/>
        <v>0</v>
      </c>
      <c r="BD48" s="180"/>
      <c r="BE48" s="180"/>
      <c r="BF48" s="180"/>
    </row>
    <row r="49" spans="1:58" s="20" customFormat="1" ht="13.5">
      <c r="A49" s="174" t="s">
        <v>209</v>
      </c>
      <c r="B49" s="174">
        <v>13220</v>
      </c>
      <c r="C49" s="174" t="s">
        <v>264</v>
      </c>
      <c r="D49" s="179">
        <f t="shared" si="2"/>
        <v>877</v>
      </c>
      <c r="E49" s="179">
        <f t="shared" si="3"/>
        <v>0</v>
      </c>
      <c r="F49" s="180"/>
      <c r="G49" s="180"/>
      <c r="H49" s="179">
        <f t="shared" si="4"/>
        <v>321</v>
      </c>
      <c r="I49" s="180">
        <v>321</v>
      </c>
      <c r="J49" s="180"/>
      <c r="K49" s="179">
        <f t="shared" si="5"/>
        <v>556</v>
      </c>
      <c r="L49" s="180"/>
      <c r="M49" s="180">
        <v>556</v>
      </c>
      <c r="N49" s="179">
        <f t="shared" si="6"/>
        <v>877</v>
      </c>
      <c r="O49" s="179">
        <f t="shared" si="7"/>
        <v>321</v>
      </c>
      <c r="P49" s="180">
        <v>321</v>
      </c>
      <c r="Q49" s="180"/>
      <c r="R49" s="180"/>
      <c r="S49" s="180"/>
      <c r="T49" s="180"/>
      <c r="U49" s="180"/>
      <c r="V49" s="180"/>
      <c r="W49" s="179">
        <f t="shared" si="8"/>
        <v>556</v>
      </c>
      <c r="X49" s="180">
        <v>556</v>
      </c>
      <c r="Y49" s="180"/>
      <c r="Z49" s="180"/>
      <c r="AA49" s="180"/>
      <c r="AB49" s="180"/>
      <c r="AC49" s="180"/>
      <c r="AD49" s="180"/>
      <c r="AE49" s="179">
        <f t="shared" si="9"/>
        <v>0</v>
      </c>
      <c r="AF49" s="180"/>
      <c r="AG49" s="180"/>
      <c r="AH49" s="179">
        <f t="shared" si="10"/>
        <v>3</v>
      </c>
      <c r="AI49" s="180">
        <v>3</v>
      </c>
      <c r="AJ49" s="180"/>
      <c r="AK49" s="180"/>
      <c r="AL49" s="179">
        <f t="shared" si="11"/>
        <v>3</v>
      </c>
      <c r="AM49" s="180"/>
      <c r="AN49" s="180"/>
      <c r="AO49" s="180">
        <v>3</v>
      </c>
      <c r="AP49" s="180"/>
      <c r="AQ49" s="180"/>
      <c r="AR49" s="180"/>
      <c r="AS49" s="180"/>
      <c r="AT49" s="180"/>
      <c r="AU49" s="180"/>
      <c r="AV49" s="180"/>
      <c r="AW49" s="179">
        <f t="shared" si="12"/>
        <v>0</v>
      </c>
      <c r="AX49" s="180"/>
      <c r="AY49" s="180"/>
      <c r="AZ49" s="180"/>
      <c r="BA49" s="180"/>
      <c r="BB49" s="180"/>
      <c r="BC49" s="179">
        <f t="shared" si="13"/>
        <v>0</v>
      </c>
      <c r="BD49" s="180"/>
      <c r="BE49" s="180"/>
      <c r="BF49" s="180"/>
    </row>
    <row r="50" spans="1:58" s="20" customFormat="1" ht="13.5">
      <c r="A50" s="174" t="s">
        <v>209</v>
      </c>
      <c r="B50" s="174">
        <v>13221</v>
      </c>
      <c r="C50" s="174" t="s">
        <v>265</v>
      </c>
      <c r="D50" s="179">
        <f t="shared" si="2"/>
        <v>422</v>
      </c>
      <c r="E50" s="179">
        <f t="shared" si="3"/>
        <v>0</v>
      </c>
      <c r="F50" s="180"/>
      <c r="G50" s="180"/>
      <c r="H50" s="179">
        <f t="shared" si="4"/>
        <v>422</v>
      </c>
      <c r="I50" s="180">
        <v>260</v>
      </c>
      <c r="J50" s="180">
        <v>162</v>
      </c>
      <c r="K50" s="179">
        <f t="shared" si="5"/>
        <v>0</v>
      </c>
      <c r="L50" s="180"/>
      <c r="M50" s="180"/>
      <c r="N50" s="179">
        <f t="shared" si="6"/>
        <v>422</v>
      </c>
      <c r="O50" s="179">
        <f t="shared" si="7"/>
        <v>260</v>
      </c>
      <c r="P50" s="180">
        <v>260</v>
      </c>
      <c r="Q50" s="180"/>
      <c r="R50" s="180"/>
      <c r="S50" s="180"/>
      <c r="T50" s="180"/>
      <c r="U50" s="180"/>
      <c r="V50" s="180"/>
      <c r="W50" s="179">
        <f t="shared" si="8"/>
        <v>162</v>
      </c>
      <c r="X50" s="180">
        <v>162</v>
      </c>
      <c r="Y50" s="180"/>
      <c r="Z50" s="180"/>
      <c r="AA50" s="180"/>
      <c r="AB50" s="180"/>
      <c r="AC50" s="180"/>
      <c r="AD50" s="180"/>
      <c r="AE50" s="179">
        <f t="shared" si="9"/>
        <v>0</v>
      </c>
      <c r="AF50" s="180"/>
      <c r="AG50" s="180"/>
      <c r="AH50" s="179">
        <f t="shared" si="10"/>
        <v>18</v>
      </c>
      <c r="AI50" s="180">
        <v>18</v>
      </c>
      <c r="AJ50" s="180"/>
      <c r="AK50" s="180"/>
      <c r="AL50" s="179">
        <f t="shared" si="11"/>
        <v>18</v>
      </c>
      <c r="AM50" s="180"/>
      <c r="AN50" s="180"/>
      <c r="AO50" s="180">
        <v>18</v>
      </c>
      <c r="AP50" s="180"/>
      <c r="AQ50" s="180"/>
      <c r="AR50" s="180"/>
      <c r="AS50" s="180"/>
      <c r="AT50" s="180"/>
      <c r="AU50" s="180"/>
      <c r="AV50" s="180"/>
      <c r="AW50" s="179">
        <f t="shared" si="12"/>
        <v>0</v>
      </c>
      <c r="AX50" s="180"/>
      <c r="AY50" s="180"/>
      <c r="AZ50" s="180"/>
      <c r="BA50" s="180"/>
      <c r="BB50" s="180"/>
      <c r="BC50" s="179">
        <f t="shared" si="13"/>
        <v>0</v>
      </c>
      <c r="BD50" s="180"/>
      <c r="BE50" s="180"/>
      <c r="BF50" s="180"/>
    </row>
    <row r="51" spans="1:58" s="20" customFormat="1" ht="13.5">
      <c r="A51" s="174" t="s">
        <v>209</v>
      </c>
      <c r="B51" s="174">
        <v>13222</v>
      </c>
      <c r="C51" s="174" t="s">
        <v>266</v>
      </c>
      <c r="D51" s="179">
        <f t="shared" si="2"/>
        <v>1045</v>
      </c>
      <c r="E51" s="179">
        <f t="shared" si="3"/>
        <v>0</v>
      </c>
      <c r="F51" s="180"/>
      <c r="G51" s="180"/>
      <c r="H51" s="179">
        <f t="shared" si="4"/>
        <v>1045</v>
      </c>
      <c r="I51" s="180">
        <v>558</v>
      </c>
      <c r="J51" s="180">
        <v>487</v>
      </c>
      <c r="K51" s="179">
        <f t="shared" si="5"/>
        <v>0</v>
      </c>
      <c r="L51" s="180"/>
      <c r="M51" s="180"/>
      <c r="N51" s="179">
        <f t="shared" si="6"/>
        <v>1045</v>
      </c>
      <c r="O51" s="179">
        <f t="shared" si="7"/>
        <v>558</v>
      </c>
      <c r="P51" s="180">
        <v>558</v>
      </c>
      <c r="Q51" s="180"/>
      <c r="R51" s="180"/>
      <c r="S51" s="180"/>
      <c r="T51" s="180"/>
      <c r="U51" s="180"/>
      <c r="V51" s="180"/>
      <c r="W51" s="179">
        <f t="shared" si="8"/>
        <v>487</v>
      </c>
      <c r="X51" s="180">
        <v>487</v>
      </c>
      <c r="Y51" s="180"/>
      <c r="Z51" s="180"/>
      <c r="AA51" s="180"/>
      <c r="AB51" s="180"/>
      <c r="AC51" s="180"/>
      <c r="AD51" s="180"/>
      <c r="AE51" s="179">
        <f t="shared" si="9"/>
        <v>0</v>
      </c>
      <c r="AF51" s="180"/>
      <c r="AG51" s="180"/>
      <c r="AH51" s="179">
        <f t="shared" si="10"/>
        <v>42</v>
      </c>
      <c r="AI51" s="180">
        <v>42</v>
      </c>
      <c r="AJ51" s="180"/>
      <c r="AK51" s="180"/>
      <c r="AL51" s="179">
        <f t="shared" si="11"/>
        <v>42</v>
      </c>
      <c r="AM51" s="180"/>
      <c r="AN51" s="180"/>
      <c r="AO51" s="180">
        <v>42</v>
      </c>
      <c r="AP51" s="180"/>
      <c r="AQ51" s="180"/>
      <c r="AR51" s="180"/>
      <c r="AS51" s="180"/>
      <c r="AT51" s="180"/>
      <c r="AU51" s="180"/>
      <c r="AV51" s="180"/>
      <c r="AW51" s="179">
        <f t="shared" si="12"/>
        <v>0</v>
      </c>
      <c r="AX51" s="180"/>
      <c r="AY51" s="180"/>
      <c r="AZ51" s="180"/>
      <c r="BA51" s="180"/>
      <c r="BB51" s="180"/>
      <c r="BC51" s="179">
        <f t="shared" si="13"/>
        <v>0</v>
      </c>
      <c r="BD51" s="180"/>
      <c r="BE51" s="180"/>
      <c r="BF51" s="180"/>
    </row>
    <row r="52" spans="1:58" s="20" customFormat="1" ht="13.5">
      <c r="A52" s="174" t="s">
        <v>209</v>
      </c>
      <c r="B52" s="174">
        <v>13223</v>
      </c>
      <c r="C52" s="174" t="s">
        <v>267</v>
      </c>
      <c r="D52" s="179">
        <f t="shared" si="2"/>
        <v>467</v>
      </c>
      <c r="E52" s="179">
        <f t="shared" si="3"/>
        <v>0</v>
      </c>
      <c r="F52" s="180"/>
      <c r="G52" s="180"/>
      <c r="H52" s="179">
        <f t="shared" si="4"/>
        <v>346</v>
      </c>
      <c r="I52" s="180">
        <v>346</v>
      </c>
      <c r="J52" s="180"/>
      <c r="K52" s="179">
        <f t="shared" si="5"/>
        <v>121</v>
      </c>
      <c r="L52" s="180"/>
      <c r="M52" s="180">
        <v>121</v>
      </c>
      <c r="N52" s="179">
        <f t="shared" si="6"/>
        <v>467</v>
      </c>
      <c r="O52" s="179">
        <f t="shared" si="7"/>
        <v>346</v>
      </c>
      <c r="P52" s="180">
        <v>346</v>
      </c>
      <c r="Q52" s="180"/>
      <c r="R52" s="180"/>
      <c r="S52" s="180"/>
      <c r="T52" s="180"/>
      <c r="U52" s="180"/>
      <c r="V52" s="180"/>
      <c r="W52" s="179">
        <f t="shared" si="8"/>
        <v>121</v>
      </c>
      <c r="X52" s="180">
        <v>121</v>
      </c>
      <c r="Y52" s="180"/>
      <c r="Z52" s="180"/>
      <c r="AA52" s="180"/>
      <c r="AB52" s="180"/>
      <c r="AC52" s="180"/>
      <c r="AD52" s="180"/>
      <c r="AE52" s="179">
        <f t="shared" si="9"/>
        <v>0</v>
      </c>
      <c r="AF52" s="180"/>
      <c r="AG52" s="180"/>
      <c r="AH52" s="179">
        <f t="shared" si="10"/>
        <v>2</v>
      </c>
      <c r="AI52" s="180">
        <v>2</v>
      </c>
      <c r="AJ52" s="180"/>
      <c r="AK52" s="180"/>
      <c r="AL52" s="179">
        <f t="shared" si="11"/>
        <v>2</v>
      </c>
      <c r="AM52" s="180"/>
      <c r="AN52" s="180"/>
      <c r="AO52" s="180"/>
      <c r="AP52" s="180"/>
      <c r="AQ52" s="180"/>
      <c r="AR52" s="180"/>
      <c r="AS52" s="180"/>
      <c r="AT52" s="180"/>
      <c r="AU52" s="180"/>
      <c r="AV52" s="180">
        <v>2</v>
      </c>
      <c r="AW52" s="179">
        <f t="shared" si="12"/>
        <v>0</v>
      </c>
      <c r="AX52" s="180"/>
      <c r="AY52" s="180"/>
      <c r="AZ52" s="180"/>
      <c r="BA52" s="180"/>
      <c r="BB52" s="180"/>
      <c r="BC52" s="179">
        <f t="shared" si="13"/>
        <v>0</v>
      </c>
      <c r="BD52" s="180"/>
      <c r="BE52" s="180"/>
      <c r="BF52" s="180"/>
    </row>
    <row r="53" spans="1:58" s="20" customFormat="1" ht="13.5">
      <c r="A53" s="174" t="s">
        <v>209</v>
      </c>
      <c r="B53" s="174">
        <v>13224</v>
      </c>
      <c r="C53" s="174" t="s">
        <v>268</v>
      </c>
      <c r="D53" s="179">
        <f t="shared" si="2"/>
        <v>669</v>
      </c>
      <c r="E53" s="179">
        <f t="shared" si="3"/>
        <v>0</v>
      </c>
      <c r="F53" s="180"/>
      <c r="G53" s="180"/>
      <c r="H53" s="179">
        <f t="shared" si="4"/>
        <v>253</v>
      </c>
      <c r="I53" s="180">
        <v>253</v>
      </c>
      <c r="J53" s="180"/>
      <c r="K53" s="179">
        <f t="shared" si="5"/>
        <v>416</v>
      </c>
      <c r="L53" s="180">
        <v>178</v>
      </c>
      <c r="M53" s="180">
        <v>238</v>
      </c>
      <c r="N53" s="179">
        <f t="shared" si="6"/>
        <v>669</v>
      </c>
      <c r="O53" s="179">
        <f t="shared" si="7"/>
        <v>431</v>
      </c>
      <c r="P53" s="180">
        <v>431</v>
      </c>
      <c r="Q53" s="180"/>
      <c r="R53" s="180"/>
      <c r="S53" s="180"/>
      <c r="T53" s="180"/>
      <c r="U53" s="180"/>
      <c r="V53" s="180"/>
      <c r="W53" s="179">
        <f t="shared" si="8"/>
        <v>238</v>
      </c>
      <c r="X53" s="180">
        <v>238</v>
      </c>
      <c r="Y53" s="180"/>
      <c r="Z53" s="180"/>
      <c r="AA53" s="180"/>
      <c r="AB53" s="180"/>
      <c r="AC53" s="180"/>
      <c r="AD53" s="180"/>
      <c r="AE53" s="179">
        <f t="shared" si="9"/>
        <v>0</v>
      </c>
      <c r="AF53" s="180"/>
      <c r="AG53" s="180"/>
      <c r="AH53" s="179">
        <f t="shared" si="10"/>
        <v>41</v>
      </c>
      <c r="AI53" s="180">
        <v>41</v>
      </c>
      <c r="AJ53" s="180"/>
      <c r="AK53" s="180"/>
      <c r="AL53" s="179">
        <f t="shared" si="11"/>
        <v>41</v>
      </c>
      <c r="AM53" s="180"/>
      <c r="AN53" s="180"/>
      <c r="AO53" s="180">
        <v>41</v>
      </c>
      <c r="AP53" s="180"/>
      <c r="AQ53" s="180"/>
      <c r="AR53" s="180"/>
      <c r="AS53" s="180"/>
      <c r="AT53" s="180"/>
      <c r="AU53" s="180"/>
      <c r="AV53" s="180"/>
      <c r="AW53" s="179">
        <f t="shared" si="12"/>
        <v>0</v>
      </c>
      <c r="AX53" s="180"/>
      <c r="AY53" s="180"/>
      <c r="AZ53" s="180"/>
      <c r="BA53" s="180"/>
      <c r="BB53" s="180"/>
      <c r="BC53" s="179">
        <f t="shared" si="13"/>
        <v>0</v>
      </c>
      <c r="BD53" s="180"/>
      <c r="BE53" s="180"/>
      <c r="BF53" s="180"/>
    </row>
    <row r="54" spans="1:58" s="20" customFormat="1" ht="13.5">
      <c r="A54" s="174" t="s">
        <v>209</v>
      </c>
      <c r="B54" s="174">
        <v>13225</v>
      </c>
      <c r="C54" s="174" t="s">
        <v>269</v>
      </c>
      <c r="D54" s="179">
        <f t="shared" si="2"/>
        <v>4947</v>
      </c>
      <c r="E54" s="179">
        <f t="shared" si="3"/>
        <v>0</v>
      </c>
      <c r="F54" s="180"/>
      <c r="G54" s="180"/>
      <c r="H54" s="179">
        <f t="shared" si="4"/>
        <v>4947</v>
      </c>
      <c r="I54" s="180">
        <v>1410</v>
      </c>
      <c r="J54" s="180">
        <v>3537</v>
      </c>
      <c r="K54" s="179">
        <f t="shared" si="5"/>
        <v>0</v>
      </c>
      <c r="L54" s="180"/>
      <c r="M54" s="180"/>
      <c r="N54" s="179">
        <f t="shared" si="6"/>
        <v>4947</v>
      </c>
      <c r="O54" s="179">
        <f t="shared" si="7"/>
        <v>1410</v>
      </c>
      <c r="P54" s="180">
        <v>1410</v>
      </c>
      <c r="Q54" s="180"/>
      <c r="R54" s="180"/>
      <c r="S54" s="180"/>
      <c r="T54" s="180"/>
      <c r="U54" s="180"/>
      <c r="V54" s="180"/>
      <c r="W54" s="179">
        <f t="shared" si="8"/>
        <v>3537</v>
      </c>
      <c r="X54" s="180">
        <v>3537</v>
      </c>
      <c r="Y54" s="180"/>
      <c r="Z54" s="180"/>
      <c r="AA54" s="180"/>
      <c r="AB54" s="180"/>
      <c r="AC54" s="180"/>
      <c r="AD54" s="180"/>
      <c r="AE54" s="179">
        <f t="shared" si="9"/>
        <v>0</v>
      </c>
      <c r="AF54" s="180"/>
      <c r="AG54" s="180"/>
      <c r="AH54" s="179">
        <f t="shared" si="10"/>
        <v>309</v>
      </c>
      <c r="AI54" s="180">
        <v>309</v>
      </c>
      <c r="AJ54" s="180"/>
      <c r="AK54" s="180"/>
      <c r="AL54" s="179">
        <f t="shared" si="11"/>
        <v>309</v>
      </c>
      <c r="AM54" s="180"/>
      <c r="AN54" s="180"/>
      <c r="AO54" s="180">
        <v>309</v>
      </c>
      <c r="AP54" s="180"/>
      <c r="AQ54" s="180"/>
      <c r="AR54" s="180"/>
      <c r="AS54" s="180"/>
      <c r="AT54" s="180"/>
      <c r="AU54" s="180"/>
      <c r="AV54" s="180"/>
      <c r="AW54" s="179">
        <f t="shared" si="12"/>
        <v>0</v>
      </c>
      <c r="AX54" s="180"/>
      <c r="AY54" s="180"/>
      <c r="AZ54" s="180"/>
      <c r="BA54" s="180"/>
      <c r="BB54" s="180"/>
      <c r="BC54" s="179">
        <f t="shared" si="13"/>
        <v>0</v>
      </c>
      <c r="BD54" s="180"/>
      <c r="BE54" s="180"/>
      <c r="BF54" s="180"/>
    </row>
    <row r="55" spans="1:58" s="20" customFormat="1" ht="13.5">
      <c r="A55" s="174" t="s">
        <v>209</v>
      </c>
      <c r="B55" s="174">
        <v>13227</v>
      </c>
      <c r="C55" s="174" t="s">
        <v>270</v>
      </c>
      <c r="D55" s="179">
        <f t="shared" si="2"/>
        <v>1173</v>
      </c>
      <c r="E55" s="179">
        <f t="shared" si="3"/>
        <v>0</v>
      </c>
      <c r="F55" s="180"/>
      <c r="G55" s="180"/>
      <c r="H55" s="179">
        <f t="shared" si="4"/>
        <v>151</v>
      </c>
      <c r="I55" s="180">
        <v>151</v>
      </c>
      <c r="J55" s="180"/>
      <c r="K55" s="179">
        <f t="shared" si="5"/>
        <v>1022</v>
      </c>
      <c r="L55" s="180"/>
      <c r="M55" s="180">
        <v>1022</v>
      </c>
      <c r="N55" s="179">
        <f t="shared" si="6"/>
        <v>1173</v>
      </c>
      <c r="O55" s="179">
        <f t="shared" si="7"/>
        <v>151</v>
      </c>
      <c r="P55" s="180">
        <v>151</v>
      </c>
      <c r="Q55" s="180"/>
      <c r="R55" s="180"/>
      <c r="S55" s="180"/>
      <c r="T55" s="180"/>
      <c r="U55" s="180"/>
      <c r="V55" s="180"/>
      <c r="W55" s="179">
        <f t="shared" si="8"/>
        <v>1022</v>
      </c>
      <c r="X55" s="180">
        <v>1022</v>
      </c>
      <c r="Y55" s="180"/>
      <c r="Z55" s="180"/>
      <c r="AA55" s="180"/>
      <c r="AB55" s="180"/>
      <c r="AC55" s="180"/>
      <c r="AD55" s="180"/>
      <c r="AE55" s="179">
        <f t="shared" si="9"/>
        <v>0</v>
      </c>
      <c r="AF55" s="180"/>
      <c r="AG55" s="180"/>
      <c r="AH55" s="179">
        <f t="shared" si="10"/>
        <v>16</v>
      </c>
      <c r="AI55" s="180">
        <v>16</v>
      </c>
      <c r="AJ55" s="180"/>
      <c r="AK55" s="180"/>
      <c r="AL55" s="179">
        <f t="shared" si="11"/>
        <v>16</v>
      </c>
      <c r="AM55" s="180"/>
      <c r="AN55" s="180"/>
      <c r="AO55" s="180"/>
      <c r="AP55" s="180"/>
      <c r="AQ55" s="180"/>
      <c r="AR55" s="180"/>
      <c r="AS55" s="180"/>
      <c r="AT55" s="180"/>
      <c r="AU55" s="180"/>
      <c r="AV55" s="180">
        <v>16</v>
      </c>
      <c r="AW55" s="179">
        <f t="shared" si="12"/>
        <v>0</v>
      </c>
      <c r="AX55" s="180"/>
      <c r="AY55" s="180"/>
      <c r="AZ55" s="180"/>
      <c r="BA55" s="180"/>
      <c r="BB55" s="180"/>
      <c r="BC55" s="179">
        <f t="shared" si="13"/>
        <v>0</v>
      </c>
      <c r="BD55" s="180"/>
      <c r="BE55" s="180"/>
      <c r="BF55" s="180"/>
    </row>
    <row r="56" spans="1:58" s="20" customFormat="1" ht="13.5">
      <c r="A56" s="174" t="s">
        <v>209</v>
      </c>
      <c r="B56" s="174">
        <v>13228</v>
      </c>
      <c r="C56" s="174" t="s">
        <v>271</v>
      </c>
      <c r="D56" s="179">
        <f t="shared" si="2"/>
        <v>11468</v>
      </c>
      <c r="E56" s="179">
        <f t="shared" si="3"/>
        <v>0</v>
      </c>
      <c r="F56" s="180"/>
      <c r="G56" s="180"/>
      <c r="H56" s="179">
        <f t="shared" si="4"/>
        <v>5079</v>
      </c>
      <c r="I56" s="180">
        <v>5079</v>
      </c>
      <c r="J56" s="180"/>
      <c r="K56" s="179">
        <f t="shared" si="5"/>
        <v>6389</v>
      </c>
      <c r="L56" s="180"/>
      <c r="M56" s="180">
        <v>6389</v>
      </c>
      <c r="N56" s="179">
        <f t="shared" si="6"/>
        <v>11481</v>
      </c>
      <c r="O56" s="179">
        <f t="shared" si="7"/>
        <v>5079</v>
      </c>
      <c r="P56" s="180">
        <v>5079</v>
      </c>
      <c r="Q56" s="180"/>
      <c r="R56" s="180"/>
      <c r="S56" s="180"/>
      <c r="T56" s="180"/>
      <c r="U56" s="180"/>
      <c r="V56" s="180"/>
      <c r="W56" s="179">
        <f t="shared" si="8"/>
        <v>6389</v>
      </c>
      <c r="X56" s="180">
        <v>6389</v>
      </c>
      <c r="Y56" s="180"/>
      <c r="Z56" s="180"/>
      <c r="AA56" s="180"/>
      <c r="AB56" s="180"/>
      <c r="AC56" s="180"/>
      <c r="AD56" s="180"/>
      <c r="AE56" s="179">
        <f t="shared" si="9"/>
        <v>13</v>
      </c>
      <c r="AF56" s="180">
        <v>13</v>
      </c>
      <c r="AG56" s="180"/>
      <c r="AH56" s="179">
        <f t="shared" si="10"/>
        <v>350</v>
      </c>
      <c r="AI56" s="180">
        <v>350</v>
      </c>
      <c r="AJ56" s="180"/>
      <c r="AK56" s="180"/>
      <c r="AL56" s="179">
        <f t="shared" si="11"/>
        <v>350</v>
      </c>
      <c r="AM56" s="180"/>
      <c r="AN56" s="180"/>
      <c r="AO56" s="180"/>
      <c r="AP56" s="180"/>
      <c r="AQ56" s="180"/>
      <c r="AR56" s="180"/>
      <c r="AS56" s="180"/>
      <c r="AT56" s="180"/>
      <c r="AU56" s="180"/>
      <c r="AV56" s="180">
        <v>350</v>
      </c>
      <c r="AW56" s="179">
        <f t="shared" si="12"/>
        <v>0</v>
      </c>
      <c r="AX56" s="180"/>
      <c r="AY56" s="180"/>
      <c r="AZ56" s="180"/>
      <c r="BA56" s="180"/>
      <c r="BB56" s="180"/>
      <c r="BC56" s="179">
        <f t="shared" si="13"/>
        <v>0</v>
      </c>
      <c r="BD56" s="180"/>
      <c r="BE56" s="180"/>
      <c r="BF56" s="180"/>
    </row>
    <row r="57" spans="1:58" s="20" customFormat="1" ht="13.5">
      <c r="A57" s="174" t="s">
        <v>209</v>
      </c>
      <c r="B57" s="174">
        <v>13229</v>
      </c>
      <c r="C57" s="174" t="s">
        <v>272</v>
      </c>
      <c r="D57" s="179">
        <f t="shared" si="2"/>
        <v>1048</v>
      </c>
      <c r="E57" s="179">
        <f t="shared" si="3"/>
        <v>0</v>
      </c>
      <c r="F57" s="180"/>
      <c r="G57" s="180"/>
      <c r="H57" s="179">
        <f t="shared" si="4"/>
        <v>365</v>
      </c>
      <c r="I57" s="180">
        <v>365</v>
      </c>
      <c r="J57" s="180"/>
      <c r="K57" s="179">
        <f t="shared" si="5"/>
        <v>683</v>
      </c>
      <c r="L57" s="180"/>
      <c r="M57" s="180">
        <v>683</v>
      </c>
      <c r="N57" s="179">
        <f t="shared" si="6"/>
        <v>1048</v>
      </c>
      <c r="O57" s="179">
        <f t="shared" si="7"/>
        <v>365</v>
      </c>
      <c r="P57" s="180">
        <v>365</v>
      </c>
      <c r="Q57" s="180"/>
      <c r="R57" s="180"/>
      <c r="S57" s="180"/>
      <c r="T57" s="180"/>
      <c r="U57" s="180"/>
      <c r="V57" s="180"/>
      <c r="W57" s="179">
        <f t="shared" si="8"/>
        <v>683</v>
      </c>
      <c r="X57" s="180">
        <v>683</v>
      </c>
      <c r="Y57" s="180"/>
      <c r="Z57" s="180"/>
      <c r="AA57" s="180"/>
      <c r="AB57" s="180"/>
      <c r="AC57" s="180"/>
      <c r="AD57" s="180"/>
      <c r="AE57" s="179">
        <f t="shared" si="9"/>
        <v>0</v>
      </c>
      <c r="AF57" s="180"/>
      <c r="AG57" s="180"/>
      <c r="AH57" s="179">
        <f t="shared" si="10"/>
        <v>42</v>
      </c>
      <c r="AI57" s="180">
        <v>42</v>
      </c>
      <c r="AJ57" s="180"/>
      <c r="AK57" s="180"/>
      <c r="AL57" s="179">
        <f t="shared" si="11"/>
        <v>42</v>
      </c>
      <c r="AM57" s="180"/>
      <c r="AN57" s="180"/>
      <c r="AO57" s="180">
        <v>42</v>
      </c>
      <c r="AP57" s="180"/>
      <c r="AQ57" s="180"/>
      <c r="AR57" s="180"/>
      <c r="AS57" s="180"/>
      <c r="AT57" s="180"/>
      <c r="AU57" s="180"/>
      <c r="AV57" s="180"/>
      <c r="AW57" s="179">
        <f t="shared" si="12"/>
        <v>0</v>
      </c>
      <c r="AX57" s="180"/>
      <c r="AY57" s="180"/>
      <c r="AZ57" s="180"/>
      <c r="BA57" s="180"/>
      <c r="BB57" s="180"/>
      <c r="BC57" s="179">
        <f t="shared" si="13"/>
        <v>0</v>
      </c>
      <c r="BD57" s="180"/>
      <c r="BE57" s="180"/>
      <c r="BF57" s="180"/>
    </row>
    <row r="58" spans="1:58" s="20" customFormat="1" ht="13.5">
      <c r="A58" s="174" t="s">
        <v>209</v>
      </c>
      <c r="B58" s="174">
        <v>13303</v>
      </c>
      <c r="C58" s="174" t="s">
        <v>273</v>
      </c>
      <c r="D58" s="179">
        <f t="shared" si="2"/>
        <v>1668</v>
      </c>
      <c r="E58" s="179">
        <f t="shared" si="3"/>
        <v>0</v>
      </c>
      <c r="F58" s="180"/>
      <c r="G58" s="180"/>
      <c r="H58" s="179">
        <f t="shared" si="4"/>
        <v>471</v>
      </c>
      <c r="I58" s="180">
        <v>471</v>
      </c>
      <c r="J58" s="180"/>
      <c r="K58" s="179">
        <f t="shared" si="5"/>
        <v>1197</v>
      </c>
      <c r="L58" s="180"/>
      <c r="M58" s="180">
        <v>1197</v>
      </c>
      <c r="N58" s="179">
        <f t="shared" si="6"/>
        <v>1668</v>
      </c>
      <c r="O58" s="179">
        <f t="shared" si="7"/>
        <v>471</v>
      </c>
      <c r="P58" s="180">
        <v>471</v>
      </c>
      <c r="Q58" s="180"/>
      <c r="R58" s="180"/>
      <c r="S58" s="180"/>
      <c r="T58" s="180"/>
      <c r="U58" s="180"/>
      <c r="V58" s="180"/>
      <c r="W58" s="179">
        <f t="shared" si="8"/>
        <v>1197</v>
      </c>
      <c r="X58" s="180"/>
      <c r="Y58" s="180"/>
      <c r="Z58" s="180"/>
      <c r="AA58" s="180">
        <v>1197</v>
      </c>
      <c r="AB58" s="180"/>
      <c r="AC58" s="180"/>
      <c r="AD58" s="180"/>
      <c r="AE58" s="179">
        <f t="shared" si="9"/>
        <v>0</v>
      </c>
      <c r="AF58" s="180"/>
      <c r="AG58" s="180"/>
      <c r="AH58" s="179">
        <f t="shared" si="10"/>
        <v>1</v>
      </c>
      <c r="AI58" s="180">
        <v>1</v>
      </c>
      <c r="AJ58" s="180"/>
      <c r="AK58" s="180"/>
      <c r="AL58" s="179">
        <f t="shared" si="11"/>
        <v>0</v>
      </c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79">
        <f t="shared" si="12"/>
        <v>1</v>
      </c>
      <c r="AX58" s="180">
        <v>1</v>
      </c>
      <c r="AY58" s="180"/>
      <c r="AZ58" s="180"/>
      <c r="BA58" s="180"/>
      <c r="BB58" s="180"/>
      <c r="BC58" s="179">
        <f t="shared" si="13"/>
        <v>0</v>
      </c>
      <c r="BD58" s="180"/>
      <c r="BE58" s="180"/>
      <c r="BF58" s="180"/>
    </row>
    <row r="59" spans="1:58" s="20" customFormat="1" ht="13.5">
      <c r="A59" s="174" t="s">
        <v>209</v>
      </c>
      <c r="B59" s="174">
        <v>13305</v>
      </c>
      <c r="C59" s="174" t="s">
        <v>274</v>
      </c>
      <c r="D59" s="179">
        <f t="shared" si="2"/>
        <v>2124</v>
      </c>
      <c r="E59" s="179">
        <f t="shared" si="3"/>
        <v>0</v>
      </c>
      <c r="F59" s="180"/>
      <c r="G59" s="180"/>
      <c r="H59" s="179">
        <f t="shared" si="4"/>
        <v>1069</v>
      </c>
      <c r="I59" s="180">
        <v>1069</v>
      </c>
      <c r="J59" s="180"/>
      <c r="K59" s="179">
        <f t="shared" si="5"/>
        <v>1055</v>
      </c>
      <c r="L59" s="180"/>
      <c r="M59" s="180">
        <v>1055</v>
      </c>
      <c r="N59" s="179">
        <f t="shared" si="6"/>
        <v>2138</v>
      </c>
      <c r="O59" s="179">
        <f t="shared" si="7"/>
        <v>1069</v>
      </c>
      <c r="P59" s="180">
        <v>1069</v>
      </c>
      <c r="Q59" s="180"/>
      <c r="R59" s="180"/>
      <c r="S59" s="180"/>
      <c r="T59" s="180"/>
      <c r="U59" s="180"/>
      <c r="V59" s="180"/>
      <c r="W59" s="179">
        <f t="shared" si="8"/>
        <v>1055</v>
      </c>
      <c r="X59" s="180">
        <v>1055</v>
      </c>
      <c r="Y59" s="180"/>
      <c r="Z59" s="180"/>
      <c r="AA59" s="180"/>
      <c r="AB59" s="180"/>
      <c r="AC59" s="180"/>
      <c r="AD59" s="180"/>
      <c r="AE59" s="179">
        <f t="shared" si="9"/>
        <v>14</v>
      </c>
      <c r="AF59" s="180">
        <v>14</v>
      </c>
      <c r="AG59" s="180"/>
      <c r="AH59" s="179">
        <f t="shared" si="10"/>
        <v>64</v>
      </c>
      <c r="AI59" s="180">
        <v>64</v>
      </c>
      <c r="AJ59" s="180"/>
      <c r="AK59" s="180"/>
      <c r="AL59" s="179">
        <f t="shared" si="11"/>
        <v>64</v>
      </c>
      <c r="AM59" s="180"/>
      <c r="AN59" s="180"/>
      <c r="AO59" s="180"/>
      <c r="AP59" s="180"/>
      <c r="AQ59" s="180"/>
      <c r="AR59" s="180"/>
      <c r="AS59" s="180"/>
      <c r="AT59" s="180"/>
      <c r="AU59" s="180"/>
      <c r="AV59" s="180">
        <v>64</v>
      </c>
      <c r="AW59" s="179">
        <f t="shared" si="12"/>
        <v>0</v>
      </c>
      <c r="AX59" s="180"/>
      <c r="AY59" s="180"/>
      <c r="AZ59" s="180"/>
      <c r="BA59" s="180"/>
      <c r="BB59" s="180"/>
      <c r="BC59" s="179">
        <f t="shared" si="13"/>
        <v>0</v>
      </c>
      <c r="BD59" s="180"/>
      <c r="BE59" s="180"/>
      <c r="BF59" s="180"/>
    </row>
    <row r="60" spans="1:58" s="20" customFormat="1" ht="13.5">
      <c r="A60" s="174" t="s">
        <v>209</v>
      </c>
      <c r="B60" s="174">
        <v>13307</v>
      </c>
      <c r="C60" s="174" t="s">
        <v>275</v>
      </c>
      <c r="D60" s="179">
        <f t="shared" si="2"/>
        <v>2494</v>
      </c>
      <c r="E60" s="179">
        <f t="shared" si="3"/>
        <v>0</v>
      </c>
      <c r="F60" s="180"/>
      <c r="G60" s="180"/>
      <c r="H60" s="179">
        <f t="shared" si="4"/>
        <v>743</v>
      </c>
      <c r="I60" s="180">
        <v>743</v>
      </c>
      <c r="J60" s="180"/>
      <c r="K60" s="179">
        <f t="shared" si="5"/>
        <v>1751</v>
      </c>
      <c r="L60" s="180"/>
      <c r="M60" s="180">
        <v>1751</v>
      </c>
      <c r="N60" s="179">
        <f t="shared" si="6"/>
        <v>2571</v>
      </c>
      <c r="O60" s="179">
        <f t="shared" si="7"/>
        <v>743</v>
      </c>
      <c r="P60" s="180">
        <v>743</v>
      </c>
      <c r="Q60" s="180"/>
      <c r="R60" s="180"/>
      <c r="S60" s="180"/>
      <c r="T60" s="180"/>
      <c r="U60" s="180"/>
      <c r="V60" s="180"/>
      <c r="W60" s="179">
        <f t="shared" si="8"/>
        <v>1751</v>
      </c>
      <c r="X60" s="180">
        <v>1751</v>
      </c>
      <c r="Y60" s="180"/>
      <c r="Z60" s="180"/>
      <c r="AA60" s="180"/>
      <c r="AB60" s="180"/>
      <c r="AC60" s="180"/>
      <c r="AD60" s="180"/>
      <c r="AE60" s="179">
        <f t="shared" si="9"/>
        <v>77</v>
      </c>
      <c r="AF60" s="180">
        <v>77</v>
      </c>
      <c r="AG60" s="180"/>
      <c r="AH60" s="179">
        <f t="shared" si="10"/>
        <v>71</v>
      </c>
      <c r="AI60" s="180">
        <v>71</v>
      </c>
      <c r="AJ60" s="180"/>
      <c r="AK60" s="180"/>
      <c r="AL60" s="179">
        <f t="shared" si="11"/>
        <v>71</v>
      </c>
      <c r="AM60" s="180"/>
      <c r="AN60" s="180"/>
      <c r="AO60" s="180"/>
      <c r="AP60" s="180"/>
      <c r="AQ60" s="180"/>
      <c r="AR60" s="180"/>
      <c r="AS60" s="180"/>
      <c r="AT60" s="180"/>
      <c r="AU60" s="180"/>
      <c r="AV60" s="180">
        <v>71</v>
      </c>
      <c r="AW60" s="179">
        <f t="shared" si="12"/>
        <v>0</v>
      </c>
      <c r="AX60" s="180"/>
      <c r="AY60" s="180"/>
      <c r="AZ60" s="180"/>
      <c r="BA60" s="180"/>
      <c r="BB60" s="180"/>
      <c r="BC60" s="179">
        <f t="shared" si="13"/>
        <v>0</v>
      </c>
      <c r="BD60" s="180"/>
      <c r="BE60" s="180"/>
      <c r="BF60" s="180"/>
    </row>
    <row r="61" spans="1:58" s="20" customFormat="1" ht="13.5">
      <c r="A61" s="174" t="s">
        <v>209</v>
      </c>
      <c r="B61" s="174">
        <v>13308</v>
      </c>
      <c r="C61" s="174" t="s">
        <v>276</v>
      </c>
      <c r="D61" s="179">
        <f t="shared" si="2"/>
        <v>4355</v>
      </c>
      <c r="E61" s="179">
        <f t="shared" si="3"/>
        <v>0</v>
      </c>
      <c r="F61" s="180"/>
      <c r="G61" s="180"/>
      <c r="H61" s="179">
        <f t="shared" si="4"/>
        <v>4355</v>
      </c>
      <c r="I61" s="180">
        <v>2895</v>
      </c>
      <c r="J61" s="180">
        <v>1460</v>
      </c>
      <c r="K61" s="179">
        <f t="shared" si="5"/>
        <v>0</v>
      </c>
      <c r="L61" s="180"/>
      <c r="M61" s="180"/>
      <c r="N61" s="179">
        <f t="shared" si="6"/>
        <v>4551</v>
      </c>
      <c r="O61" s="179">
        <f t="shared" si="7"/>
        <v>2895</v>
      </c>
      <c r="P61" s="180">
        <v>2895</v>
      </c>
      <c r="Q61" s="180"/>
      <c r="R61" s="180"/>
      <c r="S61" s="180"/>
      <c r="T61" s="180"/>
      <c r="U61" s="180"/>
      <c r="V61" s="180"/>
      <c r="W61" s="179">
        <f t="shared" si="8"/>
        <v>1460</v>
      </c>
      <c r="X61" s="180">
        <v>1460</v>
      </c>
      <c r="Y61" s="180"/>
      <c r="Z61" s="180"/>
      <c r="AA61" s="180"/>
      <c r="AB61" s="180"/>
      <c r="AC61" s="180"/>
      <c r="AD61" s="180"/>
      <c r="AE61" s="179">
        <f t="shared" si="9"/>
        <v>196</v>
      </c>
      <c r="AF61" s="180">
        <v>189</v>
      </c>
      <c r="AG61" s="180">
        <v>7</v>
      </c>
      <c r="AH61" s="179">
        <f t="shared" si="10"/>
        <v>135</v>
      </c>
      <c r="AI61" s="180">
        <v>135</v>
      </c>
      <c r="AJ61" s="180"/>
      <c r="AK61" s="180"/>
      <c r="AL61" s="179">
        <f t="shared" si="11"/>
        <v>135</v>
      </c>
      <c r="AM61" s="180"/>
      <c r="AN61" s="180"/>
      <c r="AO61" s="180"/>
      <c r="AP61" s="180"/>
      <c r="AQ61" s="180"/>
      <c r="AR61" s="180"/>
      <c r="AS61" s="180"/>
      <c r="AT61" s="180">
        <v>135</v>
      </c>
      <c r="AU61" s="180"/>
      <c r="AV61" s="180"/>
      <c r="AW61" s="179">
        <f t="shared" si="12"/>
        <v>0</v>
      </c>
      <c r="AX61" s="180"/>
      <c r="AY61" s="180"/>
      <c r="AZ61" s="180"/>
      <c r="BA61" s="180"/>
      <c r="BB61" s="180"/>
      <c r="BC61" s="179">
        <f t="shared" si="13"/>
        <v>0</v>
      </c>
      <c r="BD61" s="180"/>
      <c r="BE61" s="180"/>
      <c r="BF61" s="180"/>
    </row>
    <row r="62" spans="1:58" s="20" customFormat="1" ht="13.5">
      <c r="A62" s="174" t="s">
        <v>209</v>
      </c>
      <c r="B62" s="174">
        <v>13361</v>
      </c>
      <c r="C62" s="174" t="s">
        <v>277</v>
      </c>
      <c r="D62" s="179">
        <f t="shared" si="2"/>
        <v>11011</v>
      </c>
      <c r="E62" s="179">
        <f t="shared" si="3"/>
        <v>0</v>
      </c>
      <c r="F62" s="180"/>
      <c r="G62" s="180"/>
      <c r="H62" s="179">
        <f t="shared" si="4"/>
        <v>11011</v>
      </c>
      <c r="I62" s="180">
        <v>3377</v>
      </c>
      <c r="J62" s="180">
        <v>7634</v>
      </c>
      <c r="K62" s="179">
        <f t="shared" si="5"/>
        <v>0</v>
      </c>
      <c r="L62" s="180"/>
      <c r="M62" s="180"/>
      <c r="N62" s="179">
        <f t="shared" si="6"/>
        <v>11011</v>
      </c>
      <c r="O62" s="179">
        <f t="shared" si="7"/>
        <v>3377</v>
      </c>
      <c r="P62" s="180"/>
      <c r="Q62" s="180"/>
      <c r="R62" s="180"/>
      <c r="S62" s="180"/>
      <c r="T62" s="180"/>
      <c r="U62" s="180"/>
      <c r="V62" s="180">
        <v>3377</v>
      </c>
      <c r="W62" s="179">
        <f t="shared" si="8"/>
        <v>7634</v>
      </c>
      <c r="X62" s="180"/>
      <c r="Y62" s="180"/>
      <c r="Z62" s="180"/>
      <c r="AA62" s="180"/>
      <c r="AB62" s="180"/>
      <c r="AC62" s="180"/>
      <c r="AD62" s="180">
        <v>7634</v>
      </c>
      <c r="AE62" s="179">
        <f t="shared" si="9"/>
        <v>0</v>
      </c>
      <c r="AF62" s="180"/>
      <c r="AG62" s="180"/>
      <c r="AH62" s="179">
        <f t="shared" si="10"/>
        <v>0</v>
      </c>
      <c r="AI62" s="180"/>
      <c r="AJ62" s="180"/>
      <c r="AK62" s="180"/>
      <c r="AL62" s="179">
        <f t="shared" si="11"/>
        <v>0</v>
      </c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79">
        <f t="shared" si="12"/>
        <v>0</v>
      </c>
      <c r="AX62" s="180"/>
      <c r="AY62" s="180"/>
      <c r="AZ62" s="180"/>
      <c r="BA62" s="180"/>
      <c r="BB62" s="180"/>
      <c r="BC62" s="179">
        <f t="shared" si="13"/>
        <v>0</v>
      </c>
      <c r="BD62" s="180"/>
      <c r="BE62" s="180"/>
      <c r="BF62" s="180"/>
    </row>
    <row r="63" spans="1:58" s="20" customFormat="1" ht="13.5">
      <c r="A63" s="174" t="s">
        <v>209</v>
      </c>
      <c r="B63" s="174">
        <v>13362</v>
      </c>
      <c r="C63" s="174" t="s">
        <v>278</v>
      </c>
      <c r="D63" s="179">
        <f t="shared" si="2"/>
        <v>1015</v>
      </c>
      <c r="E63" s="179">
        <f t="shared" si="3"/>
        <v>0</v>
      </c>
      <c r="F63" s="180"/>
      <c r="G63" s="180"/>
      <c r="H63" s="179">
        <f t="shared" si="4"/>
        <v>1015</v>
      </c>
      <c r="I63" s="180"/>
      <c r="J63" s="180">
        <v>1015</v>
      </c>
      <c r="K63" s="179">
        <f t="shared" si="5"/>
        <v>0</v>
      </c>
      <c r="L63" s="180"/>
      <c r="M63" s="180"/>
      <c r="N63" s="179">
        <f t="shared" si="6"/>
        <v>1015</v>
      </c>
      <c r="O63" s="179">
        <f t="shared" si="7"/>
        <v>0</v>
      </c>
      <c r="P63" s="180"/>
      <c r="Q63" s="180"/>
      <c r="R63" s="180"/>
      <c r="S63" s="180"/>
      <c r="T63" s="180"/>
      <c r="U63" s="180"/>
      <c r="V63" s="180"/>
      <c r="W63" s="179">
        <f t="shared" si="8"/>
        <v>1015</v>
      </c>
      <c r="X63" s="180"/>
      <c r="Y63" s="180"/>
      <c r="Z63" s="180"/>
      <c r="AA63" s="180"/>
      <c r="AB63" s="180"/>
      <c r="AC63" s="180"/>
      <c r="AD63" s="180">
        <v>1015</v>
      </c>
      <c r="AE63" s="179">
        <f t="shared" si="9"/>
        <v>0</v>
      </c>
      <c r="AF63" s="180"/>
      <c r="AG63" s="180"/>
      <c r="AH63" s="179">
        <f t="shared" si="10"/>
        <v>0</v>
      </c>
      <c r="AI63" s="180"/>
      <c r="AJ63" s="180"/>
      <c r="AK63" s="180"/>
      <c r="AL63" s="179">
        <f t="shared" si="11"/>
        <v>0</v>
      </c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79">
        <f t="shared" si="12"/>
        <v>0</v>
      </c>
      <c r="AX63" s="180"/>
      <c r="AY63" s="180"/>
      <c r="AZ63" s="180"/>
      <c r="BA63" s="180"/>
      <c r="BB63" s="180"/>
      <c r="BC63" s="179">
        <f t="shared" si="13"/>
        <v>0</v>
      </c>
      <c r="BD63" s="180"/>
      <c r="BE63" s="180"/>
      <c r="BF63" s="180"/>
    </row>
    <row r="64" spans="1:58" s="20" customFormat="1" ht="13.5">
      <c r="A64" s="174" t="s">
        <v>209</v>
      </c>
      <c r="B64" s="174">
        <v>13363</v>
      </c>
      <c r="C64" s="174" t="s">
        <v>279</v>
      </c>
      <c r="D64" s="179">
        <f t="shared" si="2"/>
        <v>2628</v>
      </c>
      <c r="E64" s="179">
        <f t="shared" si="3"/>
        <v>0</v>
      </c>
      <c r="F64" s="180"/>
      <c r="G64" s="180"/>
      <c r="H64" s="179">
        <f t="shared" si="4"/>
        <v>2628</v>
      </c>
      <c r="I64" s="180">
        <v>181</v>
      </c>
      <c r="J64" s="180">
        <v>2447</v>
      </c>
      <c r="K64" s="179">
        <f t="shared" si="5"/>
        <v>0</v>
      </c>
      <c r="L64" s="180"/>
      <c r="M64" s="180"/>
      <c r="N64" s="179">
        <f t="shared" si="6"/>
        <v>2628</v>
      </c>
      <c r="O64" s="179">
        <f t="shared" si="7"/>
        <v>181</v>
      </c>
      <c r="P64" s="180"/>
      <c r="Q64" s="180"/>
      <c r="R64" s="180"/>
      <c r="S64" s="180"/>
      <c r="T64" s="180"/>
      <c r="U64" s="180"/>
      <c r="V64" s="180">
        <v>181</v>
      </c>
      <c r="W64" s="179">
        <f t="shared" si="8"/>
        <v>2447</v>
      </c>
      <c r="X64" s="180"/>
      <c r="Y64" s="180"/>
      <c r="Z64" s="180"/>
      <c r="AA64" s="180"/>
      <c r="AB64" s="180"/>
      <c r="AC64" s="180"/>
      <c r="AD64" s="180">
        <v>2447</v>
      </c>
      <c r="AE64" s="179">
        <f t="shared" si="9"/>
        <v>0</v>
      </c>
      <c r="AF64" s="180"/>
      <c r="AG64" s="180"/>
      <c r="AH64" s="179">
        <f t="shared" si="10"/>
        <v>0</v>
      </c>
      <c r="AI64" s="180"/>
      <c r="AJ64" s="180"/>
      <c r="AK64" s="180"/>
      <c r="AL64" s="179">
        <f t="shared" si="11"/>
        <v>0</v>
      </c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79">
        <f t="shared" si="12"/>
        <v>0</v>
      </c>
      <c r="AX64" s="180"/>
      <c r="AY64" s="180"/>
      <c r="AZ64" s="180"/>
      <c r="BA64" s="180"/>
      <c r="BB64" s="180"/>
      <c r="BC64" s="179">
        <f t="shared" si="13"/>
        <v>0</v>
      </c>
      <c r="BD64" s="180"/>
      <c r="BE64" s="180"/>
      <c r="BF64" s="180"/>
    </row>
    <row r="65" spans="1:58" s="20" customFormat="1" ht="13.5">
      <c r="A65" s="174" t="s">
        <v>209</v>
      </c>
      <c r="B65" s="174">
        <v>13364</v>
      </c>
      <c r="C65" s="174" t="s">
        <v>280</v>
      </c>
      <c r="D65" s="179">
        <f t="shared" si="2"/>
        <v>1805</v>
      </c>
      <c r="E65" s="179">
        <f t="shared" si="3"/>
        <v>0</v>
      </c>
      <c r="F65" s="180"/>
      <c r="G65" s="180"/>
      <c r="H65" s="179">
        <f t="shared" si="4"/>
        <v>1805</v>
      </c>
      <c r="I65" s="180">
        <v>1538</v>
      </c>
      <c r="J65" s="180">
        <v>267</v>
      </c>
      <c r="K65" s="179">
        <f t="shared" si="5"/>
        <v>0</v>
      </c>
      <c r="L65" s="180"/>
      <c r="M65" s="180"/>
      <c r="N65" s="179">
        <f t="shared" si="6"/>
        <v>1805</v>
      </c>
      <c r="O65" s="179">
        <f t="shared" si="7"/>
        <v>1538</v>
      </c>
      <c r="P65" s="180">
        <v>1538</v>
      </c>
      <c r="Q65" s="180"/>
      <c r="R65" s="180"/>
      <c r="S65" s="180"/>
      <c r="T65" s="180"/>
      <c r="U65" s="180"/>
      <c r="V65" s="180"/>
      <c r="W65" s="179">
        <f t="shared" si="8"/>
        <v>267</v>
      </c>
      <c r="X65" s="180">
        <v>267</v>
      </c>
      <c r="Y65" s="180"/>
      <c r="Z65" s="180"/>
      <c r="AA65" s="180"/>
      <c r="AB65" s="180"/>
      <c r="AC65" s="180"/>
      <c r="AD65" s="180"/>
      <c r="AE65" s="179">
        <f t="shared" si="9"/>
        <v>0</v>
      </c>
      <c r="AF65" s="180"/>
      <c r="AG65" s="180"/>
      <c r="AH65" s="179">
        <f t="shared" si="10"/>
        <v>94</v>
      </c>
      <c r="AI65" s="180">
        <v>94</v>
      </c>
      <c r="AJ65" s="180"/>
      <c r="AK65" s="180"/>
      <c r="AL65" s="179">
        <f t="shared" si="11"/>
        <v>94</v>
      </c>
      <c r="AM65" s="180"/>
      <c r="AN65" s="180"/>
      <c r="AO65" s="180">
        <v>94</v>
      </c>
      <c r="AP65" s="180"/>
      <c r="AQ65" s="180"/>
      <c r="AR65" s="180"/>
      <c r="AS65" s="180"/>
      <c r="AT65" s="180"/>
      <c r="AU65" s="180"/>
      <c r="AV65" s="180"/>
      <c r="AW65" s="179">
        <f t="shared" si="12"/>
        <v>0</v>
      </c>
      <c r="AX65" s="180"/>
      <c r="AY65" s="180"/>
      <c r="AZ65" s="180"/>
      <c r="BA65" s="180"/>
      <c r="BB65" s="180"/>
      <c r="BC65" s="179">
        <f t="shared" si="13"/>
        <v>0</v>
      </c>
      <c r="BD65" s="180"/>
      <c r="BE65" s="180"/>
      <c r="BF65" s="180"/>
    </row>
    <row r="66" spans="1:58" s="20" customFormat="1" ht="13.5">
      <c r="A66" s="174" t="s">
        <v>209</v>
      </c>
      <c r="B66" s="174">
        <v>13381</v>
      </c>
      <c r="C66" s="174" t="s">
        <v>281</v>
      </c>
      <c r="D66" s="179">
        <f t="shared" si="2"/>
        <v>2601</v>
      </c>
      <c r="E66" s="179">
        <f t="shared" si="3"/>
        <v>0</v>
      </c>
      <c r="F66" s="180"/>
      <c r="G66" s="180"/>
      <c r="H66" s="179">
        <f t="shared" si="4"/>
        <v>2601</v>
      </c>
      <c r="I66" s="180">
        <v>1257</v>
      </c>
      <c r="J66" s="180">
        <v>1344</v>
      </c>
      <c r="K66" s="179">
        <f t="shared" si="5"/>
        <v>0</v>
      </c>
      <c r="L66" s="180"/>
      <c r="M66" s="180"/>
      <c r="N66" s="179">
        <f t="shared" si="6"/>
        <v>2601</v>
      </c>
      <c r="O66" s="179">
        <f t="shared" si="7"/>
        <v>1257</v>
      </c>
      <c r="P66" s="180"/>
      <c r="Q66" s="180"/>
      <c r="R66" s="180"/>
      <c r="S66" s="180"/>
      <c r="T66" s="180"/>
      <c r="U66" s="180"/>
      <c r="V66" s="180">
        <v>1257</v>
      </c>
      <c r="W66" s="179">
        <f t="shared" si="8"/>
        <v>1344</v>
      </c>
      <c r="X66" s="180"/>
      <c r="Y66" s="180"/>
      <c r="Z66" s="180"/>
      <c r="AA66" s="180"/>
      <c r="AB66" s="180"/>
      <c r="AC66" s="180"/>
      <c r="AD66" s="180">
        <v>1344</v>
      </c>
      <c r="AE66" s="179">
        <f t="shared" si="9"/>
        <v>0</v>
      </c>
      <c r="AF66" s="180"/>
      <c r="AG66" s="180"/>
      <c r="AH66" s="179">
        <f t="shared" si="10"/>
        <v>0</v>
      </c>
      <c r="AI66" s="180"/>
      <c r="AJ66" s="180"/>
      <c r="AK66" s="180"/>
      <c r="AL66" s="179">
        <f t="shared" si="11"/>
        <v>0</v>
      </c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79">
        <f t="shared" si="12"/>
        <v>0</v>
      </c>
      <c r="AX66" s="180"/>
      <c r="AY66" s="180"/>
      <c r="AZ66" s="180"/>
      <c r="BA66" s="180"/>
      <c r="BB66" s="180"/>
      <c r="BC66" s="179">
        <f t="shared" si="13"/>
        <v>0</v>
      </c>
      <c r="BD66" s="180"/>
      <c r="BE66" s="180"/>
      <c r="BF66" s="180"/>
    </row>
    <row r="67" spans="1:58" s="20" customFormat="1" ht="13.5">
      <c r="A67" s="174" t="s">
        <v>209</v>
      </c>
      <c r="B67" s="174">
        <v>13382</v>
      </c>
      <c r="C67" s="174" t="s">
        <v>282</v>
      </c>
      <c r="D67" s="179">
        <f t="shared" si="2"/>
        <v>73</v>
      </c>
      <c r="E67" s="179">
        <f t="shared" si="3"/>
        <v>0</v>
      </c>
      <c r="F67" s="180"/>
      <c r="G67" s="180"/>
      <c r="H67" s="179">
        <f t="shared" si="4"/>
        <v>73</v>
      </c>
      <c r="I67" s="180">
        <v>8</v>
      </c>
      <c r="J67" s="180">
        <v>65</v>
      </c>
      <c r="K67" s="179">
        <f t="shared" si="5"/>
        <v>0</v>
      </c>
      <c r="L67" s="180"/>
      <c r="M67" s="180"/>
      <c r="N67" s="179">
        <f t="shared" si="6"/>
        <v>73</v>
      </c>
      <c r="O67" s="179">
        <f t="shared" si="7"/>
        <v>8</v>
      </c>
      <c r="P67" s="180"/>
      <c r="Q67" s="180"/>
      <c r="R67" s="180"/>
      <c r="S67" s="180"/>
      <c r="T67" s="180"/>
      <c r="U67" s="180"/>
      <c r="V67" s="180">
        <v>8</v>
      </c>
      <c r="W67" s="179">
        <f t="shared" si="8"/>
        <v>65</v>
      </c>
      <c r="X67" s="180"/>
      <c r="Y67" s="180"/>
      <c r="Z67" s="180"/>
      <c r="AA67" s="180"/>
      <c r="AB67" s="180"/>
      <c r="AC67" s="180"/>
      <c r="AD67" s="180">
        <v>65</v>
      </c>
      <c r="AE67" s="179">
        <f t="shared" si="9"/>
        <v>0</v>
      </c>
      <c r="AF67" s="180"/>
      <c r="AG67" s="180"/>
      <c r="AH67" s="179">
        <f t="shared" si="10"/>
        <v>0</v>
      </c>
      <c r="AI67" s="180"/>
      <c r="AJ67" s="180"/>
      <c r="AK67" s="180"/>
      <c r="AL67" s="179">
        <f t="shared" si="11"/>
        <v>0</v>
      </c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79">
        <f t="shared" si="12"/>
        <v>0</v>
      </c>
      <c r="AX67" s="180"/>
      <c r="AY67" s="180"/>
      <c r="AZ67" s="180"/>
      <c r="BA67" s="180"/>
      <c r="BB67" s="180"/>
      <c r="BC67" s="179">
        <f t="shared" si="13"/>
        <v>0</v>
      </c>
      <c r="BD67" s="180"/>
      <c r="BE67" s="180"/>
      <c r="BF67" s="180"/>
    </row>
    <row r="68" spans="1:58" s="20" customFormat="1" ht="13.5">
      <c r="A68" s="174" t="s">
        <v>209</v>
      </c>
      <c r="B68" s="174">
        <v>13401</v>
      </c>
      <c r="C68" s="174" t="s">
        <v>283</v>
      </c>
      <c r="D68" s="179">
        <f t="shared" si="2"/>
        <v>18201</v>
      </c>
      <c r="E68" s="179">
        <f t="shared" si="3"/>
        <v>0</v>
      </c>
      <c r="F68" s="180"/>
      <c r="G68" s="180"/>
      <c r="H68" s="179">
        <f t="shared" si="4"/>
        <v>17122</v>
      </c>
      <c r="I68" s="180">
        <v>17122</v>
      </c>
      <c r="J68" s="180"/>
      <c r="K68" s="179">
        <f t="shared" si="5"/>
        <v>1079</v>
      </c>
      <c r="L68" s="180"/>
      <c r="M68" s="180">
        <v>1079</v>
      </c>
      <c r="N68" s="179">
        <f t="shared" si="6"/>
        <v>18201</v>
      </c>
      <c r="O68" s="179">
        <f t="shared" si="7"/>
        <v>17122</v>
      </c>
      <c r="P68" s="180"/>
      <c r="Q68" s="180"/>
      <c r="R68" s="180"/>
      <c r="S68" s="180"/>
      <c r="T68" s="180"/>
      <c r="U68" s="180"/>
      <c r="V68" s="180">
        <v>17122</v>
      </c>
      <c r="W68" s="179">
        <f t="shared" si="8"/>
        <v>1079</v>
      </c>
      <c r="X68" s="180"/>
      <c r="Y68" s="180"/>
      <c r="Z68" s="180"/>
      <c r="AA68" s="180"/>
      <c r="AB68" s="180"/>
      <c r="AC68" s="180"/>
      <c r="AD68" s="180">
        <v>1079</v>
      </c>
      <c r="AE68" s="179">
        <f t="shared" si="9"/>
        <v>0</v>
      </c>
      <c r="AF68" s="180"/>
      <c r="AG68" s="180"/>
      <c r="AH68" s="179">
        <f t="shared" si="10"/>
        <v>0</v>
      </c>
      <c r="AI68" s="180"/>
      <c r="AJ68" s="180"/>
      <c r="AK68" s="180"/>
      <c r="AL68" s="179">
        <f t="shared" si="11"/>
        <v>0</v>
      </c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79">
        <f t="shared" si="12"/>
        <v>0</v>
      </c>
      <c r="AX68" s="180"/>
      <c r="AY68" s="180"/>
      <c r="AZ68" s="180"/>
      <c r="BA68" s="180"/>
      <c r="BB68" s="180"/>
      <c r="BC68" s="179">
        <f t="shared" si="13"/>
        <v>0</v>
      </c>
      <c r="BD68" s="180"/>
      <c r="BE68" s="180"/>
      <c r="BF68" s="180"/>
    </row>
    <row r="69" spans="1:58" s="20" customFormat="1" ht="13.5">
      <c r="A69" s="174" t="s">
        <v>209</v>
      </c>
      <c r="B69" s="174">
        <v>13402</v>
      </c>
      <c r="C69" s="174" t="s">
        <v>284</v>
      </c>
      <c r="D69" s="179">
        <f t="shared" si="2"/>
        <v>171</v>
      </c>
      <c r="E69" s="179">
        <f t="shared" si="3"/>
        <v>171</v>
      </c>
      <c r="F69" s="180"/>
      <c r="G69" s="180">
        <v>171</v>
      </c>
      <c r="H69" s="179">
        <f t="shared" si="4"/>
        <v>0</v>
      </c>
      <c r="I69" s="180"/>
      <c r="J69" s="180"/>
      <c r="K69" s="179">
        <f t="shared" si="5"/>
        <v>0</v>
      </c>
      <c r="L69" s="180"/>
      <c r="M69" s="180"/>
      <c r="N69" s="179">
        <f t="shared" si="6"/>
        <v>171</v>
      </c>
      <c r="O69" s="179">
        <f t="shared" si="7"/>
        <v>0</v>
      </c>
      <c r="P69" s="180"/>
      <c r="Q69" s="180"/>
      <c r="R69" s="180"/>
      <c r="S69" s="180"/>
      <c r="T69" s="180"/>
      <c r="U69" s="180"/>
      <c r="V69" s="180"/>
      <c r="W69" s="179">
        <f t="shared" si="8"/>
        <v>171</v>
      </c>
      <c r="X69" s="180">
        <v>171</v>
      </c>
      <c r="Y69" s="180"/>
      <c r="Z69" s="180"/>
      <c r="AA69" s="180"/>
      <c r="AB69" s="180"/>
      <c r="AC69" s="180"/>
      <c r="AD69" s="180"/>
      <c r="AE69" s="179">
        <f t="shared" si="9"/>
        <v>0</v>
      </c>
      <c r="AF69" s="180"/>
      <c r="AG69" s="180"/>
      <c r="AH69" s="179">
        <f t="shared" si="10"/>
        <v>1</v>
      </c>
      <c r="AI69" s="180">
        <v>1</v>
      </c>
      <c r="AJ69" s="180"/>
      <c r="AK69" s="180"/>
      <c r="AL69" s="179">
        <f t="shared" si="11"/>
        <v>1</v>
      </c>
      <c r="AM69" s="180"/>
      <c r="AN69" s="180"/>
      <c r="AO69" s="180">
        <v>1</v>
      </c>
      <c r="AP69" s="180"/>
      <c r="AQ69" s="180"/>
      <c r="AR69" s="180"/>
      <c r="AS69" s="180"/>
      <c r="AT69" s="180"/>
      <c r="AU69" s="180"/>
      <c r="AV69" s="180"/>
      <c r="AW69" s="179">
        <f t="shared" si="12"/>
        <v>0</v>
      </c>
      <c r="AX69" s="180"/>
      <c r="AY69" s="180"/>
      <c r="AZ69" s="180"/>
      <c r="BA69" s="180"/>
      <c r="BB69" s="180"/>
      <c r="BC69" s="179">
        <f t="shared" si="13"/>
        <v>0</v>
      </c>
      <c r="BD69" s="180"/>
      <c r="BE69" s="180"/>
      <c r="BF69" s="180"/>
    </row>
    <row r="70" spans="1:58" s="20" customFormat="1" ht="13.5">
      <c r="A70" s="174" t="s">
        <v>209</v>
      </c>
      <c r="B70" s="174">
        <v>13421</v>
      </c>
      <c r="C70" s="174" t="s">
        <v>285</v>
      </c>
      <c r="D70" s="179">
        <f t="shared" si="2"/>
        <v>172</v>
      </c>
      <c r="E70" s="179">
        <f t="shared" si="3"/>
        <v>172</v>
      </c>
      <c r="F70" s="180">
        <v>60</v>
      </c>
      <c r="G70" s="180">
        <v>112</v>
      </c>
      <c r="H70" s="179">
        <f t="shared" si="4"/>
        <v>0</v>
      </c>
      <c r="I70" s="180"/>
      <c r="J70" s="180"/>
      <c r="K70" s="179">
        <f t="shared" si="5"/>
        <v>0</v>
      </c>
      <c r="L70" s="180"/>
      <c r="M70" s="180"/>
      <c r="N70" s="179">
        <f t="shared" si="6"/>
        <v>172</v>
      </c>
      <c r="O70" s="179">
        <f t="shared" si="7"/>
        <v>60</v>
      </c>
      <c r="P70" s="180"/>
      <c r="Q70" s="180"/>
      <c r="R70" s="180"/>
      <c r="S70" s="180"/>
      <c r="T70" s="180"/>
      <c r="U70" s="180"/>
      <c r="V70" s="180">
        <v>60</v>
      </c>
      <c r="W70" s="179">
        <f t="shared" si="8"/>
        <v>112</v>
      </c>
      <c r="X70" s="180"/>
      <c r="Y70" s="180"/>
      <c r="Z70" s="180"/>
      <c r="AA70" s="180"/>
      <c r="AB70" s="180"/>
      <c r="AC70" s="180"/>
      <c r="AD70" s="180">
        <v>112</v>
      </c>
      <c r="AE70" s="179">
        <f t="shared" si="9"/>
        <v>0</v>
      </c>
      <c r="AF70" s="180"/>
      <c r="AG70" s="180"/>
      <c r="AH70" s="179">
        <f t="shared" si="10"/>
        <v>0</v>
      </c>
      <c r="AI70" s="180"/>
      <c r="AJ70" s="180"/>
      <c r="AK70" s="180"/>
      <c r="AL70" s="179">
        <f t="shared" si="11"/>
        <v>0</v>
      </c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79">
        <f t="shared" si="12"/>
        <v>0</v>
      </c>
      <c r="AX70" s="180"/>
      <c r="AY70" s="180"/>
      <c r="AZ70" s="180"/>
      <c r="BA70" s="180"/>
      <c r="BB70" s="180"/>
      <c r="BC70" s="179">
        <f t="shared" si="13"/>
        <v>0</v>
      </c>
      <c r="BD70" s="180"/>
      <c r="BE70" s="180"/>
      <c r="BF70" s="180"/>
    </row>
    <row r="71" spans="1:58" s="20" customFormat="1" ht="13.5">
      <c r="A71" s="95"/>
      <c r="B71" s="95"/>
      <c r="C71" s="9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20" customFormat="1" ht="13.5">
      <c r="A72" s="95"/>
      <c r="B72" s="95"/>
      <c r="C72" s="9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0" customFormat="1" ht="13.5">
      <c r="A73" s="95"/>
      <c r="B73" s="95"/>
      <c r="C73" s="9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20" customFormat="1" ht="13.5">
      <c r="A74" s="95"/>
      <c r="B74" s="95"/>
      <c r="C74" s="9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20" customFormat="1" ht="13.5">
      <c r="A75" s="95"/>
      <c r="B75" s="95"/>
      <c r="C75" s="9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20" customFormat="1" ht="13.5">
      <c r="A76" s="95"/>
      <c r="B76" s="95"/>
      <c r="C76" s="9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20" customFormat="1" ht="13.5">
      <c r="A77" s="95"/>
      <c r="B77" s="95"/>
      <c r="C77" s="9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20" customFormat="1" ht="13.5">
      <c r="A78" s="95"/>
      <c r="B78" s="95"/>
      <c r="C78" s="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20" customFormat="1" ht="13.5">
      <c r="A79" s="95"/>
      <c r="B79" s="95"/>
      <c r="C79" s="9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20" customFormat="1" ht="13.5">
      <c r="A80" s="95"/>
      <c r="B80" s="95"/>
      <c r="C80" s="9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20" customFormat="1" ht="13.5">
      <c r="A81" s="95"/>
      <c r="B81" s="95"/>
      <c r="C81" s="9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20" customFormat="1" ht="13.5">
      <c r="A82" s="95"/>
      <c r="B82" s="95"/>
      <c r="C82" s="9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20" customFormat="1" ht="13.5">
      <c r="A83" s="95"/>
      <c r="B83" s="95"/>
      <c r="C83" s="9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0" customFormat="1" ht="13.5">
      <c r="A84" s="95"/>
      <c r="B84" s="95"/>
      <c r="C84" s="9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0" customFormat="1" ht="13.5">
      <c r="A85" s="95"/>
      <c r="B85" s="95"/>
      <c r="C85" s="9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0" customFormat="1" ht="13.5">
      <c r="A86" s="95"/>
      <c r="B86" s="95"/>
      <c r="C86" s="9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0" customFormat="1" ht="13.5">
      <c r="A87" s="95"/>
      <c r="B87" s="95"/>
      <c r="C87" s="9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0" customFormat="1" ht="13.5">
      <c r="A88" s="95"/>
      <c r="B88" s="95"/>
      <c r="C88" s="9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0" customFormat="1" ht="13.5">
      <c r="A89" s="95"/>
      <c r="B89" s="95"/>
      <c r="C89" s="9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20" customFormat="1" ht="13.5">
      <c r="A90" s="95"/>
      <c r="B90" s="95"/>
      <c r="C90" s="9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20" customFormat="1" ht="13.5">
      <c r="A91" s="95"/>
      <c r="B91" s="95"/>
      <c r="C91" s="9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20" customFormat="1" ht="13.5">
      <c r="A92" s="95"/>
      <c r="B92" s="95"/>
      <c r="C92" s="9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20" customFormat="1" ht="13.5">
      <c r="A93" s="95"/>
      <c r="B93" s="95"/>
      <c r="C93" s="9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20" customFormat="1" ht="13.5">
      <c r="A94" s="95"/>
      <c r="B94" s="95"/>
      <c r="C94" s="9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20" customFormat="1" ht="13.5">
      <c r="A95" s="95"/>
      <c r="B95" s="95"/>
      <c r="C95" s="9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20" customFormat="1" ht="13.5">
      <c r="A96" s="95"/>
      <c r="B96" s="95"/>
      <c r="C96" s="9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20" customFormat="1" ht="13.5">
      <c r="A97" s="95"/>
      <c r="B97" s="95"/>
      <c r="C97" s="9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20" customFormat="1" ht="13.5">
      <c r="A98" s="95"/>
      <c r="B98" s="95"/>
      <c r="C98" s="9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20" customFormat="1" ht="13.5">
      <c r="A99" s="95"/>
      <c r="B99" s="95"/>
      <c r="C99" s="9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20" customFormat="1" ht="13.5">
      <c r="A100" s="95"/>
      <c r="B100" s="95"/>
      <c r="C100" s="9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20" customFormat="1" ht="13.5">
      <c r="A101" s="95"/>
      <c r="B101" s="95"/>
      <c r="C101" s="9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20" customFormat="1" ht="13.5">
      <c r="A102" s="95"/>
      <c r="B102" s="95"/>
      <c r="C102" s="9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20" customFormat="1" ht="13.5">
      <c r="A103" s="95"/>
      <c r="B103" s="95"/>
      <c r="C103" s="9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20" customFormat="1" ht="13.5">
      <c r="A104" s="95"/>
      <c r="B104" s="95"/>
      <c r="C104" s="9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20" customFormat="1" ht="13.5">
      <c r="A105" s="95"/>
      <c r="B105" s="95"/>
      <c r="C105" s="9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20" customFormat="1" ht="13.5">
      <c r="A106" s="95"/>
      <c r="B106" s="95"/>
      <c r="C106" s="9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20" customFormat="1" ht="13.5">
      <c r="A107" s="95"/>
      <c r="B107" s="95"/>
      <c r="C107" s="9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20" customFormat="1" ht="13.5">
      <c r="A108" s="95"/>
      <c r="B108" s="95"/>
      <c r="C108" s="9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20" customFormat="1" ht="13.5">
      <c r="A109" s="95"/>
      <c r="B109" s="95"/>
      <c r="C109" s="9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20" customFormat="1" ht="13.5">
      <c r="A110" s="95"/>
      <c r="B110" s="95"/>
      <c r="C110" s="9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20" customFormat="1" ht="13.5">
      <c r="A111" s="95"/>
      <c r="B111" s="95"/>
      <c r="C111" s="9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20" customFormat="1" ht="13.5">
      <c r="A112" s="95"/>
      <c r="B112" s="95"/>
      <c r="C112" s="9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20" customFormat="1" ht="13.5">
      <c r="A113" s="95"/>
      <c r="B113" s="95"/>
      <c r="C113" s="9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20" customFormat="1" ht="13.5">
      <c r="A114" s="95"/>
      <c r="B114" s="95"/>
      <c r="C114" s="9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20" customFormat="1" ht="13.5">
      <c r="A115" s="95"/>
      <c r="B115" s="95"/>
      <c r="C115" s="9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20" customFormat="1" ht="13.5">
      <c r="A116" s="95"/>
      <c r="B116" s="95"/>
      <c r="C116" s="9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20" customFormat="1" ht="13.5">
      <c r="A117" s="95"/>
      <c r="B117" s="95"/>
      <c r="C117" s="9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20" customFormat="1" ht="13.5">
      <c r="A118" s="95"/>
      <c r="B118" s="95"/>
      <c r="C118" s="9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0" customFormat="1" ht="13.5">
      <c r="A119" s="95"/>
      <c r="B119" s="95"/>
      <c r="C119" s="9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0" customFormat="1" ht="13.5">
      <c r="A120" s="95"/>
      <c r="B120" s="95"/>
      <c r="C120" s="9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0" customFormat="1" ht="13.5">
      <c r="A121" s="95"/>
      <c r="B121" s="95"/>
      <c r="C121" s="9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0" customFormat="1" ht="13.5">
      <c r="A122" s="95"/>
      <c r="B122" s="95"/>
      <c r="C122" s="9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0" customFormat="1" ht="13.5">
      <c r="A123" s="95"/>
      <c r="B123" s="95"/>
      <c r="C123" s="9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0" customFormat="1" ht="13.5">
      <c r="A124" s="95"/>
      <c r="B124" s="95"/>
      <c r="C124" s="9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0" customFormat="1" ht="13.5">
      <c r="A125" s="95"/>
      <c r="B125" s="95"/>
      <c r="C125" s="9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0" customFormat="1" ht="13.5">
      <c r="A126" s="95"/>
      <c r="B126" s="95"/>
      <c r="C126" s="9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0" customFormat="1" ht="13.5">
      <c r="A127" s="95"/>
      <c r="B127" s="95"/>
      <c r="C127" s="9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0" customFormat="1" ht="13.5">
      <c r="A128" s="95"/>
      <c r="B128" s="95"/>
      <c r="C128" s="9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0" customFormat="1" ht="13.5">
      <c r="A129" s="95"/>
      <c r="B129" s="95"/>
      <c r="C129" s="9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0" customFormat="1" ht="13.5">
      <c r="A130" s="95"/>
      <c r="B130" s="95"/>
      <c r="C130" s="9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0" customFormat="1" ht="13.5">
      <c r="A131" s="95"/>
      <c r="B131" s="95"/>
      <c r="C131" s="9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0" customFormat="1" ht="13.5">
      <c r="A132" s="95"/>
      <c r="B132" s="95"/>
      <c r="C132" s="9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0" customFormat="1" ht="13.5">
      <c r="A133" s="95"/>
      <c r="B133" s="95"/>
      <c r="C133" s="9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0" customFormat="1" ht="13.5">
      <c r="A134" s="95"/>
      <c r="B134" s="95"/>
      <c r="C134" s="9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0" customFormat="1" ht="13.5">
      <c r="A135" s="95"/>
      <c r="B135" s="95"/>
      <c r="C135" s="9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0" customFormat="1" ht="13.5">
      <c r="A136" s="95"/>
      <c r="B136" s="95"/>
      <c r="C136" s="9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0" customFormat="1" ht="13.5">
      <c r="A137" s="95"/>
      <c r="B137" s="95"/>
      <c r="C137" s="9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0" customFormat="1" ht="13.5">
      <c r="A138" s="95"/>
      <c r="B138" s="95"/>
      <c r="C138" s="9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0" customFormat="1" ht="13.5">
      <c r="A139" s="95"/>
      <c r="B139" s="95"/>
      <c r="C139" s="9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0" customFormat="1" ht="13.5">
      <c r="A140" s="95"/>
      <c r="B140" s="95"/>
      <c r="C140" s="9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0" customFormat="1" ht="13.5">
      <c r="A141" s="95"/>
      <c r="B141" s="95"/>
      <c r="C141" s="9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0" customFormat="1" ht="13.5">
      <c r="A142" s="95"/>
      <c r="B142" s="95"/>
      <c r="C142" s="9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0" customFormat="1" ht="13.5">
      <c r="A143" s="95"/>
      <c r="B143" s="95"/>
      <c r="C143" s="9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0" customFormat="1" ht="13.5">
      <c r="A144" s="95"/>
      <c r="B144" s="95"/>
      <c r="C144" s="9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0" customFormat="1" ht="13.5">
      <c r="A145" s="95"/>
      <c r="B145" s="95"/>
      <c r="C145" s="9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0" customFormat="1" ht="13.5">
      <c r="A146" s="95"/>
      <c r="B146" s="95"/>
      <c r="C146" s="9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0" customFormat="1" ht="13.5">
      <c r="A147" s="95"/>
      <c r="B147" s="95"/>
      <c r="C147" s="9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0" customFormat="1" ht="13.5">
      <c r="A148" s="95"/>
      <c r="B148" s="95"/>
      <c r="C148" s="9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0" customFormat="1" ht="13.5">
      <c r="A149" s="95"/>
      <c r="B149" s="95"/>
      <c r="C149" s="9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0" customFormat="1" ht="13.5">
      <c r="A150" s="95"/>
      <c r="B150" s="95"/>
      <c r="C150" s="9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0" customFormat="1" ht="13.5">
      <c r="A151" s="95"/>
      <c r="B151" s="95"/>
      <c r="C151" s="9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0" customFormat="1" ht="13.5">
      <c r="A152" s="95"/>
      <c r="B152" s="95"/>
      <c r="C152" s="9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0" customFormat="1" ht="13.5">
      <c r="A153" s="95"/>
      <c r="B153" s="95"/>
      <c r="C153" s="9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0" customFormat="1" ht="13.5">
      <c r="A154" s="95"/>
      <c r="B154" s="95"/>
      <c r="C154" s="9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0" customFormat="1" ht="13.5">
      <c r="A155" s="95"/>
      <c r="B155" s="95"/>
      <c r="C155" s="9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0" customFormat="1" ht="13.5">
      <c r="A156" s="95"/>
      <c r="B156" s="95"/>
      <c r="C156" s="9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0" customFormat="1" ht="13.5">
      <c r="A157" s="95"/>
      <c r="B157" s="95"/>
      <c r="C157" s="9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0" customFormat="1" ht="13.5">
      <c r="A158" s="95"/>
      <c r="B158" s="95"/>
      <c r="C158" s="9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0" customFormat="1" ht="13.5">
      <c r="A159" s="95"/>
      <c r="B159" s="95"/>
      <c r="C159" s="9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0" customFormat="1" ht="13.5">
      <c r="A160" s="95"/>
      <c r="B160" s="95"/>
      <c r="C160" s="9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0" customFormat="1" ht="13.5">
      <c r="A161" s="95"/>
      <c r="B161" s="95"/>
      <c r="C161" s="9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0" customFormat="1" ht="13.5">
      <c r="A162" s="95"/>
      <c r="B162" s="95"/>
      <c r="C162" s="9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0" customFormat="1" ht="13.5">
      <c r="A163" s="95"/>
      <c r="B163" s="95"/>
      <c r="C163" s="9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0" customFormat="1" ht="13.5">
      <c r="A164" s="95"/>
      <c r="B164" s="95"/>
      <c r="C164" s="9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0" customFormat="1" ht="13.5">
      <c r="A165" s="95"/>
      <c r="B165" s="95"/>
      <c r="C165" s="9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0" customFormat="1" ht="13.5">
      <c r="A166" s="95"/>
      <c r="B166" s="95"/>
      <c r="C166" s="9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0" customFormat="1" ht="13.5">
      <c r="A167" s="95"/>
      <c r="B167" s="95"/>
      <c r="C167" s="9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0" customFormat="1" ht="13.5">
      <c r="A168" s="95"/>
      <c r="B168" s="95"/>
      <c r="C168" s="9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0" customFormat="1" ht="13.5">
      <c r="A169" s="95"/>
      <c r="B169" s="95"/>
      <c r="C169" s="9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0" customFormat="1" ht="13.5">
      <c r="A170" s="95"/>
      <c r="B170" s="95"/>
      <c r="C170" s="9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0" customFormat="1" ht="13.5">
      <c r="A171" s="95"/>
      <c r="B171" s="95"/>
      <c r="C171" s="9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0" customFormat="1" ht="13.5">
      <c r="A172" s="95"/>
      <c r="B172" s="95"/>
      <c r="C172" s="9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0" customFormat="1" ht="13.5">
      <c r="A173" s="95"/>
      <c r="B173" s="95"/>
      <c r="C173" s="9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0" customFormat="1" ht="13.5">
      <c r="A174" s="95"/>
      <c r="B174" s="95"/>
      <c r="C174" s="9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0" customFormat="1" ht="13.5">
      <c r="A175" s="95"/>
      <c r="B175" s="95"/>
      <c r="C175" s="9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0" customFormat="1" ht="13.5">
      <c r="A176" s="95"/>
      <c r="B176" s="95"/>
      <c r="C176" s="9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0" customFormat="1" ht="13.5">
      <c r="A177" s="95"/>
      <c r="B177" s="95"/>
      <c r="C177" s="9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0" customFormat="1" ht="13.5">
      <c r="A178" s="95"/>
      <c r="B178" s="95"/>
      <c r="C178" s="9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0" customFormat="1" ht="13.5">
      <c r="A179" s="95"/>
      <c r="B179" s="95"/>
      <c r="C179" s="9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0" customFormat="1" ht="13.5">
      <c r="A180" s="95"/>
      <c r="B180" s="95"/>
      <c r="C180" s="9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0" customFormat="1" ht="13.5">
      <c r="A181" s="95"/>
      <c r="B181" s="95"/>
      <c r="C181" s="9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0" customFormat="1" ht="13.5">
      <c r="A182" s="95"/>
      <c r="B182" s="95"/>
      <c r="C182" s="9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0" customFormat="1" ht="13.5">
      <c r="A183" s="95"/>
      <c r="B183" s="95"/>
      <c r="C183" s="9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0" customFormat="1" ht="13.5">
      <c r="A184" s="95"/>
      <c r="B184" s="95"/>
      <c r="C184" s="9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0" customFormat="1" ht="13.5">
      <c r="A185" s="95"/>
      <c r="B185" s="95"/>
      <c r="C185" s="9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0" customFormat="1" ht="13.5">
      <c r="A186" s="95"/>
      <c r="B186" s="95"/>
      <c r="C186" s="9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0" customFormat="1" ht="13.5">
      <c r="A187" s="95"/>
      <c r="B187" s="95"/>
      <c r="C187" s="9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0" customFormat="1" ht="13.5">
      <c r="A188" s="95"/>
      <c r="B188" s="95"/>
      <c r="C188" s="9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5"/>
      <c r="B189" s="95"/>
      <c r="C189" s="9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5"/>
      <c r="B190" s="95"/>
      <c r="C190" s="9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5"/>
      <c r="B191" s="95"/>
      <c r="C191" s="9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5"/>
      <c r="B192" s="95"/>
      <c r="C192" s="9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5"/>
      <c r="B193" s="95"/>
      <c r="C193" s="9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5"/>
      <c r="B194" s="95"/>
      <c r="C194" s="9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5"/>
      <c r="B195" s="95"/>
      <c r="C195" s="9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5"/>
      <c r="B196" s="95"/>
      <c r="C196" s="9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5"/>
      <c r="B197" s="95"/>
      <c r="C197" s="9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5"/>
      <c r="B198" s="95"/>
      <c r="C198" s="9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5"/>
      <c r="B199" s="95"/>
      <c r="C199" s="9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5"/>
      <c r="B200" s="95"/>
      <c r="C200" s="9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5"/>
      <c r="B201" s="95"/>
      <c r="C201" s="9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5"/>
      <c r="B202" s="95"/>
      <c r="C202" s="9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5"/>
      <c r="B203" s="95"/>
      <c r="C203" s="9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5"/>
      <c r="B204" s="95"/>
      <c r="C204" s="9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5"/>
      <c r="B205" s="95"/>
      <c r="C205" s="9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5"/>
      <c r="B206" s="95"/>
      <c r="C206" s="9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5"/>
      <c r="B207" s="95"/>
      <c r="C207" s="9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5"/>
      <c r="B208" s="95"/>
      <c r="C208" s="9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5"/>
      <c r="B209" s="95"/>
      <c r="C209" s="9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5"/>
      <c r="B210" s="95"/>
      <c r="C210" s="9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5"/>
      <c r="B211" s="95"/>
      <c r="C211" s="9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5"/>
      <c r="B212" s="95"/>
      <c r="C212" s="9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5"/>
      <c r="B213" s="95"/>
      <c r="C213" s="9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5"/>
      <c r="B214" s="95"/>
      <c r="C214" s="9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5"/>
      <c r="B215" s="95"/>
      <c r="C215" s="9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5"/>
      <c r="B216" s="95"/>
      <c r="C216" s="9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5"/>
      <c r="B217" s="95"/>
      <c r="C217" s="9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5"/>
      <c r="B218" s="95"/>
      <c r="C218" s="9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5"/>
      <c r="B219" s="95"/>
      <c r="C219" s="9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5"/>
      <c r="B220" s="95"/>
      <c r="C220" s="9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5"/>
      <c r="B221" s="95"/>
      <c r="C221" s="9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5"/>
      <c r="B222" s="95"/>
      <c r="C222" s="9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5"/>
      <c r="B223" s="95"/>
      <c r="C223" s="9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5"/>
      <c r="B224" s="95"/>
      <c r="C224" s="9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5"/>
      <c r="B225" s="95"/>
      <c r="C225" s="9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5"/>
      <c r="B226" s="95"/>
      <c r="C226" s="9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5"/>
      <c r="B227" s="95"/>
      <c r="C227" s="9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5"/>
      <c r="B228" s="95"/>
      <c r="C228" s="9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5"/>
      <c r="B229" s="95"/>
      <c r="C229" s="9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5"/>
      <c r="B230" s="95"/>
      <c r="C230" s="9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5"/>
      <c r="B231" s="95"/>
      <c r="C231" s="9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5"/>
      <c r="B232" s="95"/>
      <c r="C232" s="9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5"/>
      <c r="B233" s="95"/>
      <c r="C233" s="9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5"/>
      <c r="B234" s="95"/>
      <c r="C234" s="9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5"/>
      <c r="B235" s="95"/>
      <c r="C235" s="9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5"/>
      <c r="B236" s="95"/>
      <c r="C236" s="9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5"/>
      <c r="B237" s="95"/>
      <c r="C237" s="9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5"/>
      <c r="B238" s="95"/>
      <c r="C238" s="9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5"/>
      <c r="B239" s="95"/>
      <c r="C239" s="9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5"/>
      <c r="B240" s="95"/>
      <c r="C240" s="9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5"/>
      <c r="B241" s="95"/>
      <c r="C241" s="9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5"/>
      <c r="B242" s="95"/>
      <c r="C242" s="9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5"/>
      <c r="B243" s="95"/>
      <c r="C243" s="9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5"/>
      <c r="B244" s="95"/>
      <c r="C244" s="9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5"/>
      <c r="B245" s="95"/>
      <c r="C245" s="9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5"/>
      <c r="B246" s="95"/>
      <c r="C246" s="9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5"/>
      <c r="B247" s="95"/>
      <c r="C247" s="9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5"/>
      <c r="B248" s="95"/>
      <c r="C248" s="9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5"/>
      <c r="B249" s="95"/>
      <c r="C249" s="9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5"/>
      <c r="B250" s="95"/>
      <c r="C250" s="9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5"/>
      <c r="B251" s="95"/>
      <c r="C251" s="9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5"/>
      <c r="B252" s="95"/>
      <c r="C252" s="9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5"/>
      <c r="B253" s="95"/>
      <c r="C253" s="9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5"/>
      <c r="B254" s="95"/>
      <c r="C254" s="9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5"/>
      <c r="B255" s="95"/>
      <c r="C255" s="9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5"/>
      <c r="B256" s="95"/>
      <c r="C256" s="9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5"/>
      <c r="B257" s="95"/>
      <c r="C257" s="9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5"/>
      <c r="B258" s="95"/>
      <c r="C258" s="9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5"/>
      <c r="B259" s="95"/>
      <c r="C259" s="9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5"/>
      <c r="B260" s="95"/>
      <c r="C260" s="9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5"/>
      <c r="B261" s="95"/>
      <c r="C261" s="9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5"/>
      <c r="B262" s="95"/>
      <c r="C262" s="9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5"/>
      <c r="B263" s="95"/>
      <c r="C263" s="9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5"/>
      <c r="B264" s="95"/>
      <c r="C264" s="9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5"/>
      <c r="B265" s="95"/>
      <c r="C265" s="9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5"/>
      <c r="B266" s="95"/>
      <c r="C266" s="9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5"/>
      <c r="B267" s="95"/>
      <c r="C267" s="9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5"/>
      <c r="B268" s="95"/>
      <c r="C268" s="9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5"/>
      <c r="B269" s="95"/>
      <c r="C269" s="9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5"/>
      <c r="B270" s="95"/>
      <c r="C270" s="9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5"/>
      <c r="B271" s="95"/>
      <c r="C271" s="9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5"/>
      <c r="B272" s="95"/>
      <c r="C272" s="9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5"/>
      <c r="B273" s="95"/>
      <c r="C273" s="9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5"/>
      <c r="B274" s="95"/>
      <c r="C274" s="9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5"/>
      <c r="B275" s="95"/>
      <c r="C275" s="9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5"/>
      <c r="B276" s="95"/>
      <c r="C276" s="9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5"/>
      <c r="B277" s="95"/>
      <c r="C277" s="9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5"/>
      <c r="B278" s="95"/>
      <c r="C278" s="9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5"/>
      <c r="B279" s="95"/>
      <c r="C279" s="9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5"/>
      <c r="B280" s="95"/>
      <c r="C280" s="9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5"/>
      <c r="B281" s="95"/>
      <c r="C281" s="9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5"/>
      <c r="B282" s="95"/>
      <c r="C282" s="9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5"/>
      <c r="B283" s="95"/>
      <c r="C283" s="9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5"/>
      <c r="B284" s="95"/>
      <c r="C284" s="9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5"/>
      <c r="B285" s="95"/>
      <c r="C285" s="9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5"/>
      <c r="B286" s="95"/>
      <c r="C286" s="9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5"/>
      <c r="B287" s="95"/>
      <c r="C287" s="9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5"/>
      <c r="B288" s="95"/>
      <c r="C288" s="9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5"/>
      <c r="B289" s="95"/>
      <c r="C289" s="9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5"/>
      <c r="B290" s="95"/>
      <c r="C290" s="9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5"/>
      <c r="B291" s="95"/>
      <c r="C291" s="9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5"/>
      <c r="B292" s="95"/>
      <c r="C292" s="9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5"/>
      <c r="B293" s="95"/>
      <c r="C293" s="9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5"/>
      <c r="B294" s="95"/>
      <c r="C294" s="9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5"/>
      <c r="B295" s="95"/>
      <c r="C295" s="9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5"/>
      <c r="B296" s="95"/>
      <c r="C296" s="9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5"/>
      <c r="B297" s="95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5"/>
      <c r="B298" s="95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5"/>
      <c r="B299" s="95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5"/>
      <c r="B300" s="95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F3:BF4"/>
    <mergeCell ref="BB3:BB4"/>
    <mergeCell ref="BC3:BC4"/>
    <mergeCell ref="BD3:BD4"/>
    <mergeCell ref="BE3:BE4"/>
    <mergeCell ref="AX3:AX4"/>
    <mergeCell ref="AY3:AY4"/>
    <mergeCell ref="AZ3:AZ4"/>
    <mergeCell ref="BA3:BA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2:A6"/>
    <mergeCell ref="B2:B6"/>
    <mergeCell ref="C2:C6"/>
    <mergeCell ref="AH2:AK2"/>
    <mergeCell ref="AJ3:AJ4"/>
    <mergeCell ref="AK3:AK4"/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31" width="8" style="44" customWidth="1"/>
    <col min="32" max="32" width="8" style="64" customWidth="1"/>
    <col min="33" max="33" width="5" style="65" bestFit="1" customWidth="1"/>
    <col min="34" max="34" width="8" style="44" customWidth="1"/>
    <col min="35" max="35" width="4" style="44" bestFit="1" customWidth="1"/>
    <col min="36" max="36" width="10" style="44" bestFit="1" customWidth="1"/>
    <col min="37" max="16384" width="8" style="44" customWidth="1"/>
  </cols>
  <sheetData>
    <row r="1" ht="7.5" customHeight="1" thickBot="1"/>
    <row r="2" spans="1:33" ht="15" thickBot="1">
      <c r="A2" s="65"/>
      <c r="B2" s="68" t="s">
        <v>132</v>
      </c>
      <c r="C2" s="69">
        <v>13000</v>
      </c>
      <c r="D2" s="70" t="s">
        <v>133</v>
      </c>
      <c r="E2" s="65"/>
      <c r="F2" s="65"/>
      <c r="G2" s="65"/>
      <c r="H2" s="65"/>
      <c r="I2" s="65"/>
      <c r="J2" s="65"/>
      <c r="K2" s="65"/>
      <c r="L2" s="65" t="str">
        <f>'水洗化人口等'!A7</f>
        <v>東京都</v>
      </c>
      <c r="M2" s="65" t="e">
        <f>IF(L2&gt;0,VLOOKUP(L2,$AI$6:$AJ$52,2,FALSE),"-")</f>
        <v>#N/A</v>
      </c>
      <c r="AA2" s="60">
        <f>IF(C2=0,0,1)</f>
        <v>1</v>
      </c>
      <c r="AB2" s="61" t="str">
        <f>IF(AA2=0,"",VLOOKUP(C2,'水洗化人口等'!B7:C300,2,FALSE))</f>
        <v>合計</v>
      </c>
      <c r="AC2" s="62"/>
      <c r="AD2" s="63">
        <f>IF(AA2=0,1,IF(ISERROR(AB2),1,0))</f>
        <v>0</v>
      </c>
      <c r="AF2" s="66">
        <f>COUNTA('水洗化人口等'!B7:B300)+6</f>
        <v>70</v>
      </c>
      <c r="AG2" s="66">
        <f>IF(AA2=0,0,VLOOKUP(C2,AF5:AG300,2,FALSE))</f>
        <v>7</v>
      </c>
    </row>
    <row r="3" ht="7.5" customHeight="1"/>
    <row r="4" spans="1:33" s="43" customFormat="1" ht="21" customHeight="1">
      <c r="A4" s="71" t="str">
        <f>IF(ISERROR(AB2),"",AB2&amp;" し尿処理")</f>
        <v>合計 し尿処理</v>
      </c>
      <c r="B4"/>
      <c r="C4" s="42"/>
      <c r="AA4"/>
      <c r="AB4"/>
      <c r="AC4"/>
      <c r="AD4"/>
      <c r="AF4" s="64"/>
      <c r="AG4" s="65"/>
    </row>
    <row r="5" spans="10:33" ht="18" customHeight="1" thickBot="1">
      <c r="J5" s="45" t="s">
        <v>66</v>
      </c>
      <c r="AF5" s="67">
        <f>'水洗化人口等'!B5</f>
        <v>0</v>
      </c>
      <c r="AG5" s="65">
        <v>5</v>
      </c>
    </row>
    <row r="6" spans="6:36" s="46" customFormat="1" ht="24.75" customHeight="1" thickBot="1">
      <c r="F6" s="144" t="s">
        <v>67</v>
      </c>
      <c r="G6" s="145"/>
      <c r="H6" s="78" t="s">
        <v>68</v>
      </c>
      <c r="I6" s="78" t="s">
        <v>69</v>
      </c>
      <c r="J6" s="78" t="s">
        <v>8</v>
      </c>
      <c r="K6" s="78" t="s">
        <v>70</v>
      </c>
      <c r="L6" s="79" t="s">
        <v>71</v>
      </c>
      <c r="M6" s="80" t="s">
        <v>72</v>
      </c>
      <c r="AF6" s="67">
        <f>'水洗化人口等'!B6</f>
        <v>0</v>
      </c>
      <c r="AG6" s="65">
        <v>6</v>
      </c>
      <c r="AI6" s="62">
        <v>1</v>
      </c>
      <c r="AJ6" s="62" t="s">
        <v>221</v>
      </c>
    </row>
    <row r="7" spans="2:36" s="46" customFormat="1" ht="19.5" customHeight="1">
      <c r="B7" s="146" t="s">
        <v>73</v>
      </c>
      <c r="C7" s="73" t="s">
        <v>74</v>
      </c>
      <c r="D7" s="74">
        <f>AD7</f>
        <v>60162</v>
      </c>
      <c r="F7" s="149" t="s">
        <v>75</v>
      </c>
      <c r="G7" s="47" t="s">
        <v>76</v>
      </c>
      <c r="H7" s="48">
        <f>AD13</f>
        <v>32753</v>
      </c>
      <c r="I7" s="48">
        <f>AD24</f>
        <v>69173</v>
      </c>
      <c r="J7" s="48">
        <f>SUM(H7:I7)</f>
        <v>101926</v>
      </c>
      <c r="K7" s="49">
        <f>IF(J$14&gt;0,J7/J$14,0)</f>
        <v>0.513884967531158</v>
      </c>
      <c r="L7" s="50">
        <f>AD35</f>
        <v>3887</v>
      </c>
      <c r="M7" s="81">
        <f>AD38</f>
        <v>78</v>
      </c>
      <c r="AA7" s="46" t="s">
        <v>74</v>
      </c>
      <c r="AB7" s="46" t="s">
        <v>123</v>
      </c>
      <c r="AC7" s="46" t="s">
        <v>125</v>
      </c>
      <c r="AD7" s="61">
        <f aca="true" ca="1" t="shared" si="0" ref="AD7:AD38">IF(AD$2=0,INDIRECT(AB7&amp;"!"&amp;AC7&amp;$AG$2),0)</f>
        <v>60162</v>
      </c>
      <c r="AF7" s="67">
        <f>'水洗化人口等'!B7</f>
        <v>13000</v>
      </c>
      <c r="AG7" s="65">
        <v>7</v>
      </c>
      <c r="AI7" s="62">
        <v>2</v>
      </c>
      <c r="AJ7" s="62" t="s">
        <v>220</v>
      </c>
    </row>
    <row r="8" spans="2:36" s="46" customFormat="1" ht="19.5" customHeight="1">
      <c r="B8" s="147"/>
      <c r="C8" s="47" t="s">
        <v>77</v>
      </c>
      <c r="D8" s="75">
        <f>AD8</f>
        <v>269</v>
      </c>
      <c r="F8" s="149"/>
      <c r="G8" s="47" t="s">
        <v>78</v>
      </c>
      <c r="H8" s="48">
        <f aca="true" t="shared" si="1" ref="H8:H13">AD14</f>
        <v>0</v>
      </c>
      <c r="I8" s="48">
        <f aca="true" t="shared" si="2" ref="I8:I13">AD25</f>
        <v>0</v>
      </c>
      <c r="J8" s="48">
        <f aca="true" t="shared" si="3" ref="J8:J13">SUM(H8:I8)</f>
        <v>0</v>
      </c>
      <c r="K8" s="49">
        <f aca="true" t="shared" si="4" ref="K8:K13">IF(J$14&gt;0,J8/J$14,0)</f>
        <v>0</v>
      </c>
      <c r="L8" s="50">
        <f>AD36</f>
        <v>0</v>
      </c>
      <c r="M8" s="81">
        <f>AD39</f>
        <v>0</v>
      </c>
      <c r="AA8" s="46" t="s">
        <v>77</v>
      </c>
      <c r="AB8" s="46" t="s">
        <v>123</v>
      </c>
      <c r="AC8" s="46" t="s">
        <v>126</v>
      </c>
      <c r="AD8" s="61">
        <f ca="1" t="shared" si="0"/>
        <v>269</v>
      </c>
      <c r="AF8" s="67">
        <f>'水洗化人口等'!B8</f>
        <v>13100</v>
      </c>
      <c r="AG8" s="65">
        <v>8</v>
      </c>
      <c r="AI8" s="62">
        <v>3</v>
      </c>
      <c r="AJ8" s="62" t="s">
        <v>219</v>
      </c>
    </row>
    <row r="9" spans="2:36" s="46" customFormat="1" ht="19.5" customHeight="1">
      <c r="B9" s="148"/>
      <c r="C9" s="51" t="s">
        <v>79</v>
      </c>
      <c r="D9" s="76">
        <f>SUM(D7:D8)</f>
        <v>60431</v>
      </c>
      <c r="F9" s="149"/>
      <c r="G9" s="47" t="s">
        <v>80</v>
      </c>
      <c r="H9" s="48">
        <f t="shared" si="1"/>
        <v>0</v>
      </c>
      <c r="I9" s="48">
        <f t="shared" si="2"/>
        <v>0</v>
      </c>
      <c r="J9" s="48">
        <f t="shared" si="3"/>
        <v>0</v>
      </c>
      <c r="K9" s="49">
        <f t="shared" si="4"/>
        <v>0</v>
      </c>
      <c r="L9" s="50">
        <f>AD37</f>
        <v>0</v>
      </c>
      <c r="M9" s="81">
        <f>AD40</f>
        <v>0</v>
      </c>
      <c r="AA9" s="46" t="s">
        <v>82</v>
      </c>
      <c r="AB9" s="46" t="s">
        <v>123</v>
      </c>
      <c r="AC9" s="46" t="s">
        <v>127</v>
      </c>
      <c r="AD9" s="61">
        <f ca="1" t="shared" si="0"/>
        <v>12038787</v>
      </c>
      <c r="AF9" s="67">
        <f>'水洗化人口等'!B9</f>
        <v>13101</v>
      </c>
      <c r="AG9" s="65">
        <v>9</v>
      </c>
      <c r="AI9" s="62">
        <v>4</v>
      </c>
      <c r="AJ9" s="62" t="s">
        <v>218</v>
      </c>
    </row>
    <row r="10" spans="2:36" s="46" customFormat="1" ht="19.5" customHeight="1">
      <c r="B10" s="150" t="s">
        <v>81</v>
      </c>
      <c r="C10" s="52" t="s">
        <v>82</v>
      </c>
      <c r="D10" s="75">
        <f>AD9</f>
        <v>12038787</v>
      </c>
      <c r="F10" s="149"/>
      <c r="G10" s="47" t="s">
        <v>83</v>
      </c>
      <c r="H10" s="48">
        <f t="shared" si="1"/>
        <v>31180</v>
      </c>
      <c r="I10" s="48">
        <f t="shared" si="2"/>
        <v>28808</v>
      </c>
      <c r="J10" s="48">
        <f t="shared" si="3"/>
        <v>59988</v>
      </c>
      <c r="K10" s="49">
        <f t="shared" si="4"/>
        <v>0.3024442382930666</v>
      </c>
      <c r="L10" s="53" t="s">
        <v>84</v>
      </c>
      <c r="M10" s="82" t="s">
        <v>84</v>
      </c>
      <c r="AA10" s="46" t="s">
        <v>85</v>
      </c>
      <c r="AB10" s="46" t="s">
        <v>123</v>
      </c>
      <c r="AC10" s="46" t="s">
        <v>128</v>
      </c>
      <c r="AD10" s="61">
        <f ca="1" t="shared" si="0"/>
        <v>2259</v>
      </c>
      <c r="AF10" s="67">
        <f>'水洗化人口等'!B10</f>
        <v>13102</v>
      </c>
      <c r="AG10" s="65">
        <v>10</v>
      </c>
      <c r="AI10" s="62">
        <v>5</v>
      </c>
      <c r="AJ10" s="62" t="s">
        <v>217</v>
      </c>
    </row>
    <row r="11" spans="2:36" s="46" customFormat="1" ht="19.5" customHeight="1">
      <c r="B11" s="151"/>
      <c r="C11" s="47" t="s">
        <v>85</v>
      </c>
      <c r="D11" s="75">
        <f>AD10</f>
        <v>2259</v>
      </c>
      <c r="F11" s="149"/>
      <c r="G11" s="47" t="s">
        <v>86</v>
      </c>
      <c r="H11" s="48">
        <f t="shared" si="1"/>
        <v>0</v>
      </c>
      <c r="I11" s="48">
        <f t="shared" si="2"/>
        <v>0</v>
      </c>
      <c r="J11" s="48">
        <f t="shared" si="3"/>
        <v>0</v>
      </c>
      <c r="K11" s="49">
        <f t="shared" si="4"/>
        <v>0</v>
      </c>
      <c r="L11" s="53" t="s">
        <v>87</v>
      </c>
      <c r="M11" s="82" t="s">
        <v>87</v>
      </c>
      <c r="AA11" s="46" t="s">
        <v>88</v>
      </c>
      <c r="AB11" s="46" t="s">
        <v>123</v>
      </c>
      <c r="AC11" s="46" t="s">
        <v>129</v>
      </c>
      <c r="AD11" s="61">
        <f ca="1" t="shared" si="0"/>
        <v>227442</v>
      </c>
      <c r="AF11" s="67">
        <f>'水洗化人口等'!B11</f>
        <v>13103</v>
      </c>
      <c r="AG11" s="65">
        <v>11</v>
      </c>
      <c r="AI11" s="62">
        <v>6</v>
      </c>
      <c r="AJ11" s="62" t="s">
        <v>216</v>
      </c>
    </row>
    <row r="12" spans="2:36" s="46" customFormat="1" ht="19.5" customHeight="1">
      <c r="B12" s="151"/>
      <c r="C12" s="47" t="s">
        <v>88</v>
      </c>
      <c r="D12" s="75">
        <f>AD11</f>
        <v>227442</v>
      </c>
      <c r="F12" s="149"/>
      <c r="G12" s="47" t="s">
        <v>89</v>
      </c>
      <c r="H12" s="48">
        <f t="shared" si="1"/>
        <v>0</v>
      </c>
      <c r="I12" s="48">
        <f t="shared" si="2"/>
        <v>0</v>
      </c>
      <c r="J12" s="48">
        <f t="shared" si="3"/>
        <v>0</v>
      </c>
      <c r="K12" s="49">
        <f t="shared" si="4"/>
        <v>0</v>
      </c>
      <c r="L12" s="53" t="s">
        <v>90</v>
      </c>
      <c r="M12" s="82" t="s">
        <v>90</v>
      </c>
      <c r="AA12" s="46" t="s">
        <v>130</v>
      </c>
      <c r="AB12" s="46" t="s">
        <v>123</v>
      </c>
      <c r="AC12" s="46" t="s">
        <v>131</v>
      </c>
      <c r="AD12" s="61">
        <f ca="1" t="shared" si="0"/>
        <v>97273</v>
      </c>
      <c r="AF12" s="67">
        <f>'水洗化人口等'!B12</f>
        <v>13104</v>
      </c>
      <c r="AG12" s="65">
        <v>12</v>
      </c>
      <c r="AI12" s="62">
        <v>7</v>
      </c>
      <c r="AJ12" s="62" t="s">
        <v>215</v>
      </c>
    </row>
    <row r="13" spans="2:36" s="46" customFormat="1" ht="19.5" customHeight="1">
      <c r="B13" s="152"/>
      <c r="C13" s="51" t="s">
        <v>79</v>
      </c>
      <c r="D13" s="76">
        <f>SUM(D10:D12)</f>
        <v>12268488</v>
      </c>
      <c r="F13" s="149"/>
      <c r="G13" s="47" t="s">
        <v>91</v>
      </c>
      <c r="H13" s="48">
        <f t="shared" si="1"/>
        <v>22734</v>
      </c>
      <c r="I13" s="48">
        <f t="shared" si="2"/>
        <v>13696</v>
      </c>
      <c r="J13" s="48">
        <f t="shared" si="3"/>
        <v>36430</v>
      </c>
      <c r="K13" s="49">
        <f t="shared" si="4"/>
        <v>0.18367079417577542</v>
      </c>
      <c r="L13" s="53" t="s">
        <v>92</v>
      </c>
      <c r="M13" s="82" t="s">
        <v>92</v>
      </c>
      <c r="AA13" s="46" t="s">
        <v>76</v>
      </c>
      <c r="AB13" s="46" t="s">
        <v>124</v>
      </c>
      <c r="AC13" s="46" t="s">
        <v>131</v>
      </c>
      <c r="AD13" s="61">
        <f ca="1" t="shared" si="0"/>
        <v>32753</v>
      </c>
      <c r="AF13" s="67">
        <f>'水洗化人口等'!B13</f>
        <v>13105</v>
      </c>
      <c r="AG13" s="65">
        <v>13</v>
      </c>
      <c r="AI13" s="62">
        <v>8</v>
      </c>
      <c r="AJ13" s="62" t="s">
        <v>214</v>
      </c>
    </row>
    <row r="14" spans="2:36" s="46" customFormat="1" ht="19.5" customHeight="1" thickBot="1">
      <c r="B14" s="153" t="s">
        <v>93</v>
      </c>
      <c r="C14" s="154"/>
      <c r="D14" s="77">
        <f>SUM(D9,D13)</f>
        <v>12328919</v>
      </c>
      <c r="F14" s="149"/>
      <c r="G14" s="47" t="s">
        <v>79</v>
      </c>
      <c r="H14" s="48">
        <f>SUM(H7:H13)</f>
        <v>86667</v>
      </c>
      <c r="I14" s="48">
        <f>SUM(I7:I13)</f>
        <v>111677</v>
      </c>
      <c r="J14" s="48">
        <f>SUM(J7:J13)</f>
        <v>198344</v>
      </c>
      <c r="K14" s="49">
        <v>1</v>
      </c>
      <c r="L14" s="53" t="s">
        <v>92</v>
      </c>
      <c r="M14" s="82" t="s">
        <v>92</v>
      </c>
      <c r="AA14" s="46" t="s">
        <v>78</v>
      </c>
      <c r="AB14" s="46" t="s">
        <v>124</v>
      </c>
      <c r="AC14" s="46" t="s">
        <v>134</v>
      </c>
      <c r="AD14" s="61">
        <f ca="1" t="shared" si="0"/>
        <v>0</v>
      </c>
      <c r="AF14" s="67">
        <f>'水洗化人口等'!B14</f>
        <v>13106</v>
      </c>
      <c r="AG14" s="65">
        <v>14</v>
      </c>
      <c r="AI14" s="62">
        <v>9</v>
      </c>
      <c r="AJ14" s="62" t="s">
        <v>213</v>
      </c>
    </row>
    <row r="15" spans="6:36" s="46" customFormat="1" ht="19.5" customHeight="1">
      <c r="F15" s="155" t="s">
        <v>94</v>
      </c>
      <c r="G15" s="156"/>
      <c r="H15" s="48">
        <f>AD20</f>
        <v>293</v>
      </c>
      <c r="I15" s="48">
        <f>AD31</f>
        <v>7</v>
      </c>
      <c r="J15" s="48">
        <f>SUM(H15:I15)</f>
        <v>300</v>
      </c>
      <c r="K15" s="53" t="s">
        <v>95</v>
      </c>
      <c r="L15" s="53" t="s">
        <v>95</v>
      </c>
      <c r="M15" s="82" t="s">
        <v>95</v>
      </c>
      <c r="AA15" s="46" t="s">
        <v>80</v>
      </c>
      <c r="AB15" s="46" t="s">
        <v>124</v>
      </c>
      <c r="AC15" s="46" t="s">
        <v>135</v>
      </c>
      <c r="AD15" s="61">
        <f ca="1" t="shared" si="0"/>
        <v>0</v>
      </c>
      <c r="AF15" s="67">
        <f>'水洗化人口等'!B15</f>
        <v>13107</v>
      </c>
      <c r="AG15" s="65">
        <v>15</v>
      </c>
      <c r="AI15" s="62">
        <v>10</v>
      </c>
      <c r="AJ15" s="62" t="s">
        <v>212</v>
      </c>
    </row>
    <row r="16" spans="2:36" s="46" customFormat="1" ht="19.5" customHeight="1" thickBot="1">
      <c r="B16" s="54" t="s">
        <v>96</v>
      </c>
      <c r="F16" s="153" t="s">
        <v>8</v>
      </c>
      <c r="G16" s="154"/>
      <c r="H16" s="83">
        <f>SUM(H14:H15)</f>
        <v>86960</v>
      </c>
      <c r="I16" s="83">
        <f>SUM(I14:I15)</f>
        <v>111684</v>
      </c>
      <c r="J16" s="83">
        <f>SUM(J14:J15)</f>
        <v>198644</v>
      </c>
      <c r="K16" s="84" t="s">
        <v>92</v>
      </c>
      <c r="L16" s="85">
        <f>SUM(L7:L9)</f>
        <v>3887</v>
      </c>
      <c r="M16" s="86">
        <f>SUM(M7:M9)</f>
        <v>78</v>
      </c>
      <c r="AA16" s="46" t="s">
        <v>83</v>
      </c>
      <c r="AB16" s="46" t="s">
        <v>124</v>
      </c>
      <c r="AC16" s="46" t="s">
        <v>136</v>
      </c>
      <c r="AD16" s="61">
        <f ca="1" t="shared" si="0"/>
        <v>31180</v>
      </c>
      <c r="AF16" s="67">
        <f>'水洗化人口等'!B16</f>
        <v>13108</v>
      </c>
      <c r="AG16" s="65">
        <v>16</v>
      </c>
      <c r="AI16" s="62">
        <v>11</v>
      </c>
      <c r="AJ16" s="62" t="s">
        <v>211</v>
      </c>
    </row>
    <row r="17" spans="3:36" s="46" customFormat="1" ht="19.5" customHeight="1" thickBot="1">
      <c r="C17" s="89">
        <f>AD12</f>
        <v>97273</v>
      </c>
      <c r="D17" s="46" t="s">
        <v>97</v>
      </c>
      <c r="AA17" s="46" t="s">
        <v>86</v>
      </c>
      <c r="AB17" s="46" t="s">
        <v>124</v>
      </c>
      <c r="AC17" s="46" t="s">
        <v>137</v>
      </c>
      <c r="AD17" s="61">
        <f ca="1" t="shared" si="0"/>
        <v>0</v>
      </c>
      <c r="AF17" s="67">
        <f>'水洗化人口等'!B17</f>
        <v>13109</v>
      </c>
      <c r="AG17" s="65">
        <v>17</v>
      </c>
      <c r="AI17" s="62">
        <v>12</v>
      </c>
      <c r="AJ17" s="62" t="s">
        <v>210</v>
      </c>
    </row>
    <row r="18" spans="10:36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138</v>
      </c>
      <c r="AD18" s="61">
        <f ca="1" t="shared" si="0"/>
        <v>0</v>
      </c>
      <c r="AF18" s="67">
        <f>'水洗化人口等'!B18</f>
        <v>13110</v>
      </c>
      <c r="AG18" s="65">
        <v>18</v>
      </c>
      <c r="AI18" s="62">
        <v>13</v>
      </c>
      <c r="AJ18" s="62" t="s">
        <v>209</v>
      </c>
    </row>
    <row r="19" spans="3:36" s="46" customFormat="1" ht="15.75" customHeight="1">
      <c r="C19" s="46" t="s">
        <v>98</v>
      </c>
      <c r="D19" s="55">
        <f>IF(D$14&gt;0,D13/D$14,0)</f>
        <v>0.9950984348262812</v>
      </c>
      <c r="F19" s="144" t="s">
        <v>99</v>
      </c>
      <c r="G19" s="145"/>
      <c r="H19" s="78" t="s">
        <v>68</v>
      </c>
      <c r="I19" s="78" t="s">
        <v>69</v>
      </c>
      <c r="J19" s="87" t="s">
        <v>8</v>
      </c>
      <c r="AA19" s="46" t="s">
        <v>91</v>
      </c>
      <c r="AB19" s="46" t="s">
        <v>124</v>
      </c>
      <c r="AC19" s="46" t="s">
        <v>139</v>
      </c>
      <c r="AD19" s="61">
        <f ca="1" t="shared" si="0"/>
        <v>22734</v>
      </c>
      <c r="AF19" s="67">
        <f>'水洗化人口等'!B19</f>
        <v>13111</v>
      </c>
      <c r="AG19" s="65">
        <v>19</v>
      </c>
      <c r="AI19" s="62">
        <v>14</v>
      </c>
      <c r="AJ19" s="62" t="s">
        <v>208</v>
      </c>
    </row>
    <row r="20" spans="3:36" s="46" customFormat="1" ht="15.75" customHeight="1">
      <c r="C20" s="46" t="s">
        <v>100</v>
      </c>
      <c r="D20" s="55">
        <f>IF(D$14&gt;0,D9/D$14,0)</f>
        <v>0.004901565173718799</v>
      </c>
      <c r="F20" s="155" t="s">
        <v>101</v>
      </c>
      <c r="G20" s="156"/>
      <c r="H20" s="48">
        <f>AD21</f>
        <v>15014</v>
      </c>
      <c r="I20" s="48">
        <f>AD32</f>
        <v>7507</v>
      </c>
      <c r="J20" s="75">
        <f>SUM(H20:I20)</f>
        <v>22521</v>
      </c>
      <c r="AA20" s="46" t="s">
        <v>94</v>
      </c>
      <c r="AB20" s="46" t="s">
        <v>124</v>
      </c>
      <c r="AC20" s="46" t="s">
        <v>172</v>
      </c>
      <c r="AD20" s="61">
        <f ca="1" t="shared" si="0"/>
        <v>293</v>
      </c>
      <c r="AF20" s="67">
        <f>'水洗化人口等'!B20</f>
        <v>13112</v>
      </c>
      <c r="AG20" s="65">
        <v>20</v>
      </c>
      <c r="AI20" s="62">
        <v>15</v>
      </c>
      <c r="AJ20" s="62" t="s">
        <v>207</v>
      </c>
    </row>
    <row r="21" spans="3:36" s="46" customFormat="1" ht="15.75" customHeight="1">
      <c r="C21" s="56" t="s">
        <v>102</v>
      </c>
      <c r="D21" s="55">
        <f>IF(D$14&gt;0,D10/D$14,0)</f>
        <v>0.9764673610070761</v>
      </c>
      <c r="F21" s="155" t="s">
        <v>103</v>
      </c>
      <c r="G21" s="156"/>
      <c r="H21" s="48">
        <f>AD22</f>
        <v>52571</v>
      </c>
      <c r="I21" s="48">
        <f>AD33</f>
        <v>19809</v>
      </c>
      <c r="J21" s="75">
        <f>SUM(H21:I21)</f>
        <v>72380</v>
      </c>
      <c r="AA21" s="46" t="s">
        <v>101</v>
      </c>
      <c r="AB21" s="46" t="s">
        <v>124</v>
      </c>
      <c r="AC21" s="46" t="s">
        <v>147</v>
      </c>
      <c r="AD21" s="61">
        <f ca="1" t="shared" si="0"/>
        <v>15014</v>
      </c>
      <c r="AF21" s="67">
        <f>'水洗化人口等'!B21</f>
        <v>13113</v>
      </c>
      <c r="AG21" s="65">
        <v>21</v>
      </c>
      <c r="AI21" s="62">
        <v>16</v>
      </c>
      <c r="AJ21" s="62" t="s">
        <v>206</v>
      </c>
    </row>
    <row r="22" spans="3:36" ht="15.75" customHeight="1">
      <c r="C22" s="44" t="s">
        <v>104</v>
      </c>
      <c r="D22" s="55">
        <f>IF(D$14&gt;0,D12/D$14,0)</f>
        <v>0.01844784607636728</v>
      </c>
      <c r="F22" s="155" t="s">
        <v>105</v>
      </c>
      <c r="G22" s="156"/>
      <c r="H22" s="48">
        <f>AD23</f>
        <v>217</v>
      </c>
      <c r="I22" s="48">
        <f>AD34</f>
        <v>103226</v>
      </c>
      <c r="J22" s="75">
        <f>SUM(H22:I22)</f>
        <v>103443</v>
      </c>
      <c r="AA22" s="46" t="s">
        <v>103</v>
      </c>
      <c r="AB22" s="46" t="s">
        <v>124</v>
      </c>
      <c r="AC22" s="46" t="s">
        <v>148</v>
      </c>
      <c r="AD22" s="61">
        <f ca="1" t="shared" si="0"/>
        <v>52571</v>
      </c>
      <c r="AF22" s="67">
        <f>'水洗化人口等'!B22</f>
        <v>13114</v>
      </c>
      <c r="AG22" s="65">
        <v>22</v>
      </c>
      <c r="AI22" s="62">
        <v>17</v>
      </c>
      <c r="AJ22" s="62" t="s">
        <v>205</v>
      </c>
    </row>
    <row r="23" spans="3:36" ht="15.75" customHeight="1" thickBot="1">
      <c r="C23" s="44" t="s">
        <v>106</v>
      </c>
      <c r="D23" s="55">
        <f>IF(D$14&gt;0,C17/D$14,0)</f>
        <v>0.007889823917246921</v>
      </c>
      <c r="F23" s="153" t="s">
        <v>8</v>
      </c>
      <c r="G23" s="154"/>
      <c r="H23" s="83">
        <f>SUM(H20:H22)</f>
        <v>67802</v>
      </c>
      <c r="I23" s="83">
        <f>SUM(I20:I22)</f>
        <v>130542</v>
      </c>
      <c r="J23" s="88">
        <f>SUM(J20:J22)</f>
        <v>198344</v>
      </c>
      <c r="AA23" s="44" t="s">
        <v>105</v>
      </c>
      <c r="AB23" s="46" t="s">
        <v>124</v>
      </c>
      <c r="AC23" s="44" t="s">
        <v>149</v>
      </c>
      <c r="AD23" s="61">
        <f ca="1" t="shared" si="0"/>
        <v>217</v>
      </c>
      <c r="AF23" s="67">
        <f>'水洗化人口等'!B23</f>
        <v>13115</v>
      </c>
      <c r="AG23" s="65">
        <v>23</v>
      </c>
      <c r="AI23" s="62">
        <v>18</v>
      </c>
      <c r="AJ23" s="62" t="s">
        <v>204</v>
      </c>
    </row>
    <row r="24" spans="3:36" ht="15.75" customHeight="1">
      <c r="C24" s="44" t="s">
        <v>107</v>
      </c>
      <c r="D24" s="55">
        <f>IF(D$9&gt;0,D7/D$9,0)</f>
        <v>0.9955486422531482</v>
      </c>
      <c r="F24" s="57"/>
      <c r="J24" s="58"/>
      <c r="AA24" s="46" t="s">
        <v>76</v>
      </c>
      <c r="AB24" s="46" t="s">
        <v>124</v>
      </c>
      <c r="AC24" s="46" t="s">
        <v>140</v>
      </c>
      <c r="AD24" s="61">
        <f ca="1" t="shared" si="0"/>
        <v>69173</v>
      </c>
      <c r="AF24" s="67">
        <f>'水洗化人口等'!B24</f>
        <v>13116</v>
      </c>
      <c r="AG24" s="65">
        <v>24</v>
      </c>
      <c r="AI24" s="62">
        <v>19</v>
      </c>
      <c r="AJ24" s="62" t="s">
        <v>203</v>
      </c>
    </row>
    <row r="25" spans="3:36" ht="15.75" customHeight="1" thickBot="1">
      <c r="C25" s="44" t="s">
        <v>108</v>
      </c>
      <c r="D25" s="55">
        <f>IF(D$9&gt;0,D8/D$9,0)</f>
        <v>0.004451357746851781</v>
      </c>
      <c r="J25" s="59" t="s">
        <v>109</v>
      </c>
      <c r="AA25" s="46" t="s">
        <v>78</v>
      </c>
      <c r="AB25" s="46" t="s">
        <v>124</v>
      </c>
      <c r="AC25" s="46" t="s">
        <v>141</v>
      </c>
      <c r="AD25" s="61">
        <f ca="1" t="shared" si="0"/>
        <v>0</v>
      </c>
      <c r="AF25" s="67">
        <f>'水洗化人口等'!B25</f>
        <v>13117</v>
      </c>
      <c r="AG25" s="65">
        <v>25</v>
      </c>
      <c r="AI25" s="62">
        <v>20</v>
      </c>
      <c r="AJ25" s="62" t="s">
        <v>202</v>
      </c>
    </row>
    <row r="26" spans="6:36" ht="15" customHeight="1">
      <c r="F26" s="157" t="s">
        <v>110</v>
      </c>
      <c r="G26" s="158"/>
      <c r="H26" s="158"/>
      <c r="I26" s="161" t="s">
        <v>111</v>
      </c>
      <c r="J26" s="163" t="s">
        <v>112</v>
      </c>
      <c r="AA26" s="44" t="s">
        <v>80</v>
      </c>
      <c r="AB26" s="46" t="s">
        <v>124</v>
      </c>
      <c r="AC26" s="44" t="s">
        <v>142</v>
      </c>
      <c r="AD26" s="61">
        <f ca="1" t="shared" si="0"/>
        <v>0</v>
      </c>
      <c r="AF26" s="67">
        <f>'水洗化人口等'!B26</f>
        <v>13118</v>
      </c>
      <c r="AG26" s="65">
        <v>26</v>
      </c>
      <c r="AI26" s="62">
        <v>21</v>
      </c>
      <c r="AJ26" s="62" t="s">
        <v>201</v>
      </c>
    </row>
    <row r="27" spans="6:36" ht="15" customHeight="1">
      <c r="F27" s="159"/>
      <c r="G27" s="160"/>
      <c r="H27" s="160"/>
      <c r="I27" s="162"/>
      <c r="J27" s="164"/>
      <c r="AA27" s="44" t="s">
        <v>83</v>
      </c>
      <c r="AB27" s="46" t="s">
        <v>124</v>
      </c>
      <c r="AC27" s="44" t="s">
        <v>143</v>
      </c>
      <c r="AD27" s="61">
        <f ca="1" t="shared" si="0"/>
        <v>28808</v>
      </c>
      <c r="AF27" s="67">
        <f>'水洗化人口等'!B27</f>
        <v>13119</v>
      </c>
      <c r="AG27" s="65">
        <v>27</v>
      </c>
      <c r="AI27" s="62">
        <v>22</v>
      </c>
      <c r="AJ27" s="62" t="s">
        <v>200</v>
      </c>
    </row>
    <row r="28" spans="6:36" ht="15" customHeight="1">
      <c r="F28" s="165" t="s">
        <v>113</v>
      </c>
      <c r="G28" s="166"/>
      <c r="H28" s="167"/>
      <c r="I28" s="50">
        <f>AD41</f>
        <v>0</v>
      </c>
      <c r="J28" s="90">
        <f>AD51</f>
        <v>6</v>
      </c>
      <c r="AA28" s="44" t="s">
        <v>86</v>
      </c>
      <c r="AB28" s="46" t="s">
        <v>124</v>
      </c>
      <c r="AC28" s="44" t="s">
        <v>144</v>
      </c>
      <c r="AD28" s="61">
        <f ca="1" t="shared" si="0"/>
        <v>0</v>
      </c>
      <c r="AF28" s="67">
        <f>'水洗化人口等'!B28</f>
        <v>13120</v>
      </c>
      <c r="AG28" s="65">
        <v>28</v>
      </c>
      <c r="AI28" s="62">
        <v>23</v>
      </c>
      <c r="AJ28" s="62" t="s">
        <v>199</v>
      </c>
    </row>
    <row r="29" spans="6:36" ht="14.25">
      <c r="F29" s="168" t="s">
        <v>114</v>
      </c>
      <c r="G29" s="169"/>
      <c r="H29" s="170"/>
      <c r="I29" s="50">
        <f aca="true" t="shared" si="5" ref="I29:I37">AD42</f>
        <v>0</v>
      </c>
      <c r="J29" s="90">
        <f>AD52</f>
        <v>0</v>
      </c>
      <c r="AA29" s="44" t="s">
        <v>89</v>
      </c>
      <c r="AB29" s="46" t="s">
        <v>124</v>
      </c>
      <c r="AC29" s="44" t="s">
        <v>145</v>
      </c>
      <c r="AD29" s="61">
        <f ca="1" t="shared" si="0"/>
        <v>0</v>
      </c>
      <c r="AF29" s="67">
        <f>'水洗化人口等'!B29</f>
        <v>13121</v>
      </c>
      <c r="AG29" s="65">
        <v>29</v>
      </c>
      <c r="AI29" s="62">
        <v>24</v>
      </c>
      <c r="AJ29" s="62" t="s">
        <v>198</v>
      </c>
    </row>
    <row r="30" spans="6:36" ht="14.25">
      <c r="F30" s="165" t="s">
        <v>115</v>
      </c>
      <c r="G30" s="166"/>
      <c r="H30" s="167"/>
      <c r="I30" s="50">
        <f t="shared" si="5"/>
        <v>552</v>
      </c>
      <c r="J30" s="90">
        <f>AD53</f>
        <v>0</v>
      </c>
      <c r="AA30" s="44" t="s">
        <v>91</v>
      </c>
      <c r="AB30" s="46" t="s">
        <v>124</v>
      </c>
      <c r="AC30" s="44" t="s">
        <v>146</v>
      </c>
      <c r="AD30" s="61">
        <f ca="1" t="shared" si="0"/>
        <v>13696</v>
      </c>
      <c r="AF30" s="67">
        <f>'水洗化人口等'!B30</f>
        <v>13122</v>
      </c>
      <c r="AG30" s="65">
        <v>30</v>
      </c>
      <c r="AI30" s="102">
        <v>25</v>
      </c>
      <c r="AJ30" s="102" t="s">
        <v>197</v>
      </c>
    </row>
    <row r="31" spans="6:36" ht="14.25">
      <c r="F31" s="165" t="s">
        <v>44</v>
      </c>
      <c r="G31" s="166"/>
      <c r="H31" s="167"/>
      <c r="I31" s="50">
        <f t="shared" si="5"/>
        <v>34</v>
      </c>
      <c r="J31" s="90">
        <f>AD54</f>
        <v>0</v>
      </c>
      <c r="AA31" s="46" t="s">
        <v>94</v>
      </c>
      <c r="AB31" s="46" t="s">
        <v>124</v>
      </c>
      <c r="AC31" s="44" t="s">
        <v>173</v>
      </c>
      <c r="AD31" s="61">
        <f ca="1" t="shared" si="0"/>
        <v>7</v>
      </c>
      <c r="AF31" s="67">
        <f>'水洗化人口等'!B31</f>
        <v>13123</v>
      </c>
      <c r="AG31" s="65">
        <v>31</v>
      </c>
      <c r="AI31" s="102">
        <v>26</v>
      </c>
      <c r="AJ31" s="102" t="s">
        <v>196</v>
      </c>
    </row>
    <row r="32" spans="6:36" ht="14.25">
      <c r="F32" s="165" t="s">
        <v>45</v>
      </c>
      <c r="G32" s="166"/>
      <c r="H32" s="167"/>
      <c r="I32" s="50">
        <f t="shared" si="5"/>
        <v>0</v>
      </c>
      <c r="J32" s="90">
        <f>AD55</f>
        <v>0</v>
      </c>
      <c r="AA32" s="44" t="s">
        <v>101</v>
      </c>
      <c r="AB32" s="46" t="s">
        <v>124</v>
      </c>
      <c r="AC32" s="44" t="s">
        <v>125</v>
      </c>
      <c r="AD32" s="61">
        <f ca="1" t="shared" si="0"/>
        <v>7507</v>
      </c>
      <c r="AF32" s="67">
        <f>'水洗化人口等'!B32</f>
        <v>13201</v>
      </c>
      <c r="AG32" s="65">
        <v>32</v>
      </c>
      <c r="AI32" s="102">
        <v>27</v>
      </c>
      <c r="AJ32" s="102" t="s">
        <v>195</v>
      </c>
    </row>
    <row r="33" spans="6:36" ht="14.25">
      <c r="F33" s="165" t="s">
        <v>116</v>
      </c>
      <c r="G33" s="166"/>
      <c r="H33" s="167"/>
      <c r="I33" s="50">
        <f t="shared" si="5"/>
        <v>0</v>
      </c>
      <c r="J33" s="82" t="s">
        <v>95</v>
      </c>
      <c r="AA33" s="44" t="s">
        <v>103</v>
      </c>
      <c r="AB33" s="46" t="s">
        <v>124</v>
      </c>
      <c r="AC33" s="44" t="s">
        <v>150</v>
      </c>
      <c r="AD33" s="61">
        <f ca="1" t="shared" si="0"/>
        <v>19809</v>
      </c>
      <c r="AF33" s="67">
        <f>'水洗化人口等'!B33</f>
        <v>13202</v>
      </c>
      <c r="AG33" s="65">
        <v>33</v>
      </c>
      <c r="AI33" s="102">
        <v>28</v>
      </c>
      <c r="AJ33" s="102" t="s">
        <v>194</v>
      </c>
    </row>
    <row r="34" spans="6:36" ht="14.25">
      <c r="F34" s="165" t="s">
        <v>117</v>
      </c>
      <c r="G34" s="166"/>
      <c r="H34" s="167"/>
      <c r="I34" s="50">
        <f t="shared" si="5"/>
        <v>0</v>
      </c>
      <c r="J34" s="82" t="s">
        <v>87</v>
      </c>
      <c r="AA34" s="44" t="s">
        <v>105</v>
      </c>
      <c r="AB34" s="46" t="s">
        <v>124</v>
      </c>
      <c r="AC34" s="44" t="s">
        <v>128</v>
      </c>
      <c r="AD34" s="61">
        <f ca="1" t="shared" si="0"/>
        <v>103226</v>
      </c>
      <c r="AF34" s="67">
        <f>'水洗化人口等'!B34</f>
        <v>13203</v>
      </c>
      <c r="AG34" s="65">
        <v>34</v>
      </c>
      <c r="AI34" s="102">
        <v>29</v>
      </c>
      <c r="AJ34" s="102" t="s">
        <v>193</v>
      </c>
    </row>
    <row r="35" spans="6:36" ht="14.25">
      <c r="F35" s="165" t="s">
        <v>118</v>
      </c>
      <c r="G35" s="166"/>
      <c r="H35" s="167"/>
      <c r="I35" s="50">
        <f t="shared" si="5"/>
        <v>135</v>
      </c>
      <c r="J35" s="82" t="s">
        <v>90</v>
      </c>
      <c r="AA35" s="44" t="s">
        <v>76</v>
      </c>
      <c r="AB35" s="46" t="s">
        <v>124</v>
      </c>
      <c r="AC35" s="44" t="s">
        <v>151</v>
      </c>
      <c r="AD35" s="72">
        <f ca="1" t="shared" si="0"/>
        <v>3887</v>
      </c>
      <c r="AF35" s="67">
        <f>'水洗化人口等'!B35</f>
        <v>13204</v>
      </c>
      <c r="AG35" s="65">
        <v>35</v>
      </c>
      <c r="AI35" s="102">
        <v>30</v>
      </c>
      <c r="AJ35" s="102" t="s">
        <v>192</v>
      </c>
    </row>
    <row r="36" spans="6:36" ht="14.25">
      <c r="F36" s="165" t="s">
        <v>119</v>
      </c>
      <c r="G36" s="166"/>
      <c r="H36" s="167"/>
      <c r="I36" s="50">
        <f t="shared" si="5"/>
        <v>0</v>
      </c>
      <c r="J36" s="82" t="s">
        <v>120</v>
      </c>
      <c r="AA36" s="44" t="s">
        <v>78</v>
      </c>
      <c r="AB36" s="46" t="s">
        <v>124</v>
      </c>
      <c r="AC36" s="44" t="s">
        <v>152</v>
      </c>
      <c r="AD36" s="72">
        <f ca="1" t="shared" si="0"/>
        <v>0</v>
      </c>
      <c r="AF36" s="67">
        <f>'水洗化人口等'!B36</f>
        <v>13205</v>
      </c>
      <c r="AG36" s="65">
        <v>36</v>
      </c>
      <c r="AI36" s="102">
        <v>31</v>
      </c>
      <c r="AJ36" s="102" t="s">
        <v>191</v>
      </c>
    </row>
    <row r="37" spans="6:36" ht="14.25">
      <c r="F37" s="165" t="s">
        <v>121</v>
      </c>
      <c r="G37" s="166"/>
      <c r="H37" s="167"/>
      <c r="I37" s="50">
        <f t="shared" si="5"/>
        <v>3160</v>
      </c>
      <c r="J37" s="82" t="s">
        <v>122</v>
      </c>
      <c r="AA37" s="44" t="s">
        <v>80</v>
      </c>
      <c r="AB37" s="46" t="s">
        <v>124</v>
      </c>
      <c r="AC37" s="44" t="s">
        <v>153</v>
      </c>
      <c r="AD37" s="72">
        <f ca="1" t="shared" si="0"/>
        <v>0</v>
      </c>
      <c r="AF37" s="67">
        <f>'水洗化人口等'!B37</f>
        <v>13206</v>
      </c>
      <c r="AG37" s="65">
        <v>37</v>
      </c>
      <c r="AI37" s="102">
        <v>32</v>
      </c>
      <c r="AJ37" s="102" t="s">
        <v>190</v>
      </c>
    </row>
    <row r="38" spans="6:36" ht="15" thickBot="1">
      <c r="F38" s="171" t="s">
        <v>36</v>
      </c>
      <c r="G38" s="172"/>
      <c r="H38" s="173"/>
      <c r="I38" s="91">
        <f>SUM(I28:I37)</f>
        <v>3881</v>
      </c>
      <c r="J38" s="92">
        <f>SUM(J28:J32)</f>
        <v>6</v>
      </c>
      <c r="AA38" s="44" t="s">
        <v>76</v>
      </c>
      <c r="AB38" s="46" t="s">
        <v>124</v>
      </c>
      <c r="AC38" s="44" t="s">
        <v>154</v>
      </c>
      <c r="AD38" s="72">
        <f ca="1" t="shared" si="0"/>
        <v>78</v>
      </c>
      <c r="AF38" s="67">
        <f>'水洗化人口等'!B38</f>
        <v>13207</v>
      </c>
      <c r="AG38" s="65">
        <v>38</v>
      </c>
      <c r="AI38" s="102">
        <v>33</v>
      </c>
      <c r="AJ38" s="102" t="s">
        <v>189</v>
      </c>
    </row>
    <row r="39" spans="27:36" ht="14.25">
      <c r="AA39" s="44" t="s">
        <v>78</v>
      </c>
      <c r="AB39" s="46" t="s">
        <v>124</v>
      </c>
      <c r="AC39" s="44" t="s">
        <v>155</v>
      </c>
      <c r="AD39" s="72">
        <f aca="true" ca="1" t="shared" si="6" ref="AD39:AD55">IF(AD$2=0,INDIRECT(AB39&amp;"!"&amp;AC39&amp;$AG$2),0)</f>
        <v>0</v>
      </c>
      <c r="AF39" s="67">
        <f>'水洗化人口等'!B39</f>
        <v>13208</v>
      </c>
      <c r="AG39" s="65">
        <v>39</v>
      </c>
      <c r="AI39" s="102">
        <v>34</v>
      </c>
      <c r="AJ39" s="102" t="s">
        <v>188</v>
      </c>
    </row>
    <row r="40" spans="27:36" ht="14.25">
      <c r="AA40" s="44" t="s">
        <v>80</v>
      </c>
      <c r="AB40" s="46" t="s">
        <v>124</v>
      </c>
      <c r="AC40" s="44" t="s">
        <v>156</v>
      </c>
      <c r="AD40" s="72">
        <f ca="1" t="shared" si="6"/>
        <v>0</v>
      </c>
      <c r="AF40" s="67">
        <f>'水洗化人口等'!B40</f>
        <v>13209</v>
      </c>
      <c r="AG40" s="65">
        <v>40</v>
      </c>
      <c r="AI40" s="102">
        <v>35</v>
      </c>
      <c r="AJ40" s="102" t="s">
        <v>187</v>
      </c>
    </row>
    <row r="41" spans="27:36" ht="14.25">
      <c r="AA41" s="44" t="s">
        <v>113</v>
      </c>
      <c r="AB41" s="46" t="s">
        <v>124</v>
      </c>
      <c r="AC41" s="44" t="s">
        <v>157</v>
      </c>
      <c r="AD41" s="72">
        <f ca="1" t="shared" si="6"/>
        <v>0</v>
      </c>
      <c r="AF41" s="67">
        <f>'水洗化人口等'!B41</f>
        <v>13210</v>
      </c>
      <c r="AG41" s="65">
        <v>41</v>
      </c>
      <c r="AI41" s="65">
        <v>36</v>
      </c>
      <c r="AJ41" s="65" t="s">
        <v>186</v>
      </c>
    </row>
    <row r="42" spans="27:36" ht="14.25">
      <c r="AA42" s="44" t="s">
        <v>114</v>
      </c>
      <c r="AB42" s="46" t="s">
        <v>124</v>
      </c>
      <c r="AC42" s="44" t="s">
        <v>158</v>
      </c>
      <c r="AD42" s="72">
        <f ca="1" t="shared" si="6"/>
        <v>0</v>
      </c>
      <c r="AF42" s="67">
        <f>'水洗化人口等'!B42</f>
        <v>13211</v>
      </c>
      <c r="AG42" s="65">
        <v>42</v>
      </c>
      <c r="AI42" s="65">
        <v>37</v>
      </c>
      <c r="AJ42" s="65" t="s">
        <v>185</v>
      </c>
    </row>
    <row r="43" spans="27:36" ht="14.25">
      <c r="AA43" s="44" t="s">
        <v>115</v>
      </c>
      <c r="AB43" s="46" t="s">
        <v>124</v>
      </c>
      <c r="AC43" s="44" t="s">
        <v>159</v>
      </c>
      <c r="AD43" s="72">
        <f ca="1" t="shared" si="6"/>
        <v>552</v>
      </c>
      <c r="AF43" s="67">
        <f>'水洗化人口等'!B43</f>
        <v>13212</v>
      </c>
      <c r="AG43" s="65">
        <v>43</v>
      </c>
      <c r="AI43" s="65">
        <v>38</v>
      </c>
      <c r="AJ43" s="65" t="s">
        <v>184</v>
      </c>
    </row>
    <row r="44" spans="27:36" ht="14.25">
      <c r="AA44" s="44" t="s">
        <v>44</v>
      </c>
      <c r="AB44" s="46" t="s">
        <v>124</v>
      </c>
      <c r="AC44" s="44" t="s">
        <v>160</v>
      </c>
      <c r="AD44" s="72">
        <f ca="1" t="shared" si="6"/>
        <v>34</v>
      </c>
      <c r="AF44" s="67">
        <f>'水洗化人口等'!B44</f>
        <v>13213</v>
      </c>
      <c r="AG44" s="65">
        <v>44</v>
      </c>
      <c r="AI44" s="65">
        <v>39</v>
      </c>
      <c r="AJ44" s="65" t="s">
        <v>183</v>
      </c>
    </row>
    <row r="45" spans="27:36" ht="14.25">
      <c r="AA45" s="44" t="s">
        <v>45</v>
      </c>
      <c r="AB45" s="46" t="s">
        <v>124</v>
      </c>
      <c r="AC45" s="44" t="s">
        <v>161</v>
      </c>
      <c r="AD45" s="72">
        <f ca="1" t="shared" si="6"/>
        <v>0</v>
      </c>
      <c r="AF45" s="67">
        <f>'水洗化人口等'!B45</f>
        <v>13214</v>
      </c>
      <c r="AG45" s="65">
        <v>45</v>
      </c>
      <c r="AI45" s="65">
        <v>40</v>
      </c>
      <c r="AJ45" s="65" t="s">
        <v>182</v>
      </c>
    </row>
    <row r="46" spans="27:36" ht="14.25">
      <c r="AA46" s="44" t="s">
        <v>116</v>
      </c>
      <c r="AB46" s="46" t="s">
        <v>124</v>
      </c>
      <c r="AC46" s="44" t="s">
        <v>162</v>
      </c>
      <c r="AD46" s="72">
        <f ca="1" t="shared" si="6"/>
        <v>0</v>
      </c>
      <c r="AF46" s="67">
        <f>'水洗化人口等'!B46</f>
        <v>13215</v>
      </c>
      <c r="AG46" s="65">
        <v>46</v>
      </c>
      <c r="AI46" s="65">
        <v>41</v>
      </c>
      <c r="AJ46" s="65" t="s">
        <v>181</v>
      </c>
    </row>
    <row r="47" spans="27:36" ht="14.25">
      <c r="AA47" s="44" t="s">
        <v>117</v>
      </c>
      <c r="AB47" s="46" t="s">
        <v>124</v>
      </c>
      <c r="AC47" s="44" t="s">
        <v>163</v>
      </c>
      <c r="AD47" s="72">
        <f ca="1" t="shared" si="6"/>
        <v>0</v>
      </c>
      <c r="AF47" s="67">
        <f>'水洗化人口等'!B47</f>
        <v>13218</v>
      </c>
      <c r="AG47" s="65">
        <v>47</v>
      </c>
      <c r="AI47" s="65">
        <v>42</v>
      </c>
      <c r="AJ47" s="65" t="s">
        <v>180</v>
      </c>
    </row>
    <row r="48" spans="27:36" ht="14.25">
      <c r="AA48" s="44" t="s">
        <v>118</v>
      </c>
      <c r="AB48" s="46" t="s">
        <v>124</v>
      </c>
      <c r="AC48" s="44" t="s">
        <v>164</v>
      </c>
      <c r="AD48" s="72">
        <f ca="1" t="shared" si="6"/>
        <v>135</v>
      </c>
      <c r="AF48" s="67">
        <f>'水洗化人口等'!B48</f>
        <v>13219</v>
      </c>
      <c r="AG48" s="65">
        <v>48</v>
      </c>
      <c r="AI48" s="65">
        <v>43</v>
      </c>
      <c r="AJ48" s="65" t="s">
        <v>179</v>
      </c>
    </row>
    <row r="49" spans="27:36" ht="14.25">
      <c r="AA49" s="44" t="s">
        <v>119</v>
      </c>
      <c r="AB49" s="46" t="s">
        <v>124</v>
      </c>
      <c r="AC49" s="44" t="s">
        <v>165</v>
      </c>
      <c r="AD49" s="72">
        <f ca="1" t="shared" si="6"/>
        <v>0</v>
      </c>
      <c r="AF49" s="67">
        <f>'水洗化人口等'!B49</f>
        <v>13220</v>
      </c>
      <c r="AG49" s="65">
        <v>49</v>
      </c>
      <c r="AI49" s="65">
        <v>44</v>
      </c>
      <c r="AJ49" s="65" t="s">
        <v>178</v>
      </c>
    </row>
    <row r="50" spans="27:36" ht="14.25">
      <c r="AA50" s="44" t="s">
        <v>121</v>
      </c>
      <c r="AB50" s="46" t="s">
        <v>124</v>
      </c>
      <c r="AC50" s="44" t="s">
        <v>166</v>
      </c>
      <c r="AD50" s="72">
        <f ca="1" t="shared" si="6"/>
        <v>3160</v>
      </c>
      <c r="AF50" s="67">
        <f>'水洗化人口等'!B50</f>
        <v>13221</v>
      </c>
      <c r="AG50" s="65">
        <v>50</v>
      </c>
      <c r="AI50" s="65">
        <v>45</v>
      </c>
      <c r="AJ50" s="65" t="s">
        <v>177</v>
      </c>
    </row>
    <row r="51" spans="27:36" ht="14.25">
      <c r="AA51" s="44" t="s">
        <v>113</v>
      </c>
      <c r="AB51" s="46" t="s">
        <v>124</v>
      </c>
      <c r="AC51" s="44" t="s">
        <v>167</v>
      </c>
      <c r="AD51" s="72">
        <f ca="1" t="shared" si="6"/>
        <v>6</v>
      </c>
      <c r="AF51" s="67">
        <f>'水洗化人口等'!B51</f>
        <v>13222</v>
      </c>
      <c r="AG51" s="65">
        <v>51</v>
      </c>
      <c r="AI51" s="65">
        <v>46</v>
      </c>
      <c r="AJ51" s="65" t="s">
        <v>176</v>
      </c>
    </row>
    <row r="52" spans="27:36" ht="14.25">
      <c r="AA52" s="44" t="s">
        <v>114</v>
      </c>
      <c r="AB52" s="46" t="s">
        <v>124</v>
      </c>
      <c r="AC52" s="44" t="s">
        <v>168</v>
      </c>
      <c r="AD52" s="72">
        <f ca="1" t="shared" si="6"/>
        <v>0</v>
      </c>
      <c r="AF52" s="67">
        <f>'水洗化人口等'!B52</f>
        <v>13223</v>
      </c>
      <c r="AG52" s="65">
        <v>52</v>
      </c>
      <c r="AI52" s="65">
        <v>47</v>
      </c>
      <c r="AJ52" s="65" t="s">
        <v>175</v>
      </c>
    </row>
    <row r="53" spans="27:33" ht="14.25">
      <c r="AA53" s="44" t="s">
        <v>115</v>
      </c>
      <c r="AB53" s="46" t="s">
        <v>124</v>
      </c>
      <c r="AC53" s="44" t="s">
        <v>169</v>
      </c>
      <c r="AD53" s="72">
        <f ca="1" t="shared" si="6"/>
        <v>0</v>
      </c>
      <c r="AF53" s="67">
        <f>'水洗化人口等'!B53</f>
        <v>13224</v>
      </c>
      <c r="AG53" s="65">
        <v>53</v>
      </c>
    </row>
    <row r="54" spans="27:33" ht="14.25">
      <c r="AA54" s="44" t="s">
        <v>44</v>
      </c>
      <c r="AB54" s="46" t="s">
        <v>124</v>
      </c>
      <c r="AC54" s="44" t="s">
        <v>170</v>
      </c>
      <c r="AD54" s="72">
        <f ca="1" t="shared" si="6"/>
        <v>0</v>
      </c>
      <c r="AF54" s="67">
        <f>'水洗化人口等'!B54</f>
        <v>13225</v>
      </c>
      <c r="AG54" s="65">
        <v>54</v>
      </c>
    </row>
    <row r="55" spans="27:33" ht="14.25">
      <c r="AA55" s="44" t="s">
        <v>45</v>
      </c>
      <c r="AB55" s="46" t="s">
        <v>124</v>
      </c>
      <c r="AC55" s="44" t="s">
        <v>171</v>
      </c>
      <c r="AD55" s="72">
        <f ca="1" t="shared" si="6"/>
        <v>0</v>
      </c>
      <c r="AF55" s="67">
        <f>'水洗化人口等'!B55</f>
        <v>13227</v>
      </c>
      <c r="AG55" s="65">
        <v>55</v>
      </c>
    </row>
    <row r="56" spans="32:33" ht="14.25">
      <c r="AF56" s="67">
        <f>'水洗化人口等'!B56</f>
        <v>13228</v>
      </c>
      <c r="AG56" s="65">
        <v>56</v>
      </c>
    </row>
    <row r="57" spans="32:33" ht="14.25">
      <c r="AF57" s="67">
        <f>'水洗化人口等'!B57</f>
        <v>13229</v>
      </c>
      <c r="AG57" s="65">
        <v>57</v>
      </c>
    </row>
    <row r="58" spans="32:33" ht="14.25">
      <c r="AF58" s="67">
        <f>'水洗化人口等'!B58</f>
        <v>13303</v>
      </c>
      <c r="AG58" s="65">
        <v>58</v>
      </c>
    </row>
    <row r="59" spans="32:33" ht="14.25">
      <c r="AF59" s="67">
        <f>'水洗化人口等'!B59</f>
        <v>13305</v>
      </c>
      <c r="AG59" s="65">
        <v>59</v>
      </c>
    </row>
    <row r="60" spans="32:33" ht="14.25">
      <c r="AF60" s="67">
        <f>'水洗化人口等'!B60</f>
        <v>13307</v>
      </c>
      <c r="AG60" s="65">
        <v>60</v>
      </c>
    </row>
    <row r="61" spans="32:33" ht="14.25">
      <c r="AF61" s="67">
        <f>'水洗化人口等'!B61</f>
        <v>13308</v>
      </c>
      <c r="AG61" s="65">
        <v>61</v>
      </c>
    </row>
    <row r="62" spans="32:33" ht="14.25">
      <c r="AF62" s="67">
        <f>'水洗化人口等'!B62</f>
        <v>13361</v>
      </c>
      <c r="AG62" s="65">
        <v>62</v>
      </c>
    </row>
    <row r="63" spans="32:33" ht="14.25">
      <c r="AF63" s="67">
        <f>'水洗化人口等'!B63</f>
        <v>13362</v>
      </c>
      <c r="AG63" s="65">
        <v>63</v>
      </c>
    </row>
    <row r="64" spans="32:33" ht="14.25">
      <c r="AF64" s="67">
        <f>'水洗化人口等'!B64</f>
        <v>13363</v>
      </c>
      <c r="AG64" s="65">
        <v>64</v>
      </c>
    </row>
    <row r="65" spans="32:33" ht="14.25">
      <c r="AF65" s="67">
        <f>'水洗化人口等'!B65</f>
        <v>13364</v>
      </c>
      <c r="AG65" s="65">
        <v>65</v>
      </c>
    </row>
    <row r="66" spans="32:33" ht="14.25">
      <c r="AF66" s="67">
        <f>'水洗化人口等'!B66</f>
        <v>13381</v>
      </c>
      <c r="AG66" s="65">
        <v>66</v>
      </c>
    </row>
    <row r="67" spans="32:33" ht="14.25">
      <c r="AF67" s="67">
        <f>'水洗化人口等'!B67</f>
        <v>13382</v>
      </c>
      <c r="AG67" s="65">
        <v>67</v>
      </c>
    </row>
    <row r="68" spans="32:33" ht="14.25">
      <c r="AF68" s="67">
        <f>'水洗化人口等'!B68</f>
        <v>13401</v>
      </c>
      <c r="AG68" s="65">
        <v>68</v>
      </c>
    </row>
    <row r="69" spans="32:33" ht="14.25">
      <c r="AF69" s="67">
        <f>'水洗化人口等'!B69</f>
        <v>13402</v>
      </c>
      <c r="AG69" s="65">
        <v>69</v>
      </c>
    </row>
    <row r="70" spans="32:33" ht="14.25">
      <c r="AF70" s="67">
        <f>'水洗化人口等'!B70</f>
        <v>13421</v>
      </c>
      <c r="AG70" s="65">
        <v>70</v>
      </c>
    </row>
    <row r="71" spans="32:33" ht="14.25">
      <c r="AF71" s="67">
        <f>'水洗化人口等'!B71</f>
        <v>0</v>
      </c>
      <c r="AG71" s="65">
        <v>71</v>
      </c>
    </row>
    <row r="72" spans="32:33" ht="14.25">
      <c r="AF72" s="67">
        <f>'水洗化人口等'!B72</f>
        <v>0</v>
      </c>
      <c r="AG72" s="65">
        <v>72</v>
      </c>
    </row>
    <row r="73" spans="32:33" ht="14.25">
      <c r="AF73" s="67">
        <f>'水洗化人口等'!B73</f>
        <v>0</v>
      </c>
      <c r="AG73" s="65">
        <v>73</v>
      </c>
    </row>
    <row r="74" spans="32:33" ht="14.25">
      <c r="AF74" s="67">
        <f>'水洗化人口等'!B74</f>
        <v>0</v>
      </c>
      <c r="AG74" s="65">
        <v>74</v>
      </c>
    </row>
    <row r="75" spans="32:33" ht="14.25">
      <c r="AF75" s="67">
        <f>'水洗化人口等'!B75</f>
        <v>0</v>
      </c>
      <c r="AG75" s="65">
        <v>75</v>
      </c>
    </row>
    <row r="76" spans="32:33" ht="14.25">
      <c r="AF76" s="67">
        <f>'水洗化人口等'!B76</f>
        <v>0</v>
      </c>
      <c r="AG76" s="65">
        <v>76</v>
      </c>
    </row>
    <row r="77" spans="32:33" ht="14.25">
      <c r="AF77" s="67">
        <f>'水洗化人口等'!B77</f>
        <v>0</v>
      </c>
      <c r="AG77" s="65">
        <v>77</v>
      </c>
    </row>
    <row r="78" spans="32:33" ht="14.25">
      <c r="AF78" s="67">
        <f>'水洗化人口等'!B78</f>
        <v>0</v>
      </c>
      <c r="AG78" s="65">
        <v>78</v>
      </c>
    </row>
    <row r="79" spans="32:33" ht="14.25">
      <c r="AF79" s="67">
        <f>'水洗化人口等'!B79</f>
        <v>0</v>
      </c>
      <c r="AG79" s="65">
        <v>79</v>
      </c>
    </row>
    <row r="80" spans="32:33" ht="14.25">
      <c r="AF80" s="67">
        <f>'水洗化人口等'!B80</f>
        <v>0</v>
      </c>
      <c r="AG80" s="65">
        <v>80</v>
      </c>
    </row>
    <row r="81" spans="32:33" ht="14.25">
      <c r="AF81" s="67">
        <f>'水洗化人口等'!B81</f>
        <v>0</v>
      </c>
      <c r="AG81" s="65">
        <v>81</v>
      </c>
    </row>
    <row r="82" spans="32:33" ht="14.25">
      <c r="AF82" s="67">
        <f>'水洗化人口等'!B82</f>
        <v>0</v>
      </c>
      <c r="AG82" s="65">
        <v>82</v>
      </c>
    </row>
    <row r="83" spans="32:33" ht="14.25">
      <c r="AF83" s="67">
        <f>'水洗化人口等'!B83</f>
        <v>0</v>
      </c>
      <c r="AG83" s="65">
        <v>83</v>
      </c>
    </row>
    <row r="84" spans="32:33" ht="14.25">
      <c r="AF84" s="67">
        <f>'水洗化人口等'!B84</f>
        <v>0</v>
      </c>
      <c r="AG84" s="65">
        <v>84</v>
      </c>
    </row>
    <row r="85" spans="32:33" ht="14.25">
      <c r="AF85" s="67">
        <f>'水洗化人口等'!B85</f>
        <v>0</v>
      </c>
      <c r="AG85" s="65">
        <v>85</v>
      </c>
    </row>
    <row r="86" spans="32:33" ht="14.25">
      <c r="AF86" s="67">
        <f>'水洗化人口等'!B86</f>
        <v>0</v>
      </c>
      <c r="AG86" s="65">
        <v>86</v>
      </c>
    </row>
    <row r="87" spans="32:33" ht="14.25">
      <c r="AF87" s="67">
        <f>'水洗化人口等'!B87</f>
        <v>0</v>
      </c>
      <c r="AG87" s="65">
        <v>87</v>
      </c>
    </row>
    <row r="88" spans="32:33" ht="14.25">
      <c r="AF88" s="67">
        <f>'水洗化人口等'!B88</f>
        <v>0</v>
      </c>
      <c r="AG88" s="65">
        <v>88</v>
      </c>
    </row>
    <row r="89" spans="32:33" ht="14.25">
      <c r="AF89" s="67">
        <f>'水洗化人口等'!B89</f>
        <v>0</v>
      </c>
      <c r="AG89" s="65">
        <v>89</v>
      </c>
    </row>
    <row r="90" spans="32:33" ht="14.25">
      <c r="AF90" s="67">
        <f>'水洗化人口等'!B90</f>
        <v>0</v>
      </c>
      <c r="AG90" s="65">
        <v>90</v>
      </c>
    </row>
    <row r="91" spans="32:33" ht="14.25">
      <c r="AF91" s="67">
        <f>'水洗化人口等'!B91</f>
        <v>0</v>
      </c>
      <c r="AG91" s="65">
        <v>91</v>
      </c>
    </row>
    <row r="92" spans="32:33" ht="14.25">
      <c r="AF92" s="67">
        <f>'水洗化人口等'!B92</f>
        <v>0</v>
      </c>
      <c r="AG92" s="65">
        <v>92</v>
      </c>
    </row>
    <row r="93" spans="32:33" ht="14.25">
      <c r="AF93" s="67">
        <f>'水洗化人口等'!B93</f>
        <v>0</v>
      </c>
      <c r="AG93" s="65">
        <v>93</v>
      </c>
    </row>
    <row r="94" spans="32:33" ht="14.25">
      <c r="AF94" s="67">
        <f>'水洗化人口等'!B94</f>
        <v>0</v>
      </c>
      <c r="AG94" s="65">
        <v>94</v>
      </c>
    </row>
    <row r="95" spans="32:33" ht="14.25">
      <c r="AF95" s="67">
        <f>'水洗化人口等'!B95</f>
        <v>0</v>
      </c>
      <c r="AG95" s="65">
        <v>95</v>
      </c>
    </row>
    <row r="96" spans="32:33" ht="14.25">
      <c r="AF96" s="67">
        <f>'水洗化人口等'!B96</f>
        <v>0</v>
      </c>
      <c r="AG96" s="65">
        <v>96</v>
      </c>
    </row>
    <row r="97" spans="32:33" ht="14.25">
      <c r="AF97" s="67">
        <f>'水洗化人口等'!B97</f>
        <v>0</v>
      </c>
      <c r="AG97" s="65">
        <v>97</v>
      </c>
    </row>
    <row r="98" spans="32:33" ht="14.25">
      <c r="AF98" s="67">
        <f>'水洗化人口等'!B98</f>
        <v>0</v>
      </c>
      <c r="AG98" s="65">
        <v>98</v>
      </c>
    </row>
    <row r="99" spans="32:33" ht="14.25">
      <c r="AF99" s="67">
        <f>'水洗化人口等'!B99</f>
        <v>0</v>
      </c>
      <c r="AG99" s="65">
        <v>99</v>
      </c>
    </row>
    <row r="100" spans="32:33" ht="14.25">
      <c r="AF100" s="67">
        <f>'水洗化人口等'!B100</f>
        <v>0</v>
      </c>
      <c r="AG100" s="65">
        <v>100</v>
      </c>
    </row>
    <row r="101" spans="32:33" ht="14.25">
      <c r="AF101" s="67">
        <f>'水洗化人口等'!B101</f>
        <v>0</v>
      </c>
      <c r="AG101" s="65">
        <v>101</v>
      </c>
    </row>
    <row r="102" spans="32:33" ht="14.25">
      <c r="AF102" s="67">
        <f>'水洗化人口等'!B102</f>
        <v>0</v>
      </c>
      <c r="AG102" s="65">
        <v>102</v>
      </c>
    </row>
    <row r="103" spans="32:33" ht="14.25">
      <c r="AF103" s="67">
        <f>'水洗化人口等'!B103</f>
        <v>0</v>
      </c>
      <c r="AG103" s="65">
        <v>103</v>
      </c>
    </row>
    <row r="104" spans="32:33" ht="14.25">
      <c r="AF104" s="67">
        <f>'水洗化人口等'!B104</f>
        <v>0</v>
      </c>
      <c r="AG104" s="65">
        <v>104</v>
      </c>
    </row>
    <row r="105" spans="32:33" ht="14.25">
      <c r="AF105" s="67">
        <f>'水洗化人口等'!B105</f>
        <v>0</v>
      </c>
      <c r="AG105" s="65">
        <v>105</v>
      </c>
    </row>
    <row r="106" spans="32:33" ht="14.25">
      <c r="AF106" s="67">
        <f>'水洗化人口等'!B106</f>
        <v>0</v>
      </c>
      <c r="AG106" s="65">
        <v>106</v>
      </c>
    </row>
    <row r="107" spans="32:33" ht="14.25">
      <c r="AF107" s="67">
        <f>'水洗化人口等'!B107</f>
        <v>0</v>
      </c>
      <c r="AG107" s="65">
        <v>107</v>
      </c>
    </row>
    <row r="108" spans="32:33" ht="14.25">
      <c r="AF108" s="67">
        <f>'水洗化人口等'!B108</f>
        <v>0</v>
      </c>
      <c r="AG108" s="65">
        <v>108</v>
      </c>
    </row>
    <row r="109" spans="32:33" ht="14.25">
      <c r="AF109" s="67">
        <f>'水洗化人口等'!B109</f>
        <v>0</v>
      </c>
      <c r="AG109" s="65">
        <v>109</v>
      </c>
    </row>
    <row r="110" spans="32:33" ht="14.25">
      <c r="AF110" s="67">
        <f>'水洗化人口等'!B110</f>
        <v>0</v>
      </c>
      <c r="AG110" s="65">
        <v>110</v>
      </c>
    </row>
    <row r="111" spans="32:33" ht="14.25">
      <c r="AF111" s="67">
        <f>'水洗化人口等'!B111</f>
        <v>0</v>
      </c>
      <c r="AG111" s="65">
        <v>111</v>
      </c>
    </row>
    <row r="112" spans="32:33" ht="14.25">
      <c r="AF112" s="67">
        <f>'水洗化人口等'!B112</f>
        <v>0</v>
      </c>
      <c r="AG112" s="65">
        <v>112</v>
      </c>
    </row>
    <row r="113" spans="32:33" ht="14.25">
      <c r="AF113" s="67">
        <f>'水洗化人口等'!B113</f>
        <v>0</v>
      </c>
      <c r="AG113" s="65">
        <v>113</v>
      </c>
    </row>
    <row r="114" spans="32:33" ht="14.25">
      <c r="AF114" s="67">
        <f>'水洗化人口等'!B114</f>
        <v>0</v>
      </c>
      <c r="AG114" s="65">
        <v>114</v>
      </c>
    </row>
    <row r="115" spans="32:33" ht="14.25">
      <c r="AF115" s="67">
        <f>'水洗化人口等'!B115</f>
        <v>0</v>
      </c>
      <c r="AG115" s="65">
        <v>115</v>
      </c>
    </row>
    <row r="116" spans="32:33" ht="14.25">
      <c r="AF116" s="67">
        <f>'水洗化人口等'!B116</f>
        <v>0</v>
      </c>
      <c r="AG116" s="65">
        <v>116</v>
      </c>
    </row>
    <row r="117" spans="32:33" ht="14.25">
      <c r="AF117" s="67">
        <f>'水洗化人口等'!B117</f>
        <v>0</v>
      </c>
      <c r="AG117" s="65">
        <v>117</v>
      </c>
    </row>
    <row r="118" spans="32:33" ht="14.25">
      <c r="AF118" s="67">
        <f>'水洗化人口等'!B118</f>
        <v>0</v>
      </c>
      <c r="AG118" s="65">
        <v>118</v>
      </c>
    </row>
    <row r="119" spans="32:33" ht="14.25">
      <c r="AF119" s="67">
        <f>'水洗化人口等'!B119</f>
        <v>0</v>
      </c>
      <c r="AG119" s="65">
        <v>119</v>
      </c>
    </row>
    <row r="120" spans="32:33" ht="14.25">
      <c r="AF120" s="67">
        <f>'水洗化人口等'!B120</f>
        <v>0</v>
      </c>
      <c r="AG120" s="65">
        <v>120</v>
      </c>
    </row>
    <row r="121" spans="32:33" ht="14.25">
      <c r="AF121" s="67">
        <f>'水洗化人口等'!B121</f>
        <v>0</v>
      </c>
      <c r="AG121" s="65">
        <v>121</v>
      </c>
    </row>
    <row r="122" spans="32:33" ht="14.25">
      <c r="AF122" s="67">
        <f>'水洗化人口等'!B122</f>
        <v>0</v>
      </c>
      <c r="AG122" s="65">
        <v>122</v>
      </c>
    </row>
    <row r="123" spans="32:33" ht="14.25">
      <c r="AF123" s="67">
        <f>'水洗化人口等'!B123</f>
        <v>0</v>
      </c>
      <c r="AG123" s="65">
        <v>123</v>
      </c>
    </row>
    <row r="124" spans="32:33" ht="14.25">
      <c r="AF124" s="67">
        <f>'水洗化人口等'!B124</f>
        <v>0</v>
      </c>
      <c r="AG124" s="65">
        <v>124</v>
      </c>
    </row>
    <row r="125" spans="32:33" ht="14.25">
      <c r="AF125" s="67">
        <f>'水洗化人口等'!B125</f>
        <v>0</v>
      </c>
      <c r="AG125" s="65">
        <v>125</v>
      </c>
    </row>
    <row r="126" spans="32:33" ht="14.25">
      <c r="AF126" s="67">
        <f>'水洗化人口等'!B126</f>
        <v>0</v>
      </c>
      <c r="AG126" s="65">
        <v>126</v>
      </c>
    </row>
    <row r="127" spans="32:33" ht="14.25">
      <c r="AF127" s="67">
        <f>'水洗化人口等'!B127</f>
        <v>0</v>
      </c>
      <c r="AG127" s="65">
        <v>127</v>
      </c>
    </row>
    <row r="128" spans="32:33" ht="14.25">
      <c r="AF128" s="67">
        <f>'水洗化人口等'!B128</f>
        <v>0</v>
      </c>
      <c r="AG128" s="65">
        <v>128</v>
      </c>
    </row>
    <row r="129" spans="32:33" ht="14.25">
      <c r="AF129" s="67">
        <f>'水洗化人口等'!B129</f>
        <v>0</v>
      </c>
      <c r="AG129" s="65">
        <v>129</v>
      </c>
    </row>
    <row r="130" spans="32:33" ht="14.25">
      <c r="AF130" s="67">
        <f>'水洗化人口等'!B130</f>
        <v>0</v>
      </c>
      <c r="AG130" s="65">
        <v>130</v>
      </c>
    </row>
    <row r="131" spans="32:33" ht="14.25">
      <c r="AF131" s="67">
        <f>'水洗化人口等'!B131</f>
        <v>0</v>
      </c>
      <c r="AG131" s="65">
        <v>131</v>
      </c>
    </row>
    <row r="132" spans="32:33" ht="14.25">
      <c r="AF132" s="67">
        <f>'水洗化人口等'!B132</f>
        <v>0</v>
      </c>
      <c r="AG132" s="65">
        <v>132</v>
      </c>
    </row>
    <row r="133" spans="32:33" ht="14.25">
      <c r="AF133" s="67">
        <f>'水洗化人口等'!B133</f>
        <v>0</v>
      </c>
      <c r="AG133" s="65">
        <v>133</v>
      </c>
    </row>
    <row r="134" spans="32:33" ht="14.25">
      <c r="AF134" s="67">
        <f>'水洗化人口等'!B134</f>
        <v>0</v>
      </c>
      <c r="AG134" s="65">
        <v>134</v>
      </c>
    </row>
    <row r="135" spans="32:33" ht="14.25">
      <c r="AF135" s="67">
        <f>'水洗化人口等'!B135</f>
        <v>0</v>
      </c>
      <c r="AG135" s="65">
        <v>135</v>
      </c>
    </row>
    <row r="136" spans="32:33" ht="14.25">
      <c r="AF136" s="67">
        <f>'水洗化人口等'!B136</f>
        <v>0</v>
      </c>
      <c r="AG136" s="65">
        <v>136</v>
      </c>
    </row>
    <row r="137" spans="32:33" ht="14.25">
      <c r="AF137" s="67">
        <f>'水洗化人口等'!B137</f>
        <v>0</v>
      </c>
      <c r="AG137" s="65">
        <v>137</v>
      </c>
    </row>
    <row r="138" spans="32:33" ht="14.25">
      <c r="AF138" s="67">
        <f>'水洗化人口等'!B138</f>
        <v>0</v>
      </c>
      <c r="AG138" s="65">
        <v>138</v>
      </c>
    </row>
    <row r="139" spans="32:33" ht="14.25">
      <c r="AF139" s="67">
        <f>'水洗化人口等'!B139</f>
        <v>0</v>
      </c>
      <c r="AG139" s="65">
        <v>139</v>
      </c>
    </row>
    <row r="140" spans="32:33" ht="14.25">
      <c r="AF140" s="67">
        <f>'水洗化人口等'!B140</f>
        <v>0</v>
      </c>
      <c r="AG140" s="65">
        <v>140</v>
      </c>
    </row>
    <row r="141" spans="32:33" ht="14.25">
      <c r="AF141" s="67">
        <f>'水洗化人口等'!B141</f>
        <v>0</v>
      </c>
      <c r="AG141" s="65">
        <v>141</v>
      </c>
    </row>
    <row r="142" spans="32:33" ht="14.25">
      <c r="AF142" s="67">
        <f>'水洗化人口等'!B142</f>
        <v>0</v>
      </c>
      <c r="AG142" s="65">
        <v>142</v>
      </c>
    </row>
    <row r="143" spans="32:33" ht="14.25">
      <c r="AF143" s="67">
        <f>'水洗化人口等'!B143</f>
        <v>0</v>
      </c>
      <c r="AG143" s="65">
        <v>143</v>
      </c>
    </row>
    <row r="144" spans="32:33" ht="14.25">
      <c r="AF144" s="67">
        <f>'水洗化人口等'!B144</f>
        <v>0</v>
      </c>
      <c r="AG144" s="65">
        <v>144</v>
      </c>
    </row>
    <row r="145" spans="32:33" ht="14.25">
      <c r="AF145" s="67">
        <f>'水洗化人口等'!B145</f>
        <v>0</v>
      </c>
      <c r="AG145" s="65">
        <v>145</v>
      </c>
    </row>
    <row r="146" spans="32:33" ht="14.25">
      <c r="AF146" s="67">
        <f>'水洗化人口等'!B146</f>
        <v>0</v>
      </c>
      <c r="AG146" s="65">
        <v>146</v>
      </c>
    </row>
    <row r="147" spans="32:33" ht="14.25">
      <c r="AF147" s="67">
        <f>'水洗化人口等'!B147</f>
        <v>0</v>
      </c>
      <c r="AG147" s="65">
        <v>147</v>
      </c>
    </row>
    <row r="148" spans="32:33" ht="14.25">
      <c r="AF148" s="67">
        <f>'水洗化人口等'!B148</f>
        <v>0</v>
      </c>
      <c r="AG148" s="65">
        <v>148</v>
      </c>
    </row>
    <row r="149" spans="32:33" ht="14.25">
      <c r="AF149" s="67">
        <f>'水洗化人口等'!B149</f>
        <v>0</v>
      </c>
      <c r="AG149" s="65">
        <v>149</v>
      </c>
    </row>
    <row r="150" spans="32:33" ht="14.25">
      <c r="AF150" s="67">
        <f>'水洗化人口等'!B150</f>
        <v>0</v>
      </c>
      <c r="AG150" s="65">
        <v>150</v>
      </c>
    </row>
    <row r="151" spans="32:33" ht="14.25">
      <c r="AF151" s="67">
        <f>'水洗化人口等'!B151</f>
        <v>0</v>
      </c>
      <c r="AG151" s="65">
        <v>151</v>
      </c>
    </row>
    <row r="152" spans="32:33" ht="14.25">
      <c r="AF152" s="67">
        <f>'水洗化人口等'!B152</f>
        <v>0</v>
      </c>
      <c r="AG152" s="65">
        <v>152</v>
      </c>
    </row>
    <row r="153" spans="32:33" ht="14.25">
      <c r="AF153" s="67">
        <f>'水洗化人口等'!B153</f>
        <v>0</v>
      </c>
      <c r="AG153" s="65">
        <v>153</v>
      </c>
    </row>
    <row r="154" spans="32:33" ht="14.25">
      <c r="AF154" s="67">
        <f>'水洗化人口等'!B154</f>
        <v>0</v>
      </c>
      <c r="AG154" s="65">
        <v>154</v>
      </c>
    </row>
    <row r="155" spans="32:33" ht="14.25">
      <c r="AF155" s="67">
        <f>'水洗化人口等'!B155</f>
        <v>0</v>
      </c>
      <c r="AG155" s="65">
        <v>155</v>
      </c>
    </row>
    <row r="156" spans="32:33" ht="14.25">
      <c r="AF156" s="67">
        <f>'水洗化人口等'!B156</f>
        <v>0</v>
      </c>
      <c r="AG156" s="65">
        <v>156</v>
      </c>
    </row>
    <row r="157" spans="32:33" ht="14.25">
      <c r="AF157" s="67">
        <f>'水洗化人口等'!B157</f>
        <v>0</v>
      </c>
      <c r="AG157" s="65">
        <v>157</v>
      </c>
    </row>
    <row r="158" spans="32:33" ht="14.25">
      <c r="AF158" s="67">
        <f>'水洗化人口等'!B158</f>
        <v>0</v>
      </c>
      <c r="AG158" s="65">
        <v>158</v>
      </c>
    </row>
    <row r="159" spans="32:33" ht="14.25">
      <c r="AF159" s="67">
        <f>'水洗化人口等'!B159</f>
        <v>0</v>
      </c>
      <c r="AG159" s="65">
        <v>159</v>
      </c>
    </row>
    <row r="160" spans="32:33" ht="14.25">
      <c r="AF160" s="67">
        <f>'水洗化人口等'!B160</f>
        <v>0</v>
      </c>
      <c r="AG160" s="65">
        <v>160</v>
      </c>
    </row>
    <row r="161" spans="32:33" ht="14.25">
      <c r="AF161" s="67">
        <f>'水洗化人口等'!B161</f>
        <v>0</v>
      </c>
      <c r="AG161" s="65">
        <v>161</v>
      </c>
    </row>
    <row r="162" spans="32:33" ht="14.25">
      <c r="AF162" s="67">
        <f>'水洗化人口等'!B162</f>
        <v>0</v>
      </c>
      <c r="AG162" s="65">
        <v>162</v>
      </c>
    </row>
    <row r="163" spans="32:33" ht="14.25">
      <c r="AF163" s="67">
        <f>'水洗化人口等'!B163</f>
        <v>0</v>
      </c>
      <c r="AG163" s="65">
        <v>163</v>
      </c>
    </row>
    <row r="164" spans="32:33" ht="14.25">
      <c r="AF164" s="67">
        <f>'水洗化人口等'!B164</f>
        <v>0</v>
      </c>
      <c r="AG164" s="65">
        <v>164</v>
      </c>
    </row>
    <row r="165" spans="32:33" ht="14.25">
      <c r="AF165" s="67">
        <f>'水洗化人口等'!B165</f>
        <v>0</v>
      </c>
      <c r="AG165" s="65">
        <v>165</v>
      </c>
    </row>
    <row r="166" spans="32:33" ht="14.25">
      <c r="AF166" s="67">
        <f>'水洗化人口等'!B166</f>
        <v>0</v>
      </c>
      <c r="AG166" s="65">
        <v>166</v>
      </c>
    </row>
    <row r="167" spans="32:33" ht="14.25">
      <c r="AF167" s="67">
        <f>'水洗化人口等'!B167</f>
        <v>0</v>
      </c>
      <c r="AG167" s="65">
        <v>167</v>
      </c>
    </row>
    <row r="168" spans="32:33" ht="14.25">
      <c r="AF168" s="67">
        <f>'水洗化人口等'!B168</f>
        <v>0</v>
      </c>
      <c r="AG168" s="65">
        <v>168</v>
      </c>
    </row>
    <row r="169" spans="32:33" ht="14.25">
      <c r="AF169" s="67">
        <f>'水洗化人口等'!B169</f>
        <v>0</v>
      </c>
      <c r="AG169" s="65">
        <v>169</v>
      </c>
    </row>
    <row r="170" spans="32:33" ht="14.25">
      <c r="AF170" s="67">
        <f>'水洗化人口等'!B170</f>
        <v>0</v>
      </c>
      <c r="AG170" s="65">
        <v>170</v>
      </c>
    </row>
    <row r="171" spans="32:33" ht="14.25">
      <c r="AF171" s="67">
        <f>'水洗化人口等'!B171</f>
        <v>0</v>
      </c>
      <c r="AG171" s="65">
        <v>171</v>
      </c>
    </row>
    <row r="172" spans="32:33" ht="14.25">
      <c r="AF172" s="67">
        <f>'水洗化人口等'!B172</f>
        <v>0</v>
      </c>
      <c r="AG172" s="65">
        <v>172</v>
      </c>
    </row>
    <row r="173" spans="32:33" ht="14.25">
      <c r="AF173" s="67">
        <f>'水洗化人口等'!B173</f>
        <v>0</v>
      </c>
      <c r="AG173" s="65">
        <v>173</v>
      </c>
    </row>
    <row r="174" spans="32:33" ht="14.25">
      <c r="AF174" s="67">
        <f>'水洗化人口等'!B174</f>
        <v>0</v>
      </c>
      <c r="AG174" s="65">
        <v>174</v>
      </c>
    </row>
    <row r="175" spans="32:33" ht="14.25">
      <c r="AF175" s="67">
        <f>'水洗化人口等'!B175</f>
        <v>0</v>
      </c>
      <c r="AG175" s="65">
        <v>175</v>
      </c>
    </row>
    <row r="176" spans="32:33" ht="14.25">
      <c r="AF176" s="67">
        <f>'水洗化人口等'!B176</f>
        <v>0</v>
      </c>
      <c r="AG176" s="65">
        <v>176</v>
      </c>
    </row>
    <row r="177" spans="32:33" ht="14.25">
      <c r="AF177" s="67">
        <f>'水洗化人口等'!B177</f>
        <v>0</v>
      </c>
      <c r="AG177" s="65">
        <v>177</v>
      </c>
    </row>
    <row r="178" spans="32:33" ht="14.25">
      <c r="AF178" s="67">
        <f>'水洗化人口等'!B178</f>
        <v>0</v>
      </c>
      <c r="AG178" s="65">
        <v>178</v>
      </c>
    </row>
    <row r="179" spans="32:33" ht="14.25">
      <c r="AF179" s="67">
        <f>'水洗化人口等'!B179</f>
        <v>0</v>
      </c>
      <c r="AG179" s="65">
        <v>179</v>
      </c>
    </row>
    <row r="180" spans="32:33" ht="14.25">
      <c r="AF180" s="67">
        <f>'水洗化人口等'!B180</f>
        <v>0</v>
      </c>
      <c r="AG180" s="65">
        <v>180</v>
      </c>
    </row>
    <row r="181" spans="32:33" ht="14.25">
      <c r="AF181" s="67">
        <f>'水洗化人口等'!B181</f>
        <v>0</v>
      </c>
      <c r="AG181" s="65">
        <v>181</v>
      </c>
    </row>
    <row r="182" spans="32:33" ht="14.25">
      <c r="AF182" s="67">
        <f>'水洗化人口等'!B182</f>
        <v>0</v>
      </c>
      <c r="AG182" s="65">
        <v>182</v>
      </c>
    </row>
    <row r="183" spans="32:33" ht="14.25">
      <c r="AF183" s="67">
        <f>'水洗化人口等'!B183</f>
        <v>0</v>
      </c>
      <c r="AG183" s="65">
        <v>183</v>
      </c>
    </row>
    <row r="184" spans="32:33" ht="14.25">
      <c r="AF184" s="67">
        <f>'水洗化人口等'!B184</f>
        <v>0</v>
      </c>
      <c r="AG184" s="65">
        <v>184</v>
      </c>
    </row>
    <row r="185" spans="32:33" ht="14.25">
      <c r="AF185" s="67">
        <f>'水洗化人口等'!B185</f>
        <v>0</v>
      </c>
      <c r="AG185" s="65">
        <v>185</v>
      </c>
    </row>
    <row r="186" spans="32:33" ht="14.25">
      <c r="AF186" s="67">
        <f>'水洗化人口等'!B186</f>
        <v>0</v>
      </c>
      <c r="AG186" s="65">
        <v>186</v>
      </c>
    </row>
    <row r="187" spans="32:33" ht="14.25">
      <c r="AF187" s="67">
        <f>'水洗化人口等'!B187</f>
        <v>0</v>
      </c>
      <c r="AG187" s="65">
        <v>187</v>
      </c>
    </row>
    <row r="188" spans="32:33" ht="14.25">
      <c r="AF188" s="67">
        <f>'水洗化人口等'!B188</f>
        <v>0</v>
      </c>
      <c r="AG188" s="65">
        <v>188</v>
      </c>
    </row>
    <row r="189" spans="32:33" ht="14.25">
      <c r="AF189" s="67">
        <f>'水洗化人口等'!B189</f>
        <v>0</v>
      </c>
      <c r="AG189" s="65">
        <v>189</v>
      </c>
    </row>
    <row r="190" spans="32:33" ht="14.25">
      <c r="AF190" s="67">
        <f>'水洗化人口等'!B190</f>
        <v>0</v>
      </c>
      <c r="AG190" s="65">
        <v>190</v>
      </c>
    </row>
    <row r="191" spans="32:33" ht="14.25">
      <c r="AF191" s="67">
        <f>'水洗化人口等'!B191</f>
        <v>0</v>
      </c>
      <c r="AG191" s="65">
        <v>191</v>
      </c>
    </row>
    <row r="192" spans="32:33" ht="14.25">
      <c r="AF192" s="67">
        <f>'水洗化人口等'!B192</f>
        <v>0</v>
      </c>
      <c r="AG192" s="65">
        <v>192</v>
      </c>
    </row>
    <row r="193" spans="32:33" ht="14.25">
      <c r="AF193" s="67">
        <f>'水洗化人口等'!B193</f>
        <v>0</v>
      </c>
      <c r="AG193" s="65">
        <v>193</v>
      </c>
    </row>
    <row r="194" spans="32:33" ht="14.25">
      <c r="AF194" s="67">
        <f>'水洗化人口等'!B194</f>
        <v>0</v>
      </c>
      <c r="AG194" s="65">
        <v>194</v>
      </c>
    </row>
    <row r="195" spans="32:33" ht="14.25">
      <c r="AF195" s="67">
        <f>'水洗化人口等'!B195</f>
        <v>0</v>
      </c>
      <c r="AG195" s="65">
        <v>195</v>
      </c>
    </row>
    <row r="196" spans="32:33" ht="14.25">
      <c r="AF196" s="67">
        <f>'水洗化人口等'!B196</f>
        <v>0</v>
      </c>
      <c r="AG196" s="65">
        <v>196</v>
      </c>
    </row>
    <row r="197" spans="32:33" ht="14.25">
      <c r="AF197" s="67">
        <f>'水洗化人口等'!B197</f>
        <v>0</v>
      </c>
      <c r="AG197" s="65">
        <v>197</v>
      </c>
    </row>
    <row r="198" spans="32:33" ht="14.25">
      <c r="AF198" s="67">
        <f>'水洗化人口等'!B198</f>
        <v>0</v>
      </c>
      <c r="AG198" s="65">
        <v>198</v>
      </c>
    </row>
    <row r="199" spans="32:33" ht="14.25">
      <c r="AF199" s="67">
        <f>'水洗化人口等'!B199</f>
        <v>0</v>
      </c>
      <c r="AG199" s="65">
        <v>199</v>
      </c>
    </row>
    <row r="200" spans="32:33" ht="14.25">
      <c r="AF200" s="67">
        <f>'水洗化人口等'!B200</f>
        <v>0</v>
      </c>
      <c r="AG200" s="65">
        <v>200</v>
      </c>
    </row>
    <row r="201" spans="32:33" ht="14.25">
      <c r="AF201" s="67">
        <f>'水洗化人口等'!B201</f>
        <v>0</v>
      </c>
      <c r="AG201" s="65">
        <v>201</v>
      </c>
    </row>
    <row r="202" spans="32:33" ht="14.25">
      <c r="AF202" s="67">
        <f>'水洗化人口等'!B202</f>
        <v>0</v>
      </c>
      <c r="AG202" s="65">
        <v>202</v>
      </c>
    </row>
    <row r="203" spans="32:33" ht="14.25">
      <c r="AF203" s="67">
        <f>'水洗化人口等'!B203</f>
        <v>0</v>
      </c>
      <c r="AG203" s="65">
        <v>203</v>
      </c>
    </row>
    <row r="204" spans="32:33" ht="14.25">
      <c r="AF204" s="67">
        <f>'水洗化人口等'!B204</f>
        <v>0</v>
      </c>
      <c r="AG204" s="65">
        <v>204</v>
      </c>
    </row>
    <row r="205" spans="32:33" ht="14.25">
      <c r="AF205" s="67">
        <f>'水洗化人口等'!B205</f>
        <v>0</v>
      </c>
      <c r="AG205" s="65">
        <v>205</v>
      </c>
    </row>
    <row r="206" spans="32:33" ht="14.25">
      <c r="AF206" s="67">
        <f>'水洗化人口等'!B206</f>
        <v>0</v>
      </c>
      <c r="AG206" s="65">
        <v>206</v>
      </c>
    </row>
    <row r="207" spans="32:33" ht="14.25">
      <c r="AF207" s="67">
        <f>'水洗化人口等'!B207</f>
        <v>0</v>
      </c>
      <c r="AG207" s="65">
        <v>207</v>
      </c>
    </row>
    <row r="208" spans="32:33" ht="14.25">
      <c r="AF208" s="67">
        <f>'水洗化人口等'!B208</f>
        <v>0</v>
      </c>
      <c r="AG208" s="65">
        <v>208</v>
      </c>
    </row>
    <row r="209" spans="32:33" ht="14.25">
      <c r="AF209" s="67">
        <f>'水洗化人口等'!B209</f>
        <v>0</v>
      </c>
      <c r="AG209" s="65">
        <v>209</v>
      </c>
    </row>
    <row r="210" spans="32:33" ht="14.25">
      <c r="AF210" s="67">
        <f>'水洗化人口等'!B210</f>
        <v>0</v>
      </c>
      <c r="AG210" s="65">
        <v>210</v>
      </c>
    </row>
    <row r="211" spans="32:33" ht="14.25">
      <c r="AF211" s="67">
        <f>'水洗化人口等'!B211</f>
        <v>0</v>
      </c>
      <c r="AG211" s="65">
        <v>211</v>
      </c>
    </row>
    <row r="212" spans="32:33" ht="14.25">
      <c r="AF212" s="67">
        <f>'水洗化人口等'!B212</f>
        <v>0</v>
      </c>
      <c r="AG212" s="65">
        <v>212</v>
      </c>
    </row>
    <row r="213" spans="32:33" ht="14.25">
      <c r="AF213" s="67">
        <f>'水洗化人口等'!B213</f>
        <v>0</v>
      </c>
      <c r="AG213" s="65">
        <v>213</v>
      </c>
    </row>
    <row r="214" spans="32:33" ht="14.25">
      <c r="AF214" s="67">
        <f>'水洗化人口等'!B214</f>
        <v>0</v>
      </c>
      <c r="AG214" s="65">
        <v>214</v>
      </c>
    </row>
    <row r="215" spans="32:33" ht="14.25">
      <c r="AF215" s="67">
        <f>'水洗化人口等'!B215</f>
        <v>0</v>
      </c>
      <c r="AG215" s="65">
        <v>215</v>
      </c>
    </row>
    <row r="216" spans="32:33" ht="14.25">
      <c r="AF216" s="67">
        <f>'水洗化人口等'!B216</f>
        <v>0</v>
      </c>
      <c r="AG216" s="65">
        <v>216</v>
      </c>
    </row>
    <row r="217" spans="32:33" ht="14.25">
      <c r="AF217" s="67">
        <f>'水洗化人口等'!B217</f>
        <v>0</v>
      </c>
      <c r="AG217" s="65">
        <v>217</v>
      </c>
    </row>
    <row r="218" spans="32:33" ht="14.25">
      <c r="AF218" s="67">
        <f>'水洗化人口等'!B218</f>
        <v>0</v>
      </c>
      <c r="AG218" s="65">
        <v>218</v>
      </c>
    </row>
    <row r="219" spans="32:33" ht="14.25">
      <c r="AF219" s="67">
        <f>'水洗化人口等'!B219</f>
        <v>0</v>
      </c>
      <c r="AG219" s="65">
        <v>219</v>
      </c>
    </row>
    <row r="220" spans="32:33" ht="14.25">
      <c r="AF220" s="67">
        <f>'水洗化人口等'!B220</f>
        <v>0</v>
      </c>
      <c r="AG220" s="65">
        <v>220</v>
      </c>
    </row>
    <row r="221" spans="32:33" ht="14.25">
      <c r="AF221" s="67">
        <f>'水洗化人口等'!B221</f>
        <v>0</v>
      </c>
      <c r="AG221" s="65">
        <v>221</v>
      </c>
    </row>
    <row r="222" spans="32:33" ht="14.25">
      <c r="AF222" s="67">
        <f>'水洗化人口等'!B222</f>
        <v>0</v>
      </c>
      <c r="AG222" s="65">
        <v>222</v>
      </c>
    </row>
    <row r="223" spans="32:33" ht="14.25">
      <c r="AF223" s="67">
        <f>'水洗化人口等'!B223</f>
        <v>0</v>
      </c>
      <c r="AG223" s="65">
        <v>223</v>
      </c>
    </row>
    <row r="224" spans="32:33" ht="14.25">
      <c r="AF224" s="67">
        <f>'水洗化人口等'!B224</f>
        <v>0</v>
      </c>
      <c r="AG224" s="65">
        <v>224</v>
      </c>
    </row>
    <row r="225" spans="32:33" ht="14.25">
      <c r="AF225" s="67">
        <f>'水洗化人口等'!B225</f>
        <v>0</v>
      </c>
      <c r="AG225" s="65">
        <v>225</v>
      </c>
    </row>
    <row r="226" spans="32:33" ht="14.25">
      <c r="AF226" s="67">
        <f>'水洗化人口等'!B226</f>
        <v>0</v>
      </c>
      <c r="AG226" s="65">
        <v>226</v>
      </c>
    </row>
    <row r="227" spans="32:33" ht="14.25">
      <c r="AF227" s="67">
        <f>'水洗化人口等'!B227</f>
        <v>0</v>
      </c>
      <c r="AG227" s="65">
        <v>227</v>
      </c>
    </row>
    <row r="228" spans="32:33" ht="14.25">
      <c r="AF228" s="67">
        <f>'水洗化人口等'!B228</f>
        <v>0</v>
      </c>
      <c r="AG228" s="65">
        <v>228</v>
      </c>
    </row>
    <row r="229" spans="32:33" ht="14.25">
      <c r="AF229" s="67">
        <f>'水洗化人口等'!B229</f>
        <v>0</v>
      </c>
      <c r="AG229" s="65">
        <v>229</v>
      </c>
    </row>
    <row r="230" spans="32:33" ht="14.25">
      <c r="AF230" s="67">
        <f>'水洗化人口等'!B230</f>
        <v>0</v>
      </c>
      <c r="AG230" s="65">
        <v>230</v>
      </c>
    </row>
    <row r="231" spans="32:33" ht="14.25">
      <c r="AF231" s="67">
        <f>'水洗化人口等'!B231</f>
        <v>0</v>
      </c>
      <c r="AG231" s="65">
        <v>231</v>
      </c>
    </row>
    <row r="232" spans="32:33" ht="14.25">
      <c r="AF232" s="67">
        <f>'水洗化人口等'!B232</f>
        <v>0</v>
      </c>
      <c r="AG232" s="65">
        <v>232</v>
      </c>
    </row>
    <row r="233" spans="32:33" ht="14.25">
      <c r="AF233" s="67">
        <f>'水洗化人口等'!B233</f>
        <v>0</v>
      </c>
      <c r="AG233" s="65">
        <v>233</v>
      </c>
    </row>
    <row r="234" spans="32:33" ht="14.25">
      <c r="AF234" s="67">
        <f>'水洗化人口等'!B234</f>
        <v>0</v>
      </c>
      <c r="AG234" s="65">
        <v>234</v>
      </c>
    </row>
    <row r="235" spans="32:33" ht="14.25">
      <c r="AF235" s="67">
        <f>'水洗化人口等'!B235</f>
        <v>0</v>
      </c>
      <c r="AG235" s="65">
        <v>235</v>
      </c>
    </row>
    <row r="236" spans="32:33" ht="14.25">
      <c r="AF236" s="67">
        <f>'水洗化人口等'!B236</f>
        <v>0</v>
      </c>
      <c r="AG236" s="65">
        <v>236</v>
      </c>
    </row>
    <row r="237" spans="32:33" ht="14.25">
      <c r="AF237" s="67">
        <f>'水洗化人口等'!B237</f>
        <v>0</v>
      </c>
      <c r="AG237" s="65">
        <v>237</v>
      </c>
    </row>
    <row r="238" spans="32:33" ht="14.25">
      <c r="AF238" s="67">
        <f>'水洗化人口等'!B238</f>
        <v>0</v>
      </c>
      <c r="AG238" s="65">
        <v>238</v>
      </c>
    </row>
    <row r="239" spans="32:33" ht="14.25">
      <c r="AF239" s="67">
        <f>'水洗化人口等'!B239</f>
        <v>0</v>
      </c>
      <c r="AG239" s="65">
        <v>239</v>
      </c>
    </row>
    <row r="240" spans="32:33" ht="14.25">
      <c r="AF240" s="67">
        <f>'水洗化人口等'!B240</f>
        <v>0</v>
      </c>
      <c r="AG240" s="65">
        <v>240</v>
      </c>
    </row>
    <row r="241" spans="32:33" ht="14.25">
      <c r="AF241" s="67">
        <f>'水洗化人口等'!B241</f>
        <v>0</v>
      </c>
      <c r="AG241" s="65">
        <v>241</v>
      </c>
    </row>
    <row r="242" spans="32:33" ht="14.25">
      <c r="AF242" s="67">
        <f>'水洗化人口等'!B242</f>
        <v>0</v>
      </c>
      <c r="AG242" s="65">
        <v>242</v>
      </c>
    </row>
    <row r="243" spans="32:33" ht="14.25">
      <c r="AF243" s="67">
        <f>'水洗化人口等'!B243</f>
        <v>0</v>
      </c>
      <c r="AG243" s="65">
        <v>243</v>
      </c>
    </row>
    <row r="244" spans="32:33" ht="14.25">
      <c r="AF244" s="67">
        <f>'水洗化人口等'!B244</f>
        <v>0</v>
      </c>
      <c r="AG244" s="65">
        <v>244</v>
      </c>
    </row>
    <row r="245" spans="32:33" ht="14.25">
      <c r="AF245" s="67">
        <f>'水洗化人口等'!B245</f>
        <v>0</v>
      </c>
      <c r="AG245" s="65">
        <v>245</v>
      </c>
    </row>
    <row r="246" spans="32:33" ht="14.25">
      <c r="AF246" s="67">
        <f>'水洗化人口等'!B246</f>
        <v>0</v>
      </c>
      <c r="AG246" s="65">
        <v>246</v>
      </c>
    </row>
    <row r="247" spans="32:33" ht="14.25">
      <c r="AF247" s="67">
        <f>'水洗化人口等'!B247</f>
        <v>0</v>
      </c>
      <c r="AG247" s="65">
        <v>247</v>
      </c>
    </row>
    <row r="248" spans="32:33" ht="14.25">
      <c r="AF248" s="67">
        <f>'水洗化人口等'!B248</f>
        <v>0</v>
      </c>
      <c r="AG248" s="65">
        <v>248</v>
      </c>
    </row>
    <row r="249" spans="32:33" ht="14.25">
      <c r="AF249" s="67">
        <f>'水洗化人口等'!B249</f>
        <v>0</v>
      </c>
      <c r="AG249" s="65">
        <v>249</v>
      </c>
    </row>
    <row r="250" spans="32:33" ht="14.25">
      <c r="AF250" s="67">
        <f>'水洗化人口等'!B250</f>
        <v>0</v>
      </c>
      <c r="AG250" s="65">
        <v>250</v>
      </c>
    </row>
    <row r="251" spans="32:33" ht="14.25">
      <c r="AF251" s="67">
        <f>'水洗化人口等'!B251</f>
        <v>0</v>
      </c>
      <c r="AG251" s="65">
        <v>251</v>
      </c>
    </row>
    <row r="252" spans="32:33" ht="14.25">
      <c r="AF252" s="67">
        <f>'水洗化人口等'!B252</f>
        <v>0</v>
      </c>
      <c r="AG252" s="65">
        <v>252</v>
      </c>
    </row>
    <row r="253" spans="32:33" ht="14.25">
      <c r="AF253" s="67">
        <f>'水洗化人口等'!B253</f>
        <v>0</v>
      </c>
      <c r="AG253" s="65">
        <v>253</v>
      </c>
    </row>
    <row r="254" spans="32:33" ht="14.25">
      <c r="AF254" s="67">
        <f>'水洗化人口等'!B254</f>
        <v>0</v>
      </c>
      <c r="AG254" s="65">
        <v>254</v>
      </c>
    </row>
    <row r="255" spans="32:33" ht="14.25">
      <c r="AF255" s="67">
        <f>'水洗化人口等'!B255</f>
        <v>0</v>
      </c>
      <c r="AG255" s="65">
        <v>255</v>
      </c>
    </row>
    <row r="256" spans="32:33" ht="14.25">
      <c r="AF256" s="67">
        <f>'水洗化人口等'!B256</f>
        <v>0</v>
      </c>
      <c r="AG256" s="65">
        <v>256</v>
      </c>
    </row>
    <row r="257" spans="32:33" ht="14.25">
      <c r="AF257" s="67">
        <f>'水洗化人口等'!B257</f>
        <v>0</v>
      </c>
      <c r="AG257" s="65">
        <v>257</v>
      </c>
    </row>
    <row r="258" spans="32:33" ht="14.25">
      <c r="AF258" s="67">
        <f>'水洗化人口等'!B258</f>
        <v>0</v>
      </c>
      <c r="AG258" s="65">
        <v>258</v>
      </c>
    </row>
    <row r="259" spans="32:33" ht="14.25">
      <c r="AF259" s="67">
        <f>'水洗化人口等'!B259</f>
        <v>0</v>
      </c>
      <c r="AG259" s="65">
        <v>259</v>
      </c>
    </row>
    <row r="260" spans="32:33" ht="14.25">
      <c r="AF260" s="67">
        <f>'水洗化人口等'!B260</f>
        <v>0</v>
      </c>
      <c r="AG260" s="65">
        <v>260</v>
      </c>
    </row>
    <row r="261" spans="32:33" ht="14.25">
      <c r="AF261" s="67">
        <f>'水洗化人口等'!B261</f>
        <v>0</v>
      </c>
      <c r="AG261" s="65">
        <v>261</v>
      </c>
    </row>
    <row r="262" spans="32:33" ht="14.25">
      <c r="AF262" s="67">
        <f>'水洗化人口等'!B262</f>
        <v>0</v>
      </c>
      <c r="AG262" s="65">
        <v>262</v>
      </c>
    </row>
    <row r="263" spans="32:33" ht="14.25">
      <c r="AF263" s="67">
        <f>'水洗化人口等'!B263</f>
        <v>0</v>
      </c>
      <c r="AG263" s="65">
        <v>263</v>
      </c>
    </row>
    <row r="264" spans="32:33" ht="14.25">
      <c r="AF264" s="67">
        <f>'水洗化人口等'!B264</f>
        <v>0</v>
      </c>
      <c r="AG264" s="65">
        <v>264</v>
      </c>
    </row>
    <row r="265" spans="32:33" ht="14.25">
      <c r="AF265" s="67">
        <f>'水洗化人口等'!B265</f>
        <v>0</v>
      </c>
      <c r="AG265" s="65">
        <v>265</v>
      </c>
    </row>
    <row r="266" spans="32:33" ht="14.25">
      <c r="AF266" s="67">
        <f>'水洗化人口等'!B266</f>
        <v>0</v>
      </c>
      <c r="AG266" s="65">
        <v>266</v>
      </c>
    </row>
    <row r="267" spans="32:33" ht="14.25">
      <c r="AF267" s="67">
        <f>'水洗化人口等'!B267</f>
        <v>0</v>
      </c>
      <c r="AG267" s="65">
        <v>267</v>
      </c>
    </row>
    <row r="268" spans="32:33" ht="14.25">
      <c r="AF268" s="67">
        <f>'水洗化人口等'!B268</f>
        <v>0</v>
      </c>
      <c r="AG268" s="65">
        <v>268</v>
      </c>
    </row>
    <row r="269" spans="32:33" ht="14.25">
      <c r="AF269" s="67">
        <f>'水洗化人口等'!B269</f>
        <v>0</v>
      </c>
      <c r="AG269" s="65">
        <v>269</v>
      </c>
    </row>
    <row r="270" spans="32:33" ht="14.25">
      <c r="AF270" s="67">
        <f>'水洗化人口等'!B270</f>
        <v>0</v>
      </c>
      <c r="AG270" s="65">
        <v>270</v>
      </c>
    </row>
    <row r="271" spans="32:33" ht="14.25">
      <c r="AF271" s="67">
        <f>'水洗化人口等'!B271</f>
        <v>0</v>
      </c>
      <c r="AG271" s="65">
        <v>271</v>
      </c>
    </row>
    <row r="272" spans="32:33" ht="14.25">
      <c r="AF272" s="67">
        <f>'水洗化人口等'!B272</f>
        <v>0</v>
      </c>
      <c r="AG272" s="65">
        <v>272</v>
      </c>
    </row>
    <row r="273" spans="32:33" ht="14.25">
      <c r="AF273" s="67">
        <f>'水洗化人口等'!B273</f>
        <v>0</v>
      </c>
      <c r="AG273" s="65">
        <v>273</v>
      </c>
    </row>
    <row r="274" spans="32:33" ht="14.25">
      <c r="AF274" s="67">
        <f>'水洗化人口等'!B274</f>
        <v>0</v>
      </c>
      <c r="AG274" s="65">
        <v>274</v>
      </c>
    </row>
    <row r="275" spans="32:33" ht="14.25">
      <c r="AF275" s="67">
        <f>'水洗化人口等'!B275</f>
        <v>0</v>
      </c>
      <c r="AG275" s="65">
        <v>275</v>
      </c>
    </row>
    <row r="276" spans="32:33" ht="14.25">
      <c r="AF276" s="67">
        <f>'水洗化人口等'!B276</f>
        <v>0</v>
      </c>
      <c r="AG276" s="65">
        <v>276</v>
      </c>
    </row>
    <row r="277" spans="32:33" ht="14.25">
      <c r="AF277" s="67">
        <f>'水洗化人口等'!B277</f>
        <v>0</v>
      </c>
      <c r="AG277" s="65">
        <v>277</v>
      </c>
    </row>
    <row r="278" spans="32:33" ht="14.25">
      <c r="AF278" s="67">
        <f>'水洗化人口等'!B278</f>
        <v>0</v>
      </c>
      <c r="AG278" s="65">
        <v>278</v>
      </c>
    </row>
    <row r="279" spans="32:33" ht="14.25">
      <c r="AF279" s="67">
        <f>'水洗化人口等'!B279</f>
        <v>0</v>
      </c>
      <c r="AG279" s="65">
        <v>279</v>
      </c>
    </row>
    <row r="280" spans="32:33" ht="14.25">
      <c r="AF280" s="67">
        <f>'水洗化人口等'!B280</f>
        <v>0</v>
      </c>
      <c r="AG280" s="65">
        <v>280</v>
      </c>
    </row>
    <row r="281" spans="32:33" ht="14.25">
      <c r="AF281" s="67">
        <f>'水洗化人口等'!B281</f>
        <v>0</v>
      </c>
      <c r="AG281" s="65">
        <v>281</v>
      </c>
    </row>
    <row r="282" spans="32:33" ht="14.25">
      <c r="AF282" s="67">
        <f>'水洗化人口等'!B282</f>
        <v>0</v>
      </c>
      <c r="AG282" s="65">
        <v>282</v>
      </c>
    </row>
    <row r="283" spans="32:33" ht="14.25">
      <c r="AF283" s="67">
        <f>'水洗化人口等'!B283</f>
        <v>0</v>
      </c>
      <c r="AG283" s="65">
        <v>283</v>
      </c>
    </row>
    <row r="284" spans="32:33" ht="14.25">
      <c r="AF284" s="67">
        <f>'水洗化人口等'!B284</f>
        <v>0</v>
      </c>
      <c r="AG284" s="65">
        <v>284</v>
      </c>
    </row>
    <row r="285" spans="32:33" ht="14.25">
      <c r="AF285" s="67">
        <f>'水洗化人口等'!B285</f>
        <v>0</v>
      </c>
      <c r="AG285" s="65">
        <v>285</v>
      </c>
    </row>
    <row r="286" spans="32:33" ht="14.25">
      <c r="AF286" s="67">
        <f>'水洗化人口等'!B286</f>
        <v>0</v>
      </c>
      <c r="AG286" s="65">
        <v>286</v>
      </c>
    </row>
    <row r="287" spans="32:33" ht="14.25">
      <c r="AF287" s="67">
        <f>'水洗化人口等'!B287</f>
        <v>0</v>
      </c>
      <c r="AG287" s="65">
        <v>287</v>
      </c>
    </row>
    <row r="288" spans="32:33" ht="14.25">
      <c r="AF288" s="67">
        <f>'水洗化人口等'!B288</f>
        <v>0</v>
      </c>
      <c r="AG288" s="65">
        <v>288</v>
      </c>
    </row>
    <row r="289" spans="32:33" ht="14.25">
      <c r="AF289" s="67">
        <f>'水洗化人口等'!B289</f>
        <v>0</v>
      </c>
      <c r="AG289" s="65">
        <v>289</v>
      </c>
    </row>
    <row r="290" spans="32:33" ht="14.25">
      <c r="AF290" s="67">
        <f>'水洗化人口等'!B290</f>
        <v>0</v>
      </c>
      <c r="AG290" s="65">
        <v>290</v>
      </c>
    </row>
    <row r="291" spans="32:33" ht="14.25">
      <c r="AF291" s="67">
        <f>'水洗化人口等'!B291</f>
        <v>0</v>
      </c>
      <c r="AG291" s="65">
        <v>291</v>
      </c>
    </row>
    <row r="292" spans="32:33" ht="14.25">
      <c r="AF292" s="67">
        <f>'水洗化人口等'!B292</f>
        <v>0</v>
      </c>
      <c r="AG292" s="65">
        <v>292</v>
      </c>
    </row>
    <row r="293" spans="32:33" ht="14.25">
      <c r="AF293" s="67">
        <f>'水洗化人口等'!B293</f>
        <v>0</v>
      </c>
      <c r="AG293" s="65">
        <v>293</v>
      </c>
    </row>
    <row r="294" spans="32:33" ht="14.25">
      <c r="AF294" s="67">
        <f>'水洗化人口等'!B294</f>
        <v>0</v>
      </c>
      <c r="AG294" s="65">
        <v>294</v>
      </c>
    </row>
    <row r="295" spans="32:33" ht="14.25">
      <c r="AF295" s="67">
        <f>'水洗化人口等'!B295</f>
        <v>0</v>
      </c>
      <c r="AG295" s="65">
        <v>295</v>
      </c>
    </row>
    <row r="296" spans="32:33" ht="14.25">
      <c r="AF296" s="67">
        <f>'水洗化人口等'!B296</f>
        <v>0</v>
      </c>
      <c r="AG296" s="65">
        <v>296</v>
      </c>
    </row>
    <row r="297" spans="32:33" ht="14.25">
      <c r="AF297" s="67">
        <f>'水洗化人口等'!B297</f>
        <v>0</v>
      </c>
      <c r="AG297" s="65">
        <v>297</v>
      </c>
    </row>
    <row r="298" spans="32:33" ht="14.25">
      <c r="AF298" s="67">
        <f>'水洗化人口等'!B298</f>
        <v>0</v>
      </c>
      <c r="AG298" s="65">
        <v>298</v>
      </c>
    </row>
    <row r="299" spans="32:33" ht="14.25">
      <c r="AF299" s="67">
        <f>'水洗化人口等'!B299</f>
        <v>0</v>
      </c>
      <c r="AG299" s="65">
        <v>299</v>
      </c>
    </row>
    <row r="300" spans="32:33" ht="14.25">
      <c r="AF300" s="67">
        <f>'水洗化人口等'!B300</f>
        <v>0</v>
      </c>
      <c r="AG300" s="65">
        <v>300</v>
      </c>
    </row>
  </sheetData>
  <sheetProtection/>
  <mergeCells count="26">
    <mergeCell ref="F32:H32"/>
    <mergeCell ref="F33:H33"/>
    <mergeCell ref="F38:H38"/>
    <mergeCell ref="F34:H34"/>
    <mergeCell ref="F35:H35"/>
    <mergeCell ref="F36:H36"/>
    <mergeCell ref="F37:H37"/>
    <mergeCell ref="I26:I27"/>
    <mergeCell ref="J26:J27"/>
    <mergeCell ref="F28:H28"/>
    <mergeCell ref="F31:H31"/>
    <mergeCell ref="F29:H29"/>
    <mergeCell ref="F30:H30"/>
    <mergeCell ref="F22:G22"/>
    <mergeCell ref="F23:G23"/>
    <mergeCell ref="F26:H27"/>
    <mergeCell ref="F15:G15"/>
    <mergeCell ref="F16:G16"/>
    <mergeCell ref="F19:G19"/>
    <mergeCell ref="F20:G20"/>
    <mergeCell ref="F21:G21"/>
    <mergeCell ref="F6:G6"/>
    <mergeCell ref="B7:B9"/>
    <mergeCell ref="F7:F14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2008-01-22T06:48:15Z</cp:lastPrinted>
  <dcterms:created xsi:type="dcterms:W3CDTF">2008-01-06T09:25:24Z</dcterms:created>
  <dcterms:modified xsi:type="dcterms:W3CDTF">2008-09-16T07:25:16Z</dcterms:modified>
  <cp:category/>
  <cp:version/>
  <cp:contentType/>
  <cp:contentStatus/>
</cp:coreProperties>
</file>