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20" windowHeight="3960" tabRatio="710" activeTab="0"/>
  </bookViews>
  <sheets>
    <sheet name="ごみ処理概要" sheetId="1" r:id="rId1"/>
    <sheet name="ごみ搬入量内訳" sheetId="2" r:id="rId2"/>
    <sheet name="ごみ処理量内訳" sheetId="3" r:id="rId3"/>
    <sheet name="資源化量内訳" sheetId="4" r:id="rId4"/>
    <sheet name="災害廃棄物搬入量" sheetId="5" r:id="rId5"/>
    <sheet name="ごみ集計結果" sheetId="6" r:id="rId6"/>
    <sheet name="ごみフローシート" sheetId="7" r:id="rId7"/>
  </sheets>
  <definedNames>
    <definedName name="_xlnm.Print_Area" localSheetId="6">'ごみフローシート'!$A$1:$Q$40</definedName>
    <definedName name="_xlnm.Print_Area" localSheetId="5">'ごみ集計結果'!$A$4:$M$43</definedName>
    <definedName name="_xlnm.Print_Area" localSheetId="0">'ごみ処理概要'!$A$7:$AW$51</definedName>
    <definedName name="_xlnm.Print_Area" localSheetId="2">'ごみ処理量内訳'!$A$7:$AR$51</definedName>
    <definedName name="_xlnm.Print_Area" localSheetId="1">'ごみ搬入量内訳'!$A$7:$DK$51</definedName>
    <definedName name="_xlnm.Print_Area" localSheetId="4">'災害廃棄物搬入量'!$A$7:$CY$51</definedName>
    <definedName name="_xlnm.Print_Area" localSheetId="3">'資源化量内訳'!$A$7:$EH$51</definedName>
    <definedName name="_xlnm.Print_Titles" localSheetId="0">'ごみ処理概要'!$A:$C,'ごみ処理概要'!$1:$6</definedName>
    <definedName name="_xlnm.Print_Titles" localSheetId="2">'ごみ処理量内訳'!$A:$C,'ごみ処理量内訳'!$1:$6</definedName>
    <definedName name="_xlnm.Print_Titles" localSheetId="1">'ごみ搬入量内訳'!$A:$C,'ごみ搬入量内訳'!$1:$6</definedName>
    <definedName name="_xlnm.Print_Titles" localSheetId="4">'災害廃棄物搬入量'!$A:$C,'災害廃棄物搬入量'!$1:$6</definedName>
    <definedName name="_xlnm.Print_Titles" localSheetId="3">'資源化量内訳'!$A:$C,'資源化量内訳'!$1:$6</definedName>
  </definedNames>
  <calcPr fullCalcOnLoad="1"/>
</workbook>
</file>

<file path=xl/sharedStrings.xml><?xml version="1.0" encoding="utf-8"?>
<sst xmlns="http://schemas.openxmlformats.org/spreadsheetml/2006/main" count="1864" uniqueCount="447">
  <si>
    <t>総人口</t>
  </si>
  <si>
    <t>１人１日当たりの排出量</t>
  </si>
  <si>
    <r>
      <t xml:space="preserve">ごみ処理量 </t>
    </r>
    <r>
      <rPr>
        <sz val="9"/>
        <rFont val="ＭＳ ゴシック"/>
        <family val="3"/>
      </rPr>
      <t>(直接焼却量+直接最終処分量+焼却以外の中間処理量+直接資源化量)</t>
    </r>
  </si>
  <si>
    <r>
      <t>減量処理率</t>
    </r>
    <r>
      <rPr>
        <b/>
        <sz val="8"/>
        <rFont val="ＭＳ ゴシック"/>
        <family val="3"/>
      </rPr>
      <t xml:space="preserve"> </t>
    </r>
    <r>
      <rPr>
        <sz val="8"/>
        <rFont val="ＭＳ ゴシック"/>
        <family val="3"/>
      </rPr>
      <t xml:space="preserve">(直接資源化量+直接焼却量+焼却以外の中間処理量)/ごみ処理量*100
</t>
    </r>
  </si>
  <si>
    <r>
      <t xml:space="preserve">リサイクル率 </t>
    </r>
    <r>
      <rPr>
        <sz val="8"/>
        <rFont val="ＭＳ ゴシック"/>
        <family val="3"/>
      </rPr>
      <t>(直接資源化量+中間処理後再生利用量+集団回収量)/(ごみ処理量+集団回収量)*100</t>
    </r>
  </si>
  <si>
    <r>
      <t xml:space="preserve">最終処分量 </t>
    </r>
    <r>
      <rPr>
        <sz val="9"/>
        <rFont val="ＭＳ ゴシック"/>
        <family val="3"/>
      </rPr>
      <t>(直接最終処分量+焼却残渣量+処理残渣量)</t>
    </r>
  </si>
  <si>
    <t>自家処理人口</t>
  </si>
  <si>
    <t>合計</t>
  </si>
  <si>
    <r>
      <t xml:space="preserve">合計
</t>
    </r>
    <r>
      <rPr>
        <sz val="8"/>
        <rFont val="ＭＳ ゴシック"/>
        <family val="3"/>
      </rPr>
      <t>(ごみ総排出量)*10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</si>
  <si>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t>焼却以外の中間処理量(粗大ごみ処理施設+ごみ堆肥化施設+ごみ飼料化施設+メタン化施設+ごみ燃料化施設+その他の資源化等を行う施設+その他の施設)</t>
  </si>
  <si>
    <t>粗大ごみ
処理施設</t>
  </si>
  <si>
    <t>合計</t>
  </si>
  <si>
    <t>その他の資源化等を行う施設</t>
  </si>
  <si>
    <t>紙類</t>
  </si>
  <si>
    <t>ガラス類</t>
  </si>
  <si>
    <t>ﾌﾟﾗｽﾁｯｸ類</t>
  </si>
  <si>
    <t>布類</t>
  </si>
  <si>
    <t>その他</t>
  </si>
  <si>
    <t>（人）</t>
  </si>
  <si>
    <t>（g/人日)</t>
  </si>
  <si>
    <t>ごみ処理の概要（平成１８年度実績）</t>
  </si>
  <si>
    <t>都道府県</t>
  </si>
  <si>
    <r>
      <t>搬入量</t>
    </r>
    <r>
      <rPr>
        <sz val="9"/>
        <rFont val="ＭＳ ゴシック"/>
        <family val="3"/>
      </rPr>
      <t>（生活系ごみ＋事業系ごみ）</t>
    </r>
  </si>
  <si>
    <r>
      <t xml:space="preserve">ごみ搬入量 </t>
    </r>
    <r>
      <rPr>
        <sz val="9"/>
        <rFont val="ＭＳ ゴシック"/>
        <family val="3"/>
      </rPr>
      <t>(収集量+直接搬入量)</t>
    </r>
  </si>
  <si>
    <t>自家処理量</t>
  </si>
  <si>
    <r>
      <t>家電４品目収集量</t>
    </r>
    <r>
      <rPr>
        <sz val="9"/>
        <rFont val="ＭＳ ゴシック"/>
        <family val="3"/>
      </rPr>
      <t>(直営+委託+許可)</t>
    </r>
  </si>
  <si>
    <r>
      <t>処理施設別のごみ搬入量</t>
    </r>
    <r>
      <rPr>
        <sz val="9"/>
        <rFont val="ＭＳ ゴシック"/>
        <family val="3"/>
      </rPr>
      <t>(処理施設+直接資源化+直接埋立)</t>
    </r>
  </si>
  <si>
    <t>＝(収集量+直接搬入量)</t>
  </si>
  <si>
    <t>収集量 (混合ごみ+可燃ごみ+不燃ごみ+資源ごみ+その他+粗大ごみ)</t>
  </si>
  <si>
    <t>直接搬入量</t>
  </si>
  <si>
    <t>合計</t>
  </si>
  <si>
    <t>直営</t>
  </si>
  <si>
    <t>委託</t>
  </si>
  <si>
    <t>許可</t>
  </si>
  <si>
    <t>処理施設(焼却施設+粗大ごみ処理施設+ごみ堆肥化施設+ごみ飼料化施設+メタン化施設+ごみ燃料化施設+その他の資源化等を行う施設+その他の施設)</t>
  </si>
  <si>
    <t>直接資源化 (資源ごみ+その他+直接搬入ごみ)</t>
  </si>
  <si>
    <t>直接埋立 (混合ごみ+可燃ごみ+不燃ごみ+資源ごみ+その他+粗大ごみ+直接搬入ごみ)</t>
  </si>
  <si>
    <t>生活系ごみ</t>
  </si>
  <si>
    <t>事業系ごみ</t>
  </si>
  <si>
    <t>混合ごみ (直営+委託+許可)</t>
  </si>
  <si>
    <t>可燃ごみ (直営+委託+許可)</t>
  </si>
  <si>
    <t>不燃ごみ (直営+委託+許可)</t>
  </si>
  <si>
    <t>資源ごみ (直営+委託+許可)</t>
  </si>
  <si>
    <t>その他 (直営+委託+許可)</t>
  </si>
  <si>
    <t>粗大ごみ (直営+委託+許可)</t>
  </si>
  <si>
    <t>焼却施設 (混合ごみ+可燃ごみ+不燃ごみ+資源ごみ+その他+粗大ごみ+直接搬入ごみ)</t>
  </si>
  <si>
    <t>粗大ごみ処理施設 (混合ごみ+可燃ごみ+不燃ごみ+資源ごみ+その他+粗大ごみ+直接搬入ごみ)</t>
  </si>
  <si>
    <t>ごみ堆肥化施設 (混合ごみ+可燃ごみ+不燃ごみ+資源ごみ+その他+粗大ごみ+直接搬入ごみ)</t>
  </si>
  <si>
    <t>ごみ飼料化施設 (混合ごみ+可燃ごみ+不燃ごみ+資源ごみ+その他+粗大ごみ+直接搬入ごみ)</t>
  </si>
  <si>
    <t>メタン化施設 (混合ごみ+可燃ごみ+不燃ごみ+資源ごみ+その他+粗大ごみ+直接搬入ごみ)</t>
  </si>
  <si>
    <t>ごみ燃料化施設 (混合ごみ+可燃ごみ+不燃ごみ+資源ごみ+その他+粗大ごみ+直接搬入ごみ)</t>
  </si>
  <si>
    <r>
      <t xml:space="preserve">その他の資源化等を行う施設 </t>
    </r>
    <r>
      <rPr>
        <sz val="8"/>
        <rFont val="ＭＳ ゴシック"/>
        <family val="3"/>
      </rPr>
      <t>(混合ごみ+可燃ごみ+不燃ごみ+資源ごみ+その他+粗大ごみ+直接搬入ごみ)</t>
    </r>
  </si>
  <si>
    <t>その他の施設 (混合ごみ+可燃ごみ+不燃ごみ+資源ごみ+その他+粗大ごみ+直接搬入ごみ)</t>
  </si>
  <si>
    <t>計</t>
  </si>
  <si>
    <t>資源ごみ</t>
  </si>
  <si>
    <t>その他</t>
  </si>
  <si>
    <t>直接搬入ごみ</t>
  </si>
  <si>
    <t>混合ごみ</t>
  </si>
  <si>
    <t>可燃ごみ</t>
  </si>
  <si>
    <t>不燃ごみ</t>
  </si>
  <si>
    <t>粗大ごみ</t>
  </si>
  <si>
    <t>直営</t>
  </si>
  <si>
    <t>委託</t>
  </si>
  <si>
    <t>許可</t>
  </si>
  <si>
    <t>（ｔ）</t>
  </si>
  <si>
    <t>（ｔ）</t>
  </si>
  <si>
    <t>ごみ搬入量の状況（平成１８年度実績）</t>
  </si>
  <si>
    <r>
      <t>処理量</t>
    </r>
    <r>
      <rPr>
        <sz val="9"/>
        <rFont val="ＭＳ ゴシック"/>
        <family val="3"/>
      </rPr>
      <t>（直接焼却量+焼却以外の中間処理量+直接最終処分量+直接資源化量)</t>
    </r>
  </si>
  <si>
    <r>
      <t>焼却処理量</t>
    </r>
    <r>
      <rPr>
        <sz val="9"/>
        <rFont val="ＭＳ ゴシック"/>
        <family val="3"/>
      </rPr>
      <t xml:space="preserve"> (直接焼却量+焼却施設以外の中間処理施設からの搬入量)</t>
    </r>
  </si>
  <si>
    <r>
      <t xml:space="preserve">最終処分量 </t>
    </r>
    <r>
      <rPr>
        <sz val="9"/>
        <rFont val="ＭＳ ゴシック"/>
        <family val="3"/>
      </rPr>
      <t>(直接最終処分量+焼却残渣量+焼却施設以外の中間処理施設からの残渣量)</t>
    </r>
  </si>
  <si>
    <t>直接焼却量</t>
  </si>
  <si>
    <t>焼却以外の中間処理量 (粗大ごみ処理施設+ごみ堆肥化施設+ごみ飼料化施設+メタン化施設+ごみ燃料化施設+その他の資源化等を行う施設+その他の施設)</t>
  </si>
  <si>
    <t>直接最終
処分量</t>
  </si>
  <si>
    <t>焼却施設以外の中間処理施設からの搬入量</t>
  </si>
  <si>
    <t>焼却残渣量</t>
  </si>
  <si>
    <t>焼却施設以外の中間処理施設からの残渣量</t>
  </si>
  <si>
    <t>粗大ごみ
処理施設</t>
  </si>
  <si>
    <t>ごみ堆肥化施設</t>
  </si>
  <si>
    <t>ごみ飼料化施設</t>
  </si>
  <si>
    <t>メタン化施設</t>
  </si>
  <si>
    <t>ごみ燃料化
施設</t>
  </si>
  <si>
    <t>その他の資源化等を行う施設</t>
  </si>
  <si>
    <t>その他の
施設</t>
  </si>
  <si>
    <t>金属類</t>
  </si>
  <si>
    <t>ﾍﾟｯﾄﾎﾞﾄﾙ</t>
  </si>
  <si>
    <t>その他</t>
  </si>
  <si>
    <t>（ｔ）</t>
  </si>
  <si>
    <t>ごみ処理の状況（平成１８年度実績）</t>
  </si>
  <si>
    <t>市町村名</t>
  </si>
  <si>
    <r>
      <t>資源化量</t>
    </r>
    <r>
      <rPr>
        <sz val="9"/>
        <rFont val="ＭＳ ゴシック"/>
        <family val="3"/>
      </rPr>
      <t xml:space="preserve"> (直接資源化量+中間処理後再生利用量+集団回収量)</t>
    </r>
  </si>
  <si>
    <t>最終処分場の有無</t>
  </si>
  <si>
    <t>ﾍﾟｯﾄﾎﾞﾄﾙ</t>
  </si>
  <si>
    <t>ﾌﾟﾗｽﾁｯｸ類</t>
  </si>
  <si>
    <t>肥料</t>
  </si>
  <si>
    <t>飼料</t>
  </si>
  <si>
    <t>溶融スラグ</t>
  </si>
  <si>
    <t>固形化燃料</t>
  </si>
  <si>
    <t>ごみ資源化の状況（平成１８年度実績）</t>
  </si>
  <si>
    <t>災害廃棄物の搬入量(焼却施設+焼却以外の中間処理施設+直接最終処分量+直接資源化量)</t>
  </si>
  <si>
    <t>収集区分別の搬入量(がれき類+混合ごみ+可燃ごみ+不燃ごみ+資源ごみ+その他+粗大ごみ)</t>
  </si>
  <si>
    <t>焼却施設の搬入量(がれき類+混合ごみ+可燃ごみ+不燃ごみ+資源ごみ+その他+粗大ごみ)</t>
  </si>
  <si>
    <t>粗大ごみ処理施設の搬入量(がれき類+混合ごみ+可燃ごみ+不燃ごみ+資源ごみ+その他+粗大ごみ)</t>
  </si>
  <si>
    <t>ごみ堆肥化施設の搬入量(がれき類+混合ごみ+可燃ごみ+不燃ごみ+資源ごみ+その他+粗大ごみ)</t>
  </si>
  <si>
    <t>ごみ飼料化施設の搬入量(がれき類+混合ごみ+可燃ごみ+不燃ごみ+資源ごみ+その他+粗大ごみ)</t>
  </si>
  <si>
    <t>メタン化施設の搬入量(がれき類+混合ごみ+可燃ごみ+不燃ごみ+資源ごみ+その他+粗大ごみ)</t>
  </si>
  <si>
    <t>ごみ燃料化施設の搬入量(がれき類+混合ごみ+可燃ごみ+不燃ごみ+資源ごみ+その他+粗大ごみ)</t>
  </si>
  <si>
    <t>その他の資源化等を行う施設の搬入量(がれき類+混合ごみ+可燃ごみ+不燃ごみ+資源ごみ+その他+粗大ごみ)</t>
  </si>
  <si>
    <t>その他の施設の搬入量(がれき類+混合ごみ+可燃ごみ+不燃ごみ+資源ごみ+その他+粗大ごみ)</t>
  </si>
  <si>
    <t>直接最終処分量(がれき類+混合ごみ+可燃ごみ+不燃ごみ+資源ごみ+その他+粗大ごみ)</t>
  </si>
  <si>
    <t>直接資源化量(がれき類+混合ごみ+可燃ごみ+不燃ごみ+資源ごみ+その他+粗大ごみ)</t>
  </si>
  <si>
    <t>焼却施設</t>
  </si>
  <si>
    <r>
      <t>焼却以外の中間処理施設搬入量</t>
    </r>
    <r>
      <rPr>
        <sz val="8"/>
        <rFont val="ＭＳ Ｐゴシック"/>
        <family val="3"/>
      </rPr>
      <t>(粗大ごみ処理施設+ごみ堆肥化施設+ごみ飼料化施設+メタン化施設+ごみ燃料化施設+その他の資源化等を行う施設+その他の施設)</t>
    </r>
  </si>
  <si>
    <t>直接最終処分量</t>
  </si>
  <si>
    <t>直接資源化量</t>
  </si>
  <si>
    <t>がれき類</t>
  </si>
  <si>
    <t>粗大ごみ処理施設</t>
  </si>
  <si>
    <t>ごみ堆肥化施設</t>
  </si>
  <si>
    <t>ごみ飼料化施設</t>
  </si>
  <si>
    <t>メタン化施設</t>
  </si>
  <si>
    <t>ごみ燃料化施設</t>
  </si>
  <si>
    <t>その他の資源化等を行う施設</t>
  </si>
  <si>
    <t>その他の施設</t>
  </si>
  <si>
    <t>(t)</t>
  </si>
  <si>
    <t>災害廃棄物の処理処分状況（平成１８年度実績）</t>
  </si>
  <si>
    <t>ごみ処理処分量</t>
  </si>
  <si>
    <t>処理量</t>
  </si>
  <si>
    <t>処分量</t>
  </si>
  <si>
    <t>計画収集人口</t>
  </si>
  <si>
    <t>残渣焼却量</t>
  </si>
  <si>
    <t>残渣処分量</t>
  </si>
  <si>
    <t>資源化量</t>
  </si>
  <si>
    <t>自家処理人口</t>
  </si>
  <si>
    <t>施設処理</t>
  </si>
  <si>
    <t>焼却処理</t>
  </si>
  <si>
    <t>直接焼却</t>
  </si>
  <si>
    <t>－</t>
  </si>
  <si>
    <t>総　人　口</t>
  </si>
  <si>
    <t>残渣焼却</t>
  </si>
  <si>
    <t>粗大ごみ処理施設</t>
  </si>
  <si>
    <t>ごみ堆肥化施設</t>
  </si>
  <si>
    <t>ごみ総排出量</t>
  </si>
  <si>
    <t>収集ごみ量</t>
  </si>
  <si>
    <t>混合ごみ</t>
  </si>
  <si>
    <t>ごみ飼料化施設</t>
  </si>
  <si>
    <t>可燃ごみ</t>
  </si>
  <si>
    <t>メタン化施設</t>
  </si>
  <si>
    <t>不燃ごみ</t>
  </si>
  <si>
    <t>ごみ燃料化施設</t>
  </si>
  <si>
    <t>資源ごみ</t>
  </si>
  <si>
    <t>その他の資源化等を行う施設</t>
  </si>
  <si>
    <t>その他</t>
  </si>
  <si>
    <t>その他施設</t>
  </si>
  <si>
    <t>粗大ごみ</t>
  </si>
  <si>
    <t>小計</t>
  </si>
  <si>
    <t>中間処理</t>
  </si>
  <si>
    <t>直接搬入ごみ</t>
  </si>
  <si>
    <t>生活系ごみ搬入量</t>
  </si>
  <si>
    <t>事業系ごみ搬入量</t>
  </si>
  <si>
    <t>合　計</t>
  </si>
  <si>
    <r>
      <t>小計</t>
    </r>
    <r>
      <rPr>
        <sz val="9"/>
        <rFont val="ＭＳ ゴシック"/>
        <family val="3"/>
      </rPr>
      <t>（直接焼却+中間処理）</t>
    </r>
  </si>
  <si>
    <t>直接資源化量</t>
  </si>
  <si>
    <t>直接最終処分量</t>
  </si>
  <si>
    <t>合計：施設処理＋直接資源化量＋直接最終処分量</t>
  </si>
  <si>
    <t>市町村資源化</t>
  </si>
  <si>
    <t>集団回収量</t>
  </si>
  <si>
    <t>紙</t>
  </si>
  <si>
    <t>金属</t>
  </si>
  <si>
    <t>ガラス</t>
  </si>
  <si>
    <t>ペット</t>
  </si>
  <si>
    <t>プラ</t>
  </si>
  <si>
    <t>布類</t>
  </si>
  <si>
    <t>肥料</t>
  </si>
  <si>
    <t>飼料</t>
  </si>
  <si>
    <t>溶融スラグ</t>
  </si>
  <si>
    <t>固形化燃料</t>
  </si>
  <si>
    <t>直接最終処分量</t>
  </si>
  <si>
    <t>最終処分場</t>
  </si>
  <si>
    <t>(19,09,03)</t>
  </si>
  <si>
    <t>(19,09,01)</t>
  </si>
  <si>
    <t>直接焼却量</t>
  </si>
  <si>
    <t>焼却残渣の埋立</t>
  </si>
  <si>
    <r>
      <t>(19,01,0</t>
    </r>
    <r>
      <rPr>
        <sz val="11"/>
        <rFont val="ＭＳ 明朝"/>
        <family val="1"/>
      </rPr>
      <t>5</t>
    </r>
    <r>
      <rPr>
        <sz val="11"/>
        <rFont val="ＭＳ Ｐゴシック"/>
        <family val="3"/>
      </rPr>
      <t>)</t>
    </r>
  </si>
  <si>
    <t>収集ごみ＋直接搬入ごみ</t>
  </si>
  <si>
    <r>
      <t>(1</t>
    </r>
    <r>
      <rPr>
        <sz val="11"/>
        <rFont val="ＭＳ Ｐゴシック"/>
        <family val="3"/>
      </rPr>
      <t>9,01,02)</t>
    </r>
  </si>
  <si>
    <r>
      <t>(1</t>
    </r>
    <r>
      <rPr>
        <sz val="11"/>
        <rFont val="ＭＳ Ｐゴシック"/>
        <family val="3"/>
      </rPr>
      <t>9,01,01)</t>
    </r>
  </si>
  <si>
    <t>資源化量</t>
  </si>
  <si>
    <t>(19,01,06)</t>
  </si>
  <si>
    <t>(13,01,04)</t>
  </si>
  <si>
    <t>処理残渣の焼却</t>
  </si>
  <si>
    <t>(19,01,04)</t>
  </si>
  <si>
    <t>処理残渣の埋立</t>
  </si>
  <si>
    <t>(13,02,04)</t>
  </si>
  <si>
    <t>(19,02,04)</t>
  </si>
  <si>
    <r>
      <t>(19,0</t>
    </r>
    <r>
      <rPr>
        <sz val="11"/>
        <rFont val="ＭＳ Ｐゴシック"/>
        <family val="3"/>
      </rPr>
      <t>2,01)</t>
    </r>
  </si>
  <si>
    <t>(19,02,05)</t>
  </si>
  <si>
    <t>(13,03,04)</t>
  </si>
  <si>
    <t>(19,02,06)</t>
  </si>
  <si>
    <t>(13,04,04)</t>
  </si>
  <si>
    <t>ごみ堆肥化施設</t>
  </si>
  <si>
    <r>
      <t>(19,0</t>
    </r>
    <r>
      <rPr>
        <sz val="11"/>
        <rFont val="ＭＳ 明朝"/>
        <family val="1"/>
      </rPr>
      <t>4</t>
    </r>
    <r>
      <rPr>
        <sz val="11"/>
        <rFont val="ＭＳ Ｐゴシック"/>
        <family val="3"/>
      </rPr>
      <t>,0</t>
    </r>
    <r>
      <rPr>
        <sz val="11"/>
        <rFont val="ＭＳ 明朝"/>
        <family val="1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</si>
  <si>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4,01)</t>
    </r>
  </si>
  <si>
    <r>
      <t>(19,0</t>
    </r>
    <r>
      <rPr>
        <sz val="11"/>
        <rFont val="ＭＳ 明朝"/>
        <family val="1"/>
      </rPr>
      <t>4</t>
    </r>
    <r>
      <rPr>
        <sz val="11"/>
        <rFont val="ＭＳ Ｐゴシック"/>
        <family val="3"/>
      </rPr>
      <t>,0</t>
    </r>
    <r>
      <rPr>
        <sz val="11"/>
        <rFont val="ＭＳ 明朝"/>
        <family val="1"/>
      </rPr>
      <t>5</t>
    </r>
    <r>
      <rPr>
        <sz val="11"/>
        <rFont val="ＭＳ Ｐゴシック"/>
        <family val="3"/>
      </rPr>
      <t>)</t>
    </r>
  </si>
  <si>
    <t>その他　</t>
  </si>
  <si>
    <t>(13,05,04)</t>
  </si>
  <si>
    <t>(19,04,06)</t>
  </si>
  <si>
    <t>(13,06,04)</t>
  </si>
  <si>
    <t>焼却以外の中間処理施設</t>
  </si>
  <si>
    <t>(19,05,04)</t>
  </si>
  <si>
    <t>(19,05,01)</t>
  </si>
  <si>
    <t>(19,05,05)</t>
  </si>
  <si>
    <t>(14,01,01)</t>
  </si>
  <si>
    <t>(19,05,06)</t>
  </si>
  <si>
    <t>自家処理量</t>
  </si>
  <si>
    <t>(15,01,01)</t>
  </si>
  <si>
    <t>(19,06,04)</t>
  </si>
  <si>
    <t>(19,06,01)</t>
  </si>
  <si>
    <t>(19,06,05)</t>
  </si>
  <si>
    <t>集団回収量</t>
  </si>
  <si>
    <t>(18,12,09)</t>
  </si>
  <si>
    <t>(19,06,06)</t>
  </si>
  <si>
    <r>
      <t>(19,0</t>
    </r>
    <r>
      <rPr>
        <sz val="11"/>
        <rFont val="ＭＳ 明朝"/>
        <family val="1"/>
      </rPr>
      <t>7</t>
    </r>
    <r>
      <rPr>
        <sz val="11"/>
        <rFont val="ＭＳ Ｐゴシック"/>
        <family val="3"/>
      </rPr>
      <t>,0</t>
    </r>
    <r>
      <rPr>
        <sz val="11"/>
        <rFont val="ＭＳ 明朝"/>
        <family val="1"/>
      </rPr>
      <t>4</t>
    </r>
    <r>
      <rPr>
        <sz val="11"/>
        <rFont val="ＭＳ Ｐゴシック"/>
        <family val="3"/>
      </rPr>
      <t>)</t>
    </r>
  </si>
  <si>
    <t>(19,07,01)</t>
  </si>
  <si>
    <r>
      <t>(19,0</t>
    </r>
    <r>
      <rPr>
        <sz val="11"/>
        <rFont val="ＭＳ 明朝"/>
        <family val="1"/>
      </rPr>
      <t>7</t>
    </r>
    <r>
      <rPr>
        <sz val="11"/>
        <rFont val="ＭＳ Ｐゴシック"/>
        <family val="3"/>
      </rPr>
      <t>,0</t>
    </r>
    <r>
      <rPr>
        <sz val="11"/>
        <rFont val="ＭＳ 明朝"/>
        <family val="1"/>
      </rPr>
      <t>5</t>
    </r>
    <r>
      <rPr>
        <sz val="11"/>
        <rFont val="ＭＳ Ｐゴシック"/>
        <family val="3"/>
      </rPr>
      <t>)</t>
    </r>
  </si>
  <si>
    <t>(19,07,06)</t>
  </si>
  <si>
    <t>その他の資源化等を行う施設</t>
  </si>
  <si>
    <t>(19,03,04)</t>
  </si>
  <si>
    <r>
      <t>(19,0</t>
    </r>
    <r>
      <rPr>
        <sz val="11"/>
        <rFont val="ＭＳ Ｐゴシック"/>
        <family val="3"/>
      </rPr>
      <t>3,01)</t>
    </r>
  </si>
  <si>
    <t>(19,03,05)</t>
  </si>
  <si>
    <t>(19,03,06)</t>
  </si>
  <si>
    <t>その他施設</t>
  </si>
  <si>
    <r>
      <t>(19,0</t>
    </r>
    <r>
      <rPr>
        <sz val="11"/>
        <rFont val="ＭＳ 明朝"/>
        <family val="1"/>
      </rPr>
      <t>8</t>
    </r>
    <r>
      <rPr>
        <sz val="11"/>
        <rFont val="ＭＳ Ｐゴシック"/>
        <family val="3"/>
      </rPr>
      <t>,0</t>
    </r>
    <r>
      <rPr>
        <sz val="11"/>
        <rFont val="ＭＳ 明朝"/>
        <family val="1"/>
      </rPr>
      <t>4</t>
    </r>
    <r>
      <rPr>
        <sz val="11"/>
        <rFont val="ＭＳ Ｐゴシック"/>
        <family val="3"/>
      </rPr>
      <t>)</t>
    </r>
  </si>
  <si>
    <t>中間処理に伴う資源化量</t>
  </si>
  <si>
    <t>(19,08,01)</t>
  </si>
  <si>
    <r>
      <t>(19,0</t>
    </r>
    <r>
      <rPr>
        <sz val="11"/>
        <rFont val="ＭＳ 明朝"/>
        <family val="1"/>
      </rPr>
      <t>8</t>
    </r>
    <r>
      <rPr>
        <sz val="11"/>
        <rFont val="ＭＳ Ｐゴシック"/>
        <family val="3"/>
      </rPr>
      <t>,0</t>
    </r>
    <r>
      <rPr>
        <sz val="11"/>
        <rFont val="ＭＳ 明朝"/>
        <family val="1"/>
      </rPr>
      <t>5</t>
    </r>
    <r>
      <rPr>
        <sz val="11"/>
        <rFont val="ＭＳ Ｐゴシック"/>
        <family val="3"/>
      </rPr>
      <t>)</t>
    </r>
  </si>
  <si>
    <t>　　計画収集人口</t>
  </si>
  <si>
    <t>(01,01,01)</t>
  </si>
  <si>
    <t>　　自家処理人口</t>
  </si>
  <si>
    <r>
      <t>(01,0</t>
    </r>
    <r>
      <rPr>
        <sz val="11"/>
        <rFont val="ＭＳ Ｐゴシック"/>
        <family val="3"/>
      </rPr>
      <t>2,01)</t>
    </r>
  </si>
  <si>
    <t>直接資源化量</t>
  </si>
  <si>
    <t>資源化量合計</t>
  </si>
  <si>
    <t>総人口</t>
  </si>
  <si>
    <r>
      <t>(01,0</t>
    </r>
    <r>
      <rPr>
        <sz val="11"/>
        <rFont val="ＭＳ Ｐゴシック"/>
        <family val="3"/>
      </rPr>
      <t>3,01)</t>
    </r>
  </si>
  <si>
    <t>(17,08,01)</t>
  </si>
  <si>
    <t>（平成1８年度実績）</t>
  </si>
  <si>
    <t>ごみ処理概要</t>
  </si>
  <si>
    <t>ごみ搬入量内訳</t>
  </si>
  <si>
    <t>生活系ごみ</t>
  </si>
  <si>
    <t>事業系ごみ</t>
  </si>
  <si>
    <t>ごみ処理量内訳</t>
  </si>
  <si>
    <t>資源化量内訳</t>
  </si>
  <si>
    <t>焼却灰・飛灰</t>
  </si>
  <si>
    <t>燃料ガス</t>
  </si>
  <si>
    <t>焼却残渣</t>
  </si>
  <si>
    <t>焼却施設</t>
  </si>
  <si>
    <t>焼却灰・飛灰</t>
  </si>
  <si>
    <t>燃料ガス</t>
  </si>
  <si>
    <t>ガラス</t>
  </si>
  <si>
    <t>ペット</t>
  </si>
  <si>
    <t>プラ</t>
  </si>
  <si>
    <t>:市町村コード(都道府県計は、1000～47000の何れか）</t>
  </si>
  <si>
    <t>入力→</t>
  </si>
  <si>
    <r>
      <t xml:space="preserve">中間処理後再生利用量 </t>
    </r>
    <r>
      <rPr>
        <sz val="9"/>
        <rFont val="ＭＳ ゴシック"/>
        <family val="3"/>
      </rPr>
      <t>(焼却施設＋粗大ごみ処理施設+ごみ堆肥化施設+ごみ飼料化施設+メタン化施設+ごみ燃料化施設+その他の資源化等を行う施設+その他の施設)</t>
    </r>
  </si>
  <si>
    <t>計画収集人口</t>
  </si>
  <si>
    <t>計画収集量</t>
  </si>
  <si>
    <t>直接搬入量</t>
  </si>
  <si>
    <r>
      <t xml:space="preserve">事業系ごみ
</t>
    </r>
    <r>
      <rPr>
        <sz val="8"/>
        <rFont val="ＭＳ ゴシック"/>
        <family val="3"/>
      </rPr>
      <t>(事業系ごみ)*10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</si>
  <si>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t>直接焼却量</t>
  </si>
  <si>
    <t>直接最終
処分量</t>
  </si>
  <si>
    <t>直接資源化量 (紙類+金属類+ガラス類+ﾍﾟｯﾄﾎﾞﾄﾙ+ﾌﾟﾗｽﾁｯｸ類+布類+焼却灰・飛灰+燃料ガス+その他)</t>
  </si>
  <si>
    <t>焼却施設</t>
  </si>
  <si>
    <t>ごみ堆肥化施設</t>
  </si>
  <si>
    <t>ごみ飼料化施設</t>
  </si>
  <si>
    <t>メタン化施設</t>
  </si>
  <si>
    <t>ごみ燃料化施設</t>
  </si>
  <si>
    <t>その他の資源化等を行う施設</t>
  </si>
  <si>
    <t>直接最終
処分量</t>
  </si>
  <si>
    <t>焼却残渣量</t>
  </si>
  <si>
    <t>処理残渣量</t>
  </si>
  <si>
    <t>粗大ごみ
処理施設</t>
  </si>
  <si>
    <t>ごみ燃料化
施設</t>
  </si>
  <si>
    <t>その他の
施設</t>
  </si>
  <si>
    <t>金属類</t>
  </si>
  <si>
    <t>ﾍﾟｯﾄﾎﾞﾄﾙ</t>
  </si>
  <si>
    <t>（ｔ）</t>
  </si>
  <si>
    <t>（ｔ）</t>
  </si>
  <si>
    <t>（％）</t>
  </si>
  <si>
    <t>直接資源化量 (紙類+金属類+ガラス類+ﾍﾟｯﾄﾎﾞﾄﾙ+ﾌﾟﾗｽﾁｯｸ類+布類+焼却灰・飛灰+燃料ガス+その他)</t>
  </si>
  <si>
    <r>
      <t>直接資源化量</t>
    </r>
    <r>
      <rPr>
        <sz val="9"/>
        <rFont val="ＭＳ ゴシック"/>
        <family val="3"/>
      </rPr>
      <t xml:space="preserve"> (紙類+金属類+ガラス類+ﾍﾟｯﾄﾎﾞﾄﾙ+ﾌﾟﾗｽﾁｯｸ類+布類+焼却灰・飛灰+燃料ガス+その他)</t>
    </r>
  </si>
  <si>
    <r>
      <t>中間処理後再生利用量</t>
    </r>
    <r>
      <rPr>
        <sz val="9"/>
        <rFont val="ＭＳ ゴシック"/>
        <family val="3"/>
      </rPr>
      <t xml:space="preserve"> (紙類+金属類+ガラス類+ﾍﾟｯﾄﾎﾞﾄﾙ+ﾌﾟﾗｽﾁｯｸ類+布類+肥料+飼料+溶融スラグ+焼却灰・飛灰+燃料ガス+固形化燃料+その他)</t>
    </r>
  </si>
  <si>
    <r>
      <t xml:space="preserve">集団回収量 </t>
    </r>
    <r>
      <rPr>
        <sz val="9"/>
        <rFont val="ＭＳ ゴシック"/>
        <family val="3"/>
      </rPr>
      <t>(紙類+金属類+ガラス類+ﾍﾟｯﾄﾎﾞﾄﾙ+ﾌﾟﾗｽﾁｯｸ類+布類+焼却灰・飛灰+燃料ガス+その他)</t>
    </r>
  </si>
  <si>
    <t>金属類</t>
  </si>
  <si>
    <t>その他</t>
  </si>
  <si>
    <r>
      <t>焼却施設処理に伴う資源化量</t>
    </r>
    <r>
      <rPr>
        <sz val="9"/>
        <rFont val="ＭＳ ゴシック"/>
        <family val="3"/>
      </rPr>
      <t>(紙類+金属類+ガラス類+ﾍﾟｯﾄﾎﾞﾄﾙ+ﾌﾟﾗｽﾁｯｸ類+布類+肥料+飼料+溶融スラグ+焼却灰・飛灰+燃料ガス+その他)</t>
    </r>
  </si>
  <si>
    <r>
      <t>粗大ごみ処理施設処理に伴う資源化量</t>
    </r>
    <r>
      <rPr>
        <sz val="9"/>
        <rFont val="ＭＳ ゴシック"/>
        <family val="3"/>
      </rPr>
      <t>(紙類+金属類+ガラス類+ﾍﾟｯﾄﾎﾞﾄﾙ+ﾌﾟﾗｽﾁｯｸ類+布類+肥料+飼料+焼却灰・飛灰+燃料ガス+その他)</t>
    </r>
  </si>
  <si>
    <r>
      <t>ごみ堆肥化施設処理に伴う資源化量</t>
    </r>
    <r>
      <rPr>
        <sz val="9"/>
        <rFont val="ＭＳ ゴシック"/>
        <family val="3"/>
      </rPr>
      <t>(紙類+金属類+ガラス類+ﾍﾟｯﾄﾎﾞﾄﾙ+ﾌﾟﾗｽﾁｯｸ類+布類+肥料+飼料+焼却灰・飛灰+燃料ガス+その他)</t>
    </r>
  </si>
  <si>
    <r>
      <t xml:space="preserve">ごみ飼料化施設処理に伴う資源化量 </t>
    </r>
    <r>
      <rPr>
        <sz val="9"/>
        <rFont val="ＭＳ ゴシック"/>
        <family val="3"/>
      </rPr>
      <t>(紙類+金属類+ガラス類+ﾍﾟｯﾄﾎﾞﾄﾙ+ﾌﾟﾗｽﾁｯｸ類+布類+肥料+飼料+焼却灰・飛灰+燃料ガス+その他)</t>
    </r>
  </si>
  <si>
    <r>
      <t xml:space="preserve">メタン化施設処理に伴う資源化量 </t>
    </r>
    <r>
      <rPr>
        <sz val="9"/>
        <rFont val="ＭＳ ゴシック"/>
        <family val="3"/>
      </rPr>
      <t>(紙類+金属類+ガラス類+ﾍﾟｯﾄﾎﾞﾄﾙ+ﾌﾟﾗｽﾁｯｸ類+布類+肥料+飼料+焼却灰・飛灰+燃料ガス+その他)</t>
    </r>
  </si>
  <si>
    <r>
      <t xml:space="preserve">ごみ燃料化施設処理に伴う資源化量 </t>
    </r>
    <r>
      <rPr>
        <sz val="9"/>
        <rFont val="ＭＳ ゴシック"/>
        <family val="3"/>
      </rPr>
      <t>(紙類+金属類+ガラス類+ﾍﾟｯﾄﾎﾞﾄﾙ+ﾌﾟﾗｽﾁｯｸ類+布類+肥料+飼料+焼却灰・飛灰+燃料ガス+固形化燃料+その他)</t>
    </r>
  </si>
  <si>
    <r>
      <t xml:space="preserve">その他の資源化等を行う施設処理に伴う資源化量 </t>
    </r>
    <r>
      <rPr>
        <sz val="9"/>
        <rFont val="ＭＳ ゴシック"/>
        <family val="3"/>
      </rPr>
      <t xml:space="preserve"> (紙類+金属類+ガラス類+ﾍﾟｯﾄﾎﾞﾄﾙ+ﾌﾟﾗｽﾁｯｸ類+布類+肥料+飼料+焼却灰・飛灰+燃料ガス+その他)</t>
    </r>
  </si>
  <si>
    <t>都道府県</t>
  </si>
  <si>
    <t>コード</t>
  </si>
  <si>
    <t>市町村名</t>
  </si>
  <si>
    <t>コード</t>
  </si>
  <si>
    <t>市町村名</t>
  </si>
  <si>
    <t>コード</t>
  </si>
  <si>
    <t>市町村名</t>
  </si>
  <si>
    <t>都道府県</t>
  </si>
  <si>
    <t>E</t>
  </si>
  <si>
    <t>F</t>
  </si>
  <si>
    <t>I</t>
  </si>
  <si>
    <t>M</t>
  </si>
  <si>
    <t>Q</t>
  </si>
  <si>
    <t>U</t>
  </si>
  <si>
    <t>Y</t>
  </si>
  <si>
    <t>AC</t>
  </si>
  <si>
    <t>AG</t>
  </si>
  <si>
    <t>Z</t>
  </si>
  <si>
    <t>AA</t>
  </si>
  <si>
    <t>AB</t>
  </si>
  <si>
    <t>AD</t>
  </si>
  <si>
    <t>AE</t>
  </si>
  <si>
    <t>AF</t>
  </si>
  <si>
    <t>G</t>
  </si>
  <si>
    <t>H</t>
  </si>
  <si>
    <t>J</t>
  </si>
  <si>
    <t>K</t>
  </si>
  <si>
    <t>L</t>
  </si>
  <si>
    <t>O</t>
  </si>
  <si>
    <t>N</t>
  </si>
  <si>
    <t>AJ</t>
  </si>
  <si>
    <t>AL</t>
  </si>
  <si>
    <t>AM</t>
  </si>
  <si>
    <t>AN</t>
  </si>
  <si>
    <t>AO</t>
  </si>
  <si>
    <t>AP</t>
  </si>
  <si>
    <t>AQ</t>
  </si>
  <si>
    <t>AR</t>
  </si>
  <si>
    <t>AK</t>
  </si>
  <si>
    <t>P</t>
  </si>
  <si>
    <t>DY</t>
  </si>
  <si>
    <t>DZ</t>
  </si>
  <si>
    <t>EA</t>
  </si>
  <si>
    <t>EB</t>
  </si>
  <si>
    <t>EC</t>
  </si>
  <si>
    <t>ED</t>
  </si>
  <si>
    <t>EE</t>
  </si>
  <si>
    <t>EF</t>
  </si>
  <si>
    <t>EG</t>
  </si>
  <si>
    <t>集団回収量</t>
  </si>
  <si>
    <r>
      <t xml:space="preserve">生活系ごみ
</t>
    </r>
    <r>
      <rPr>
        <sz val="8"/>
        <rFont val="ＭＳ ゴシック"/>
        <family val="3"/>
      </rPr>
      <t>(生活系ごみ+集団回収量)*10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</si>
  <si>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r>
      <t xml:space="preserve">ごみ総排出量 </t>
    </r>
    <r>
      <rPr>
        <sz val="9"/>
        <rFont val="ＭＳ ゴシック"/>
        <family val="3"/>
      </rPr>
      <t>(計画収集量+直接搬入量+集団回収量)</t>
    </r>
  </si>
  <si>
    <t>I</t>
  </si>
  <si>
    <t>自家処理量</t>
  </si>
  <si>
    <t>N</t>
  </si>
  <si>
    <t>合計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</si>
  <si>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</si>
  <si>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</si>
  <si>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</si>
  <si>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</si>
  <si>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</si>
  <si>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</si>
  <si>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</si>
  <si>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</si>
  <si>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</si>
  <si>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</si>
  <si>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</si>
  <si>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</si>
  <si>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</si>
  <si>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</si>
  <si>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</si>
  <si>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</si>
  <si>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</si>
  <si>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</si>
  <si>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</si>
  <si>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</si>
  <si>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</si>
  <si>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</si>
  <si>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</si>
  <si>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</si>
  <si>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</si>
  <si>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</si>
  <si>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</si>
  <si>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</si>
  <si>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</si>
  <si>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</si>
  <si>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</si>
  <si>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</si>
  <si>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</si>
  <si>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</si>
  <si>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</si>
  <si>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</si>
  <si>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</si>
  <si>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</si>
  <si>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</si>
  <si>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</si>
  <si>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</si>
  <si>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</si>
  <si>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</si>
  <si>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</si>
  <si>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</si>
  <si>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</si>
  <si>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</si>
  <si>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水戸市</t>
  </si>
  <si>
    <t>○</t>
  </si>
  <si>
    <t>日立市</t>
  </si>
  <si>
    <t>土浦市</t>
  </si>
  <si>
    <t>古河市</t>
  </si>
  <si>
    <t>石岡市</t>
  </si>
  <si>
    <t>結城市</t>
  </si>
  <si>
    <t>龍ヶ崎市</t>
  </si>
  <si>
    <t>下妻市</t>
  </si>
  <si>
    <t>常総市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</si>
  <si>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</si>
  <si>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</si>
  <si>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</si>
  <si>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</si>
  <si>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</si>
  <si>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</si>
  <si>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</si>
  <si>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</si>
  <si>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</si>
  <si>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</si>
  <si>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</si>
  <si>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</si>
  <si>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</si>
  <si>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</si>
  <si>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</si>
  <si>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</si>
  <si>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</si>
  <si>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</si>
  <si>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</si>
  <si>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</si>
  <si>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</si>
  <si>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</si>
  <si>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</si>
  <si>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茨城町</t>
  </si>
  <si>
    <t>大洗町</t>
  </si>
  <si>
    <t>城里町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</si>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</sst>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\(#,###\)"/>
    <numFmt numFmtId="178" formatCode="00000"/>
  </numFmts>
  <fonts count="43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6"/>
      <name val="ＭＳ Ｐゴシック"/>
      <family val="3"/>
    </font>
    <font>
      <vertAlign val="superscript"/>
      <sz val="8"/>
      <name val="ＭＳ ゴシック"/>
      <family val="3"/>
    </font>
    <font>
      <b/>
      <sz val="6"/>
      <name val="ＭＳ 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b/>
      <sz val="14"/>
      <name val="ＭＳ ゴシック"/>
      <family val="3"/>
    </font>
    <font>
      <sz val="12"/>
      <name val="ＭＳ 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2"/>
      <color indexed="10"/>
      <name val="ＭＳ ゴシック"/>
      <family val="3"/>
    </font>
    <font>
      <b/>
      <sz val="12"/>
      <color indexed="12"/>
      <name val="ＭＳ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9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0" borderId="1" applyNumberFormat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31" fillId="0" borderId="3" applyNumberFormat="0" applyFill="0" applyAlignment="0" applyProtection="0"/>
    <xf numFmtId="0" fontId="32" fillId="3" borderId="0" applyNumberFormat="0" applyBorder="0" applyAlignment="0" applyProtection="0"/>
    <xf numFmtId="0" fontId="33" fillId="23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3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7" borderId="4" applyNumberFormat="0" applyAlignment="0" applyProtection="0"/>
    <xf numFmtId="0" fontId="0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15" fillId="0" borderId="0">
      <alignment/>
      <protection/>
    </xf>
    <xf numFmtId="0" fontId="13" fillId="0" borderId="0">
      <alignment/>
      <protection/>
    </xf>
    <xf numFmtId="0" fontId="42" fillId="4" borderId="0" applyNumberFormat="0" applyBorder="0" applyAlignment="0" applyProtection="0"/>
  </cellStyleXfs>
  <cellXfs count="420">
    <xf numFmtId="0" fontId="0" fillId="0" borderId="0" xfId="0" applyAlignment="1">
      <alignment vertical="center"/>
    </xf>
    <xf numFmtId="0" fontId="2" fillId="0" borderId="0" xfId="0" applyFont="1" applyAlignment="1" quotePrefix="1">
      <alignment horizontal="left" vertical="center"/>
    </xf>
    <xf numFmtId="49" fontId="2" fillId="0" borderId="0" xfId="0" applyNumberFormat="1" applyFont="1" applyAlignment="1" quotePrefix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24" borderId="10" xfId="0" applyFont="1" applyFill="1" applyBorder="1" applyAlignment="1" quotePrefix="1">
      <alignment horizontal="center" vertical="center" wrapText="1"/>
    </xf>
    <xf numFmtId="0" fontId="4" fillId="24" borderId="11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 quotePrefix="1">
      <alignment horizontal="left" vertical="center"/>
    </xf>
    <xf numFmtId="38" fontId="4" fillId="0" borderId="0" xfId="48" applyFont="1" applyFill="1" applyBorder="1" applyAlignment="1">
      <alignment horizontal="right" vertical="center"/>
    </xf>
    <xf numFmtId="176" fontId="4" fillId="0" borderId="0" xfId="48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24" borderId="12" xfId="0" applyFont="1" applyFill="1" applyBorder="1" applyAlignment="1" quotePrefix="1">
      <alignment horizontal="left" vertical="center"/>
    </xf>
    <xf numFmtId="0" fontId="4" fillId="24" borderId="13" xfId="0" applyFont="1" applyFill="1" applyBorder="1" applyAlignment="1" quotePrefix="1">
      <alignment horizontal="left" vertical="center"/>
    </xf>
    <xf numFmtId="0" fontId="4" fillId="24" borderId="13" xfId="0" applyFont="1" applyFill="1" applyBorder="1" applyAlignment="1">
      <alignment vertical="center"/>
    </xf>
    <xf numFmtId="0" fontId="4" fillId="24" borderId="14" xfId="0" applyFont="1" applyFill="1" applyBorder="1" applyAlignment="1" quotePrefix="1">
      <alignment horizontal="center" vertical="center" wrapText="1"/>
    </xf>
    <xf numFmtId="0" fontId="5" fillId="24" borderId="12" xfId="0" applyFont="1" applyFill="1" applyBorder="1" applyAlignment="1">
      <alignment vertical="center"/>
    </xf>
    <xf numFmtId="0" fontId="5" fillId="24" borderId="13" xfId="0" applyFont="1" applyFill="1" applyBorder="1" applyAlignment="1">
      <alignment vertical="center"/>
    </xf>
    <xf numFmtId="0" fontId="5" fillId="24" borderId="15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4" fillId="24" borderId="16" xfId="0" applyFont="1" applyFill="1" applyBorder="1" applyAlignment="1" quotePrefix="1">
      <alignment horizontal="left" vertical="center" wrapText="1"/>
    </xf>
    <xf numFmtId="0" fontId="4" fillId="24" borderId="17" xfId="0" applyFont="1" applyFill="1" applyBorder="1" applyAlignment="1" quotePrefix="1">
      <alignment horizontal="left" vertical="center"/>
    </xf>
    <xf numFmtId="0" fontId="4" fillId="24" borderId="18" xfId="0" applyFont="1" applyFill="1" applyBorder="1" applyAlignment="1">
      <alignment horizontal="right" vertical="center"/>
    </xf>
    <xf numFmtId="0" fontId="4" fillId="24" borderId="19" xfId="0" applyFont="1" applyFill="1" applyBorder="1" applyAlignment="1">
      <alignment vertical="center"/>
    </xf>
    <xf numFmtId="0" fontId="4" fillId="24" borderId="15" xfId="0" applyFont="1" applyFill="1" applyBorder="1" applyAlignment="1">
      <alignment vertical="center"/>
    </xf>
    <xf numFmtId="0" fontId="4" fillId="24" borderId="11" xfId="0" applyFont="1" applyFill="1" applyBorder="1" applyAlignment="1">
      <alignment vertical="center"/>
    </xf>
    <xf numFmtId="0" fontId="4" fillId="24" borderId="12" xfId="0" applyFont="1" applyFill="1" applyBorder="1" applyAlignment="1" quotePrefix="1">
      <alignment horizontal="center" vertical="center" wrapText="1"/>
    </xf>
    <xf numFmtId="0" fontId="4" fillId="24" borderId="14" xfId="0" applyFont="1" applyFill="1" applyBorder="1" applyAlignment="1">
      <alignment vertical="center"/>
    </xf>
    <xf numFmtId="0" fontId="4" fillId="24" borderId="16" xfId="0" applyFont="1" applyFill="1" applyBorder="1" applyAlignment="1" quotePrefix="1">
      <alignment horizontal="center" vertical="center" wrapText="1"/>
    </xf>
    <xf numFmtId="0" fontId="4" fillId="24" borderId="16" xfId="0" applyFont="1" applyFill="1" applyBorder="1" applyAlignment="1" quotePrefix="1">
      <alignment horizontal="left" vertical="center"/>
    </xf>
    <xf numFmtId="0" fontId="4" fillId="24" borderId="17" xfId="0" applyFont="1" applyFill="1" applyBorder="1" applyAlignment="1">
      <alignment vertical="center"/>
    </xf>
    <xf numFmtId="0" fontId="4" fillId="24" borderId="18" xfId="0" applyFont="1" applyFill="1" applyBorder="1" applyAlignment="1">
      <alignment vertical="center"/>
    </xf>
    <xf numFmtId="0" fontId="4" fillId="24" borderId="16" xfId="0" applyFont="1" applyFill="1" applyBorder="1" applyAlignment="1">
      <alignment vertical="center"/>
    </xf>
    <xf numFmtId="0" fontId="6" fillId="0" borderId="0" xfId="0" applyFont="1" applyAlignment="1">
      <alignment horizontal="center"/>
    </xf>
    <xf numFmtId="0" fontId="5" fillId="24" borderId="19" xfId="64" applyFont="1" applyFill="1" applyBorder="1" applyAlignment="1" quotePrefix="1">
      <alignment horizontal="left" vertical="center" wrapText="1"/>
      <protection/>
    </xf>
    <xf numFmtId="0" fontId="4" fillId="24" borderId="19" xfId="64" applyFont="1" applyFill="1" applyBorder="1" applyAlignment="1" quotePrefix="1">
      <alignment horizontal="left" vertical="center" wrapText="1"/>
      <protection/>
    </xf>
    <xf numFmtId="0" fontId="0" fillId="0" borderId="0" xfId="0" applyAlignment="1">
      <alignment vertical="center"/>
    </xf>
    <xf numFmtId="0" fontId="14" fillId="24" borderId="12" xfId="0" applyFont="1" applyFill="1" applyBorder="1" applyAlignment="1">
      <alignment vertical="center"/>
    </xf>
    <xf numFmtId="0" fontId="14" fillId="24" borderId="13" xfId="0" applyFont="1" applyFill="1" applyBorder="1" applyAlignment="1">
      <alignment vertical="center"/>
    </xf>
    <xf numFmtId="0" fontId="14" fillId="24" borderId="15" xfId="0" applyFont="1" applyFill="1" applyBorder="1" applyAlignment="1">
      <alignment vertical="center"/>
    </xf>
    <xf numFmtId="0" fontId="14" fillId="24" borderId="10" xfId="0" applyFont="1" applyFill="1" applyBorder="1" applyAlignment="1">
      <alignment vertical="center"/>
    </xf>
    <xf numFmtId="0" fontId="14" fillId="24" borderId="20" xfId="0" applyFont="1" applyFill="1" applyBorder="1" applyAlignment="1">
      <alignment vertical="center"/>
    </xf>
    <xf numFmtId="0" fontId="14" fillId="24" borderId="21" xfId="0" applyFont="1" applyFill="1" applyBorder="1" applyAlignment="1">
      <alignment vertical="center"/>
    </xf>
    <xf numFmtId="0" fontId="15" fillId="0" borderId="0" xfId="0" applyFont="1" applyAlignment="1">
      <alignment vertical="center"/>
    </xf>
    <xf numFmtId="0" fontId="14" fillId="24" borderId="11" xfId="0" applyFont="1" applyFill="1" applyBorder="1" applyAlignment="1">
      <alignment horizontal="center" vertical="center"/>
    </xf>
    <xf numFmtId="0" fontId="14" fillId="24" borderId="11" xfId="0" applyFont="1" applyFill="1" applyBorder="1" applyAlignment="1">
      <alignment vertical="center"/>
    </xf>
    <xf numFmtId="0" fontId="17" fillId="0" borderId="0" xfId="61" applyFont="1" applyAlignment="1" quotePrefix="1">
      <alignment horizontal="left" vertical="center"/>
      <protection/>
    </xf>
    <xf numFmtId="0" fontId="18" fillId="0" borderId="0" xfId="61" applyFont="1" applyAlignment="1">
      <alignment vertical="center"/>
      <protection/>
    </xf>
    <xf numFmtId="0" fontId="6" fillId="0" borderId="0" xfId="61" applyFont="1" applyAlignment="1">
      <alignment vertical="center"/>
      <protection/>
    </xf>
    <xf numFmtId="0" fontId="6" fillId="0" borderId="15" xfId="61" applyFont="1" applyBorder="1" applyAlignment="1">
      <alignment horizontal="center" vertical="center"/>
      <protection/>
    </xf>
    <xf numFmtId="38" fontId="18" fillId="0" borderId="20" xfId="48" applyFont="1" applyBorder="1" applyAlignment="1">
      <alignment vertical="center"/>
    </xf>
    <xf numFmtId="0" fontId="6" fillId="0" borderId="22" xfId="61" applyFont="1" applyBorder="1" applyAlignment="1" quotePrefix="1">
      <alignment horizontal="center" vertical="center"/>
      <protection/>
    </xf>
    <xf numFmtId="0" fontId="6" fillId="0" borderId="23" xfId="61" applyFont="1" applyBorder="1" applyAlignment="1">
      <alignment horizontal="center" vertical="center"/>
      <protection/>
    </xf>
    <xf numFmtId="0" fontId="6" fillId="0" borderId="24" xfId="61" applyFont="1" applyBorder="1" applyAlignment="1">
      <alignment horizontal="center" vertical="center"/>
      <protection/>
    </xf>
    <xf numFmtId="0" fontId="6" fillId="0" borderId="25" xfId="61" applyFont="1" applyBorder="1" applyAlignment="1">
      <alignment vertical="center"/>
      <protection/>
    </xf>
    <xf numFmtId="0" fontId="6" fillId="0" borderId="0" xfId="61" applyFont="1" applyBorder="1" applyAlignment="1">
      <alignment vertical="center"/>
      <protection/>
    </xf>
    <xf numFmtId="38" fontId="18" fillId="0" borderId="26" xfId="48" applyFont="1" applyBorder="1" applyAlignment="1">
      <alignment vertical="center"/>
    </xf>
    <xf numFmtId="0" fontId="6" fillId="0" borderId="27" xfId="61" applyFont="1" applyBorder="1" applyAlignment="1">
      <alignment horizontal="center" vertical="center"/>
      <protection/>
    </xf>
    <xf numFmtId="0" fontId="6" fillId="0" borderId="28" xfId="61" applyFont="1" applyBorder="1" applyAlignment="1">
      <alignment horizontal="center" vertical="center"/>
      <protection/>
    </xf>
    <xf numFmtId="0" fontId="6" fillId="0" borderId="29" xfId="61" applyFont="1" applyBorder="1" applyAlignment="1">
      <alignment horizontal="center" vertical="center"/>
      <protection/>
    </xf>
    <xf numFmtId="0" fontId="4" fillId="0" borderId="30" xfId="61" applyFont="1" applyBorder="1" applyAlignment="1">
      <alignment vertical="center"/>
      <protection/>
    </xf>
    <xf numFmtId="38" fontId="18" fillId="0" borderId="31" xfId="48" applyFont="1" applyBorder="1" applyAlignment="1">
      <alignment vertical="center"/>
    </xf>
    <xf numFmtId="0" fontId="6" fillId="0" borderId="32" xfId="61" applyFont="1" applyBorder="1" applyAlignment="1">
      <alignment horizontal="center" vertical="center"/>
      <protection/>
    </xf>
    <xf numFmtId="0" fontId="6" fillId="0" borderId="33" xfId="61" applyFont="1" applyBorder="1" applyAlignment="1">
      <alignment horizontal="center" vertical="center"/>
      <protection/>
    </xf>
    <xf numFmtId="0" fontId="6" fillId="0" borderId="34" xfId="61" applyFont="1" applyBorder="1" applyAlignment="1">
      <alignment horizontal="center" vertical="center"/>
      <protection/>
    </xf>
    <xf numFmtId="38" fontId="18" fillId="0" borderId="0" xfId="48" applyFont="1" applyAlignment="1">
      <alignment vertical="center"/>
    </xf>
    <xf numFmtId="0" fontId="4" fillId="0" borderId="35" xfId="61" applyFont="1" applyBorder="1" applyAlignment="1">
      <alignment vertical="center"/>
      <protection/>
    </xf>
    <xf numFmtId="38" fontId="18" fillId="0" borderId="36" xfId="48" applyFont="1" applyBorder="1" applyAlignment="1">
      <alignment vertical="center"/>
    </xf>
    <xf numFmtId="0" fontId="6" fillId="0" borderId="20" xfId="61" applyFont="1" applyBorder="1" applyAlignment="1">
      <alignment horizontal="center" vertical="center"/>
      <protection/>
    </xf>
    <xf numFmtId="0" fontId="6" fillId="0" borderId="37" xfId="61" applyFont="1" applyBorder="1" applyAlignment="1">
      <alignment horizontal="center" vertical="center"/>
      <protection/>
    </xf>
    <xf numFmtId="0" fontId="4" fillId="0" borderId="38" xfId="61" applyFont="1" applyBorder="1" applyAlignment="1">
      <alignment vertical="center"/>
      <protection/>
    </xf>
    <xf numFmtId="0" fontId="4" fillId="0" borderId="21" xfId="61" applyFont="1" applyBorder="1" applyAlignment="1">
      <alignment vertical="center"/>
      <protection/>
    </xf>
    <xf numFmtId="0" fontId="4" fillId="0" borderId="39" xfId="61" applyFont="1" applyBorder="1" applyAlignment="1">
      <alignment vertical="center"/>
      <protection/>
    </xf>
    <xf numFmtId="38" fontId="18" fillId="0" borderId="40" xfId="48" applyFont="1" applyBorder="1" applyAlignment="1">
      <alignment vertical="center"/>
    </xf>
    <xf numFmtId="0" fontId="6" fillId="0" borderId="22" xfId="61" applyFont="1" applyBorder="1" applyAlignment="1">
      <alignment horizontal="center" vertical="center"/>
      <protection/>
    </xf>
    <xf numFmtId="0" fontId="6" fillId="0" borderId="41" xfId="61" applyFont="1" applyBorder="1" applyAlignment="1">
      <alignment horizontal="center" vertical="center" textRotation="255"/>
      <protection/>
    </xf>
    <xf numFmtId="0" fontId="6" fillId="0" borderId="27" xfId="61" applyFont="1" applyBorder="1" applyAlignment="1">
      <alignment horizontal="left" vertical="center"/>
      <protection/>
    </xf>
    <xf numFmtId="0" fontId="6" fillId="0" borderId="42" xfId="61" applyFont="1" applyBorder="1" applyAlignment="1">
      <alignment horizontal="left" vertical="center"/>
      <protection/>
    </xf>
    <xf numFmtId="38" fontId="18" fillId="0" borderId="43" xfId="48" applyFont="1" applyBorder="1" applyAlignment="1">
      <alignment vertical="center"/>
    </xf>
    <xf numFmtId="0" fontId="6" fillId="0" borderId="44" xfId="61" applyFont="1" applyBorder="1" applyAlignment="1">
      <alignment horizontal="center" vertical="center"/>
      <protection/>
    </xf>
    <xf numFmtId="38" fontId="18" fillId="0" borderId="45" xfId="48" applyFont="1" applyBorder="1" applyAlignment="1">
      <alignment vertical="center"/>
    </xf>
    <xf numFmtId="38" fontId="18" fillId="0" borderId="46" xfId="48" applyFont="1" applyBorder="1" applyAlignment="1">
      <alignment vertical="center"/>
    </xf>
    <xf numFmtId="0" fontId="6" fillId="0" borderId="21" xfId="61" applyFont="1" applyBorder="1" applyAlignment="1">
      <alignment horizontal="center" vertical="center" textRotation="255"/>
      <protection/>
    </xf>
    <xf numFmtId="0" fontId="6" fillId="0" borderId="47" xfId="61" applyFont="1" applyBorder="1" applyAlignment="1">
      <alignment horizontal="left" vertical="center"/>
      <protection/>
    </xf>
    <xf numFmtId="0" fontId="6" fillId="0" borderId="17" xfId="61" applyFont="1" applyBorder="1" applyAlignment="1">
      <alignment horizontal="left" vertical="center"/>
      <protection/>
    </xf>
    <xf numFmtId="38" fontId="18" fillId="0" borderId="48" xfId="48" applyFont="1" applyBorder="1" applyAlignment="1">
      <alignment vertical="center"/>
    </xf>
    <xf numFmtId="38" fontId="18" fillId="0" borderId="38" xfId="48" applyFont="1" applyBorder="1" applyAlignment="1">
      <alignment vertical="center"/>
    </xf>
    <xf numFmtId="0" fontId="6" fillId="0" borderId="49" xfId="61" applyFont="1" applyBorder="1" applyAlignment="1">
      <alignment horizontal="left" vertical="center"/>
      <protection/>
    </xf>
    <xf numFmtId="0" fontId="6" fillId="0" borderId="13" xfId="61" applyFont="1" applyBorder="1" applyAlignment="1">
      <alignment horizontal="left" vertical="center"/>
      <protection/>
    </xf>
    <xf numFmtId="38" fontId="18" fillId="0" borderId="37" xfId="48" applyFont="1" applyBorder="1" applyAlignment="1">
      <alignment vertical="center"/>
    </xf>
    <xf numFmtId="0" fontId="6" fillId="0" borderId="50" xfId="61" applyFont="1" applyBorder="1" applyAlignment="1">
      <alignment horizontal="left" vertical="center"/>
      <protection/>
    </xf>
    <xf numFmtId="0" fontId="6" fillId="0" borderId="51" xfId="61" applyFont="1" applyBorder="1" applyAlignment="1">
      <alignment horizontal="left" vertical="center"/>
      <protection/>
    </xf>
    <xf numFmtId="0" fontId="6" fillId="0" borderId="52" xfId="61" applyFont="1" applyBorder="1" applyAlignment="1">
      <alignment horizontal="left" vertical="center"/>
      <protection/>
    </xf>
    <xf numFmtId="38" fontId="18" fillId="0" borderId="23" xfId="48" applyFont="1" applyBorder="1" applyAlignment="1">
      <alignment vertical="center"/>
    </xf>
    <xf numFmtId="0" fontId="6" fillId="0" borderId="53" xfId="61" applyFont="1" applyBorder="1" applyAlignment="1">
      <alignment horizontal="left" vertical="center"/>
      <protection/>
    </xf>
    <xf numFmtId="0" fontId="6" fillId="0" borderId="0" xfId="61" applyFont="1" applyBorder="1" applyAlignment="1">
      <alignment horizontal="left" vertical="center"/>
      <protection/>
    </xf>
    <xf numFmtId="38" fontId="18" fillId="0" borderId="54" xfId="48" applyFont="1" applyBorder="1" applyAlignment="1">
      <alignment vertical="center"/>
    </xf>
    <xf numFmtId="38" fontId="18" fillId="0" borderId="55" xfId="48" applyFont="1" applyBorder="1" applyAlignment="1">
      <alignment vertical="center"/>
    </xf>
    <xf numFmtId="38" fontId="18" fillId="0" borderId="11" xfId="48" applyFont="1" applyBorder="1" applyAlignment="1">
      <alignment vertical="center"/>
    </xf>
    <xf numFmtId="38" fontId="18" fillId="0" borderId="56" xfId="48" applyFont="1" applyBorder="1" applyAlignment="1">
      <alignment vertical="center"/>
    </xf>
    <xf numFmtId="0" fontId="6" fillId="0" borderId="41" xfId="61" applyFont="1" applyBorder="1" applyAlignment="1" quotePrefix="1">
      <alignment horizontal="center" vertical="center" textRotation="255"/>
      <protection/>
    </xf>
    <xf numFmtId="0" fontId="6" fillId="0" borderId="57" xfId="61" applyFont="1" applyBorder="1" applyAlignment="1" quotePrefix="1">
      <alignment horizontal="left" vertical="center"/>
      <protection/>
    </xf>
    <xf numFmtId="38" fontId="18" fillId="0" borderId="27" xfId="48" applyFont="1" applyBorder="1" applyAlignment="1">
      <alignment vertical="center"/>
    </xf>
    <xf numFmtId="38" fontId="18" fillId="0" borderId="28" xfId="48" applyFont="1" applyBorder="1" applyAlignment="1">
      <alignment vertical="center"/>
    </xf>
    <xf numFmtId="38" fontId="18" fillId="0" borderId="29" xfId="48" applyFont="1" applyBorder="1" applyAlignment="1">
      <alignment vertical="center"/>
    </xf>
    <xf numFmtId="0" fontId="6" fillId="0" borderId="58" xfId="61" applyFont="1" applyBorder="1" applyAlignment="1">
      <alignment horizontal="left" vertical="center"/>
      <protection/>
    </xf>
    <xf numFmtId="0" fontId="6" fillId="0" borderId="59" xfId="61" applyFont="1" applyBorder="1" applyAlignment="1">
      <alignment horizontal="left" vertical="center"/>
      <protection/>
    </xf>
    <xf numFmtId="0" fontId="6" fillId="0" borderId="60" xfId="61" applyFont="1" applyBorder="1" applyAlignment="1">
      <alignment horizontal="left" vertical="center"/>
      <protection/>
    </xf>
    <xf numFmtId="0" fontId="6" fillId="0" borderId="18" xfId="61" applyFont="1" applyBorder="1" applyAlignment="1">
      <alignment horizontal="center" vertical="center"/>
      <protection/>
    </xf>
    <xf numFmtId="0" fontId="6" fillId="0" borderId="59" xfId="61" applyFont="1" applyBorder="1" applyAlignment="1">
      <alignment horizontal="center" vertical="center"/>
      <protection/>
    </xf>
    <xf numFmtId="0" fontId="6" fillId="0" borderId="61" xfId="61" applyFont="1" applyBorder="1" applyAlignment="1">
      <alignment horizontal="left" vertical="center"/>
      <protection/>
    </xf>
    <xf numFmtId="0" fontId="6" fillId="0" borderId="10" xfId="61" applyFont="1" applyBorder="1" applyAlignment="1">
      <alignment horizontal="left" vertical="center"/>
      <protection/>
    </xf>
    <xf numFmtId="0" fontId="6" fillId="0" borderId="12" xfId="61" applyFont="1" applyBorder="1" applyAlignment="1">
      <alignment horizontal="left" vertical="center"/>
      <protection/>
    </xf>
    <xf numFmtId="38" fontId="18" fillId="0" borderId="62" xfId="48" applyFont="1" applyBorder="1" applyAlignment="1">
      <alignment vertical="center"/>
    </xf>
    <xf numFmtId="0" fontId="6" fillId="0" borderId="14" xfId="61" applyFont="1" applyBorder="1" applyAlignment="1">
      <alignment horizontal="center" vertical="center"/>
      <protection/>
    </xf>
    <xf numFmtId="38" fontId="18" fillId="0" borderId="10" xfId="48" applyFont="1" applyBorder="1" applyAlignment="1">
      <alignment vertical="center"/>
    </xf>
    <xf numFmtId="0" fontId="6" fillId="0" borderId="35" xfId="61" applyFont="1" applyBorder="1" applyAlignment="1">
      <alignment horizontal="center" vertical="center"/>
      <protection/>
    </xf>
    <xf numFmtId="38" fontId="18" fillId="0" borderId="26" xfId="48" applyFont="1" applyBorder="1" applyAlignment="1">
      <alignment horizontal="right" vertical="center"/>
    </xf>
    <xf numFmtId="38" fontId="18" fillId="0" borderId="27" xfId="48" applyFont="1" applyBorder="1" applyAlignment="1">
      <alignment horizontal="right" vertical="center"/>
    </xf>
    <xf numFmtId="38" fontId="18" fillId="0" borderId="28" xfId="48" applyFont="1" applyBorder="1" applyAlignment="1">
      <alignment horizontal="right" vertical="center"/>
    </xf>
    <xf numFmtId="38" fontId="18" fillId="0" borderId="29" xfId="48" applyFont="1" applyBorder="1" applyAlignment="1">
      <alignment horizontal="right" vertical="center"/>
    </xf>
    <xf numFmtId="0" fontId="4" fillId="0" borderId="63" xfId="61" applyFont="1" applyBorder="1" applyAlignment="1" quotePrefix="1">
      <alignment horizontal="left" vertical="center"/>
      <protection/>
    </xf>
    <xf numFmtId="0" fontId="6" fillId="0" borderId="63" xfId="61" applyFont="1" applyBorder="1" applyAlignment="1">
      <alignment horizontal="left" vertical="center"/>
      <protection/>
    </xf>
    <xf numFmtId="0" fontId="14" fillId="0" borderId="0" xfId="63" applyFont="1" applyAlignment="1" quotePrefix="1">
      <alignment horizontal="left" vertical="center"/>
      <protection/>
    </xf>
    <xf numFmtId="0" fontId="13" fillId="0" borderId="0" xfId="61" applyFont="1" applyAlignment="1">
      <alignment vertical="center"/>
      <protection/>
    </xf>
    <xf numFmtId="38" fontId="14" fillId="0" borderId="0" xfId="48" applyFont="1" applyAlignment="1" quotePrefix="1">
      <alignment horizontal="left"/>
    </xf>
    <xf numFmtId="38" fontId="14" fillId="0" borderId="0" xfId="48" applyFont="1" applyAlignment="1">
      <alignment/>
    </xf>
    <xf numFmtId="0" fontId="18" fillId="0" borderId="0" xfId="61" applyFont="1" applyBorder="1" applyAlignment="1">
      <alignment horizontal="right" vertical="center"/>
      <protection/>
    </xf>
    <xf numFmtId="38" fontId="18" fillId="0" borderId="0" xfId="61" applyNumberFormat="1" applyFont="1" applyBorder="1" applyAlignment="1">
      <alignment vertical="center"/>
      <protection/>
    </xf>
    <xf numFmtId="176" fontId="18" fillId="0" borderId="0" xfId="61" applyNumberFormat="1" applyFont="1" applyBorder="1" applyAlignment="1">
      <alignment vertical="center"/>
      <protection/>
    </xf>
    <xf numFmtId="38" fontId="15" fillId="0" borderId="0" xfId="48" applyFont="1" applyAlignment="1">
      <alignment/>
    </xf>
    <xf numFmtId="38" fontId="15" fillId="0" borderId="0" xfId="48" applyFont="1" applyAlignment="1">
      <alignment horizontal="left"/>
    </xf>
    <xf numFmtId="38" fontId="15" fillId="0" borderId="0" xfId="48" applyFont="1" applyAlignment="1">
      <alignment horizontal="center"/>
    </xf>
    <xf numFmtId="38" fontId="15" fillId="0" borderId="0" xfId="48" applyFont="1" applyFill="1" applyAlignment="1">
      <alignment vertical="center"/>
    </xf>
    <xf numFmtId="38" fontId="15" fillId="0" borderId="64" xfId="48" applyFont="1" applyFill="1" applyBorder="1" applyAlignment="1" quotePrefix="1">
      <alignment horizontal="left" vertical="center"/>
    </xf>
    <xf numFmtId="38" fontId="15" fillId="0" borderId="65" xfId="48" applyFont="1" applyFill="1" applyBorder="1" applyAlignment="1">
      <alignment horizontal="right" vertical="center"/>
    </xf>
    <xf numFmtId="38" fontId="15" fillId="0" borderId="0" xfId="48" applyFont="1" applyFill="1" applyAlignment="1">
      <alignment horizontal="left" vertical="center"/>
    </xf>
    <xf numFmtId="38" fontId="15" fillId="0" borderId="0" xfId="48" applyFont="1" applyFill="1" applyAlignment="1">
      <alignment horizontal="center" vertical="center"/>
    </xf>
    <xf numFmtId="38" fontId="15" fillId="0" borderId="64" xfId="48" applyFont="1" applyFill="1" applyBorder="1" applyAlignment="1">
      <alignment vertical="center"/>
    </xf>
    <xf numFmtId="38" fontId="15" fillId="0" borderId="65" xfId="48" applyFont="1" applyFill="1" applyBorder="1" applyAlignment="1">
      <alignment vertical="center"/>
    </xf>
    <xf numFmtId="38" fontId="15" fillId="0" borderId="0" xfId="48" applyFont="1" applyAlignment="1">
      <alignment vertical="center"/>
    </xf>
    <xf numFmtId="38" fontId="15" fillId="0" borderId="0" xfId="48" applyFont="1" applyFill="1" applyBorder="1" applyAlignment="1">
      <alignment horizontal="right" vertical="center"/>
    </xf>
    <xf numFmtId="38" fontId="15" fillId="0" borderId="0" xfId="48" applyFont="1" applyFill="1" applyBorder="1" applyAlignment="1">
      <alignment horizontal="center" vertical="center"/>
    </xf>
    <xf numFmtId="38" fontId="15" fillId="0" borderId="41" xfId="48" applyFont="1" applyFill="1" applyBorder="1" applyAlignment="1" quotePrefix="1">
      <alignment horizontal="left" vertical="center"/>
    </xf>
    <xf numFmtId="38" fontId="20" fillId="0" borderId="66" xfId="48" applyFont="1" applyFill="1" applyBorder="1" applyAlignment="1">
      <alignment horizontal="right" vertical="center"/>
    </xf>
    <xf numFmtId="38" fontId="15" fillId="0" borderId="0" xfId="48" applyFont="1" applyAlignment="1">
      <alignment horizontal="center" vertical="center"/>
    </xf>
    <xf numFmtId="38" fontId="15" fillId="0" borderId="0" xfId="48" applyFont="1" applyFill="1" applyAlignment="1">
      <alignment horizontal="right" vertical="center"/>
    </xf>
    <xf numFmtId="38" fontId="15" fillId="0" borderId="64" xfId="48" applyFont="1" applyFill="1" applyBorder="1" applyAlignment="1">
      <alignment horizontal="left" vertical="center"/>
    </xf>
    <xf numFmtId="38" fontId="15" fillId="0" borderId="64" xfId="48" applyFont="1" applyFill="1" applyBorder="1" applyAlignment="1">
      <alignment horizontal="distributed" vertical="center"/>
    </xf>
    <xf numFmtId="38" fontId="15" fillId="0" borderId="63" xfId="48" applyFont="1" applyFill="1" applyBorder="1" applyAlignment="1" quotePrefix="1">
      <alignment horizontal="left" vertical="center"/>
    </xf>
    <xf numFmtId="38" fontId="20" fillId="0" borderId="65" xfId="48" applyFont="1" applyFill="1" applyBorder="1" applyAlignment="1">
      <alignment horizontal="right" vertical="center"/>
    </xf>
    <xf numFmtId="38" fontId="15" fillId="0" borderId="67" xfId="48" applyFont="1" applyFill="1" applyBorder="1" applyAlignment="1">
      <alignment horizontal="distributed" vertical="center"/>
    </xf>
    <xf numFmtId="38" fontId="15" fillId="0" borderId="68" xfId="48" applyFont="1" applyFill="1" applyBorder="1" applyAlignment="1" quotePrefix="1">
      <alignment horizontal="left" vertical="center"/>
    </xf>
    <xf numFmtId="38" fontId="20" fillId="0" borderId="69" xfId="48" applyFont="1" applyFill="1" applyBorder="1" applyAlignment="1">
      <alignment horizontal="right" vertical="center"/>
    </xf>
    <xf numFmtId="38" fontId="15" fillId="0" borderId="70" xfId="48" applyFont="1" applyFill="1" applyBorder="1" applyAlignment="1" quotePrefix="1">
      <alignment vertical="center"/>
    </xf>
    <xf numFmtId="38" fontId="15" fillId="0" borderId="53" xfId="48" applyFont="1" applyFill="1" applyBorder="1" applyAlignment="1">
      <alignment horizontal="center" vertical="center"/>
    </xf>
    <xf numFmtId="38" fontId="20" fillId="0" borderId="71" xfId="48" applyFont="1" applyFill="1" applyBorder="1" applyAlignment="1">
      <alignment horizontal="right" vertical="center"/>
    </xf>
    <xf numFmtId="38" fontId="15" fillId="0" borderId="0" xfId="48" applyFont="1" applyAlignment="1">
      <alignment horizontal="left" vertical="center"/>
    </xf>
    <xf numFmtId="38" fontId="15" fillId="0" borderId="70" xfId="48" applyFont="1" applyFill="1" applyBorder="1" applyAlignment="1">
      <alignment horizontal="distributed" vertical="center"/>
    </xf>
    <xf numFmtId="38" fontId="15" fillId="0" borderId="53" xfId="48" applyFont="1" applyFill="1" applyBorder="1" applyAlignment="1" quotePrefix="1">
      <alignment horizontal="center" vertical="center"/>
    </xf>
    <xf numFmtId="38" fontId="15" fillId="0" borderId="65" xfId="48" applyFont="1" applyBorder="1" applyAlignment="1">
      <alignment vertical="center"/>
    </xf>
    <xf numFmtId="38" fontId="21" fillId="0" borderId="0" xfId="48" applyFont="1" applyFill="1" applyAlignment="1">
      <alignment horizontal="right" vertical="center"/>
    </xf>
    <xf numFmtId="38" fontId="15" fillId="0" borderId="53" xfId="48" applyFont="1" applyFill="1" applyBorder="1" applyAlignment="1" quotePrefix="1">
      <alignment horizontal="left" vertical="center"/>
    </xf>
    <xf numFmtId="38" fontId="15" fillId="0" borderId="72" xfId="48" applyFont="1" applyFill="1" applyBorder="1" applyAlignment="1">
      <alignment horizontal="distributed" vertical="center"/>
    </xf>
    <xf numFmtId="38" fontId="15" fillId="0" borderId="73" xfId="48" applyFont="1" applyFill="1" applyBorder="1" applyAlignment="1" quotePrefix="1">
      <alignment horizontal="left" vertical="center"/>
    </xf>
    <xf numFmtId="38" fontId="20" fillId="0" borderId="74" xfId="48" applyFont="1" applyFill="1" applyBorder="1" applyAlignment="1" quotePrefix="1">
      <alignment horizontal="right" vertical="center"/>
    </xf>
    <xf numFmtId="38" fontId="15" fillId="0" borderId="41" xfId="48" applyFont="1" applyFill="1" applyBorder="1" applyAlignment="1">
      <alignment horizontal="distributed" vertical="center"/>
    </xf>
    <xf numFmtId="38" fontId="15" fillId="0" borderId="57" xfId="48" applyFont="1" applyFill="1" applyBorder="1" applyAlignment="1" quotePrefix="1">
      <alignment horizontal="left" vertical="center"/>
    </xf>
    <xf numFmtId="38" fontId="15" fillId="0" borderId="0" xfId="48" applyFont="1" applyFill="1" applyBorder="1" applyAlignment="1" quotePrefix="1">
      <alignment vertical="center"/>
    </xf>
    <xf numFmtId="177" fontId="21" fillId="0" borderId="0" xfId="48" applyNumberFormat="1" applyFont="1" applyFill="1" applyBorder="1" applyAlignment="1">
      <alignment horizontal="right" vertical="center"/>
    </xf>
    <xf numFmtId="38" fontId="15" fillId="0" borderId="53" xfId="48" applyFont="1" applyFill="1" applyBorder="1" applyAlignment="1">
      <alignment vertical="center"/>
    </xf>
    <xf numFmtId="177" fontId="15" fillId="0" borderId="53" xfId="48" applyNumberFormat="1" applyFont="1" applyFill="1" applyBorder="1" applyAlignment="1">
      <alignment horizontal="right" vertical="center"/>
    </xf>
    <xf numFmtId="38" fontId="21" fillId="0" borderId="0" xfId="48" applyFont="1" applyAlignment="1">
      <alignment vertical="center"/>
    </xf>
    <xf numFmtId="38" fontId="15" fillId="0" borderId="70" xfId="48" applyFont="1" applyFill="1" applyBorder="1" applyAlignment="1">
      <alignment vertical="center"/>
    </xf>
    <xf numFmtId="38" fontId="15" fillId="0" borderId="64" xfId="48" applyFont="1" applyBorder="1" applyAlignment="1">
      <alignment vertical="center"/>
    </xf>
    <xf numFmtId="38" fontId="15" fillId="0" borderId="63" xfId="48" applyFont="1" applyBorder="1" applyAlignment="1">
      <alignment vertical="center"/>
    </xf>
    <xf numFmtId="38" fontId="20" fillId="0" borderId="65" xfId="48" applyFont="1" applyBorder="1" applyAlignment="1">
      <alignment horizontal="right" vertical="center"/>
    </xf>
    <xf numFmtId="38" fontId="22" fillId="0" borderId="0" xfId="48" applyFont="1" applyAlignment="1">
      <alignment vertical="center"/>
    </xf>
    <xf numFmtId="38" fontId="15" fillId="0" borderId="0" xfId="48" applyFont="1" applyFill="1" applyAlignment="1" quotePrefix="1">
      <alignment vertical="center"/>
    </xf>
    <xf numFmtId="38" fontId="15" fillId="0" borderId="0" xfId="48" applyFont="1" applyFill="1" applyAlignment="1" quotePrefix="1">
      <alignment horizontal="center" vertical="center"/>
    </xf>
    <xf numFmtId="38" fontId="20" fillId="0" borderId="66" xfId="48" applyFont="1" applyBorder="1" applyAlignment="1">
      <alignment horizontal="right" vertical="center"/>
    </xf>
    <xf numFmtId="38" fontId="15" fillId="0" borderId="0" xfId="48" applyFont="1" applyBorder="1" applyAlignment="1">
      <alignment vertical="center"/>
    </xf>
    <xf numFmtId="38" fontId="20" fillId="0" borderId="75" xfId="48" applyFont="1" applyBorder="1" applyAlignment="1">
      <alignment horizontal="right" vertical="center"/>
    </xf>
    <xf numFmtId="38" fontId="15" fillId="0" borderId="57" xfId="48" applyFont="1" applyBorder="1" applyAlignment="1">
      <alignment vertical="center"/>
    </xf>
    <xf numFmtId="177" fontId="15" fillId="0" borderId="0" xfId="48" applyNumberFormat="1" applyFont="1" applyFill="1" applyBorder="1" applyAlignment="1">
      <alignment horizontal="right" vertical="center"/>
    </xf>
    <xf numFmtId="38" fontId="15" fillId="0" borderId="0" xfId="48" applyFont="1" applyFill="1" applyBorder="1" applyAlignment="1">
      <alignment vertical="center"/>
    </xf>
    <xf numFmtId="38" fontId="15" fillId="0" borderId="0" xfId="48" applyFont="1" applyFill="1" applyBorder="1" applyAlignment="1" quotePrefix="1">
      <alignment horizontal="center" vertical="center"/>
    </xf>
    <xf numFmtId="38" fontId="20" fillId="0" borderId="0" xfId="48" applyFont="1" applyFill="1" applyBorder="1" applyAlignment="1">
      <alignment horizontal="right" vertical="center"/>
    </xf>
    <xf numFmtId="38" fontId="15" fillId="0" borderId="70" xfId="48" applyFont="1" applyFill="1" applyBorder="1" applyAlignment="1" quotePrefix="1">
      <alignment horizontal="left" vertical="center"/>
    </xf>
    <xf numFmtId="38" fontId="15" fillId="0" borderId="0" xfId="48" applyFont="1" applyFill="1" applyAlignment="1" quotePrefix="1">
      <alignment horizontal="left" vertical="center"/>
    </xf>
    <xf numFmtId="38" fontId="15" fillId="0" borderId="0" xfId="48" applyFont="1" applyFill="1" applyBorder="1" applyAlignment="1" quotePrefix="1">
      <alignment horizontal="left" vertical="center"/>
    </xf>
    <xf numFmtId="38" fontId="15" fillId="0" borderId="57" xfId="48" applyFont="1" applyFill="1" applyBorder="1" applyAlignment="1">
      <alignment vertical="center"/>
    </xf>
    <xf numFmtId="38" fontId="15" fillId="0" borderId="57" xfId="48" applyFont="1" applyFill="1" applyBorder="1" applyAlignment="1">
      <alignment horizontal="center" vertical="center"/>
    </xf>
    <xf numFmtId="177" fontId="15" fillId="0" borderId="57" xfId="48" applyNumberFormat="1" applyFont="1" applyFill="1" applyBorder="1" applyAlignment="1">
      <alignment horizontal="right" vertical="center"/>
    </xf>
    <xf numFmtId="38" fontId="15" fillId="0" borderId="76" xfId="48" applyFont="1" applyFill="1" applyBorder="1" applyAlignment="1">
      <alignment horizontal="distributed" vertical="center"/>
    </xf>
    <xf numFmtId="38" fontId="15" fillId="0" borderId="77" xfId="48" applyFont="1" applyFill="1" applyBorder="1" applyAlignment="1" quotePrefix="1">
      <alignment horizontal="left" vertical="center"/>
    </xf>
    <xf numFmtId="38" fontId="15" fillId="0" borderId="47" xfId="48" applyFont="1" applyFill="1" applyBorder="1" applyAlignment="1" quotePrefix="1">
      <alignment horizontal="left" vertical="center"/>
    </xf>
    <xf numFmtId="38" fontId="15" fillId="0" borderId="78" xfId="48" applyFont="1" applyFill="1" applyBorder="1" applyAlignment="1">
      <alignment horizontal="center" vertical="center"/>
    </xf>
    <xf numFmtId="38" fontId="20" fillId="0" borderId="79" xfId="48" applyFont="1" applyFill="1" applyBorder="1" applyAlignment="1">
      <alignment horizontal="right" vertical="center"/>
    </xf>
    <xf numFmtId="38" fontId="15" fillId="0" borderId="49" xfId="48" applyFont="1" applyFill="1" applyBorder="1" applyAlignment="1" quotePrefix="1">
      <alignment horizontal="left" vertical="center"/>
    </xf>
    <xf numFmtId="38" fontId="15" fillId="0" borderId="13" xfId="48" applyFont="1" applyFill="1" applyBorder="1" applyAlignment="1" quotePrefix="1">
      <alignment horizontal="center" vertical="center"/>
    </xf>
    <xf numFmtId="38" fontId="20" fillId="0" borderId="80" xfId="48" applyFont="1" applyFill="1" applyBorder="1" applyAlignment="1">
      <alignment horizontal="right" vertical="center"/>
    </xf>
    <xf numFmtId="38" fontId="23" fillId="0" borderId="51" xfId="48" applyFont="1" applyFill="1" applyBorder="1" applyAlignment="1">
      <alignment vertical="center"/>
    </xf>
    <xf numFmtId="38" fontId="15" fillId="0" borderId="52" xfId="48" applyFont="1" applyFill="1" applyBorder="1" applyAlignment="1" quotePrefix="1">
      <alignment horizontal="center" vertical="center"/>
    </xf>
    <xf numFmtId="38" fontId="20" fillId="0" borderId="81" xfId="48" applyFont="1" applyFill="1" applyBorder="1" applyAlignment="1">
      <alignment horizontal="right" vertical="center"/>
    </xf>
    <xf numFmtId="0" fontId="0" fillId="0" borderId="0" xfId="60">
      <alignment vertical="center"/>
      <protection/>
    </xf>
    <xf numFmtId="0" fontId="18" fillId="0" borderId="0" xfId="61" applyFont="1" applyAlignment="1" quotePrefix="1">
      <alignment horizontal="left" vertical="center"/>
      <protection/>
    </xf>
    <xf numFmtId="0" fontId="17" fillId="0" borderId="0" xfId="62" applyFont="1" applyFill="1" applyBorder="1" applyAlignment="1">
      <alignment vertical="center"/>
      <protection/>
    </xf>
    <xf numFmtId="0" fontId="18" fillId="0" borderId="0" xfId="61" applyNumberFormat="1" applyFont="1" applyAlignment="1">
      <alignment vertical="center"/>
      <protection/>
    </xf>
    <xf numFmtId="0" fontId="0" fillId="0" borderId="0" xfId="60" applyFont="1">
      <alignment vertical="center"/>
      <protection/>
    </xf>
    <xf numFmtId="38" fontId="6" fillId="0" borderId="37" xfId="48" applyFont="1" applyBorder="1" applyAlignment="1">
      <alignment vertical="center"/>
    </xf>
    <xf numFmtId="38" fontId="6" fillId="0" borderId="34" xfId="48" applyFont="1" applyBorder="1" applyAlignment="1">
      <alignment vertical="center"/>
    </xf>
    <xf numFmtId="0" fontId="6" fillId="0" borderId="26" xfId="61" applyFont="1" applyBorder="1" applyAlignment="1">
      <alignment vertical="center"/>
      <protection/>
    </xf>
    <xf numFmtId="0" fontId="6" fillId="0" borderId="25" xfId="61" applyFont="1" applyBorder="1" applyAlignment="1" quotePrefix="1">
      <alignment horizontal="center" vertical="center"/>
      <protection/>
    </xf>
    <xf numFmtId="0" fontId="6" fillId="0" borderId="31" xfId="61" applyFont="1" applyBorder="1" applyAlignment="1">
      <alignment horizontal="center" vertical="center"/>
      <protection/>
    </xf>
    <xf numFmtId="38" fontId="6" fillId="0" borderId="82" xfId="48" applyFont="1" applyBorder="1" applyAlignment="1">
      <alignment vertical="center"/>
    </xf>
    <xf numFmtId="0" fontId="6" fillId="0" borderId="36" xfId="61" applyFont="1" applyBorder="1" applyAlignment="1">
      <alignment horizontal="center" vertical="center"/>
      <protection/>
    </xf>
    <xf numFmtId="38" fontId="6" fillId="0" borderId="83" xfId="48" applyFont="1" applyBorder="1" applyAlignment="1">
      <alignment vertical="center"/>
    </xf>
    <xf numFmtId="0" fontId="6" fillId="0" borderId="40" xfId="61" applyFont="1" applyBorder="1" applyAlignment="1">
      <alignment horizontal="center" vertical="center"/>
      <protection/>
    </xf>
    <xf numFmtId="38" fontId="6" fillId="0" borderId="84" xfId="48" applyFont="1" applyBorder="1" applyAlignment="1">
      <alignment vertical="center"/>
    </xf>
    <xf numFmtId="38" fontId="6" fillId="0" borderId="24" xfId="48" applyFont="1" applyBorder="1" applyAlignment="1">
      <alignment vertical="center"/>
    </xf>
    <xf numFmtId="0" fontId="6" fillId="0" borderId="26" xfId="61" applyFont="1" applyBorder="1" applyAlignment="1">
      <alignment horizontal="center" vertical="center"/>
      <protection/>
    </xf>
    <xf numFmtId="38" fontId="6" fillId="0" borderId="25" xfId="61" applyNumberFormat="1" applyFont="1" applyBorder="1" applyAlignment="1">
      <alignment vertical="center"/>
      <protection/>
    </xf>
    <xf numFmtId="38" fontId="6" fillId="0" borderId="29" xfId="61" applyNumberFormat="1" applyFont="1" applyBorder="1" applyAlignment="1">
      <alignment vertical="center"/>
      <protection/>
    </xf>
    <xf numFmtId="0" fontId="6" fillId="0" borderId="34" xfId="61" applyFont="1" applyBorder="1" applyAlignment="1">
      <alignment vertical="center"/>
      <protection/>
    </xf>
    <xf numFmtId="0" fontId="6" fillId="0" borderId="37" xfId="61" applyFont="1" applyBorder="1" applyAlignment="1">
      <alignment vertical="center"/>
      <protection/>
    </xf>
    <xf numFmtId="0" fontId="6" fillId="0" borderId="80" xfId="61" applyFont="1" applyBorder="1" applyAlignment="1">
      <alignment vertical="center"/>
      <protection/>
    </xf>
    <xf numFmtId="38" fontId="18" fillId="0" borderId="82" xfId="48" applyFont="1" applyBorder="1" applyAlignment="1">
      <alignment vertical="center"/>
    </xf>
    <xf numFmtId="38" fontId="18" fillId="0" borderId="33" xfId="48" applyFont="1" applyBorder="1" applyAlignment="1">
      <alignment vertical="center"/>
    </xf>
    <xf numFmtId="38" fontId="18" fillId="0" borderId="83" xfId="48" applyFont="1" applyBorder="1" applyAlignment="1">
      <alignment vertical="center"/>
    </xf>
    <xf numFmtId="38" fontId="18" fillId="0" borderId="84" xfId="48" applyFont="1" applyBorder="1" applyAlignment="1">
      <alignment vertical="center"/>
    </xf>
    <xf numFmtId="0" fontId="24" fillId="0" borderId="0" xfId="61" applyFont="1" applyAlignment="1">
      <alignment horizontal="right" vertical="center"/>
      <protection/>
    </xf>
    <xf numFmtId="0" fontId="25" fillId="25" borderId="26" xfId="61" applyFont="1" applyFill="1" applyBorder="1" applyAlignment="1">
      <alignment horizontal="center" vertical="center"/>
      <protection/>
    </xf>
    <xf numFmtId="0" fontId="4" fillId="24" borderId="10" xfId="60" applyFont="1" applyFill="1" applyBorder="1" applyAlignment="1" quotePrefix="1">
      <alignment horizontal="center" vertical="center" wrapText="1"/>
      <protection/>
    </xf>
    <xf numFmtId="0" fontId="4" fillId="24" borderId="19" xfId="60" applyFont="1" applyFill="1" applyBorder="1" applyAlignment="1">
      <alignment horizontal="left" vertical="center" wrapText="1"/>
      <protection/>
    </xf>
    <xf numFmtId="0" fontId="5" fillId="24" borderId="21" xfId="60" applyFont="1" applyFill="1" applyBorder="1" applyAlignment="1" quotePrefix="1">
      <alignment horizontal="left" vertical="center"/>
      <protection/>
    </xf>
    <xf numFmtId="0" fontId="4" fillId="24" borderId="13" xfId="60" applyFont="1" applyFill="1" applyBorder="1">
      <alignment vertical="center"/>
      <protection/>
    </xf>
    <xf numFmtId="0" fontId="4" fillId="24" borderId="14" xfId="60" applyFont="1" applyFill="1" applyBorder="1" applyAlignment="1">
      <alignment horizontal="center" wrapText="1"/>
      <protection/>
    </xf>
    <xf numFmtId="0" fontId="6" fillId="0" borderId="0" xfId="60" applyFont="1">
      <alignment vertical="center"/>
      <protection/>
    </xf>
    <xf numFmtId="0" fontId="4" fillId="24" borderId="11" xfId="60" applyFont="1" applyFill="1" applyBorder="1" applyAlignment="1">
      <alignment horizontal="left" vertical="center"/>
      <protection/>
    </xf>
    <xf numFmtId="0" fontId="4" fillId="24" borderId="10" xfId="60" applyFont="1" applyFill="1" applyBorder="1" applyAlignment="1">
      <alignment horizontal="center" vertical="center" wrapText="1"/>
      <protection/>
    </xf>
    <xf numFmtId="0" fontId="4" fillId="24" borderId="11" xfId="60" applyFont="1" applyFill="1" applyBorder="1" applyAlignment="1">
      <alignment horizontal="center" vertical="top"/>
      <protection/>
    </xf>
    <xf numFmtId="0" fontId="4" fillId="24" borderId="12" xfId="60" applyFont="1" applyFill="1" applyBorder="1" applyAlignment="1" quotePrefix="1">
      <alignment horizontal="left" vertical="center"/>
      <protection/>
    </xf>
    <xf numFmtId="0" fontId="4" fillId="24" borderId="15" xfId="60" applyFont="1" applyFill="1" applyBorder="1">
      <alignment vertical="center"/>
      <protection/>
    </xf>
    <xf numFmtId="0" fontId="5" fillId="24" borderId="11" xfId="60" applyFont="1" applyFill="1" applyBorder="1" applyAlignment="1">
      <alignment vertical="center"/>
      <protection/>
    </xf>
    <xf numFmtId="0" fontId="7" fillId="24" borderId="11" xfId="60" applyFont="1" applyFill="1" applyBorder="1" applyAlignment="1">
      <alignment wrapText="1"/>
      <protection/>
    </xf>
    <xf numFmtId="0" fontId="4" fillId="24" borderId="11" xfId="60" applyFont="1" applyFill="1" applyBorder="1">
      <alignment vertical="center"/>
      <protection/>
    </xf>
    <xf numFmtId="0" fontId="5" fillId="24" borderId="11" xfId="60" applyFont="1" applyFill="1" applyBorder="1" applyAlignment="1">
      <alignment horizontal="left" vertical="center"/>
      <protection/>
    </xf>
    <xf numFmtId="0" fontId="5" fillId="24" borderId="11" xfId="60" applyFont="1" applyFill="1" applyBorder="1" applyAlignment="1">
      <alignment horizontal="center" vertical="center" wrapText="1"/>
      <protection/>
    </xf>
    <xf numFmtId="0" fontId="5" fillId="24" borderId="11" xfId="60" applyFont="1" applyFill="1" applyBorder="1" applyAlignment="1">
      <alignment horizontal="center" vertical="center"/>
      <protection/>
    </xf>
    <xf numFmtId="0" fontId="7" fillId="24" borderId="11" xfId="60" applyFont="1" applyFill="1" applyBorder="1" applyAlignment="1">
      <alignment horizontal="center" vertical="center" wrapText="1"/>
      <protection/>
    </xf>
    <xf numFmtId="0" fontId="5" fillId="24" borderId="11" xfId="60" applyFont="1" applyFill="1" applyBorder="1" applyAlignment="1" quotePrefix="1">
      <alignment horizontal="center" vertical="center" wrapText="1"/>
      <protection/>
    </xf>
    <xf numFmtId="0" fontId="11" fillId="24" borderId="11" xfId="60" applyFont="1" applyFill="1" applyBorder="1" applyAlignment="1">
      <alignment horizontal="center" vertical="center" wrapText="1"/>
      <protection/>
    </xf>
    <xf numFmtId="0" fontId="12" fillId="0" borderId="0" xfId="60" applyFont="1" applyAlignment="1">
      <alignment vertical="center"/>
      <protection/>
    </xf>
    <xf numFmtId="0" fontId="5" fillId="24" borderId="13" xfId="64" applyFont="1" applyFill="1" applyBorder="1" applyAlignment="1" quotePrefix="1">
      <alignment horizontal="left" vertical="center" wrapText="1"/>
      <protection/>
    </xf>
    <xf numFmtId="0" fontId="6" fillId="0" borderId="0" xfId="60" applyFont="1" applyAlignment="1">
      <alignment vertical="center"/>
      <protection/>
    </xf>
    <xf numFmtId="0" fontId="14" fillId="0" borderId="0" xfId="0" applyFont="1" applyAlignment="1">
      <alignment vertical="center"/>
    </xf>
    <xf numFmtId="0" fontId="4" fillId="24" borderId="11" xfId="60" applyFont="1" applyFill="1" applyBorder="1" applyAlignment="1">
      <alignment horizontal="center" vertical="center" wrapText="1"/>
      <protection/>
    </xf>
    <xf numFmtId="0" fontId="4" fillId="24" borderId="11" xfId="60" applyFont="1" applyFill="1" applyBorder="1" applyAlignment="1" quotePrefix="1">
      <alignment horizontal="center" vertical="center" wrapText="1"/>
      <protection/>
    </xf>
    <xf numFmtId="0" fontId="4" fillId="24" borderId="11" xfId="60" applyFont="1" applyFill="1" applyBorder="1" applyAlignment="1">
      <alignment horizontal="center" vertical="center"/>
      <protection/>
    </xf>
    <xf numFmtId="0" fontId="4" fillId="24" borderId="11" xfId="0" applyFont="1" applyFill="1" applyBorder="1" applyAlignment="1" quotePrefix="1">
      <alignment horizontal="center" vertical="center" wrapText="1"/>
    </xf>
    <xf numFmtId="0" fontId="14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3" fillId="24" borderId="11" xfId="0" applyFont="1" applyFill="1" applyBorder="1" applyAlignment="1">
      <alignment horizontal="center" vertical="center" wrapText="1"/>
    </xf>
    <xf numFmtId="0" fontId="13" fillId="24" borderId="11" xfId="0" applyFont="1" applyFill="1" applyBorder="1" applyAlignment="1" quotePrefix="1">
      <alignment horizontal="center" vertical="center" wrapText="1"/>
    </xf>
    <xf numFmtId="0" fontId="4" fillId="24" borderId="11" xfId="64" applyFont="1" applyFill="1" applyBorder="1" applyAlignment="1" quotePrefix="1">
      <alignment horizontal="center" vertical="center" wrapText="1"/>
      <protection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vertical="center"/>
    </xf>
    <xf numFmtId="0" fontId="6" fillId="5" borderId="0" xfId="61" applyFont="1" applyFill="1" applyAlignment="1">
      <alignment horizontal="center" vertical="center"/>
      <protection/>
    </xf>
    <xf numFmtId="0" fontId="6" fillId="5" borderId="0" xfId="61" applyFont="1" applyFill="1" applyAlignment="1">
      <alignment vertical="center"/>
      <protection/>
    </xf>
    <xf numFmtId="0" fontId="18" fillId="5" borderId="0" xfId="61" applyFont="1" applyFill="1" applyAlignment="1">
      <alignment horizontal="center" vertical="center"/>
      <protection/>
    </xf>
    <xf numFmtId="0" fontId="18" fillId="5" borderId="0" xfId="61" applyFont="1" applyFill="1" applyAlignment="1">
      <alignment vertical="center"/>
      <protection/>
    </xf>
    <xf numFmtId="0" fontId="18" fillId="5" borderId="0" xfId="61" applyNumberFormat="1" applyFont="1" applyFill="1" applyAlignment="1">
      <alignment vertical="center"/>
      <protection/>
    </xf>
    <xf numFmtId="38" fontId="4" fillId="0" borderId="20" xfId="48" applyFont="1" applyFill="1" applyBorder="1" applyAlignment="1">
      <alignment horizontal="right" vertical="center"/>
    </xf>
    <xf numFmtId="176" fontId="4" fillId="0" borderId="20" xfId="48" applyNumberFormat="1" applyFont="1" applyFill="1" applyBorder="1" applyAlignment="1">
      <alignment horizontal="right" vertical="center"/>
    </xf>
    <xf numFmtId="0" fontId="4" fillId="0" borderId="20" xfId="0" applyFont="1" applyBorder="1" applyAlignment="1">
      <alignment vertical="center"/>
    </xf>
    <xf numFmtId="0" fontId="4" fillId="0" borderId="20" xfId="0" applyFont="1" applyBorder="1" applyAlignment="1">
      <alignment/>
    </xf>
    <xf numFmtId="0" fontId="5" fillId="24" borderId="12" xfId="64" applyFont="1" applyFill="1" applyBorder="1" applyAlignment="1" quotePrefix="1">
      <alignment horizontal="left" vertical="center"/>
      <protection/>
    </xf>
    <xf numFmtId="0" fontId="6" fillId="24" borderId="19" xfId="60" applyFont="1" applyFill="1" applyBorder="1" applyAlignment="1">
      <alignment horizontal="left" vertical="center"/>
      <protection/>
    </xf>
    <xf numFmtId="0" fontId="6" fillId="24" borderId="14" xfId="60" applyFont="1" applyFill="1" applyBorder="1" applyAlignment="1">
      <alignment horizontal="left" vertical="center"/>
      <protection/>
    </xf>
    <xf numFmtId="0" fontId="5" fillId="24" borderId="19" xfId="64" applyFont="1" applyFill="1" applyBorder="1" applyAlignment="1" quotePrefix="1">
      <alignment horizontal="left" vertical="center"/>
      <protection/>
    </xf>
    <xf numFmtId="0" fontId="6" fillId="24" borderId="13" xfId="60" applyFont="1" applyFill="1" applyBorder="1" applyAlignment="1">
      <alignment horizontal="left" vertical="center"/>
      <protection/>
    </xf>
    <xf numFmtId="0" fontId="5" fillId="24" borderId="13" xfId="64" applyFont="1" applyFill="1" applyBorder="1" applyAlignment="1" quotePrefix="1">
      <alignment horizontal="left" vertical="center"/>
      <protection/>
    </xf>
    <xf numFmtId="0" fontId="5" fillId="24" borderId="12" xfId="60" applyFont="1" applyFill="1" applyBorder="1" applyAlignment="1" quotePrefix="1">
      <alignment horizontal="left" vertical="center"/>
      <protection/>
    </xf>
    <xf numFmtId="0" fontId="6" fillId="24" borderId="13" xfId="60" applyFont="1" applyFill="1" applyBorder="1" applyAlignment="1">
      <alignment vertical="center"/>
      <protection/>
    </xf>
    <xf numFmtId="0" fontId="4" fillId="24" borderId="19" xfId="60" applyFont="1" applyFill="1" applyBorder="1" applyAlignment="1" quotePrefix="1">
      <alignment horizontal="left" vertical="center"/>
      <protection/>
    </xf>
    <xf numFmtId="0" fontId="4" fillId="24" borderId="14" xfId="60" applyFont="1" applyFill="1" applyBorder="1" applyAlignment="1" quotePrefix="1">
      <alignment horizontal="left" vertical="center"/>
      <protection/>
    </xf>
    <xf numFmtId="0" fontId="5" fillId="24" borderId="19" xfId="60" applyFont="1" applyFill="1" applyBorder="1" applyAlignment="1" quotePrefix="1">
      <alignment horizontal="left" vertical="center"/>
      <protection/>
    </xf>
    <xf numFmtId="0" fontId="5" fillId="24" borderId="14" xfId="60" applyFont="1" applyFill="1" applyBorder="1" applyAlignment="1" quotePrefix="1">
      <alignment horizontal="left" vertical="center"/>
      <protection/>
    </xf>
    <xf numFmtId="38" fontId="14" fillId="4" borderId="20" xfId="48" applyFont="1" applyFill="1" applyBorder="1" applyAlignment="1">
      <alignment horizontal="right" vertical="center"/>
    </xf>
    <xf numFmtId="38" fontId="14" fillId="8" borderId="20" xfId="48" applyFont="1" applyFill="1" applyBorder="1" applyAlignment="1">
      <alignment horizontal="right" vertical="center"/>
    </xf>
    <xf numFmtId="176" fontId="14" fillId="4" borderId="20" xfId="48" applyNumberFormat="1" applyFont="1" applyFill="1" applyBorder="1" applyAlignment="1">
      <alignment horizontal="right" vertical="center"/>
    </xf>
    <xf numFmtId="38" fontId="4" fillId="4" borderId="20" xfId="48" applyFont="1" applyFill="1" applyBorder="1" applyAlignment="1">
      <alignment horizontal="right" vertical="center"/>
    </xf>
    <xf numFmtId="38" fontId="4" fillId="8" borderId="20" xfId="48" applyFont="1" applyFill="1" applyBorder="1" applyAlignment="1">
      <alignment horizontal="right" vertical="center"/>
    </xf>
    <xf numFmtId="0" fontId="4" fillId="24" borderId="15" xfId="0" applyFont="1" applyFill="1" applyBorder="1" applyAlignment="1">
      <alignment vertical="center" wrapText="1"/>
    </xf>
    <xf numFmtId="0" fontId="13" fillId="24" borderId="11" xfId="0" applyFont="1" applyFill="1" applyBorder="1" applyAlignment="1">
      <alignment horizontal="center" vertical="center" wrapText="1"/>
    </xf>
    <xf numFmtId="0" fontId="4" fillId="24" borderId="21" xfId="0" applyFont="1" applyFill="1" applyBorder="1" applyAlignment="1" quotePrefix="1">
      <alignment horizontal="center" vertical="center"/>
    </xf>
    <xf numFmtId="0" fontId="13" fillId="24" borderId="13" xfId="0" applyFont="1" applyFill="1" applyBorder="1" applyAlignment="1">
      <alignment horizontal="center" vertical="center"/>
    </xf>
    <xf numFmtId="0" fontId="13" fillId="24" borderId="15" xfId="0" applyFont="1" applyFill="1" applyBorder="1" applyAlignment="1">
      <alignment horizontal="center" vertical="center"/>
    </xf>
    <xf numFmtId="0" fontId="4" fillId="24" borderId="59" xfId="0" applyFont="1" applyFill="1" applyBorder="1" applyAlignment="1">
      <alignment horizontal="center" vertical="center"/>
    </xf>
    <xf numFmtId="0" fontId="4" fillId="24" borderId="19" xfId="0" applyFont="1" applyFill="1" applyBorder="1" applyAlignment="1" quotePrefix="1">
      <alignment horizontal="left" vertical="center" wrapText="1"/>
    </xf>
    <xf numFmtId="0" fontId="4" fillId="24" borderId="14" xfId="0" applyFont="1" applyFill="1" applyBorder="1" applyAlignment="1" quotePrefix="1">
      <alignment horizontal="left" vertical="center" wrapText="1"/>
    </xf>
    <xf numFmtId="0" fontId="4" fillId="24" borderId="14" xfId="0" applyFont="1" applyFill="1" applyBorder="1" applyAlignment="1">
      <alignment horizontal="left" vertical="center" wrapText="1"/>
    </xf>
    <xf numFmtId="0" fontId="4" fillId="24" borderId="11" xfId="0" applyFont="1" applyFill="1" applyBorder="1" applyAlignment="1">
      <alignment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vertical="center" wrapText="1"/>
    </xf>
    <xf numFmtId="0" fontId="4" fillId="24" borderId="19" xfId="0" applyFont="1" applyFill="1" applyBorder="1" applyAlignment="1">
      <alignment vertical="center" wrapText="1"/>
    </xf>
    <xf numFmtId="0" fontId="4" fillId="24" borderId="14" xfId="0" applyFont="1" applyFill="1" applyBorder="1" applyAlignment="1">
      <alignment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4" fillId="24" borderId="21" xfId="0" applyFont="1" applyFill="1" applyBorder="1" applyAlignment="1">
      <alignment vertical="center" wrapText="1"/>
    </xf>
    <xf numFmtId="0" fontId="4" fillId="24" borderId="13" xfId="0" applyFont="1" applyFill="1" applyBorder="1" applyAlignment="1">
      <alignment vertical="center" wrapText="1"/>
    </xf>
    <xf numFmtId="0" fontId="4" fillId="24" borderId="15" xfId="0" applyFont="1" applyFill="1" applyBorder="1" applyAlignment="1">
      <alignment horizontal="left" vertical="center" wrapText="1"/>
    </xf>
    <xf numFmtId="0" fontId="4" fillId="0" borderId="59" xfId="0" applyFont="1" applyBorder="1" applyAlignment="1">
      <alignment horizontal="center" vertical="center"/>
    </xf>
    <xf numFmtId="49" fontId="4" fillId="24" borderId="59" xfId="0" applyNumberFormat="1" applyFont="1" applyFill="1" applyBorder="1" applyAlignment="1">
      <alignment horizontal="center" vertical="center"/>
    </xf>
    <xf numFmtId="0" fontId="4" fillId="24" borderId="59" xfId="0" applyFont="1" applyFill="1" applyBorder="1" applyAlignment="1" quotePrefix="1">
      <alignment horizontal="center" vertical="center" wrapText="1"/>
    </xf>
    <xf numFmtId="0" fontId="5" fillId="24" borderId="12" xfId="0" applyFont="1" applyFill="1" applyBorder="1" applyAlignment="1" quotePrefix="1">
      <alignment horizontal="left" vertical="center" wrapText="1"/>
    </xf>
    <xf numFmtId="0" fontId="4" fillId="24" borderId="19" xfId="0" applyFont="1" applyFill="1" applyBorder="1" applyAlignment="1">
      <alignment horizontal="left" vertical="center" wrapText="1"/>
    </xf>
    <xf numFmtId="0" fontId="5" fillId="24" borderId="10" xfId="60" applyFont="1" applyFill="1" applyBorder="1" applyAlignment="1" quotePrefix="1">
      <alignment horizontal="left" vertical="top" wrapText="1"/>
      <protection/>
    </xf>
    <xf numFmtId="0" fontId="5" fillId="24" borderId="11" xfId="60" applyFont="1" applyFill="1" applyBorder="1" applyAlignment="1" quotePrefix="1">
      <alignment horizontal="left" vertical="top" wrapText="1"/>
      <protection/>
    </xf>
    <xf numFmtId="0" fontId="4" fillId="24" borderId="10" xfId="60" applyFont="1" applyFill="1" applyBorder="1" applyAlignment="1" quotePrefix="1">
      <alignment horizontal="left" vertical="top" wrapText="1"/>
      <protection/>
    </xf>
    <xf numFmtId="0" fontId="6" fillId="24" borderId="11" xfId="60" applyFont="1" applyFill="1" applyBorder="1">
      <alignment vertical="center"/>
      <protection/>
    </xf>
    <xf numFmtId="0" fontId="4" fillId="24" borderId="10" xfId="60" applyFont="1" applyFill="1" applyBorder="1" applyAlignment="1" quotePrefix="1">
      <alignment horizontal="center" vertical="center" wrapText="1"/>
      <protection/>
    </xf>
    <xf numFmtId="0" fontId="4" fillId="24" borderId="11" xfId="60" applyFont="1" applyFill="1" applyBorder="1" applyAlignment="1">
      <alignment horizontal="center" wrapText="1"/>
      <protection/>
    </xf>
    <xf numFmtId="0" fontId="5" fillId="24" borderId="12" xfId="60" applyFont="1" applyFill="1" applyBorder="1" applyAlignment="1" quotePrefix="1">
      <alignment horizontal="left" vertical="center" wrapText="1"/>
      <protection/>
    </xf>
    <xf numFmtId="0" fontId="4" fillId="24" borderId="19" xfId="60" applyFont="1" applyFill="1" applyBorder="1" applyAlignment="1">
      <alignment horizontal="left" vertical="center" wrapText="1"/>
      <protection/>
    </xf>
    <xf numFmtId="0" fontId="4" fillId="24" borderId="14" xfId="60" applyFont="1" applyFill="1" applyBorder="1" applyAlignment="1">
      <alignment wrapText="1"/>
      <protection/>
    </xf>
    <xf numFmtId="0" fontId="4" fillId="24" borderId="10" xfId="60" applyFont="1" applyFill="1" applyBorder="1" applyAlignment="1">
      <alignment horizontal="center" vertical="center" wrapText="1"/>
      <protection/>
    </xf>
    <xf numFmtId="0" fontId="4" fillId="24" borderId="11" xfId="60" applyFont="1" applyFill="1" applyBorder="1" applyAlignment="1" quotePrefix="1">
      <alignment horizontal="center" vertical="center" wrapText="1"/>
      <protection/>
    </xf>
    <xf numFmtId="0" fontId="4" fillId="24" borderId="12" xfId="60" applyFont="1" applyFill="1" applyBorder="1" applyAlignment="1" quotePrefix="1">
      <alignment horizontal="left" vertical="center" wrapText="1"/>
      <protection/>
    </xf>
    <xf numFmtId="0" fontId="4" fillId="24" borderId="19" xfId="60" applyFont="1" applyFill="1" applyBorder="1" applyAlignment="1" quotePrefix="1">
      <alignment horizontal="left" vertical="center" wrapText="1"/>
      <protection/>
    </xf>
    <xf numFmtId="0" fontId="4" fillId="24" borderId="14" xfId="60" applyFont="1" applyFill="1" applyBorder="1" applyAlignment="1" quotePrefix="1">
      <alignment horizontal="left" vertical="center" wrapText="1"/>
      <protection/>
    </xf>
    <xf numFmtId="0" fontId="6" fillId="24" borderId="19" xfId="60" applyFont="1" applyFill="1" applyBorder="1">
      <alignment vertical="center"/>
      <protection/>
    </xf>
    <xf numFmtId="0" fontId="6" fillId="24" borderId="14" xfId="60" applyFont="1" applyFill="1" applyBorder="1">
      <alignment vertical="center"/>
      <protection/>
    </xf>
    <xf numFmtId="0" fontId="8" fillId="24" borderId="10" xfId="60" applyFont="1" applyFill="1" applyBorder="1" applyAlignment="1">
      <alignment horizontal="center" vertical="center" wrapText="1"/>
      <protection/>
    </xf>
    <xf numFmtId="0" fontId="8" fillId="24" borderId="11" xfId="60" applyFont="1" applyFill="1" applyBorder="1" applyAlignment="1">
      <alignment horizontal="center" wrapText="1"/>
      <protection/>
    </xf>
    <xf numFmtId="0" fontId="4" fillId="24" borderId="11" xfId="60" applyFont="1" applyFill="1" applyBorder="1" applyAlignment="1">
      <alignment horizontal="center" vertical="center" wrapText="1"/>
      <protection/>
    </xf>
    <xf numFmtId="0" fontId="4" fillId="24" borderId="14" xfId="60" applyFont="1" applyFill="1" applyBorder="1" applyAlignment="1">
      <alignment horizontal="left" vertical="center" wrapText="1"/>
      <protection/>
    </xf>
    <xf numFmtId="0" fontId="5" fillId="24" borderId="21" xfId="60" applyFont="1" applyFill="1" applyBorder="1" applyAlignment="1" quotePrefix="1">
      <alignment horizontal="center" vertical="center" wrapText="1"/>
      <protection/>
    </xf>
    <xf numFmtId="0" fontId="4" fillId="24" borderId="13" xfId="60" applyFont="1" applyFill="1" applyBorder="1" applyAlignment="1">
      <alignment horizontal="center" vertical="center" wrapText="1"/>
      <protection/>
    </xf>
    <xf numFmtId="0" fontId="4" fillId="24" borderId="15" xfId="60" applyFont="1" applyFill="1" applyBorder="1" applyAlignment="1">
      <alignment horizontal="center" vertical="center" wrapText="1"/>
      <protection/>
    </xf>
    <xf numFmtId="0" fontId="4" fillId="24" borderId="10" xfId="0" applyFont="1" applyFill="1" applyBorder="1" applyAlignment="1">
      <alignment horizontal="center" vertical="center"/>
    </xf>
    <xf numFmtId="0" fontId="4" fillId="24" borderId="11" xfId="0" applyFont="1" applyFill="1" applyBorder="1" applyAlignment="1">
      <alignment horizontal="center" vertical="center"/>
    </xf>
    <xf numFmtId="49" fontId="4" fillId="24" borderId="10" xfId="0" applyNumberFormat="1" applyFont="1" applyFill="1" applyBorder="1" applyAlignment="1">
      <alignment horizontal="center" vertical="center"/>
    </xf>
    <xf numFmtId="49" fontId="4" fillId="24" borderId="11" xfId="0" applyNumberFormat="1" applyFont="1" applyFill="1" applyBorder="1" applyAlignment="1">
      <alignment horizontal="center" vertical="center"/>
    </xf>
    <xf numFmtId="0" fontId="4" fillId="24" borderId="10" xfId="0" applyFont="1" applyFill="1" applyBorder="1" applyAlignment="1" quotePrefix="1">
      <alignment horizontal="center" vertical="center" wrapText="1"/>
    </xf>
    <xf numFmtId="0" fontId="4" fillId="24" borderId="11" xfId="0" applyFont="1" applyFill="1" applyBorder="1" applyAlignment="1" quotePrefix="1">
      <alignment horizontal="center" vertical="center" wrapText="1"/>
    </xf>
    <xf numFmtId="0" fontId="4" fillId="24" borderId="12" xfId="0" applyFont="1" applyFill="1" applyBorder="1" applyAlignment="1" quotePrefix="1">
      <alignment horizontal="left" vertical="center" wrapText="1"/>
    </xf>
    <xf numFmtId="0" fontId="4" fillId="24" borderId="13" xfId="0" applyFont="1" applyFill="1" applyBorder="1" applyAlignment="1">
      <alignment horizontal="left" vertical="center" wrapText="1"/>
    </xf>
    <xf numFmtId="0" fontId="8" fillId="24" borderId="10" xfId="0" applyFont="1" applyFill="1" applyBorder="1" applyAlignment="1">
      <alignment horizontal="center" vertical="center" wrapText="1"/>
    </xf>
    <xf numFmtId="0" fontId="8" fillId="24" borderId="11" xfId="0" applyFont="1" applyFill="1" applyBorder="1" applyAlignment="1">
      <alignment horizontal="center" vertical="center" wrapText="1"/>
    </xf>
    <xf numFmtId="0" fontId="4" fillId="24" borderId="11" xfId="60" applyFont="1" applyFill="1" applyBorder="1" applyAlignment="1">
      <alignment horizontal="center" vertical="center"/>
      <protection/>
    </xf>
    <xf numFmtId="0" fontId="4" fillId="24" borderId="59" xfId="60" applyFont="1" applyFill="1" applyBorder="1" applyAlignment="1">
      <alignment horizontal="center" vertical="center" wrapText="1"/>
      <protection/>
    </xf>
    <xf numFmtId="0" fontId="14" fillId="24" borderId="10" xfId="0" applyFont="1" applyFill="1" applyBorder="1" applyAlignment="1">
      <alignment horizontal="center" vertical="center"/>
    </xf>
    <xf numFmtId="0" fontId="14" fillId="24" borderId="11" xfId="0" applyFont="1" applyFill="1" applyBorder="1" applyAlignment="1">
      <alignment horizontal="center" vertical="center"/>
    </xf>
    <xf numFmtId="0" fontId="14" fillId="24" borderId="12" xfId="0" applyFont="1" applyFill="1" applyBorder="1" applyAlignment="1">
      <alignment vertical="center"/>
    </xf>
    <xf numFmtId="0" fontId="14" fillId="24" borderId="19" xfId="0" applyFont="1" applyFill="1" applyBorder="1" applyAlignment="1">
      <alignment vertical="center"/>
    </xf>
    <xf numFmtId="0" fontId="14" fillId="24" borderId="12" xfId="0" applyFont="1" applyFill="1" applyBorder="1" applyAlignment="1">
      <alignment horizontal="left" vertical="center"/>
    </xf>
    <xf numFmtId="0" fontId="14" fillId="24" borderId="19" xfId="0" applyFont="1" applyFill="1" applyBorder="1" applyAlignment="1">
      <alignment horizontal="left" vertical="center"/>
    </xf>
    <xf numFmtId="0" fontId="14" fillId="24" borderId="12" xfId="0" applyFont="1" applyFill="1" applyBorder="1" applyAlignment="1">
      <alignment horizontal="left" vertical="center" wrapText="1"/>
    </xf>
    <xf numFmtId="0" fontId="14" fillId="24" borderId="19" xfId="0" applyFont="1" applyFill="1" applyBorder="1" applyAlignment="1">
      <alignment horizontal="left" vertical="center" wrapText="1"/>
    </xf>
    <xf numFmtId="0" fontId="14" fillId="24" borderId="14" xfId="0" applyFont="1" applyFill="1" applyBorder="1" applyAlignment="1">
      <alignment horizontal="left" vertical="center" wrapText="1"/>
    </xf>
    <xf numFmtId="0" fontId="14" fillId="24" borderId="10" xfId="0" applyFont="1" applyFill="1" applyBorder="1" applyAlignment="1">
      <alignment horizontal="center" vertical="center" wrapText="1"/>
    </xf>
    <xf numFmtId="0" fontId="14" fillId="24" borderId="11" xfId="0" applyFont="1" applyFill="1" applyBorder="1" applyAlignment="1">
      <alignment horizontal="center" vertical="center" wrapText="1"/>
    </xf>
    <xf numFmtId="0" fontId="6" fillId="0" borderId="83" xfId="61" applyFont="1" applyBorder="1" applyAlignment="1" quotePrefix="1">
      <alignment horizontal="center" vertical="center"/>
      <protection/>
    </xf>
    <xf numFmtId="0" fontId="6" fillId="0" borderId="20" xfId="61" applyFont="1" applyBorder="1" applyAlignment="1">
      <alignment horizontal="center" vertical="center"/>
      <protection/>
    </xf>
    <xf numFmtId="0" fontId="6" fillId="0" borderId="37" xfId="61" applyFont="1" applyBorder="1" applyAlignment="1">
      <alignment horizontal="center" vertical="center"/>
      <protection/>
    </xf>
    <xf numFmtId="0" fontId="6" fillId="0" borderId="64" xfId="61" applyFont="1" applyBorder="1" applyAlignment="1" quotePrefix="1">
      <alignment horizontal="center" vertical="center"/>
      <protection/>
    </xf>
    <xf numFmtId="0" fontId="13" fillId="0" borderId="63" xfId="61" applyFont="1" applyBorder="1">
      <alignment/>
      <protection/>
    </xf>
    <xf numFmtId="0" fontId="13" fillId="0" borderId="41" xfId="61" applyFont="1" applyBorder="1">
      <alignment/>
      <protection/>
    </xf>
    <xf numFmtId="0" fontId="13" fillId="0" borderId="57" xfId="61" applyFont="1" applyBorder="1">
      <alignment/>
      <protection/>
    </xf>
    <xf numFmtId="0" fontId="6" fillId="0" borderId="85" xfId="61" applyFont="1" applyBorder="1" applyAlignment="1">
      <alignment horizontal="center" vertical="center"/>
      <protection/>
    </xf>
    <xf numFmtId="0" fontId="6" fillId="0" borderId="43" xfId="61" applyFont="1" applyBorder="1" applyAlignment="1">
      <alignment horizontal="center" vertical="center"/>
      <protection/>
    </xf>
    <xf numFmtId="0" fontId="6" fillId="0" borderId="78" xfId="61" applyFont="1" applyBorder="1" applyAlignment="1" quotePrefix="1">
      <alignment horizontal="center" vertical="center"/>
      <protection/>
    </xf>
    <xf numFmtId="0" fontId="13" fillId="0" borderId="78" xfId="61" applyFont="1" applyBorder="1">
      <alignment/>
      <protection/>
    </xf>
    <xf numFmtId="0" fontId="13" fillId="0" borderId="79" xfId="61" applyFont="1" applyBorder="1">
      <alignment/>
      <protection/>
    </xf>
    <xf numFmtId="0" fontId="6" fillId="0" borderId="31" xfId="61" applyFont="1" applyBorder="1" applyAlignment="1">
      <alignment horizontal="center" vertical="center"/>
      <protection/>
    </xf>
    <xf numFmtId="0" fontId="6" fillId="0" borderId="36" xfId="61" applyFont="1" applyBorder="1" applyAlignment="1">
      <alignment horizontal="center" vertical="center"/>
      <protection/>
    </xf>
    <xf numFmtId="0" fontId="6" fillId="0" borderId="85" xfId="61" applyFont="1" applyBorder="1" applyAlignment="1" quotePrefix="1">
      <alignment horizontal="center" vertical="center" textRotation="255"/>
      <protection/>
    </xf>
    <xf numFmtId="0" fontId="6" fillId="0" borderId="54" xfId="61" applyFont="1" applyBorder="1" applyAlignment="1" quotePrefix="1">
      <alignment horizontal="center" vertical="center" textRotation="255"/>
      <protection/>
    </xf>
    <xf numFmtId="0" fontId="6" fillId="0" borderId="85" xfId="61" applyFont="1" applyBorder="1" applyAlignment="1">
      <alignment horizontal="center" vertical="center" textRotation="255"/>
      <protection/>
    </xf>
    <xf numFmtId="0" fontId="6" fillId="0" borderId="54" xfId="61" applyFont="1" applyBorder="1" applyAlignment="1">
      <alignment horizontal="center" vertical="center" textRotation="255"/>
      <protection/>
    </xf>
    <xf numFmtId="0" fontId="6" fillId="0" borderId="40" xfId="61" applyFont="1" applyBorder="1" applyAlignment="1" quotePrefix="1">
      <alignment horizontal="center" vertical="center"/>
      <protection/>
    </xf>
    <xf numFmtId="0" fontId="6" fillId="0" borderId="83" xfId="61" applyFont="1" applyBorder="1" applyAlignment="1">
      <alignment horizontal="center" vertical="center"/>
      <protection/>
    </xf>
    <xf numFmtId="0" fontId="6" fillId="0" borderId="82" xfId="61" applyFont="1" applyBorder="1" applyAlignment="1" quotePrefix="1">
      <alignment horizontal="center" vertical="center"/>
      <protection/>
    </xf>
    <xf numFmtId="0" fontId="6" fillId="0" borderId="33" xfId="61" applyFont="1" applyBorder="1" applyAlignment="1">
      <alignment horizontal="center" vertical="center"/>
      <protection/>
    </xf>
    <xf numFmtId="0" fontId="6" fillId="0" borderId="34" xfId="61" applyFont="1" applyBorder="1" applyAlignment="1">
      <alignment horizontal="center" vertical="center"/>
      <protection/>
    </xf>
    <xf numFmtId="0" fontId="6" fillId="0" borderId="84" xfId="61" applyFont="1" applyBorder="1" applyAlignment="1" quotePrefix="1">
      <alignment horizontal="center" vertical="center"/>
      <protection/>
    </xf>
    <xf numFmtId="0" fontId="6" fillId="0" borderId="23" xfId="61" applyFont="1" applyBorder="1" applyAlignment="1">
      <alignment horizontal="center" vertical="center"/>
      <protection/>
    </xf>
    <xf numFmtId="0" fontId="6" fillId="0" borderId="24" xfId="61" applyFont="1" applyBorder="1" applyAlignment="1">
      <alignment horizontal="center" vertical="center"/>
      <protection/>
    </xf>
    <xf numFmtId="0" fontId="6" fillId="0" borderId="70" xfId="61" applyFont="1" applyBorder="1" applyAlignment="1">
      <alignment horizontal="center" vertical="center"/>
      <protection/>
    </xf>
    <xf numFmtId="0" fontId="6" fillId="0" borderId="53" xfId="61" applyFont="1" applyBorder="1" applyAlignment="1">
      <alignment horizontal="center" vertical="center"/>
      <protection/>
    </xf>
    <xf numFmtId="0" fontId="6" fillId="0" borderId="71" xfId="61" applyFont="1" applyBorder="1" applyAlignment="1">
      <alignment horizontal="center" vertical="center"/>
      <protection/>
    </xf>
    <xf numFmtId="0" fontId="6" fillId="0" borderId="86" xfId="61" applyFont="1" applyBorder="1" applyAlignment="1">
      <alignment horizontal="center" vertical="center" textRotation="255"/>
      <protection/>
    </xf>
    <xf numFmtId="0" fontId="6" fillId="0" borderId="87" xfId="61" applyFont="1" applyBorder="1" applyAlignment="1">
      <alignment horizontal="center" vertical="center" textRotation="255"/>
      <protection/>
    </xf>
    <xf numFmtId="0" fontId="6" fillId="0" borderId="88" xfId="61" applyFont="1" applyBorder="1" applyAlignment="1">
      <alignment horizontal="center" vertical="center" textRotation="255"/>
      <protection/>
    </xf>
    <xf numFmtId="0" fontId="6" fillId="0" borderId="64" xfId="61" applyFont="1" applyBorder="1" applyAlignment="1">
      <alignment horizontal="center" vertical="center" textRotation="255"/>
      <protection/>
    </xf>
    <xf numFmtId="0" fontId="6" fillId="0" borderId="89" xfId="61" applyFont="1" applyBorder="1" applyAlignment="1">
      <alignment horizontal="center" vertical="center" textRotation="255"/>
      <protection/>
    </xf>
    <xf numFmtId="0" fontId="6" fillId="0" borderId="41" xfId="61" applyFont="1" applyBorder="1" applyAlignment="1">
      <alignment horizontal="center" vertical="center" textRotation="255"/>
      <protection/>
    </xf>
    <xf numFmtId="0" fontId="6" fillId="0" borderId="90" xfId="61" applyFont="1" applyBorder="1" applyAlignment="1" quotePrefix="1">
      <alignment horizontal="center" vertical="center" textRotation="255"/>
      <protection/>
    </xf>
    <xf numFmtId="0" fontId="6" fillId="0" borderId="11" xfId="61" applyFont="1" applyBorder="1" applyAlignment="1" quotePrefix="1">
      <alignment horizontal="center" vertical="center" textRotation="255"/>
      <protection/>
    </xf>
    <xf numFmtId="0" fontId="6" fillId="0" borderId="59" xfId="61" applyFont="1" applyBorder="1" applyAlignment="1" quotePrefix="1">
      <alignment horizontal="center" vertical="center" textRotation="255"/>
      <protection/>
    </xf>
    <xf numFmtId="0" fontId="6" fillId="0" borderId="21" xfId="61" applyFont="1" applyBorder="1" applyAlignment="1">
      <alignment horizontal="center" vertical="center"/>
      <protection/>
    </xf>
    <xf numFmtId="0" fontId="6" fillId="0" borderId="80" xfId="61" applyFont="1" applyBorder="1" applyAlignment="1">
      <alignment horizontal="center" vertical="center"/>
      <protection/>
    </xf>
    <xf numFmtId="0" fontId="6" fillId="0" borderId="52" xfId="61" applyFont="1" applyBorder="1" applyAlignment="1">
      <alignment horizontal="center" vertical="center"/>
      <protection/>
    </xf>
    <xf numFmtId="0" fontId="6" fillId="0" borderId="81" xfId="61" applyFont="1" applyBorder="1" applyAlignment="1">
      <alignment horizontal="center" vertical="center"/>
      <protection/>
    </xf>
    <xf numFmtId="38" fontId="19" fillId="0" borderId="0" xfId="48" applyFont="1" applyAlignment="1" quotePrefix="1">
      <alignment horizontal="center" vertical="center"/>
    </xf>
    <xf numFmtId="38" fontId="15" fillId="0" borderId="0" xfId="48" applyFont="1" applyFill="1" applyAlignment="1">
      <alignment horizontal="center" vertical="center"/>
    </xf>
    <xf numFmtId="38" fontId="20" fillId="0" borderId="0" xfId="48" applyFont="1" applyAlignment="1">
      <alignment horizontal="center" vertical="center"/>
    </xf>
    <xf numFmtId="38" fontId="20" fillId="0" borderId="57" xfId="48" applyFont="1" applyBorder="1" applyAlignment="1">
      <alignment horizontal="center" vertical="center"/>
    </xf>
    <xf numFmtId="38" fontId="19" fillId="0" borderId="0" xfId="48" applyFont="1" applyFill="1" applyAlignment="1" quotePrefix="1">
      <alignment horizontal="left" vertical="center"/>
    </xf>
    <xf numFmtId="0" fontId="14" fillId="0" borderId="20" xfId="0" applyFont="1" applyFill="1" applyBorder="1" applyAlignment="1">
      <alignment vertical="center"/>
    </xf>
    <xf numFmtId="38" fontId="4" fillId="0" borderId="20" xfId="48" applyFont="1" applyFill="1" applyBorder="1" applyAlignment="1">
      <alignment vertical="center"/>
    </xf>
    <xf numFmtId="0" fontId="4" fillId="0" borderId="20" xfId="0" applyFont="1" applyFill="1" applyBorder="1" applyAlignment="1">
      <alignment horizontal="center"/>
    </xf>
    <xf numFmtId="38" fontId="4" fillId="0" borderId="20" xfId="48" applyFont="1" applyFill="1" applyBorder="1" applyAlignment="1">
      <alignment vertical="center"/>
    </xf>
    <xf numFmtId="38" fontId="14" fillId="0" borderId="20" xfId="48" applyFont="1" applyFill="1" applyBorder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H12集計結果（ごみ処理状況）" xfId="61"/>
    <cellStyle name="標準_H12集計結果（経費）" xfId="62"/>
    <cellStyle name="標準_新ごみフローシート" xfId="63"/>
    <cellStyle name="標準_表ごみPrg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28575</xdr:colOff>
      <xdr:row>36</xdr:row>
      <xdr:rowOff>180975</xdr:rowOff>
    </xdr:from>
    <xdr:to>
      <xdr:col>14</xdr:col>
      <xdr:colOff>609600</xdr:colOff>
      <xdr:row>36</xdr:row>
      <xdr:rowOff>180975</xdr:rowOff>
    </xdr:to>
    <xdr:sp>
      <xdr:nvSpPr>
        <xdr:cNvPr id="1" name="Line 1"/>
        <xdr:cNvSpPr>
          <a:spLocks/>
        </xdr:cNvSpPr>
      </xdr:nvSpPr>
      <xdr:spPr>
        <a:xfrm flipV="1">
          <a:off x="14287500" y="9734550"/>
          <a:ext cx="5810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9525</xdr:colOff>
      <xdr:row>6</xdr:row>
      <xdr:rowOff>209550</xdr:rowOff>
    </xdr:from>
    <xdr:to>
      <xdr:col>16</xdr:col>
      <xdr:colOff>38100</xdr:colOff>
      <xdr:row>6</xdr:row>
      <xdr:rowOff>219075</xdr:rowOff>
    </xdr:to>
    <xdr:sp>
      <xdr:nvSpPr>
        <xdr:cNvPr id="2" name="Line 2"/>
        <xdr:cNvSpPr>
          <a:spLocks/>
        </xdr:cNvSpPr>
      </xdr:nvSpPr>
      <xdr:spPr>
        <a:xfrm>
          <a:off x="14268450" y="1476375"/>
          <a:ext cx="208597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9</xdr:row>
      <xdr:rowOff>152400</xdr:rowOff>
    </xdr:from>
    <xdr:to>
      <xdr:col>14</xdr:col>
      <xdr:colOff>314325</xdr:colOff>
      <xdr:row>9</xdr:row>
      <xdr:rowOff>152400</xdr:rowOff>
    </xdr:to>
    <xdr:sp>
      <xdr:nvSpPr>
        <xdr:cNvPr id="3" name="Line 3"/>
        <xdr:cNvSpPr>
          <a:spLocks/>
        </xdr:cNvSpPr>
      </xdr:nvSpPr>
      <xdr:spPr>
        <a:xfrm>
          <a:off x="14258925" y="22479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609600</xdr:colOff>
      <xdr:row>9</xdr:row>
      <xdr:rowOff>152400</xdr:rowOff>
    </xdr:from>
    <xdr:to>
      <xdr:col>15</xdr:col>
      <xdr:colOff>0</xdr:colOff>
      <xdr:row>9</xdr:row>
      <xdr:rowOff>152400</xdr:rowOff>
    </xdr:to>
    <xdr:sp>
      <xdr:nvSpPr>
        <xdr:cNvPr id="4" name="Line 4"/>
        <xdr:cNvSpPr>
          <a:spLocks/>
        </xdr:cNvSpPr>
      </xdr:nvSpPr>
      <xdr:spPr>
        <a:xfrm>
          <a:off x="14868525" y="2247900"/>
          <a:ext cx="6191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323850</xdr:colOff>
      <xdr:row>9</xdr:row>
      <xdr:rowOff>171450</xdr:rowOff>
    </xdr:from>
    <xdr:to>
      <xdr:col>14</xdr:col>
      <xdr:colOff>323850</xdr:colOff>
      <xdr:row>35</xdr:row>
      <xdr:rowOff>200025</xdr:rowOff>
    </xdr:to>
    <xdr:sp>
      <xdr:nvSpPr>
        <xdr:cNvPr id="5" name="Line 5"/>
        <xdr:cNvSpPr>
          <a:spLocks/>
        </xdr:cNvSpPr>
      </xdr:nvSpPr>
      <xdr:spPr>
        <a:xfrm>
          <a:off x="14582775" y="2266950"/>
          <a:ext cx="0" cy="7210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609600</xdr:colOff>
      <xdr:row>9</xdr:row>
      <xdr:rowOff>180975</xdr:rowOff>
    </xdr:from>
    <xdr:to>
      <xdr:col>14</xdr:col>
      <xdr:colOff>609600</xdr:colOff>
      <xdr:row>36</xdr:row>
      <xdr:rowOff>200025</xdr:rowOff>
    </xdr:to>
    <xdr:sp>
      <xdr:nvSpPr>
        <xdr:cNvPr id="6" name="Line 6"/>
        <xdr:cNvSpPr>
          <a:spLocks/>
        </xdr:cNvSpPr>
      </xdr:nvSpPr>
      <xdr:spPr>
        <a:xfrm>
          <a:off x="14868525" y="2276475"/>
          <a:ext cx="0" cy="74771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9525</xdr:colOff>
      <xdr:row>13</xdr:row>
      <xdr:rowOff>200025</xdr:rowOff>
    </xdr:from>
    <xdr:to>
      <xdr:col>14</xdr:col>
      <xdr:colOff>904875</xdr:colOff>
      <xdr:row>13</xdr:row>
      <xdr:rowOff>200025</xdr:rowOff>
    </xdr:to>
    <xdr:sp>
      <xdr:nvSpPr>
        <xdr:cNvPr id="7" name="Line 7"/>
        <xdr:cNvSpPr>
          <a:spLocks/>
        </xdr:cNvSpPr>
      </xdr:nvSpPr>
      <xdr:spPr>
        <a:xfrm flipH="1">
          <a:off x="14268450" y="340042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904875</xdr:colOff>
      <xdr:row>7</xdr:row>
      <xdr:rowOff>200025</xdr:rowOff>
    </xdr:from>
    <xdr:to>
      <xdr:col>14</xdr:col>
      <xdr:colOff>904875</xdr:colOff>
      <xdr:row>39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15163800" y="1743075"/>
          <a:ext cx="0" cy="8648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9525</xdr:colOff>
      <xdr:row>25</xdr:row>
      <xdr:rowOff>142875</xdr:rowOff>
    </xdr:from>
    <xdr:to>
      <xdr:col>14</xdr:col>
      <xdr:colOff>904875</xdr:colOff>
      <xdr:row>25</xdr:row>
      <xdr:rowOff>142875</xdr:rowOff>
    </xdr:to>
    <xdr:sp>
      <xdr:nvSpPr>
        <xdr:cNvPr id="9" name="Line 9"/>
        <xdr:cNvSpPr>
          <a:spLocks/>
        </xdr:cNvSpPr>
      </xdr:nvSpPr>
      <xdr:spPr>
        <a:xfrm flipV="1">
          <a:off x="14268450" y="66579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9525</xdr:colOff>
      <xdr:row>21</xdr:row>
      <xdr:rowOff>180975</xdr:rowOff>
    </xdr:from>
    <xdr:to>
      <xdr:col>14</xdr:col>
      <xdr:colOff>904875</xdr:colOff>
      <xdr:row>21</xdr:row>
      <xdr:rowOff>180975</xdr:rowOff>
    </xdr:to>
    <xdr:sp>
      <xdr:nvSpPr>
        <xdr:cNvPr id="10" name="Line 10"/>
        <xdr:cNvSpPr>
          <a:spLocks/>
        </xdr:cNvSpPr>
      </xdr:nvSpPr>
      <xdr:spPr>
        <a:xfrm flipV="1">
          <a:off x="14268450" y="55911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152400</xdr:rowOff>
    </xdr:from>
    <xdr:to>
      <xdr:col>14</xdr:col>
      <xdr:colOff>885825</xdr:colOff>
      <xdr:row>17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14258925" y="4457700"/>
          <a:ext cx="885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190500</xdr:rowOff>
    </xdr:from>
    <xdr:to>
      <xdr:col>14</xdr:col>
      <xdr:colOff>904875</xdr:colOff>
      <xdr:row>7</xdr:row>
      <xdr:rowOff>190500</xdr:rowOff>
    </xdr:to>
    <xdr:sp>
      <xdr:nvSpPr>
        <xdr:cNvPr id="12" name="Line 12"/>
        <xdr:cNvSpPr>
          <a:spLocks/>
        </xdr:cNvSpPr>
      </xdr:nvSpPr>
      <xdr:spPr>
        <a:xfrm flipV="1">
          <a:off x="14268450" y="173355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11</xdr:row>
      <xdr:rowOff>228600</xdr:rowOff>
    </xdr:from>
    <xdr:to>
      <xdr:col>14</xdr:col>
      <xdr:colOff>323850</xdr:colOff>
      <xdr:row>11</xdr:row>
      <xdr:rowOff>228600</xdr:rowOff>
    </xdr:to>
    <xdr:sp>
      <xdr:nvSpPr>
        <xdr:cNvPr id="13" name="Line 13"/>
        <xdr:cNvSpPr>
          <a:spLocks/>
        </xdr:cNvSpPr>
      </xdr:nvSpPr>
      <xdr:spPr>
        <a:xfrm>
          <a:off x="14258925" y="28765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15</xdr:row>
      <xdr:rowOff>190500</xdr:rowOff>
    </xdr:from>
    <xdr:to>
      <xdr:col>14</xdr:col>
      <xdr:colOff>323850</xdr:colOff>
      <xdr:row>15</xdr:row>
      <xdr:rowOff>190500</xdr:rowOff>
    </xdr:to>
    <xdr:sp>
      <xdr:nvSpPr>
        <xdr:cNvPr id="14" name="Line 14"/>
        <xdr:cNvSpPr>
          <a:spLocks/>
        </xdr:cNvSpPr>
      </xdr:nvSpPr>
      <xdr:spPr>
        <a:xfrm flipV="1">
          <a:off x="14258925" y="39433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190500</xdr:rowOff>
    </xdr:from>
    <xdr:to>
      <xdr:col>14</xdr:col>
      <xdr:colOff>323850</xdr:colOff>
      <xdr:row>19</xdr:row>
      <xdr:rowOff>190500</xdr:rowOff>
    </xdr:to>
    <xdr:sp>
      <xdr:nvSpPr>
        <xdr:cNvPr id="15" name="Line 15"/>
        <xdr:cNvSpPr>
          <a:spLocks/>
        </xdr:cNvSpPr>
      </xdr:nvSpPr>
      <xdr:spPr>
        <a:xfrm>
          <a:off x="14258925" y="50482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9525</xdr:colOff>
      <xdr:row>23</xdr:row>
      <xdr:rowOff>200025</xdr:rowOff>
    </xdr:from>
    <xdr:to>
      <xdr:col>14</xdr:col>
      <xdr:colOff>323850</xdr:colOff>
      <xdr:row>23</xdr:row>
      <xdr:rowOff>200025</xdr:rowOff>
    </xdr:to>
    <xdr:sp>
      <xdr:nvSpPr>
        <xdr:cNvPr id="16" name="Line 16"/>
        <xdr:cNvSpPr>
          <a:spLocks/>
        </xdr:cNvSpPr>
      </xdr:nvSpPr>
      <xdr:spPr>
        <a:xfrm>
          <a:off x="14268450" y="61626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12</xdr:row>
      <xdr:rowOff>190500</xdr:rowOff>
    </xdr:from>
    <xdr:to>
      <xdr:col>14</xdr:col>
      <xdr:colOff>609600</xdr:colOff>
      <xdr:row>12</xdr:row>
      <xdr:rowOff>190500</xdr:rowOff>
    </xdr:to>
    <xdr:sp>
      <xdr:nvSpPr>
        <xdr:cNvPr id="17" name="Line 17"/>
        <xdr:cNvSpPr>
          <a:spLocks/>
        </xdr:cNvSpPr>
      </xdr:nvSpPr>
      <xdr:spPr>
        <a:xfrm>
          <a:off x="14258925" y="31146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9525</xdr:colOff>
      <xdr:row>16</xdr:row>
      <xdr:rowOff>171450</xdr:rowOff>
    </xdr:from>
    <xdr:to>
      <xdr:col>14</xdr:col>
      <xdr:colOff>609600</xdr:colOff>
      <xdr:row>16</xdr:row>
      <xdr:rowOff>180975</xdr:rowOff>
    </xdr:to>
    <xdr:sp>
      <xdr:nvSpPr>
        <xdr:cNvPr id="18" name="Line 18"/>
        <xdr:cNvSpPr>
          <a:spLocks/>
        </xdr:cNvSpPr>
      </xdr:nvSpPr>
      <xdr:spPr>
        <a:xfrm>
          <a:off x="14268450" y="4200525"/>
          <a:ext cx="60007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20</xdr:row>
      <xdr:rowOff>190500</xdr:rowOff>
    </xdr:from>
    <xdr:to>
      <xdr:col>14</xdr:col>
      <xdr:colOff>600075</xdr:colOff>
      <xdr:row>20</xdr:row>
      <xdr:rowOff>190500</xdr:rowOff>
    </xdr:to>
    <xdr:sp>
      <xdr:nvSpPr>
        <xdr:cNvPr id="19" name="Line 19"/>
        <xdr:cNvSpPr>
          <a:spLocks/>
        </xdr:cNvSpPr>
      </xdr:nvSpPr>
      <xdr:spPr>
        <a:xfrm flipV="1">
          <a:off x="14258925" y="5324475"/>
          <a:ext cx="6000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9525</xdr:colOff>
      <xdr:row>24</xdr:row>
      <xdr:rowOff>142875</xdr:rowOff>
    </xdr:from>
    <xdr:to>
      <xdr:col>14</xdr:col>
      <xdr:colOff>619125</xdr:colOff>
      <xdr:row>24</xdr:row>
      <xdr:rowOff>142875</xdr:rowOff>
    </xdr:to>
    <xdr:sp>
      <xdr:nvSpPr>
        <xdr:cNvPr id="20" name="Line 20"/>
        <xdr:cNvSpPr>
          <a:spLocks/>
        </xdr:cNvSpPr>
      </xdr:nvSpPr>
      <xdr:spPr>
        <a:xfrm>
          <a:off x="14268450" y="6381750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1323975</xdr:colOff>
      <xdr:row>4</xdr:row>
      <xdr:rowOff>9525</xdr:rowOff>
    </xdr:from>
    <xdr:to>
      <xdr:col>14</xdr:col>
      <xdr:colOff>1228725</xdr:colOff>
      <xdr:row>4</xdr:row>
      <xdr:rowOff>9525</xdr:rowOff>
    </xdr:to>
    <xdr:sp>
      <xdr:nvSpPr>
        <xdr:cNvPr id="21" name="Line 21"/>
        <xdr:cNvSpPr>
          <a:spLocks/>
        </xdr:cNvSpPr>
      </xdr:nvSpPr>
      <xdr:spPr>
        <a:xfrm flipV="1">
          <a:off x="6696075" y="723900"/>
          <a:ext cx="87915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695325</xdr:colOff>
      <xdr:row>4</xdr:row>
      <xdr:rowOff>276225</xdr:rowOff>
    </xdr:from>
    <xdr:to>
      <xdr:col>16</xdr:col>
      <xdr:colOff>695325</xdr:colOff>
      <xdr:row>8</xdr:row>
      <xdr:rowOff>276225</xdr:rowOff>
    </xdr:to>
    <xdr:sp>
      <xdr:nvSpPr>
        <xdr:cNvPr id="22" name="Line 22"/>
        <xdr:cNvSpPr>
          <a:spLocks/>
        </xdr:cNvSpPr>
      </xdr:nvSpPr>
      <xdr:spPr>
        <a:xfrm flipH="1" flipV="1">
          <a:off x="17011650" y="990600"/>
          <a:ext cx="0" cy="110490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428625</xdr:colOff>
      <xdr:row>9</xdr:row>
      <xdr:rowOff>152400</xdr:rowOff>
    </xdr:from>
    <xdr:to>
      <xdr:col>11</xdr:col>
      <xdr:colOff>0</xdr:colOff>
      <xdr:row>9</xdr:row>
      <xdr:rowOff>152400</xdr:rowOff>
    </xdr:to>
    <xdr:sp>
      <xdr:nvSpPr>
        <xdr:cNvPr id="23" name="Line 23"/>
        <xdr:cNvSpPr>
          <a:spLocks/>
        </xdr:cNvSpPr>
      </xdr:nvSpPr>
      <xdr:spPr>
        <a:xfrm>
          <a:off x="7124700" y="2247900"/>
          <a:ext cx="3552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9525</xdr:colOff>
      <xdr:row>39</xdr:row>
      <xdr:rowOff>19050</xdr:rowOff>
    </xdr:from>
    <xdr:to>
      <xdr:col>14</xdr:col>
      <xdr:colOff>1181100</xdr:colOff>
      <xdr:row>39</xdr:row>
      <xdr:rowOff>28575</xdr:rowOff>
    </xdr:to>
    <xdr:sp>
      <xdr:nvSpPr>
        <xdr:cNvPr id="24" name="Line 24"/>
        <xdr:cNvSpPr>
          <a:spLocks/>
        </xdr:cNvSpPr>
      </xdr:nvSpPr>
      <xdr:spPr>
        <a:xfrm>
          <a:off x="6705600" y="10401300"/>
          <a:ext cx="873442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581025</xdr:colOff>
      <xdr:row>4</xdr:row>
      <xdr:rowOff>0</xdr:rowOff>
    </xdr:from>
    <xdr:to>
      <xdr:col>4</xdr:col>
      <xdr:colOff>581025</xdr:colOff>
      <xdr:row>38</xdr:row>
      <xdr:rowOff>276225</xdr:rowOff>
    </xdr:to>
    <xdr:sp>
      <xdr:nvSpPr>
        <xdr:cNvPr id="25" name="Line 25"/>
        <xdr:cNvSpPr>
          <a:spLocks/>
        </xdr:cNvSpPr>
      </xdr:nvSpPr>
      <xdr:spPr>
        <a:xfrm>
          <a:off x="4295775" y="714375"/>
          <a:ext cx="0" cy="9667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238125</xdr:colOff>
      <xdr:row>9</xdr:row>
      <xdr:rowOff>180975</xdr:rowOff>
    </xdr:from>
    <xdr:to>
      <xdr:col>4</xdr:col>
      <xdr:colOff>238125</xdr:colOff>
      <xdr:row>21</xdr:row>
      <xdr:rowOff>200025</xdr:rowOff>
    </xdr:to>
    <xdr:sp>
      <xdr:nvSpPr>
        <xdr:cNvPr id="26" name="Line 26"/>
        <xdr:cNvSpPr>
          <a:spLocks/>
        </xdr:cNvSpPr>
      </xdr:nvSpPr>
      <xdr:spPr>
        <a:xfrm>
          <a:off x="3952875" y="2276475"/>
          <a:ext cx="0" cy="3333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9525</xdr:colOff>
      <xdr:row>13</xdr:row>
      <xdr:rowOff>247650</xdr:rowOff>
    </xdr:from>
    <xdr:to>
      <xdr:col>4</xdr:col>
      <xdr:colOff>247650</xdr:colOff>
      <xdr:row>13</xdr:row>
      <xdr:rowOff>247650</xdr:rowOff>
    </xdr:to>
    <xdr:sp>
      <xdr:nvSpPr>
        <xdr:cNvPr id="27" name="Line 27"/>
        <xdr:cNvSpPr>
          <a:spLocks/>
        </xdr:cNvSpPr>
      </xdr:nvSpPr>
      <xdr:spPr>
        <a:xfrm>
          <a:off x="3724275" y="34480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9525</xdr:colOff>
      <xdr:row>9</xdr:row>
      <xdr:rowOff>171450</xdr:rowOff>
    </xdr:from>
    <xdr:to>
      <xdr:col>4</xdr:col>
      <xdr:colOff>238125</xdr:colOff>
      <xdr:row>9</xdr:row>
      <xdr:rowOff>171450</xdr:rowOff>
    </xdr:to>
    <xdr:sp>
      <xdr:nvSpPr>
        <xdr:cNvPr id="28" name="Line 28"/>
        <xdr:cNvSpPr>
          <a:spLocks/>
        </xdr:cNvSpPr>
      </xdr:nvSpPr>
      <xdr:spPr>
        <a:xfrm>
          <a:off x="3724275" y="226695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11</xdr:row>
      <xdr:rowOff>180975</xdr:rowOff>
    </xdr:from>
    <xdr:to>
      <xdr:col>4</xdr:col>
      <xdr:colOff>238125</xdr:colOff>
      <xdr:row>11</xdr:row>
      <xdr:rowOff>180975</xdr:rowOff>
    </xdr:to>
    <xdr:sp>
      <xdr:nvSpPr>
        <xdr:cNvPr id="29" name="Line 29"/>
        <xdr:cNvSpPr>
          <a:spLocks/>
        </xdr:cNvSpPr>
      </xdr:nvSpPr>
      <xdr:spPr>
        <a:xfrm>
          <a:off x="3714750" y="28289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9525</xdr:colOff>
      <xdr:row>15</xdr:row>
      <xdr:rowOff>190500</xdr:rowOff>
    </xdr:from>
    <xdr:to>
      <xdr:col>4</xdr:col>
      <xdr:colOff>581025</xdr:colOff>
      <xdr:row>15</xdr:row>
      <xdr:rowOff>190500</xdr:rowOff>
    </xdr:to>
    <xdr:sp>
      <xdr:nvSpPr>
        <xdr:cNvPr id="30" name="Line 30"/>
        <xdr:cNvSpPr>
          <a:spLocks/>
        </xdr:cNvSpPr>
      </xdr:nvSpPr>
      <xdr:spPr>
        <a:xfrm>
          <a:off x="3724275" y="39433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9525</xdr:colOff>
      <xdr:row>17</xdr:row>
      <xdr:rowOff>180975</xdr:rowOff>
    </xdr:from>
    <xdr:to>
      <xdr:col>4</xdr:col>
      <xdr:colOff>228600</xdr:colOff>
      <xdr:row>17</xdr:row>
      <xdr:rowOff>180975</xdr:rowOff>
    </xdr:to>
    <xdr:sp>
      <xdr:nvSpPr>
        <xdr:cNvPr id="31" name="Line 31"/>
        <xdr:cNvSpPr>
          <a:spLocks/>
        </xdr:cNvSpPr>
      </xdr:nvSpPr>
      <xdr:spPr>
        <a:xfrm>
          <a:off x="3724275" y="44862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180975</xdr:rowOff>
    </xdr:from>
    <xdr:to>
      <xdr:col>4</xdr:col>
      <xdr:colOff>238125</xdr:colOff>
      <xdr:row>19</xdr:row>
      <xdr:rowOff>180975</xdr:rowOff>
    </xdr:to>
    <xdr:sp>
      <xdr:nvSpPr>
        <xdr:cNvPr id="32" name="Line 32"/>
        <xdr:cNvSpPr>
          <a:spLocks/>
        </xdr:cNvSpPr>
      </xdr:nvSpPr>
      <xdr:spPr>
        <a:xfrm>
          <a:off x="3714750" y="50387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21</xdr:row>
      <xdr:rowOff>190500</xdr:rowOff>
    </xdr:from>
    <xdr:to>
      <xdr:col>4</xdr:col>
      <xdr:colOff>247650</xdr:colOff>
      <xdr:row>21</xdr:row>
      <xdr:rowOff>190500</xdr:rowOff>
    </xdr:to>
    <xdr:sp>
      <xdr:nvSpPr>
        <xdr:cNvPr id="33" name="Line 33"/>
        <xdr:cNvSpPr>
          <a:spLocks/>
        </xdr:cNvSpPr>
      </xdr:nvSpPr>
      <xdr:spPr>
        <a:xfrm>
          <a:off x="3714750" y="560070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581025</xdr:colOff>
      <xdr:row>39</xdr:row>
      <xdr:rowOff>9525</xdr:rowOff>
    </xdr:from>
    <xdr:to>
      <xdr:col>5</xdr:col>
      <xdr:colOff>9525</xdr:colOff>
      <xdr:row>39</xdr:row>
      <xdr:rowOff>9525</xdr:rowOff>
    </xdr:to>
    <xdr:sp>
      <xdr:nvSpPr>
        <xdr:cNvPr id="34" name="Line 34"/>
        <xdr:cNvSpPr>
          <a:spLocks/>
        </xdr:cNvSpPr>
      </xdr:nvSpPr>
      <xdr:spPr>
        <a:xfrm>
          <a:off x="4295775" y="10391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581025</xdr:colOff>
      <xdr:row>20</xdr:row>
      <xdr:rowOff>28575</xdr:rowOff>
    </xdr:from>
    <xdr:to>
      <xdr:col>5</xdr:col>
      <xdr:colOff>9525</xdr:colOff>
      <xdr:row>20</xdr:row>
      <xdr:rowOff>28575</xdr:rowOff>
    </xdr:to>
    <xdr:sp>
      <xdr:nvSpPr>
        <xdr:cNvPr id="35" name="Line 35"/>
        <xdr:cNvSpPr>
          <a:spLocks/>
        </xdr:cNvSpPr>
      </xdr:nvSpPr>
      <xdr:spPr>
        <a:xfrm>
          <a:off x="4295775" y="51625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581025</xdr:colOff>
      <xdr:row>7</xdr:row>
      <xdr:rowOff>9525</xdr:rowOff>
    </xdr:from>
    <xdr:to>
      <xdr:col>5</xdr:col>
      <xdr:colOff>9525</xdr:colOff>
      <xdr:row>7</xdr:row>
      <xdr:rowOff>9525</xdr:rowOff>
    </xdr:to>
    <xdr:sp>
      <xdr:nvSpPr>
        <xdr:cNvPr id="36" name="Line 36"/>
        <xdr:cNvSpPr>
          <a:spLocks/>
        </xdr:cNvSpPr>
      </xdr:nvSpPr>
      <xdr:spPr>
        <a:xfrm>
          <a:off x="4295775" y="15525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552450</xdr:colOff>
      <xdr:row>4</xdr:row>
      <xdr:rowOff>0</xdr:rowOff>
    </xdr:from>
    <xdr:to>
      <xdr:col>5</xdr:col>
      <xdr:colOff>9525</xdr:colOff>
      <xdr:row>4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4267200" y="7143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0</xdr:rowOff>
    </xdr:from>
    <xdr:to>
      <xdr:col>8</xdr:col>
      <xdr:colOff>9525</xdr:colOff>
      <xdr:row>7</xdr:row>
      <xdr:rowOff>0</xdr:rowOff>
    </xdr:to>
    <xdr:sp>
      <xdr:nvSpPr>
        <xdr:cNvPr id="38" name="Line 38"/>
        <xdr:cNvSpPr>
          <a:spLocks/>
        </xdr:cNvSpPr>
      </xdr:nvSpPr>
      <xdr:spPr>
        <a:xfrm>
          <a:off x="6696075" y="154305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390525</xdr:colOff>
      <xdr:row>12</xdr:row>
      <xdr:rowOff>9525</xdr:rowOff>
    </xdr:from>
    <xdr:to>
      <xdr:col>7</xdr:col>
      <xdr:colOff>390525</xdr:colOff>
      <xdr:row>36</xdr:row>
      <xdr:rowOff>9525</xdr:rowOff>
    </xdr:to>
    <xdr:sp>
      <xdr:nvSpPr>
        <xdr:cNvPr id="39" name="Line 39"/>
        <xdr:cNvSpPr>
          <a:spLocks/>
        </xdr:cNvSpPr>
      </xdr:nvSpPr>
      <xdr:spPr>
        <a:xfrm>
          <a:off x="7086600" y="2933700"/>
          <a:ext cx="0" cy="6629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381000</xdr:colOff>
      <xdr:row>20</xdr:row>
      <xdr:rowOff>0</xdr:rowOff>
    </xdr:to>
    <xdr:sp>
      <xdr:nvSpPr>
        <xdr:cNvPr id="40" name="Line 40"/>
        <xdr:cNvSpPr>
          <a:spLocks/>
        </xdr:cNvSpPr>
      </xdr:nvSpPr>
      <xdr:spPr>
        <a:xfrm>
          <a:off x="6696075" y="5133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390525</xdr:colOff>
      <xdr:row>12</xdr:row>
      <xdr:rowOff>0</xdr:rowOff>
    </xdr:from>
    <xdr:to>
      <xdr:col>8</xdr:col>
      <xdr:colOff>9525</xdr:colOff>
      <xdr:row>12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7086600" y="29241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390525</xdr:colOff>
      <xdr:row>32</xdr:row>
      <xdr:rowOff>9525</xdr:rowOff>
    </xdr:from>
    <xdr:to>
      <xdr:col>8</xdr:col>
      <xdr:colOff>9525</xdr:colOff>
      <xdr:row>32</xdr:row>
      <xdr:rowOff>9525</xdr:rowOff>
    </xdr:to>
    <xdr:sp>
      <xdr:nvSpPr>
        <xdr:cNvPr id="42" name="Line 42"/>
        <xdr:cNvSpPr>
          <a:spLocks/>
        </xdr:cNvSpPr>
      </xdr:nvSpPr>
      <xdr:spPr>
        <a:xfrm>
          <a:off x="7086600" y="84582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400050</xdr:colOff>
      <xdr:row>16</xdr:row>
      <xdr:rowOff>0</xdr:rowOff>
    </xdr:from>
    <xdr:to>
      <xdr:col>8</xdr:col>
      <xdr:colOff>19050</xdr:colOff>
      <xdr:row>16</xdr:row>
      <xdr:rowOff>0</xdr:rowOff>
    </xdr:to>
    <xdr:sp>
      <xdr:nvSpPr>
        <xdr:cNvPr id="43" name="Line 43"/>
        <xdr:cNvSpPr>
          <a:spLocks/>
        </xdr:cNvSpPr>
      </xdr:nvSpPr>
      <xdr:spPr>
        <a:xfrm flipV="1">
          <a:off x="7096125" y="40290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381000</xdr:colOff>
      <xdr:row>28</xdr:row>
      <xdr:rowOff>0</xdr:rowOff>
    </xdr:from>
    <xdr:to>
      <xdr:col>8</xdr:col>
      <xdr:colOff>9525</xdr:colOff>
      <xdr:row>28</xdr:row>
      <xdr:rowOff>0</xdr:rowOff>
    </xdr:to>
    <xdr:sp>
      <xdr:nvSpPr>
        <xdr:cNvPr id="44" name="Line 44"/>
        <xdr:cNvSpPr>
          <a:spLocks/>
        </xdr:cNvSpPr>
      </xdr:nvSpPr>
      <xdr:spPr>
        <a:xfrm>
          <a:off x="7077075" y="73437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180975</xdr:rowOff>
    </xdr:from>
    <xdr:to>
      <xdr:col>11</xdr:col>
      <xdr:colOff>0</xdr:colOff>
      <xdr:row>11</xdr:row>
      <xdr:rowOff>180975</xdr:rowOff>
    </xdr:to>
    <xdr:sp>
      <xdr:nvSpPr>
        <xdr:cNvPr id="45" name="Line 45"/>
        <xdr:cNvSpPr>
          <a:spLocks/>
        </xdr:cNvSpPr>
      </xdr:nvSpPr>
      <xdr:spPr>
        <a:xfrm>
          <a:off x="9848850" y="282892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180975</xdr:rowOff>
    </xdr:from>
    <xdr:to>
      <xdr:col>11</xdr:col>
      <xdr:colOff>0</xdr:colOff>
      <xdr:row>31</xdr:row>
      <xdr:rowOff>180975</xdr:rowOff>
    </xdr:to>
    <xdr:sp>
      <xdr:nvSpPr>
        <xdr:cNvPr id="46" name="Line 46"/>
        <xdr:cNvSpPr>
          <a:spLocks/>
        </xdr:cNvSpPr>
      </xdr:nvSpPr>
      <xdr:spPr>
        <a:xfrm flipV="1">
          <a:off x="9848850" y="835342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</xdr:colOff>
      <xdr:row>15</xdr:row>
      <xdr:rowOff>180975</xdr:rowOff>
    </xdr:from>
    <xdr:to>
      <xdr:col>11</xdr:col>
      <xdr:colOff>0</xdr:colOff>
      <xdr:row>15</xdr:row>
      <xdr:rowOff>180975</xdr:rowOff>
    </xdr:to>
    <xdr:sp>
      <xdr:nvSpPr>
        <xdr:cNvPr id="47" name="Line 47"/>
        <xdr:cNvSpPr>
          <a:spLocks/>
        </xdr:cNvSpPr>
      </xdr:nvSpPr>
      <xdr:spPr>
        <a:xfrm flipV="1">
          <a:off x="9858375" y="39338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190500</xdr:rowOff>
    </xdr:from>
    <xdr:to>
      <xdr:col>11</xdr:col>
      <xdr:colOff>0</xdr:colOff>
      <xdr:row>27</xdr:row>
      <xdr:rowOff>190500</xdr:rowOff>
    </xdr:to>
    <xdr:sp>
      <xdr:nvSpPr>
        <xdr:cNvPr id="48" name="Line 48"/>
        <xdr:cNvSpPr>
          <a:spLocks/>
        </xdr:cNvSpPr>
      </xdr:nvSpPr>
      <xdr:spPr>
        <a:xfrm>
          <a:off x="9848850" y="72580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485775</xdr:colOff>
      <xdr:row>11</xdr:row>
      <xdr:rowOff>180975</xdr:rowOff>
    </xdr:from>
    <xdr:to>
      <xdr:col>10</xdr:col>
      <xdr:colOff>485775</xdr:colOff>
      <xdr:row>13</xdr:row>
      <xdr:rowOff>161925</xdr:rowOff>
    </xdr:to>
    <xdr:sp>
      <xdr:nvSpPr>
        <xdr:cNvPr id="49" name="Line 49"/>
        <xdr:cNvSpPr>
          <a:spLocks/>
        </xdr:cNvSpPr>
      </xdr:nvSpPr>
      <xdr:spPr>
        <a:xfrm>
          <a:off x="10334625" y="282892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485775</xdr:colOff>
      <xdr:row>31</xdr:row>
      <xdr:rowOff>180975</xdr:rowOff>
    </xdr:from>
    <xdr:to>
      <xdr:col>10</xdr:col>
      <xdr:colOff>485775</xdr:colOff>
      <xdr:row>33</xdr:row>
      <xdr:rowOff>161925</xdr:rowOff>
    </xdr:to>
    <xdr:sp>
      <xdr:nvSpPr>
        <xdr:cNvPr id="50" name="Line 50"/>
        <xdr:cNvSpPr>
          <a:spLocks/>
        </xdr:cNvSpPr>
      </xdr:nvSpPr>
      <xdr:spPr>
        <a:xfrm>
          <a:off x="10334625" y="835342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485775</xdr:colOff>
      <xdr:row>15</xdr:row>
      <xdr:rowOff>180975</xdr:rowOff>
    </xdr:from>
    <xdr:to>
      <xdr:col>10</xdr:col>
      <xdr:colOff>485775</xdr:colOff>
      <xdr:row>17</xdr:row>
      <xdr:rowOff>152400</xdr:rowOff>
    </xdr:to>
    <xdr:sp>
      <xdr:nvSpPr>
        <xdr:cNvPr id="51" name="Line 51"/>
        <xdr:cNvSpPr>
          <a:spLocks/>
        </xdr:cNvSpPr>
      </xdr:nvSpPr>
      <xdr:spPr>
        <a:xfrm>
          <a:off x="10334625" y="393382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485775</xdr:colOff>
      <xdr:row>27</xdr:row>
      <xdr:rowOff>190500</xdr:rowOff>
    </xdr:from>
    <xdr:to>
      <xdr:col>10</xdr:col>
      <xdr:colOff>485775</xdr:colOff>
      <xdr:row>29</xdr:row>
      <xdr:rowOff>161925</xdr:rowOff>
    </xdr:to>
    <xdr:sp>
      <xdr:nvSpPr>
        <xdr:cNvPr id="52" name="Line 52"/>
        <xdr:cNvSpPr>
          <a:spLocks/>
        </xdr:cNvSpPr>
      </xdr:nvSpPr>
      <xdr:spPr>
        <a:xfrm>
          <a:off x="10334625" y="7258050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419100</xdr:colOff>
      <xdr:row>7</xdr:row>
      <xdr:rowOff>0</xdr:rowOff>
    </xdr:from>
    <xdr:to>
      <xdr:col>7</xdr:col>
      <xdr:colOff>419100</xdr:colOff>
      <xdr:row>9</xdr:row>
      <xdr:rowOff>152400</xdr:rowOff>
    </xdr:to>
    <xdr:sp>
      <xdr:nvSpPr>
        <xdr:cNvPr id="53" name="Line 53"/>
        <xdr:cNvSpPr>
          <a:spLocks/>
        </xdr:cNvSpPr>
      </xdr:nvSpPr>
      <xdr:spPr>
        <a:xfrm flipV="1">
          <a:off x="7115175" y="154305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495300</xdr:colOff>
      <xdr:row>12</xdr:row>
      <xdr:rowOff>171450</xdr:rowOff>
    </xdr:from>
    <xdr:to>
      <xdr:col>11</xdr:col>
      <xdr:colOff>0</xdr:colOff>
      <xdr:row>12</xdr:row>
      <xdr:rowOff>171450</xdr:rowOff>
    </xdr:to>
    <xdr:sp>
      <xdr:nvSpPr>
        <xdr:cNvPr id="54" name="Line 54"/>
        <xdr:cNvSpPr>
          <a:spLocks/>
        </xdr:cNvSpPr>
      </xdr:nvSpPr>
      <xdr:spPr>
        <a:xfrm>
          <a:off x="10344150" y="30956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495300</xdr:colOff>
      <xdr:row>13</xdr:row>
      <xdr:rowOff>171450</xdr:rowOff>
    </xdr:from>
    <xdr:to>
      <xdr:col>11</xdr:col>
      <xdr:colOff>0</xdr:colOff>
      <xdr:row>13</xdr:row>
      <xdr:rowOff>171450</xdr:rowOff>
    </xdr:to>
    <xdr:sp>
      <xdr:nvSpPr>
        <xdr:cNvPr id="55" name="Line 55"/>
        <xdr:cNvSpPr>
          <a:spLocks/>
        </xdr:cNvSpPr>
      </xdr:nvSpPr>
      <xdr:spPr>
        <a:xfrm flipH="1">
          <a:off x="10344150" y="337185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495300</xdr:colOff>
      <xdr:row>32</xdr:row>
      <xdr:rowOff>171450</xdr:rowOff>
    </xdr:from>
    <xdr:to>
      <xdr:col>11</xdr:col>
      <xdr:colOff>0</xdr:colOff>
      <xdr:row>32</xdr:row>
      <xdr:rowOff>171450</xdr:rowOff>
    </xdr:to>
    <xdr:sp>
      <xdr:nvSpPr>
        <xdr:cNvPr id="56" name="Line 56"/>
        <xdr:cNvSpPr>
          <a:spLocks/>
        </xdr:cNvSpPr>
      </xdr:nvSpPr>
      <xdr:spPr>
        <a:xfrm flipH="1">
          <a:off x="10344150" y="86201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495300</xdr:colOff>
      <xdr:row>33</xdr:row>
      <xdr:rowOff>152400</xdr:rowOff>
    </xdr:from>
    <xdr:to>
      <xdr:col>11</xdr:col>
      <xdr:colOff>0</xdr:colOff>
      <xdr:row>33</xdr:row>
      <xdr:rowOff>152400</xdr:rowOff>
    </xdr:to>
    <xdr:sp>
      <xdr:nvSpPr>
        <xdr:cNvPr id="57" name="Line 57"/>
        <xdr:cNvSpPr>
          <a:spLocks/>
        </xdr:cNvSpPr>
      </xdr:nvSpPr>
      <xdr:spPr>
        <a:xfrm flipH="1">
          <a:off x="10344150" y="887730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495300</xdr:colOff>
      <xdr:row>16</xdr:row>
      <xdr:rowOff>171450</xdr:rowOff>
    </xdr:from>
    <xdr:to>
      <xdr:col>11</xdr:col>
      <xdr:colOff>0</xdr:colOff>
      <xdr:row>16</xdr:row>
      <xdr:rowOff>171450</xdr:rowOff>
    </xdr:to>
    <xdr:sp>
      <xdr:nvSpPr>
        <xdr:cNvPr id="58" name="Line 58"/>
        <xdr:cNvSpPr>
          <a:spLocks/>
        </xdr:cNvSpPr>
      </xdr:nvSpPr>
      <xdr:spPr>
        <a:xfrm>
          <a:off x="10344150" y="42005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495300</xdr:colOff>
      <xdr:row>17</xdr:row>
      <xdr:rowOff>152400</xdr:rowOff>
    </xdr:from>
    <xdr:to>
      <xdr:col>11</xdr:col>
      <xdr:colOff>9525</xdr:colOff>
      <xdr:row>17</xdr:row>
      <xdr:rowOff>152400</xdr:rowOff>
    </xdr:to>
    <xdr:sp>
      <xdr:nvSpPr>
        <xdr:cNvPr id="59" name="Line 59"/>
        <xdr:cNvSpPr>
          <a:spLocks/>
        </xdr:cNvSpPr>
      </xdr:nvSpPr>
      <xdr:spPr>
        <a:xfrm flipH="1">
          <a:off x="10344150" y="44577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485775</xdr:colOff>
      <xdr:row>29</xdr:row>
      <xdr:rowOff>171450</xdr:rowOff>
    </xdr:from>
    <xdr:to>
      <xdr:col>11</xdr:col>
      <xdr:colOff>0</xdr:colOff>
      <xdr:row>29</xdr:row>
      <xdr:rowOff>171450</xdr:rowOff>
    </xdr:to>
    <xdr:sp>
      <xdr:nvSpPr>
        <xdr:cNvPr id="60" name="Line 60"/>
        <xdr:cNvSpPr>
          <a:spLocks/>
        </xdr:cNvSpPr>
      </xdr:nvSpPr>
      <xdr:spPr>
        <a:xfrm flipH="1">
          <a:off x="10334625" y="77914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485775</xdr:colOff>
      <xdr:row>28</xdr:row>
      <xdr:rowOff>152400</xdr:rowOff>
    </xdr:from>
    <xdr:to>
      <xdr:col>11</xdr:col>
      <xdr:colOff>0</xdr:colOff>
      <xdr:row>28</xdr:row>
      <xdr:rowOff>152400</xdr:rowOff>
    </xdr:to>
    <xdr:sp>
      <xdr:nvSpPr>
        <xdr:cNvPr id="61" name="Line 61"/>
        <xdr:cNvSpPr>
          <a:spLocks/>
        </xdr:cNvSpPr>
      </xdr:nvSpPr>
      <xdr:spPr>
        <a:xfrm>
          <a:off x="10334625" y="74961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180975</xdr:rowOff>
    </xdr:from>
    <xdr:to>
      <xdr:col>11</xdr:col>
      <xdr:colOff>0</xdr:colOff>
      <xdr:row>6</xdr:row>
      <xdr:rowOff>180975</xdr:rowOff>
    </xdr:to>
    <xdr:sp>
      <xdr:nvSpPr>
        <xdr:cNvPr id="62" name="Line 62"/>
        <xdr:cNvSpPr>
          <a:spLocks/>
        </xdr:cNvSpPr>
      </xdr:nvSpPr>
      <xdr:spPr>
        <a:xfrm>
          <a:off x="9848850" y="14478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523875</xdr:colOff>
      <xdr:row>6</xdr:row>
      <xdr:rowOff>190500</xdr:rowOff>
    </xdr:from>
    <xdr:to>
      <xdr:col>10</xdr:col>
      <xdr:colOff>523875</xdr:colOff>
      <xdr:row>7</xdr:row>
      <xdr:rowOff>190500</xdr:rowOff>
    </xdr:to>
    <xdr:sp>
      <xdr:nvSpPr>
        <xdr:cNvPr id="63" name="Line 63"/>
        <xdr:cNvSpPr>
          <a:spLocks/>
        </xdr:cNvSpPr>
      </xdr:nvSpPr>
      <xdr:spPr>
        <a:xfrm flipH="1" flipV="1">
          <a:off x="10372725" y="145732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523875</xdr:colOff>
      <xdr:row>7</xdr:row>
      <xdr:rowOff>190500</xdr:rowOff>
    </xdr:from>
    <xdr:to>
      <xdr:col>11</xdr:col>
      <xdr:colOff>9525</xdr:colOff>
      <xdr:row>7</xdr:row>
      <xdr:rowOff>190500</xdr:rowOff>
    </xdr:to>
    <xdr:sp>
      <xdr:nvSpPr>
        <xdr:cNvPr id="64" name="Line 64"/>
        <xdr:cNvSpPr>
          <a:spLocks/>
        </xdr:cNvSpPr>
      </xdr:nvSpPr>
      <xdr:spPr>
        <a:xfrm>
          <a:off x="10372725" y="17335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828675</xdr:colOff>
      <xdr:row>5</xdr:row>
      <xdr:rowOff>0</xdr:rowOff>
    </xdr:from>
    <xdr:to>
      <xdr:col>15</xdr:col>
      <xdr:colOff>828675</xdr:colOff>
      <xdr:row>6</xdr:row>
      <xdr:rowOff>209550</xdr:rowOff>
    </xdr:to>
    <xdr:sp>
      <xdr:nvSpPr>
        <xdr:cNvPr id="65" name="Line 65"/>
        <xdr:cNvSpPr>
          <a:spLocks/>
        </xdr:cNvSpPr>
      </xdr:nvSpPr>
      <xdr:spPr>
        <a:xfrm flipH="1" flipV="1">
          <a:off x="16316325" y="990600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1457325</xdr:colOff>
      <xdr:row>35</xdr:row>
      <xdr:rowOff>180975</xdr:rowOff>
    </xdr:from>
    <xdr:to>
      <xdr:col>11</xdr:col>
      <xdr:colOff>0</xdr:colOff>
      <xdr:row>35</xdr:row>
      <xdr:rowOff>180975</xdr:rowOff>
    </xdr:to>
    <xdr:sp>
      <xdr:nvSpPr>
        <xdr:cNvPr id="66" name="Line 66"/>
        <xdr:cNvSpPr>
          <a:spLocks/>
        </xdr:cNvSpPr>
      </xdr:nvSpPr>
      <xdr:spPr>
        <a:xfrm>
          <a:off x="9810750" y="94583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485775</xdr:colOff>
      <xdr:row>36</xdr:row>
      <xdr:rowOff>180975</xdr:rowOff>
    </xdr:from>
    <xdr:to>
      <xdr:col>10</xdr:col>
      <xdr:colOff>809625</xdr:colOff>
      <xdr:row>36</xdr:row>
      <xdr:rowOff>180975</xdr:rowOff>
    </xdr:to>
    <xdr:sp>
      <xdr:nvSpPr>
        <xdr:cNvPr id="67" name="Line 67"/>
        <xdr:cNvSpPr>
          <a:spLocks/>
        </xdr:cNvSpPr>
      </xdr:nvSpPr>
      <xdr:spPr>
        <a:xfrm>
          <a:off x="10334625" y="97345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485775</xdr:colOff>
      <xdr:row>35</xdr:row>
      <xdr:rowOff>180975</xdr:rowOff>
    </xdr:from>
    <xdr:to>
      <xdr:col>10</xdr:col>
      <xdr:colOff>485775</xdr:colOff>
      <xdr:row>36</xdr:row>
      <xdr:rowOff>171450</xdr:rowOff>
    </xdr:to>
    <xdr:sp>
      <xdr:nvSpPr>
        <xdr:cNvPr id="68" name="Line 68"/>
        <xdr:cNvSpPr>
          <a:spLocks/>
        </xdr:cNvSpPr>
      </xdr:nvSpPr>
      <xdr:spPr>
        <a:xfrm flipV="1">
          <a:off x="10334625" y="945832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35</xdr:row>
      <xdr:rowOff>190500</xdr:rowOff>
    </xdr:from>
    <xdr:to>
      <xdr:col>14</xdr:col>
      <xdr:colOff>323850</xdr:colOff>
      <xdr:row>35</xdr:row>
      <xdr:rowOff>190500</xdr:rowOff>
    </xdr:to>
    <xdr:sp>
      <xdr:nvSpPr>
        <xdr:cNvPr id="69" name="Line 69"/>
        <xdr:cNvSpPr>
          <a:spLocks/>
        </xdr:cNvSpPr>
      </xdr:nvSpPr>
      <xdr:spPr>
        <a:xfrm>
          <a:off x="14258925" y="94678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390525</xdr:colOff>
      <xdr:row>36</xdr:row>
      <xdr:rowOff>9525</xdr:rowOff>
    </xdr:from>
    <xdr:to>
      <xdr:col>8</xdr:col>
      <xdr:colOff>19050</xdr:colOff>
      <xdr:row>36</xdr:row>
      <xdr:rowOff>9525</xdr:rowOff>
    </xdr:to>
    <xdr:sp>
      <xdr:nvSpPr>
        <xdr:cNvPr id="70" name="Line 70"/>
        <xdr:cNvSpPr>
          <a:spLocks/>
        </xdr:cNvSpPr>
      </xdr:nvSpPr>
      <xdr:spPr>
        <a:xfrm>
          <a:off x="7086600" y="95631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104775</xdr:colOff>
      <xdr:row>8</xdr:row>
      <xdr:rowOff>200025</xdr:rowOff>
    </xdr:from>
    <xdr:to>
      <xdr:col>4</xdr:col>
      <xdr:colOff>133350</xdr:colOff>
      <xdr:row>22</xdr:row>
      <xdr:rowOff>180975</xdr:rowOff>
    </xdr:to>
    <xdr:sp>
      <xdr:nvSpPr>
        <xdr:cNvPr id="71" name="Rectangle 71"/>
        <xdr:cNvSpPr>
          <a:spLocks/>
        </xdr:cNvSpPr>
      </xdr:nvSpPr>
      <xdr:spPr>
        <a:xfrm>
          <a:off x="104775" y="2019300"/>
          <a:ext cx="3743325" cy="38481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504825</xdr:colOff>
      <xdr:row>21</xdr:row>
      <xdr:rowOff>161925</xdr:rowOff>
    </xdr:from>
    <xdr:to>
      <xdr:col>11</xdr:col>
      <xdr:colOff>19050</xdr:colOff>
      <xdr:row>21</xdr:row>
      <xdr:rowOff>161925</xdr:rowOff>
    </xdr:to>
    <xdr:sp>
      <xdr:nvSpPr>
        <xdr:cNvPr id="72" name="Line 72"/>
        <xdr:cNvSpPr>
          <a:spLocks/>
        </xdr:cNvSpPr>
      </xdr:nvSpPr>
      <xdr:spPr>
        <a:xfrm flipH="1">
          <a:off x="10353675" y="557212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</xdr:colOff>
      <xdr:row>19</xdr:row>
      <xdr:rowOff>219075</xdr:rowOff>
    </xdr:from>
    <xdr:to>
      <xdr:col>11</xdr:col>
      <xdr:colOff>0</xdr:colOff>
      <xdr:row>19</xdr:row>
      <xdr:rowOff>219075</xdr:rowOff>
    </xdr:to>
    <xdr:sp>
      <xdr:nvSpPr>
        <xdr:cNvPr id="73" name="Line 73"/>
        <xdr:cNvSpPr>
          <a:spLocks/>
        </xdr:cNvSpPr>
      </xdr:nvSpPr>
      <xdr:spPr>
        <a:xfrm flipV="1">
          <a:off x="9858375" y="50768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485775</xdr:colOff>
      <xdr:row>19</xdr:row>
      <xdr:rowOff>219075</xdr:rowOff>
    </xdr:from>
    <xdr:to>
      <xdr:col>10</xdr:col>
      <xdr:colOff>485775</xdr:colOff>
      <xdr:row>21</xdr:row>
      <xdr:rowOff>180975</xdr:rowOff>
    </xdr:to>
    <xdr:sp>
      <xdr:nvSpPr>
        <xdr:cNvPr id="74" name="Line 74"/>
        <xdr:cNvSpPr>
          <a:spLocks/>
        </xdr:cNvSpPr>
      </xdr:nvSpPr>
      <xdr:spPr>
        <a:xfrm>
          <a:off x="10334625" y="50768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504825</xdr:colOff>
      <xdr:row>20</xdr:row>
      <xdr:rowOff>219075</xdr:rowOff>
    </xdr:from>
    <xdr:to>
      <xdr:col>11</xdr:col>
      <xdr:colOff>9525</xdr:colOff>
      <xdr:row>20</xdr:row>
      <xdr:rowOff>219075</xdr:rowOff>
    </xdr:to>
    <xdr:sp>
      <xdr:nvSpPr>
        <xdr:cNvPr id="75" name="Line 75"/>
        <xdr:cNvSpPr>
          <a:spLocks/>
        </xdr:cNvSpPr>
      </xdr:nvSpPr>
      <xdr:spPr>
        <a:xfrm>
          <a:off x="10353675" y="535305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381000</xdr:colOff>
      <xdr:row>20</xdr:row>
      <xdr:rowOff>0</xdr:rowOff>
    </xdr:from>
    <xdr:to>
      <xdr:col>8</xdr:col>
      <xdr:colOff>0</xdr:colOff>
      <xdr:row>20</xdr:row>
      <xdr:rowOff>0</xdr:rowOff>
    </xdr:to>
    <xdr:sp>
      <xdr:nvSpPr>
        <xdr:cNvPr id="76" name="Line 76"/>
        <xdr:cNvSpPr>
          <a:spLocks/>
        </xdr:cNvSpPr>
      </xdr:nvSpPr>
      <xdr:spPr>
        <a:xfrm flipV="1">
          <a:off x="7077075" y="51339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504825</xdr:colOff>
      <xdr:row>25</xdr:row>
      <xdr:rowOff>161925</xdr:rowOff>
    </xdr:from>
    <xdr:to>
      <xdr:col>11</xdr:col>
      <xdr:colOff>19050</xdr:colOff>
      <xdr:row>25</xdr:row>
      <xdr:rowOff>161925</xdr:rowOff>
    </xdr:to>
    <xdr:sp>
      <xdr:nvSpPr>
        <xdr:cNvPr id="77" name="Line 77"/>
        <xdr:cNvSpPr>
          <a:spLocks/>
        </xdr:cNvSpPr>
      </xdr:nvSpPr>
      <xdr:spPr>
        <a:xfrm flipH="1">
          <a:off x="10353675" y="667702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</xdr:colOff>
      <xdr:row>23</xdr:row>
      <xdr:rowOff>219075</xdr:rowOff>
    </xdr:from>
    <xdr:to>
      <xdr:col>11</xdr:col>
      <xdr:colOff>0</xdr:colOff>
      <xdr:row>23</xdr:row>
      <xdr:rowOff>219075</xdr:rowOff>
    </xdr:to>
    <xdr:sp>
      <xdr:nvSpPr>
        <xdr:cNvPr id="78" name="Line 78"/>
        <xdr:cNvSpPr>
          <a:spLocks/>
        </xdr:cNvSpPr>
      </xdr:nvSpPr>
      <xdr:spPr>
        <a:xfrm flipV="1">
          <a:off x="9858375" y="61817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485775</xdr:colOff>
      <xdr:row>23</xdr:row>
      <xdr:rowOff>219075</xdr:rowOff>
    </xdr:from>
    <xdr:to>
      <xdr:col>10</xdr:col>
      <xdr:colOff>485775</xdr:colOff>
      <xdr:row>25</xdr:row>
      <xdr:rowOff>180975</xdr:rowOff>
    </xdr:to>
    <xdr:sp>
      <xdr:nvSpPr>
        <xdr:cNvPr id="79" name="Line 79"/>
        <xdr:cNvSpPr>
          <a:spLocks/>
        </xdr:cNvSpPr>
      </xdr:nvSpPr>
      <xdr:spPr>
        <a:xfrm>
          <a:off x="10334625" y="6181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504825</xdr:colOff>
      <xdr:row>24</xdr:row>
      <xdr:rowOff>219075</xdr:rowOff>
    </xdr:from>
    <xdr:to>
      <xdr:col>11</xdr:col>
      <xdr:colOff>9525</xdr:colOff>
      <xdr:row>24</xdr:row>
      <xdr:rowOff>219075</xdr:rowOff>
    </xdr:to>
    <xdr:sp>
      <xdr:nvSpPr>
        <xdr:cNvPr id="80" name="Line 80"/>
        <xdr:cNvSpPr>
          <a:spLocks/>
        </xdr:cNvSpPr>
      </xdr:nvSpPr>
      <xdr:spPr>
        <a:xfrm>
          <a:off x="10353675" y="645795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390525</xdr:colOff>
      <xdr:row>23</xdr:row>
      <xdr:rowOff>152400</xdr:rowOff>
    </xdr:from>
    <xdr:to>
      <xdr:col>8</xdr:col>
      <xdr:colOff>9525</xdr:colOff>
      <xdr:row>23</xdr:row>
      <xdr:rowOff>152400</xdr:rowOff>
    </xdr:to>
    <xdr:sp>
      <xdr:nvSpPr>
        <xdr:cNvPr id="81" name="Line 81"/>
        <xdr:cNvSpPr>
          <a:spLocks/>
        </xdr:cNvSpPr>
      </xdr:nvSpPr>
      <xdr:spPr>
        <a:xfrm flipV="1">
          <a:off x="7086600" y="61150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29</xdr:row>
      <xdr:rowOff>114300</xdr:rowOff>
    </xdr:from>
    <xdr:to>
      <xdr:col>14</xdr:col>
      <xdr:colOff>895350</xdr:colOff>
      <xdr:row>29</xdr:row>
      <xdr:rowOff>114300</xdr:rowOff>
    </xdr:to>
    <xdr:sp>
      <xdr:nvSpPr>
        <xdr:cNvPr id="82" name="Line 82"/>
        <xdr:cNvSpPr>
          <a:spLocks/>
        </xdr:cNvSpPr>
      </xdr:nvSpPr>
      <xdr:spPr>
        <a:xfrm flipV="1">
          <a:off x="14258925" y="773430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27</xdr:row>
      <xdr:rowOff>180975</xdr:rowOff>
    </xdr:from>
    <xdr:to>
      <xdr:col>14</xdr:col>
      <xdr:colOff>314325</xdr:colOff>
      <xdr:row>27</xdr:row>
      <xdr:rowOff>180975</xdr:rowOff>
    </xdr:to>
    <xdr:sp>
      <xdr:nvSpPr>
        <xdr:cNvPr id="83" name="Line 83"/>
        <xdr:cNvSpPr>
          <a:spLocks/>
        </xdr:cNvSpPr>
      </xdr:nvSpPr>
      <xdr:spPr>
        <a:xfrm>
          <a:off x="14258925" y="72485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28</xdr:row>
      <xdr:rowOff>114300</xdr:rowOff>
    </xdr:from>
    <xdr:to>
      <xdr:col>14</xdr:col>
      <xdr:colOff>609600</xdr:colOff>
      <xdr:row>28</xdr:row>
      <xdr:rowOff>114300</xdr:rowOff>
    </xdr:to>
    <xdr:sp>
      <xdr:nvSpPr>
        <xdr:cNvPr id="84" name="Line 84"/>
        <xdr:cNvSpPr>
          <a:spLocks/>
        </xdr:cNvSpPr>
      </xdr:nvSpPr>
      <xdr:spPr>
        <a:xfrm>
          <a:off x="14258925" y="74580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1228725</xdr:colOff>
      <xdr:row>33</xdr:row>
      <xdr:rowOff>142875</xdr:rowOff>
    </xdr:from>
    <xdr:to>
      <xdr:col>14</xdr:col>
      <xdr:colOff>885825</xdr:colOff>
      <xdr:row>33</xdr:row>
      <xdr:rowOff>142875</xdr:rowOff>
    </xdr:to>
    <xdr:sp>
      <xdr:nvSpPr>
        <xdr:cNvPr id="85" name="Line 85"/>
        <xdr:cNvSpPr>
          <a:spLocks/>
        </xdr:cNvSpPr>
      </xdr:nvSpPr>
      <xdr:spPr>
        <a:xfrm flipV="1">
          <a:off x="14249400" y="88677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1228725</xdr:colOff>
      <xdr:row>31</xdr:row>
      <xdr:rowOff>200025</xdr:rowOff>
    </xdr:from>
    <xdr:to>
      <xdr:col>14</xdr:col>
      <xdr:colOff>295275</xdr:colOff>
      <xdr:row>31</xdr:row>
      <xdr:rowOff>200025</xdr:rowOff>
    </xdr:to>
    <xdr:sp>
      <xdr:nvSpPr>
        <xdr:cNvPr id="86" name="Line 86"/>
        <xdr:cNvSpPr>
          <a:spLocks/>
        </xdr:cNvSpPr>
      </xdr:nvSpPr>
      <xdr:spPr>
        <a:xfrm>
          <a:off x="14249400" y="837247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1228725</xdr:colOff>
      <xdr:row>32</xdr:row>
      <xdr:rowOff>142875</xdr:rowOff>
    </xdr:from>
    <xdr:to>
      <xdr:col>14</xdr:col>
      <xdr:colOff>600075</xdr:colOff>
      <xdr:row>32</xdr:row>
      <xdr:rowOff>142875</xdr:rowOff>
    </xdr:to>
    <xdr:sp>
      <xdr:nvSpPr>
        <xdr:cNvPr id="87" name="Line 87"/>
        <xdr:cNvSpPr>
          <a:spLocks/>
        </xdr:cNvSpPr>
      </xdr:nvSpPr>
      <xdr:spPr>
        <a:xfrm>
          <a:off x="14249400" y="8591550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581025</xdr:colOff>
      <xdr:row>39</xdr:row>
      <xdr:rowOff>9525</xdr:rowOff>
    </xdr:from>
    <xdr:to>
      <xdr:col>5</xdr:col>
      <xdr:colOff>9525</xdr:colOff>
      <xdr:row>39</xdr:row>
      <xdr:rowOff>9525</xdr:rowOff>
    </xdr:to>
    <xdr:sp>
      <xdr:nvSpPr>
        <xdr:cNvPr id="88" name="Line 88"/>
        <xdr:cNvSpPr>
          <a:spLocks/>
        </xdr:cNvSpPr>
      </xdr:nvSpPr>
      <xdr:spPr>
        <a:xfrm>
          <a:off x="4295775" y="10391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390525</xdr:colOff>
      <xdr:row>36</xdr:row>
      <xdr:rowOff>9525</xdr:rowOff>
    </xdr:from>
    <xdr:to>
      <xdr:col>8</xdr:col>
      <xdr:colOff>19050</xdr:colOff>
      <xdr:row>36</xdr:row>
      <xdr:rowOff>9525</xdr:rowOff>
    </xdr:to>
    <xdr:sp>
      <xdr:nvSpPr>
        <xdr:cNvPr id="89" name="Line 89"/>
        <xdr:cNvSpPr>
          <a:spLocks/>
        </xdr:cNvSpPr>
      </xdr:nvSpPr>
      <xdr:spPr>
        <a:xfrm>
          <a:off x="7086600" y="95631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390525</xdr:colOff>
      <xdr:row>36</xdr:row>
      <xdr:rowOff>9525</xdr:rowOff>
    </xdr:from>
    <xdr:to>
      <xdr:col>8</xdr:col>
      <xdr:colOff>19050</xdr:colOff>
      <xdr:row>36</xdr:row>
      <xdr:rowOff>9525</xdr:rowOff>
    </xdr:to>
    <xdr:sp>
      <xdr:nvSpPr>
        <xdr:cNvPr id="90" name="Line 90"/>
        <xdr:cNvSpPr>
          <a:spLocks/>
        </xdr:cNvSpPr>
      </xdr:nvSpPr>
      <xdr:spPr>
        <a:xfrm>
          <a:off x="7086600" y="95631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300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G9" sqref="G9:AW51"/>
    </sheetView>
  </sheetViews>
  <sheetFormatPr defaultColWidth="8.796875" defaultRowHeight="14.25"/>
  <cols>
    <col min="2" max="2" width="6.59765625" style="0" customWidth="1"/>
    <col min="3" max="3" width="12.59765625" style="0" customWidth="1"/>
    <col min="4" max="49" width="10.59765625" style="6" customWidth="1"/>
    <col min="50" max="16384" width="9" style="6" customWidth="1"/>
  </cols>
  <sheetData>
    <row r="1" spans="1:49" ht="17.25">
      <c r="A1" s="1" t="s">
        <v>20</v>
      </c>
      <c r="B1" s="2"/>
      <c r="C1" s="1"/>
      <c r="D1" s="3"/>
      <c r="E1" s="4"/>
      <c r="F1" s="4"/>
      <c r="G1" s="3"/>
      <c r="H1" s="4"/>
      <c r="I1" s="3"/>
      <c r="J1" s="4"/>
      <c r="K1" s="3"/>
      <c r="L1" s="4"/>
      <c r="M1" s="3"/>
      <c r="N1" s="4"/>
      <c r="O1" s="3"/>
      <c r="P1" s="4"/>
      <c r="Q1" s="3"/>
      <c r="R1" s="4"/>
      <c r="S1" s="3"/>
      <c r="T1" s="4"/>
      <c r="U1" s="4"/>
      <c r="V1" s="4"/>
      <c r="W1" s="3"/>
      <c r="X1" s="5"/>
      <c r="Y1" s="3"/>
      <c r="Z1" s="4"/>
      <c r="AA1" s="3"/>
      <c r="AB1" s="4"/>
      <c r="AC1" s="3"/>
      <c r="AD1" s="4"/>
      <c r="AE1" s="3"/>
      <c r="AF1" s="3"/>
      <c r="AG1" s="3"/>
      <c r="AH1" s="4"/>
      <c r="AI1" s="3"/>
      <c r="AJ1" s="4"/>
      <c r="AK1" s="3"/>
      <c r="AL1" s="4"/>
      <c r="AM1" s="3"/>
      <c r="AN1" s="3"/>
      <c r="AO1" s="3"/>
      <c r="AP1" s="4"/>
      <c r="AQ1" s="3"/>
      <c r="AR1" s="3"/>
      <c r="AS1" s="4"/>
      <c r="AT1" s="3"/>
      <c r="AU1" s="4"/>
      <c r="AV1" s="3"/>
      <c r="AW1" s="4"/>
    </row>
    <row r="2" spans="1:49" s="243" customFormat="1" ht="22.5" customHeight="1">
      <c r="A2" s="345" t="s">
        <v>299</v>
      </c>
      <c r="B2" s="347" t="s">
        <v>300</v>
      </c>
      <c r="C2" s="349" t="s">
        <v>301</v>
      </c>
      <c r="D2" s="328" t="s">
        <v>0</v>
      </c>
      <c r="E2" s="329"/>
      <c r="F2" s="239"/>
      <c r="G2" s="328" t="s">
        <v>350</v>
      </c>
      <c r="H2" s="329"/>
      <c r="I2" s="329"/>
      <c r="J2" s="341"/>
      <c r="K2" s="342" t="s">
        <v>1</v>
      </c>
      <c r="L2" s="343"/>
      <c r="M2" s="344"/>
      <c r="N2" s="331" t="s">
        <v>352</v>
      </c>
      <c r="O2" s="240" t="s">
        <v>2</v>
      </c>
      <c r="P2" s="241"/>
      <c r="Q2" s="241"/>
      <c r="R2" s="241"/>
      <c r="S2" s="241"/>
      <c r="T2" s="241"/>
      <c r="U2" s="241"/>
      <c r="V2" s="241"/>
      <c r="W2" s="241"/>
      <c r="X2" s="241"/>
      <c r="Y2" s="241"/>
      <c r="Z2" s="241"/>
      <c r="AA2" s="241"/>
      <c r="AB2" s="241"/>
      <c r="AC2" s="241"/>
      <c r="AD2" s="241"/>
      <c r="AE2" s="241"/>
      <c r="AF2" s="241"/>
      <c r="AG2" s="241"/>
      <c r="AH2" s="241"/>
      <c r="AI2" s="242"/>
      <c r="AJ2" s="322" t="s">
        <v>3</v>
      </c>
      <c r="AK2" s="328" t="s">
        <v>261</v>
      </c>
      <c r="AL2" s="329"/>
      <c r="AM2" s="329"/>
      <c r="AN2" s="329"/>
      <c r="AO2" s="329"/>
      <c r="AP2" s="329"/>
      <c r="AQ2" s="329"/>
      <c r="AR2" s="330"/>
      <c r="AS2" s="322" t="s">
        <v>4</v>
      </c>
      <c r="AT2" s="328" t="s">
        <v>5</v>
      </c>
      <c r="AU2" s="336"/>
      <c r="AV2" s="336"/>
      <c r="AW2" s="337"/>
    </row>
    <row r="3" spans="1:49" s="243" customFormat="1" ht="22.5" customHeight="1">
      <c r="A3" s="346"/>
      <c r="B3" s="348"/>
      <c r="C3" s="350"/>
      <c r="D3" s="244"/>
      <c r="E3" s="326" t="s">
        <v>262</v>
      </c>
      <c r="F3" s="331" t="s">
        <v>6</v>
      </c>
      <c r="G3" s="326" t="s">
        <v>263</v>
      </c>
      <c r="H3" s="326" t="s">
        <v>264</v>
      </c>
      <c r="I3" s="331" t="s">
        <v>164</v>
      </c>
      <c r="J3" s="246" t="s">
        <v>7</v>
      </c>
      <c r="K3" s="324" t="s">
        <v>8</v>
      </c>
      <c r="L3" s="324" t="s">
        <v>349</v>
      </c>
      <c r="M3" s="324" t="s">
        <v>265</v>
      </c>
      <c r="N3" s="340"/>
      <c r="O3" s="326" t="s">
        <v>266</v>
      </c>
      <c r="P3" s="326" t="s">
        <v>267</v>
      </c>
      <c r="Q3" s="333" t="s">
        <v>9</v>
      </c>
      <c r="R3" s="334"/>
      <c r="S3" s="334"/>
      <c r="T3" s="334"/>
      <c r="U3" s="334"/>
      <c r="V3" s="334"/>
      <c r="W3" s="334"/>
      <c r="X3" s="335"/>
      <c r="Y3" s="247" t="s">
        <v>268</v>
      </c>
      <c r="Z3" s="241"/>
      <c r="AA3" s="241"/>
      <c r="AB3" s="241"/>
      <c r="AC3" s="241"/>
      <c r="AD3" s="241"/>
      <c r="AE3" s="241"/>
      <c r="AF3" s="241"/>
      <c r="AG3" s="241"/>
      <c r="AH3" s="248"/>
      <c r="AI3" s="246" t="s">
        <v>7</v>
      </c>
      <c r="AJ3" s="323"/>
      <c r="AK3" s="326" t="s">
        <v>269</v>
      </c>
      <c r="AL3" s="326" t="s">
        <v>10</v>
      </c>
      <c r="AM3" s="331" t="s">
        <v>270</v>
      </c>
      <c r="AN3" s="331" t="s">
        <v>271</v>
      </c>
      <c r="AO3" s="331" t="s">
        <v>272</v>
      </c>
      <c r="AP3" s="331" t="s">
        <v>273</v>
      </c>
      <c r="AQ3" s="338" t="s">
        <v>274</v>
      </c>
      <c r="AR3" s="246" t="s">
        <v>11</v>
      </c>
      <c r="AS3" s="323"/>
      <c r="AT3" s="326" t="s">
        <v>275</v>
      </c>
      <c r="AU3" s="326" t="s">
        <v>276</v>
      </c>
      <c r="AV3" s="326" t="s">
        <v>277</v>
      </c>
      <c r="AW3" s="246" t="s">
        <v>7</v>
      </c>
    </row>
    <row r="4" spans="1:49" s="243" customFormat="1" ht="22.5" customHeight="1">
      <c r="A4" s="346"/>
      <c r="B4" s="348"/>
      <c r="C4" s="350"/>
      <c r="D4" s="244"/>
      <c r="E4" s="340"/>
      <c r="F4" s="332"/>
      <c r="G4" s="340"/>
      <c r="H4" s="340"/>
      <c r="I4" s="340"/>
      <c r="J4" s="249"/>
      <c r="K4" s="325"/>
      <c r="L4" s="325"/>
      <c r="M4" s="325"/>
      <c r="N4" s="340"/>
      <c r="O4" s="327"/>
      <c r="P4" s="327"/>
      <c r="Q4" s="246" t="s">
        <v>7</v>
      </c>
      <c r="R4" s="238" t="s">
        <v>278</v>
      </c>
      <c r="S4" s="245" t="s">
        <v>270</v>
      </c>
      <c r="T4" s="245" t="s">
        <v>271</v>
      </c>
      <c r="U4" s="245" t="s">
        <v>272</v>
      </c>
      <c r="V4" s="245" t="s">
        <v>279</v>
      </c>
      <c r="W4" s="331" t="s">
        <v>12</v>
      </c>
      <c r="X4" s="238" t="s">
        <v>280</v>
      </c>
      <c r="Y4" s="246" t="s">
        <v>7</v>
      </c>
      <c r="Z4" s="238" t="s">
        <v>13</v>
      </c>
      <c r="AA4" s="238" t="s">
        <v>281</v>
      </c>
      <c r="AB4" s="238" t="s">
        <v>14</v>
      </c>
      <c r="AC4" s="245" t="s">
        <v>282</v>
      </c>
      <c r="AD4" s="238" t="s">
        <v>15</v>
      </c>
      <c r="AE4" s="245" t="s">
        <v>16</v>
      </c>
      <c r="AF4" s="245" t="s">
        <v>254</v>
      </c>
      <c r="AG4" s="245" t="s">
        <v>255</v>
      </c>
      <c r="AH4" s="238" t="s">
        <v>17</v>
      </c>
      <c r="AI4" s="250"/>
      <c r="AJ4" s="323"/>
      <c r="AK4" s="327"/>
      <c r="AL4" s="327"/>
      <c r="AM4" s="327"/>
      <c r="AN4" s="332"/>
      <c r="AO4" s="332"/>
      <c r="AP4" s="327"/>
      <c r="AQ4" s="339"/>
      <c r="AR4" s="251"/>
      <c r="AS4" s="323"/>
      <c r="AT4" s="327"/>
      <c r="AU4" s="327"/>
      <c r="AV4" s="327"/>
      <c r="AW4" s="251"/>
    </row>
    <row r="5" spans="1:49" s="258" customFormat="1" ht="15.75" customHeight="1">
      <c r="A5" s="346"/>
      <c r="B5" s="348"/>
      <c r="C5" s="350"/>
      <c r="D5" s="252"/>
      <c r="E5" s="253"/>
      <c r="F5" s="253"/>
      <c r="G5" s="253"/>
      <c r="H5" s="253"/>
      <c r="I5" s="253"/>
      <c r="J5" s="249"/>
      <c r="K5" s="325"/>
      <c r="L5" s="325"/>
      <c r="M5" s="325"/>
      <c r="N5" s="253"/>
      <c r="O5" s="253"/>
      <c r="P5" s="253"/>
      <c r="Q5" s="254"/>
      <c r="R5" s="253"/>
      <c r="S5" s="255"/>
      <c r="T5" s="253"/>
      <c r="U5" s="256"/>
      <c r="V5" s="253"/>
      <c r="W5" s="340"/>
      <c r="X5" s="253"/>
      <c r="Y5" s="254"/>
      <c r="Z5" s="253"/>
      <c r="AA5" s="256"/>
      <c r="AB5" s="256"/>
      <c r="AC5" s="253"/>
      <c r="AD5" s="256"/>
      <c r="AE5" s="253"/>
      <c r="AF5" s="253"/>
      <c r="AG5" s="253"/>
      <c r="AH5" s="256"/>
      <c r="AI5" s="249"/>
      <c r="AJ5" s="323"/>
      <c r="AK5" s="253"/>
      <c r="AL5" s="253"/>
      <c r="AM5" s="257"/>
      <c r="AN5" s="257"/>
      <c r="AO5" s="257"/>
      <c r="AP5" s="253"/>
      <c r="AQ5" s="253"/>
      <c r="AR5" s="249"/>
      <c r="AS5" s="323"/>
      <c r="AT5" s="253"/>
      <c r="AU5" s="253"/>
      <c r="AV5" s="253"/>
      <c r="AW5" s="254"/>
    </row>
    <row r="6" spans="1:49" s="243" customFormat="1" ht="22.5" customHeight="1">
      <c r="A6" s="346"/>
      <c r="B6" s="348"/>
      <c r="C6" s="350"/>
      <c r="D6" s="264" t="s">
        <v>18</v>
      </c>
      <c r="E6" s="264" t="s">
        <v>18</v>
      </c>
      <c r="F6" s="264" t="s">
        <v>18</v>
      </c>
      <c r="G6" s="262" t="s">
        <v>283</v>
      </c>
      <c r="H6" s="262" t="s">
        <v>283</v>
      </c>
      <c r="I6" s="262" t="s">
        <v>283</v>
      </c>
      <c r="J6" s="262" t="s">
        <v>283</v>
      </c>
      <c r="K6" s="263" t="s">
        <v>19</v>
      </c>
      <c r="L6" s="263" t="s">
        <v>19</v>
      </c>
      <c r="M6" s="263" t="s">
        <v>19</v>
      </c>
      <c r="N6" s="262" t="s">
        <v>284</v>
      </c>
      <c r="O6" s="262" t="s">
        <v>284</v>
      </c>
      <c r="P6" s="262" t="s">
        <v>284</v>
      </c>
      <c r="Q6" s="262" t="s">
        <v>284</v>
      </c>
      <c r="R6" s="262" t="s">
        <v>284</v>
      </c>
      <c r="S6" s="262" t="s">
        <v>284</v>
      </c>
      <c r="T6" s="262" t="s">
        <v>284</v>
      </c>
      <c r="U6" s="262" t="s">
        <v>284</v>
      </c>
      <c r="V6" s="262" t="s">
        <v>284</v>
      </c>
      <c r="W6" s="262" t="s">
        <v>284</v>
      </c>
      <c r="X6" s="262" t="s">
        <v>284</v>
      </c>
      <c r="Y6" s="262" t="s">
        <v>284</v>
      </c>
      <c r="Z6" s="262" t="s">
        <v>284</v>
      </c>
      <c r="AA6" s="262" t="s">
        <v>284</v>
      </c>
      <c r="AB6" s="262" t="s">
        <v>284</v>
      </c>
      <c r="AC6" s="262" t="s">
        <v>284</v>
      </c>
      <c r="AD6" s="262" t="s">
        <v>284</v>
      </c>
      <c r="AE6" s="262" t="s">
        <v>284</v>
      </c>
      <c r="AF6" s="262" t="s">
        <v>65</v>
      </c>
      <c r="AG6" s="262" t="s">
        <v>65</v>
      </c>
      <c r="AH6" s="262" t="s">
        <v>284</v>
      </c>
      <c r="AI6" s="262" t="s">
        <v>284</v>
      </c>
      <c r="AJ6" s="262" t="s">
        <v>285</v>
      </c>
      <c r="AK6" s="262" t="s">
        <v>284</v>
      </c>
      <c r="AL6" s="262" t="s">
        <v>284</v>
      </c>
      <c r="AM6" s="262" t="s">
        <v>284</v>
      </c>
      <c r="AN6" s="262" t="s">
        <v>284</v>
      </c>
      <c r="AO6" s="262" t="s">
        <v>284</v>
      </c>
      <c r="AP6" s="262" t="s">
        <v>284</v>
      </c>
      <c r="AQ6" s="262" t="s">
        <v>284</v>
      </c>
      <c r="AR6" s="262" t="s">
        <v>284</v>
      </c>
      <c r="AS6" s="262" t="s">
        <v>285</v>
      </c>
      <c r="AT6" s="262" t="s">
        <v>284</v>
      </c>
      <c r="AU6" s="262" t="s">
        <v>284</v>
      </c>
      <c r="AV6" s="262" t="s">
        <v>284</v>
      </c>
      <c r="AW6" s="262" t="s">
        <v>284</v>
      </c>
    </row>
    <row r="7" spans="1:49" ht="13.5" customHeight="1">
      <c r="A7" s="280" t="str">
        <f>A8</f>
        <v>茨城県</v>
      </c>
      <c r="B7" s="280">
        <f>INT(B8/1000)*1000</f>
        <v>8000</v>
      </c>
      <c r="C7" s="280" t="s">
        <v>354</v>
      </c>
      <c r="D7" s="278">
        <f>SUM(E7:F7)</f>
        <v>2988455</v>
      </c>
      <c r="E7" s="278">
        <f>SUM(E8:E200)</f>
        <v>2987221</v>
      </c>
      <c r="F7" s="278">
        <f>SUM(F8:F200)</f>
        <v>1234</v>
      </c>
      <c r="G7" s="278">
        <f>SUM(G8:G200)</f>
        <v>986555</v>
      </c>
      <c r="H7" s="278">
        <f>SUM(H8:H200)</f>
        <v>91480</v>
      </c>
      <c r="I7" s="278">
        <f>SUM(I8:I200)</f>
        <v>36664</v>
      </c>
      <c r="J7" s="278">
        <f>SUM(G7:I7)</f>
        <v>1114699</v>
      </c>
      <c r="K7" s="278">
        <f>IF($D7&gt;0,J7/$D7/365*10^6,0)</f>
        <v>1021.9226533488704</v>
      </c>
      <c r="L7" s="278">
        <f>IF($D7&gt;0,('ごみ搬入量内訳'!E7+I7)/$D7/365*10^6,0)</f>
        <v>769.5890323865749</v>
      </c>
      <c r="M7" s="278">
        <f>IF($D7&gt;0,'ごみ搬入量内訳'!F7/$D7/365*10^6,0)</f>
        <v>252.33362096229547</v>
      </c>
      <c r="N7" s="278">
        <f>SUM(N8:N200)</f>
        <v>1535</v>
      </c>
      <c r="O7" s="278">
        <f>'ごみ処理量内訳'!E7</f>
        <v>853971</v>
      </c>
      <c r="P7" s="278">
        <f>'ごみ処理量内訳'!N7</f>
        <v>536</v>
      </c>
      <c r="Q7" s="278">
        <f aca="true" t="shared" si="0" ref="Q7:AH7">SUM(Q8:Q200)</f>
        <v>162765</v>
      </c>
      <c r="R7" s="278">
        <f t="shared" si="0"/>
        <v>70894</v>
      </c>
      <c r="S7" s="278">
        <f t="shared" si="0"/>
        <v>3</v>
      </c>
      <c r="T7" s="278">
        <f t="shared" si="0"/>
        <v>0</v>
      </c>
      <c r="U7" s="278">
        <f t="shared" si="0"/>
        <v>0</v>
      </c>
      <c r="V7" s="278">
        <f t="shared" si="0"/>
        <v>51858</v>
      </c>
      <c r="W7" s="278">
        <f t="shared" si="0"/>
        <v>37630</v>
      </c>
      <c r="X7" s="278">
        <f t="shared" si="0"/>
        <v>2380</v>
      </c>
      <c r="Y7" s="278">
        <f t="shared" si="0"/>
        <v>61894</v>
      </c>
      <c r="Z7" s="278">
        <f t="shared" si="0"/>
        <v>49057</v>
      </c>
      <c r="AA7" s="278">
        <f t="shared" si="0"/>
        <v>2293</v>
      </c>
      <c r="AB7" s="278">
        <f t="shared" si="0"/>
        <v>6987</v>
      </c>
      <c r="AC7" s="278">
        <f t="shared" si="0"/>
        <v>1268</v>
      </c>
      <c r="AD7" s="278">
        <f t="shared" si="0"/>
        <v>11</v>
      </c>
      <c r="AE7" s="278">
        <f t="shared" si="0"/>
        <v>2048</v>
      </c>
      <c r="AF7" s="278">
        <f t="shared" si="0"/>
        <v>0</v>
      </c>
      <c r="AG7" s="278">
        <f t="shared" si="0"/>
        <v>0</v>
      </c>
      <c r="AH7" s="278">
        <f t="shared" si="0"/>
        <v>230</v>
      </c>
      <c r="AI7" s="278">
        <f>SUM(O7:Q7,Y7)</f>
        <v>1079166</v>
      </c>
      <c r="AJ7" s="279">
        <f>IF(AI7&gt;0,(Y7+O7+Q7)/AI7*100,0)</f>
        <v>99.95033201564912</v>
      </c>
      <c r="AK7" s="278">
        <f aca="true" t="shared" si="1" ref="AK7:AQ7">SUM(AK8:AK200)</f>
        <v>17846</v>
      </c>
      <c r="AL7" s="278">
        <f t="shared" si="1"/>
        <v>27391</v>
      </c>
      <c r="AM7" s="278">
        <f t="shared" si="1"/>
        <v>3</v>
      </c>
      <c r="AN7" s="278">
        <f t="shared" si="1"/>
        <v>0</v>
      </c>
      <c r="AO7" s="278">
        <f t="shared" si="1"/>
        <v>0</v>
      </c>
      <c r="AP7" s="278">
        <f t="shared" si="1"/>
        <v>31226</v>
      </c>
      <c r="AQ7" s="278">
        <f t="shared" si="1"/>
        <v>28745</v>
      </c>
      <c r="AR7" s="278">
        <f>SUM(AK7:AQ7)</f>
        <v>105211</v>
      </c>
      <c r="AS7" s="279">
        <f>IF(AI7+I7&gt;0,(Y7+AR7+I7)/(AI7+I7)*100,0)</f>
        <v>18.261652760725198</v>
      </c>
      <c r="AT7" s="278">
        <f>SUM(AT8:AT200)</f>
        <v>536</v>
      </c>
      <c r="AU7" s="278">
        <f>SUM(AU8:AU200)</f>
        <v>98211</v>
      </c>
      <c r="AV7" s="278">
        <f>SUM(AV8:AV200)</f>
        <v>22966</v>
      </c>
      <c r="AW7" s="278">
        <f>SUM(AT7:AV7)</f>
        <v>121713</v>
      </c>
    </row>
    <row r="8" spans="1:49" ht="13.5" customHeight="1">
      <c r="A8" s="415" t="s">
        <v>362</v>
      </c>
      <c r="B8" s="415">
        <v>8201</v>
      </c>
      <c r="C8" s="415" t="s">
        <v>402</v>
      </c>
      <c r="D8" s="294">
        <f aca="true" t="shared" si="2" ref="D8:D51">SUM(E8:F8)</f>
        <v>264857</v>
      </c>
      <c r="E8" s="419">
        <v>264857</v>
      </c>
      <c r="F8" s="419"/>
      <c r="G8" s="295">
        <f>'ごみ搬入量内訳'!H8</f>
        <v>103086</v>
      </c>
      <c r="H8" s="295">
        <f>'ごみ搬入量内訳'!AG8</f>
        <v>10604</v>
      </c>
      <c r="I8" s="295">
        <f>'資源化量内訳'!DX8</f>
        <v>8627</v>
      </c>
      <c r="J8" s="294">
        <f>SUM(G8:I8)</f>
        <v>122317</v>
      </c>
      <c r="K8" s="294">
        <f>IF($D8&gt;0,J8/$D8/365*10^6,0)</f>
        <v>1265.2679313484284</v>
      </c>
      <c r="L8" s="295">
        <f>IF($D8&gt;0,('ごみ搬入量内訳'!E8+I8)/$D8/365*10^6,0)</f>
        <v>829.3542325579567</v>
      </c>
      <c r="M8" s="295">
        <f>IF($D8&gt;0,'ごみ搬入量内訳'!F8/$D8/365*10^6,0)</f>
        <v>435.91369879047164</v>
      </c>
      <c r="N8" s="295">
        <f>'ごみ搬入量内訳'!AH8</f>
        <v>0</v>
      </c>
      <c r="O8" s="295">
        <f>'ごみ処理量内訳'!E8</f>
        <v>103780</v>
      </c>
      <c r="P8" s="295">
        <f>'ごみ処理量内訳'!N8</f>
        <v>0</v>
      </c>
      <c r="Q8" s="295">
        <f>'ごみ処理量内訳'!F8</f>
        <v>9910</v>
      </c>
      <c r="R8" s="295">
        <f>'ごみ処理量内訳'!G8</f>
        <v>5858</v>
      </c>
      <c r="S8" s="295">
        <f>'ごみ処理量内訳'!H8</f>
        <v>0</v>
      </c>
      <c r="T8" s="295">
        <f>'ごみ処理量内訳'!I8</f>
        <v>0</v>
      </c>
      <c r="U8" s="295">
        <f>'ごみ処理量内訳'!J8</f>
        <v>0</v>
      </c>
      <c r="V8" s="295">
        <f>'ごみ処理量内訳'!K8</f>
        <v>0</v>
      </c>
      <c r="W8" s="295">
        <f>'ごみ処理量内訳'!L8</f>
        <v>4052</v>
      </c>
      <c r="X8" s="295">
        <f>'ごみ処理量内訳'!M8</f>
        <v>0</v>
      </c>
      <c r="Y8" s="295">
        <f>'資源化量内訳'!R8</f>
        <v>0</v>
      </c>
      <c r="Z8" s="295">
        <f>'資源化量内訳'!S8</f>
        <v>0</v>
      </c>
      <c r="AA8" s="295">
        <f>'資源化量内訳'!T8</f>
        <v>0</v>
      </c>
      <c r="AB8" s="295">
        <f>'資源化量内訳'!U8</f>
        <v>0</v>
      </c>
      <c r="AC8" s="295">
        <f>'資源化量内訳'!V8</f>
        <v>0</v>
      </c>
      <c r="AD8" s="295">
        <f>'資源化量内訳'!W8</f>
        <v>0</v>
      </c>
      <c r="AE8" s="295">
        <f>'資源化量内訳'!X8</f>
        <v>0</v>
      </c>
      <c r="AF8" s="295">
        <f>'資源化量内訳'!Y8</f>
        <v>0</v>
      </c>
      <c r="AG8" s="295">
        <f>'資源化量内訳'!Z8</f>
        <v>0</v>
      </c>
      <c r="AH8" s="295">
        <f>'資源化量内訳'!AA8</f>
        <v>0</v>
      </c>
      <c r="AI8" s="294">
        <f>SUM(O8:Q8,Y8)</f>
        <v>113690</v>
      </c>
      <c r="AJ8" s="296">
        <f>IF(AI8&gt;0,(Y8+O8+Q8)/AI8*100,0)</f>
        <v>100</v>
      </c>
      <c r="AK8" s="295">
        <f>'資源化量内訳'!AP8</f>
        <v>818</v>
      </c>
      <c r="AL8" s="295">
        <f>'資源化量内訳'!BC8</f>
        <v>2239</v>
      </c>
      <c r="AM8" s="295">
        <f>'資源化量内訳'!BO8</f>
        <v>0</v>
      </c>
      <c r="AN8" s="295">
        <f>'資源化量内訳'!CA8</f>
        <v>0</v>
      </c>
      <c r="AO8" s="295">
        <f>'資源化量内訳'!CM8</f>
        <v>0</v>
      </c>
      <c r="AP8" s="295">
        <f>'資源化量内訳'!CY8</f>
        <v>0</v>
      </c>
      <c r="AQ8" s="295">
        <f>'資源化量内訳'!DL8</f>
        <v>2229</v>
      </c>
      <c r="AR8" s="294">
        <f>SUM(AK8:AQ8)</f>
        <v>5286</v>
      </c>
      <c r="AS8" s="296">
        <f>IF(AI8+I8&gt;0,(Y8+AR8+I8)/(AI8+I8)*100,0)</f>
        <v>11.374543195140497</v>
      </c>
      <c r="AT8" s="295">
        <f>'ごみ処理量内訳'!AI8</f>
        <v>0</v>
      </c>
      <c r="AU8" s="295">
        <f>'ごみ処理量内訳'!AJ8</f>
        <v>17587</v>
      </c>
      <c r="AV8" s="295">
        <f>'ごみ処理量内訳'!AK8</f>
        <v>2304</v>
      </c>
      <c r="AW8" s="294">
        <f>SUM(AT8:AV8)</f>
        <v>19891</v>
      </c>
    </row>
    <row r="9" spans="1:49" ht="13.5" customHeight="1">
      <c r="A9" s="415" t="s">
        <v>362</v>
      </c>
      <c r="B9" s="415">
        <v>8202</v>
      </c>
      <c r="C9" s="415" t="s">
        <v>404</v>
      </c>
      <c r="D9" s="294">
        <f t="shared" si="2"/>
        <v>201334</v>
      </c>
      <c r="E9" s="419">
        <v>201334</v>
      </c>
      <c r="F9" s="419"/>
      <c r="G9" s="295">
        <f>'ごみ搬入量内訳'!H9</f>
        <v>67870</v>
      </c>
      <c r="H9" s="295">
        <f>'ごみ搬入量内訳'!AG9</f>
        <v>9661</v>
      </c>
      <c r="I9" s="295">
        <f>'資源化量内訳'!DX9</f>
        <v>395</v>
      </c>
      <c r="J9" s="294">
        <f aca="true" t="shared" si="3" ref="J9:J51">SUM(G9:I9)</f>
        <v>77926</v>
      </c>
      <c r="K9" s="294">
        <f aca="true" t="shared" si="4" ref="K9:K51">IF($D9&gt;0,J9/$D9/365*10^6,0)</f>
        <v>1060.4065404301257</v>
      </c>
      <c r="L9" s="295">
        <f>IF($D9&gt;0,('ごみ搬入量内訳'!E9+I9)/$D9/365*10^6,0)</f>
        <v>806.1435703310971</v>
      </c>
      <c r="M9" s="295">
        <f>IF($D9&gt;0,'ごみ搬入量内訳'!F9/$D9/365*10^6,0)</f>
        <v>254.2629700990285</v>
      </c>
      <c r="N9" s="295">
        <f>'ごみ搬入量内訳'!AH9</f>
        <v>159</v>
      </c>
      <c r="O9" s="295">
        <f>'ごみ処理量内訳'!E9</f>
        <v>64554</v>
      </c>
      <c r="P9" s="295">
        <f>'ごみ処理量内訳'!N9</f>
        <v>0</v>
      </c>
      <c r="Q9" s="295">
        <f>'ごみ処理量内訳'!F9</f>
        <v>3988</v>
      </c>
      <c r="R9" s="295">
        <f>'ごみ処理量内訳'!G9</f>
        <v>3760</v>
      </c>
      <c r="S9" s="295">
        <f>'ごみ処理量内訳'!H9</f>
        <v>0</v>
      </c>
      <c r="T9" s="295">
        <f>'ごみ処理量内訳'!I9</f>
        <v>0</v>
      </c>
      <c r="U9" s="295">
        <f>'ごみ処理量内訳'!J9</f>
        <v>0</v>
      </c>
      <c r="V9" s="295">
        <f>'ごみ処理量内訳'!K9</f>
        <v>0</v>
      </c>
      <c r="W9" s="295">
        <f>'ごみ処理量内訳'!L9</f>
        <v>228</v>
      </c>
      <c r="X9" s="295">
        <f>'ごみ処理量内訳'!M9</f>
        <v>0</v>
      </c>
      <c r="Y9" s="295">
        <f>'資源化量内訳'!R9</f>
        <v>9782</v>
      </c>
      <c r="Z9" s="295">
        <f>'資源化量内訳'!S9</f>
        <v>6923</v>
      </c>
      <c r="AA9" s="295">
        <f>'資源化量内訳'!T9</f>
        <v>209</v>
      </c>
      <c r="AB9" s="295">
        <f>'資源化量内訳'!U9</f>
        <v>1959</v>
      </c>
      <c r="AC9" s="295">
        <f>'資源化量内訳'!V9</f>
        <v>233</v>
      </c>
      <c r="AD9" s="295">
        <f>'資源化量内訳'!W9</f>
        <v>0</v>
      </c>
      <c r="AE9" s="295">
        <f>'資源化量内訳'!X9</f>
        <v>458</v>
      </c>
      <c r="AF9" s="295">
        <f>'資源化量内訳'!Y9</f>
        <v>0</v>
      </c>
      <c r="AG9" s="295">
        <f>'資源化量内訳'!Z9</f>
        <v>0</v>
      </c>
      <c r="AH9" s="295">
        <f>'資源化量内訳'!AA9</f>
        <v>0</v>
      </c>
      <c r="AI9" s="294">
        <f aca="true" t="shared" si="5" ref="AI9:AI51">SUM(O9:Q9,Y9)</f>
        <v>78324</v>
      </c>
      <c r="AJ9" s="296">
        <f aca="true" t="shared" si="6" ref="AJ9:AJ51">IF(AI9&gt;0,(Y9+O9+Q9)/AI9*100,0)</f>
        <v>100</v>
      </c>
      <c r="AK9" s="295">
        <f>'資源化量内訳'!AP9</f>
        <v>4692</v>
      </c>
      <c r="AL9" s="295">
        <f>'資源化量内訳'!BC9</f>
        <v>2062</v>
      </c>
      <c r="AM9" s="295">
        <f>'資源化量内訳'!BO9</f>
        <v>0</v>
      </c>
      <c r="AN9" s="295">
        <f>'資源化量内訳'!CA9</f>
        <v>0</v>
      </c>
      <c r="AO9" s="295">
        <f>'資源化量内訳'!CM9</f>
        <v>0</v>
      </c>
      <c r="AP9" s="295">
        <f>'資源化量内訳'!CY9</f>
        <v>0</v>
      </c>
      <c r="AQ9" s="295">
        <f>'資源化量内訳'!DL9</f>
        <v>294</v>
      </c>
      <c r="AR9" s="294">
        <f aca="true" t="shared" si="7" ref="AR9:AR51">SUM(AK9:AQ9)</f>
        <v>7048</v>
      </c>
      <c r="AS9" s="296">
        <f aca="true" t="shared" si="8" ref="AS9:AS51">IF(AI9+I9&gt;0,(Y9+AR9+I9)/(AI9+I9)*100,0)</f>
        <v>21.881629593871875</v>
      </c>
      <c r="AT9" s="295">
        <f>'ごみ処理量内訳'!AI9</f>
        <v>0</v>
      </c>
      <c r="AU9" s="295">
        <f>'ごみ処理量内訳'!AJ9</f>
        <v>1489</v>
      </c>
      <c r="AV9" s="295">
        <f>'ごみ処理量内訳'!AK9</f>
        <v>933</v>
      </c>
      <c r="AW9" s="294">
        <f aca="true" t="shared" si="9" ref="AW9:AW51">SUM(AT9:AV9)</f>
        <v>2422</v>
      </c>
    </row>
    <row r="10" spans="1:49" ht="13.5" customHeight="1">
      <c r="A10" s="415" t="s">
        <v>362</v>
      </c>
      <c r="B10" s="415">
        <v>8203</v>
      </c>
      <c r="C10" s="415" t="s">
        <v>405</v>
      </c>
      <c r="D10" s="294">
        <f t="shared" si="2"/>
        <v>143203</v>
      </c>
      <c r="E10" s="419">
        <v>143203</v>
      </c>
      <c r="F10" s="419"/>
      <c r="G10" s="295">
        <f>'ごみ搬入量内訳'!H10</f>
        <v>61190</v>
      </c>
      <c r="H10" s="295">
        <f>'ごみ搬入量内訳'!AG10</f>
        <v>2329</v>
      </c>
      <c r="I10" s="295">
        <f>'資源化量内訳'!DX10</f>
        <v>4364</v>
      </c>
      <c r="J10" s="294">
        <f t="shared" si="3"/>
        <v>67883</v>
      </c>
      <c r="K10" s="294">
        <f t="shared" si="4"/>
        <v>1298.7215485556044</v>
      </c>
      <c r="L10" s="295">
        <f>IF($D10&gt;0,('ごみ搬入量内訳'!E10+I10)/$D10/365*10^6,0)</f>
        <v>878.530611635805</v>
      </c>
      <c r="M10" s="295">
        <f>IF($D10&gt;0,'ごみ搬入量内訳'!F10/$D10/365*10^6,0)</f>
        <v>420.1909369197993</v>
      </c>
      <c r="N10" s="295">
        <f>'ごみ搬入量内訳'!AH10</f>
        <v>0</v>
      </c>
      <c r="O10" s="295">
        <f>'ごみ処理量内訳'!E10</f>
        <v>55760</v>
      </c>
      <c r="P10" s="295">
        <f>'ごみ処理量内訳'!N10</f>
        <v>0</v>
      </c>
      <c r="Q10" s="295">
        <f>'ごみ処理量内訳'!F10</f>
        <v>6667</v>
      </c>
      <c r="R10" s="295">
        <f>'ごみ処理量内訳'!G10</f>
        <v>5080</v>
      </c>
      <c r="S10" s="295">
        <f>'ごみ処理量内訳'!H10</f>
        <v>0</v>
      </c>
      <c r="T10" s="295">
        <f>'ごみ処理量内訳'!I10</f>
        <v>0</v>
      </c>
      <c r="U10" s="295">
        <f>'ごみ処理量内訳'!J10</f>
        <v>0</v>
      </c>
      <c r="V10" s="295">
        <f>'ごみ処理量内訳'!K10</f>
        <v>0</v>
      </c>
      <c r="W10" s="295">
        <f>'ごみ処理量内訳'!L10</f>
        <v>1568</v>
      </c>
      <c r="X10" s="295">
        <f>'ごみ処理量内訳'!M10</f>
        <v>19</v>
      </c>
      <c r="Y10" s="295">
        <f>'資源化量内訳'!R10</f>
        <v>1092</v>
      </c>
      <c r="Z10" s="295">
        <f>'資源化量内訳'!S10</f>
        <v>1083</v>
      </c>
      <c r="AA10" s="295">
        <f>'資源化量内訳'!T10</f>
        <v>0</v>
      </c>
      <c r="AB10" s="295">
        <f>'資源化量内訳'!U10</f>
        <v>0</v>
      </c>
      <c r="AC10" s="295">
        <f>'資源化量内訳'!V10</f>
        <v>0</v>
      </c>
      <c r="AD10" s="295">
        <f>'資源化量内訳'!W10</f>
        <v>0</v>
      </c>
      <c r="AE10" s="295">
        <f>'資源化量内訳'!X10</f>
        <v>9</v>
      </c>
      <c r="AF10" s="295">
        <f>'資源化量内訳'!Y10</f>
        <v>0</v>
      </c>
      <c r="AG10" s="295">
        <f>'資源化量内訳'!Z10</f>
        <v>0</v>
      </c>
      <c r="AH10" s="295">
        <f>'資源化量内訳'!AA10</f>
        <v>0</v>
      </c>
      <c r="AI10" s="294">
        <f t="shared" si="5"/>
        <v>63519</v>
      </c>
      <c r="AJ10" s="296">
        <f t="shared" si="6"/>
        <v>100</v>
      </c>
      <c r="AK10" s="295">
        <f>'資源化量内訳'!AP10</f>
        <v>339</v>
      </c>
      <c r="AL10" s="295">
        <f>'資源化量内訳'!BC10</f>
        <v>1054</v>
      </c>
      <c r="AM10" s="295">
        <f>'資源化量内訳'!BO10</f>
        <v>0</v>
      </c>
      <c r="AN10" s="295">
        <f>'資源化量内訳'!CA10</f>
        <v>0</v>
      </c>
      <c r="AO10" s="295">
        <f>'資源化量内訳'!CM10</f>
        <v>0</v>
      </c>
      <c r="AP10" s="295">
        <f>'資源化量内訳'!CY10</f>
        <v>0</v>
      </c>
      <c r="AQ10" s="295">
        <f>'資源化量内訳'!DL10</f>
        <v>1550</v>
      </c>
      <c r="AR10" s="294">
        <f t="shared" si="7"/>
        <v>2943</v>
      </c>
      <c r="AS10" s="296">
        <f t="shared" si="8"/>
        <v>12.372759011829176</v>
      </c>
      <c r="AT10" s="295">
        <f>'ごみ処理量内訳'!AI10</f>
        <v>0</v>
      </c>
      <c r="AU10" s="295">
        <f>'ごみ処理量内訳'!AJ10</f>
        <v>5948</v>
      </c>
      <c r="AV10" s="295">
        <f>'ごみ処理量内訳'!AK10</f>
        <v>1417</v>
      </c>
      <c r="AW10" s="294">
        <f t="shared" si="9"/>
        <v>7365</v>
      </c>
    </row>
    <row r="11" spans="1:49" ht="13.5" customHeight="1">
      <c r="A11" s="415" t="s">
        <v>362</v>
      </c>
      <c r="B11" s="415">
        <v>8204</v>
      </c>
      <c r="C11" s="415" t="s">
        <v>406</v>
      </c>
      <c r="D11" s="294">
        <f t="shared" si="2"/>
        <v>146431</v>
      </c>
      <c r="E11" s="419">
        <v>146431</v>
      </c>
      <c r="F11" s="419"/>
      <c r="G11" s="295">
        <f>'ごみ搬入量内訳'!H11</f>
        <v>50730</v>
      </c>
      <c r="H11" s="295">
        <f>'ごみ搬入量内訳'!AG11</f>
        <v>1437</v>
      </c>
      <c r="I11" s="295">
        <f>'資源化量内訳'!DX11</f>
        <v>2853</v>
      </c>
      <c r="J11" s="294">
        <f t="shared" si="3"/>
        <v>55020</v>
      </c>
      <c r="K11" s="294">
        <f t="shared" si="4"/>
        <v>1029.4249580170679</v>
      </c>
      <c r="L11" s="295">
        <f>IF($D11&gt;0,('ごみ搬入量内訳'!E11+I11)/$D11/365*10^6,0)</f>
        <v>823.2406061932204</v>
      </c>
      <c r="M11" s="295">
        <f>IF($D11&gt;0,'ごみ搬入量内訳'!F11/$D11/365*10^6,0)</f>
        <v>206.18435182384746</v>
      </c>
      <c r="N11" s="295">
        <f>'ごみ搬入量内訳'!AH11</f>
        <v>0</v>
      </c>
      <c r="O11" s="295">
        <f>'ごみ処理量内訳'!E11</f>
        <v>44779</v>
      </c>
      <c r="P11" s="295">
        <f>'ごみ処理量内訳'!N11</f>
        <v>0</v>
      </c>
      <c r="Q11" s="295">
        <f>'ごみ処理量内訳'!F11</f>
        <v>3296</v>
      </c>
      <c r="R11" s="295">
        <f>'ごみ処理量内訳'!G11</f>
        <v>2716</v>
      </c>
      <c r="S11" s="295">
        <f>'ごみ処理量内訳'!H11</f>
        <v>0</v>
      </c>
      <c r="T11" s="295">
        <f>'ごみ処理量内訳'!I11</f>
        <v>0</v>
      </c>
      <c r="U11" s="295">
        <f>'ごみ処理量内訳'!J11</f>
        <v>0</v>
      </c>
      <c r="V11" s="295">
        <f>'ごみ処理量内訳'!K11</f>
        <v>0</v>
      </c>
      <c r="W11" s="295">
        <f>'ごみ処理量内訳'!L11</f>
        <v>580</v>
      </c>
      <c r="X11" s="295">
        <f>'ごみ処理量内訳'!M11</f>
        <v>0</v>
      </c>
      <c r="Y11" s="295">
        <f>'資源化量内訳'!R11</f>
        <v>4105</v>
      </c>
      <c r="Z11" s="295">
        <f>'資源化量内訳'!S11</f>
        <v>2593</v>
      </c>
      <c r="AA11" s="295">
        <f>'資源化量内訳'!T11</f>
        <v>514</v>
      </c>
      <c r="AB11" s="295">
        <f>'資源化量内訳'!U11</f>
        <v>704</v>
      </c>
      <c r="AC11" s="295">
        <f>'資源化量内訳'!V11</f>
        <v>294</v>
      </c>
      <c r="AD11" s="295">
        <f>'資源化量内訳'!W11</f>
        <v>0</v>
      </c>
      <c r="AE11" s="295">
        <f>'資源化量内訳'!X11</f>
        <v>0</v>
      </c>
      <c r="AF11" s="295">
        <f>'資源化量内訳'!Y11</f>
        <v>0</v>
      </c>
      <c r="AG11" s="295">
        <f>'資源化量内訳'!Z11</f>
        <v>0</v>
      </c>
      <c r="AH11" s="295">
        <f>'資源化量内訳'!AA11</f>
        <v>0</v>
      </c>
      <c r="AI11" s="294">
        <f t="shared" si="5"/>
        <v>52180</v>
      </c>
      <c r="AJ11" s="296">
        <f t="shared" si="6"/>
        <v>100</v>
      </c>
      <c r="AK11" s="295">
        <f>'資源化量内訳'!AP11</f>
        <v>0</v>
      </c>
      <c r="AL11" s="295">
        <f>'資源化量内訳'!BC11</f>
        <v>1089</v>
      </c>
      <c r="AM11" s="295">
        <f>'資源化量内訳'!BO11</f>
        <v>0</v>
      </c>
      <c r="AN11" s="295">
        <f>'資源化量内訳'!CA11</f>
        <v>0</v>
      </c>
      <c r="AO11" s="295">
        <f>'資源化量内訳'!CM11</f>
        <v>0</v>
      </c>
      <c r="AP11" s="295">
        <f>'資源化量内訳'!CY11</f>
        <v>0</v>
      </c>
      <c r="AQ11" s="295">
        <f>'資源化量内訳'!DL11</f>
        <v>500</v>
      </c>
      <c r="AR11" s="294">
        <f t="shared" si="7"/>
        <v>1589</v>
      </c>
      <c r="AS11" s="296">
        <f t="shared" si="8"/>
        <v>15.530681591045372</v>
      </c>
      <c r="AT11" s="295">
        <f>'ごみ処理量内訳'!AI11</f>
        <v>0</v>
      </c>
      <c r="AU11" s="295">
        <f>'ごみ処理量内訳'!AJ11</f>
        <v>5484</v>
      </c>
      <c r="AV11" s="295">
        <f>'ごみ処理量内訳'!AK11</f>
        <v>1434</v>
      </c>
      <c r="AW11" s="294">
        <f t="shared" si="9"/>
        <v>6918</v>
      </c>
    </row>
    <row r="12" spans="1:49" ht="13.5" customHeight="1">
      <c r="A12" s="415" t="s">
        <v>362</v>
      </c>
      <c r="B12" s="415">
        <v>8205</v>
      </c>
      <c r="C12" s="415" t="s">
        <v>407</v>
      </c>
      <c r="D12" s="294">
        <f t="shared" si="2"/>
        <v>81277</v>
      </c>
      <c r="E12" s="419">
        <v>81277</v>
      </c>
      <c r="F12" s="419"/>
      <c r="G12" s="295">
        <f>'ごみ搬入量内訳'!H12</f>
        <v>24433</v>
      </c>
      <c r="H12" s="295">
        <f>'ごみ搬入量内訳'!AG12</f>
        <v>4050</v>
      </c>
      <c r="I12" s="295">
        <f>'資源化量内訳'!DX12</f>
        <v>603</v>
      </c>
      <c r="J12" s="294">
        <f t="shared" si="3"/>
        <v>29086</v>
      </c>
      <c r="K12" s="294">
        <f t="shared" si="4"/>
        <v>980.4455286597279</v>
      </c>
      <c r="L12" s="295">
        <f>IF($D12&gt;0,('ごみ搬入量内訳'!E12+I12)/$D12/365*10^6,0)</f>
        <v>735.7217942834086</v>
      </c>
      <c r="M12" s="295">
        <f>IF($D12&gt;0,'ごみ搬入量内訳'!F12/$D12/365*10^6,0)</f>
        <v>244.72373437631938</v>
      </c>
      <c r="N12" s="295">
        <f>'ごみ搬入量内訳'!AH12</f>
        <v>0</v>
      </c>
      <c r="O12" s="295">
        <f>'ごみ処理量内訳'!E12</f>
        <v>25530</v>
      </c>
      <c r="P12" s="295">
        <f>'ごみ処理量内訳'!N12</f>
        <v>0</v>
      </c>
      <c r="Q12" s="295">
        <f>'ごみ処理量内訳'!F12</f>
        <v>3159</v>
      </c>
      <c r="R12" s="295">
        <f>'ごみ処理量内訳'!G12</f>
        <v>2177</v>
      </c>
      <c r="S12" s="295">
        <f>'ごみ処理量内訳'!H12</f>
        <v>0</v>
      </c>
      <c r="T12" s="295">
        <f>'ごみ処理量内訳'!I12</f>
        <v>0</v>
      </c>
      <c r="U12" s="295">
        <f>'ごみ処理量内訳'!J12</f>
        <v>0</v>
      </c>
      <c r="V12" s="295">
        <f>'ごみ処理量内訳'!K12</f>
        <v>0</v>
      </c>
      <c r="W12" s="295">
        <f>'ごみ処理量内訳'!L12</f>
        <v>982</v>
      </c>
      <c r="X12" s="295">
        <f>'ごみ処理量内訳'!M12</f>
        <v>0</v>
      </c>
      <c r="Y12" s="295">
        <f>'資源化量内訳'!R12</f>
        <v>188</v>
      </c>
      <c r="Z12" s="295">
        <f>'資源化量内訳'!S12</f>
        <v>167</v>
      </c>
      <c r="AA12" s="295">
        <f>'資源化量内訳'!T12</f>
        <v>0</v>
      </c>
      <c r="AB12" s="295">
        <f>'資源化量内訳'!U12</f>
        <v>0</v>
      </c>
      <c r="AC12" s="295">
        <f>'資源化量内訳'!V12</f>
        <v>0</v>
      </c>
      <c r="AD12" s="295">
        <f>'資源化量内訳'!W12</f>
        <v>0</v>
      </c>
      <c r="AE12" s="295">
        <f>'資源化量内訳'!X12</f>
        <v>21</v>
      </c>
      <c r="AF12" s="295">
        <f>'資源化量内訳'!Y12</f>
        <v>0</v>
      </c>
      <c r="AG12" s="295">
        <f>'資源化量内訳'!Z12</f>
        <v>0</v>
      </c>
      <c r="AH12" s="295">
        <f>'資源化量内訳'!AA12</f>
        <v>0</v>
      </c>
      <c r="AI12" s="294">
        <f t="shared" si="5"/>
        <v>28877</v>
      </c>
      <c r="AJ12" s="296">
        <f t="shared" si="6"/>
        <v>100</v>
      </c>
      <c r="AK12" s="295">
        <f>'資源化量内訳'!AP12</f>
        <v>110</v>
      </c>
      <c r="AL12" s="295">
        <f>'資源化量内訳'!BC12</f>
        <v>1684</v>
      </c>
      <c r="AM12" s="295">
        <f>'資源化量内訳'!BO12</f>
        <v>0</v>
      </c>
      <c r="AN12" s="295">
        <f>'資源化量内訳'!CA12</f>
        <v>0</v>
      </c>
      <c r="AO12" s="295">
        <f>'資源化量内訳'!CM12</f>
        <v>0</v>
      </c>
      <c r="AP12" s="295">
        <f>'資源化量内訳'!CY12</f>
        <v>0</v>
      </c>
      <c r="AQ12" s="295">
        <f>'資源化量内訳'!DL12</f>
        <v>940</v>
      </c>
      <c r="AR12" s="294">
        <f t="shared" si="7"/>
        <v>2734</v>
      </c>
      <c r="AS12" s="296">
        <f t="shared" si="8"/>
        <v>11.957259158751695</v>
      </c>
      <c r="AT12" s="295">
        <f>'ごみ処理量内訳'!AI12</f>
        <v>0</v>
      </c>
      <c r="AU12" s="295">
        <f>'ごみ処理量内訳'!AJ12</f>
        <v>906</v>
      </c>
      <c r="AV12" s="295">
        <f>'ごみ処理量内訳'!AK12</f>
        <v>142</v>
      </c>
      <c r="AW12" s="294">
        <f t="shared" si="9"/>
        <v>1048</v>
      </c>
    </row>
    <row r="13" spans="1:49" ht="13.5" customHeight="1">
      <c r="A13" s="415" t="s">
        <v>362</v>
      </c>
      <c r="B13" s="415">
        <v>8207</v>
      </c>
      <c r="C13" s="415" t="s">
        <v>408</v>
      </c>
      <c r="D13" s="294">
        <f t="shared" si="2"/>
        <v>52317</v>
      </c>
      <c r="E13" s="419">
        <v>52317</v>
      </c>
      <c r="F13" s="419"/>
      <c r="G13" s="295">
        <f>'ごみ搬入量内訳'!H13</f>
        <v>15684</v>
      </c>
      <c r="H13" s="295">
        <f>'ごみ搬入量内訳'!AG13</f>
        <v>6780</v>
      </c>
      <c r="I13" s="295">
        <f>'資源化量内訳'!DX13</f>
        <v>0</v>
      </c>
      <c r="J13" s="294">
        <f t="shared" si="3"/>
        <v>22464</v>
      </c>
      <c r="K13" s="294">
        <f t="shared" si="4"/>
        <v>1176.390188264848</v>
      </c>
      <c r="L13" s="295">
        <f>IF($D13&gt;0,('ごみ搬入量内訳'!E13+I13)/$D13/365*10^6,0)</f>
        <v>837.6229104921761</v>
      </c>
      <c r="M13" s="295">
        <f>IF($D13&gt;0,'ごみ搬入量内訳'!F13/$D13/365*10^6,0)</f>
        <v>338.7672777726719</v>
      </c>
      <c r="N13" s="295">
        <f>'ごみ搬入量内訳'!AH13</f>
        <v>0</v>
      </c>
      <c r="O13" s="295">
        <f>'ごみ処理量内訳'!E13</f>
        <v>19732</v>
      </c>
      <c r="P13" s="295">
        <f>'ごみ処理量内訳'!N13</f>
        <v>0</v>
      </c>
      <c r="Q13" s="295">
        <f>'ごみ処理量内訳'!F13</f>
        <v>18</v>
      </c>
      <c r="R13" s="295">
        <f>'ごみ処理量内訳'!G13</f>
        <v>0</v>
      </c>
      <c r="S13" s="295">
        <f>'ごみ処理量内訳'!H13</f>
        <v>0</v>
      </c>
      <c r="T13" s="295">
        <f>'ごみ処理量内訳'!I13</f>
        <v>0</v>
      </c>
      <c r="U13" s="295">
        <f>'ごみ処理量内訳'!J13</f>
        <v>0</v>
      </c>
      <c r="V13" s="295">
        <f>'ごみ処理量内訳'!K13</f>
        <v>0</v>
      </c>
      <c r="W13" s="295">
        <f>'ごみ処理量内訳'!L13</f>
        <v>18</v>
      </c>
      <c r="X13" s="295">
        <f>'ごみ処理量内訳'!M13</f>
        <v>0</v>
      </c>
      <c r="Y13" s="295">
        <f>'資源化量内訳'!R13</f>
        <v>2714</v>
      </c>
      <c r="Z13" s="295">
        <f>'資源化量内訳'!S13</f>
        <v>1973</v>
      </c>
      <c r="AA13" s="295">
        <f>'資源化量内訳'!T13</f>
        <v>159</v>
      </c>
      <c r="AB13" s="295">
        <f>'資源化量内訳'!U13</f>
        <v>327</v>
      </c>
      <c r="AC13" s="295">
        <f>'資源化量内訳'!V13</f>
        <v>119</v>
      </c>
      <c r="AD13" s="295">
        <f>'資源化量内訳'!W13</f>
        <v>10</v>
      </c>
      <c r="AE13" s="295">
        <f>'資源化量内訳'!X13</f>
        <v>126</v>
      </c>
      <c r="AF13" s="295">
        <f>'資源化量内訳'!Y13</f>
        <v>0</v>
      </c>
      <c r="AG13" s="295">
        <f>'資源化量内訳'!Z13</f>
        <v>0</v>
      </c>
      <c r="AH13" s="295">
        <f>'資源化量内訳'!AA13</f>
        <v>0</v>
      </c>
      <c r="AI13" s="294">
        <f t="shared" si="5"/>
        <v>22464</v>
      </c>
      <c r="AJ13" s="296">
        <f t="shared" si="6"/>
        <v>100</v>
      </c>
      <c r="AK13" s="295">
        <f>'資源化量内訳'!AP13</f>
        <v>485</v>
      </c>
      <c r="AL13" s="295">
        <f>'資源化量内訳'!BC13</f>
        <v>0</v>
      </c>
      <c r="AM13" s="295">
        <f>'資源化量内訳'!BO13</f>
        <v>0</v>
      </c>
      <c r="AN13" s="295">
        <f>'資源化量内訳'!CA13</f>
        <v>0</v>
      </c>
      <c r="AO13" s="295">
        <f>'資源化量内訳'!CM13</f>
        <v>0</v>
      </c>
      <c r="AP13" s="295">
        <f>'資源化量内訳'!CY13</f>
        <v>0</v>
      </c>
      <c r="AQ13" s="295">
        <f>'資源化量内訳'!DL13</f>
        <v>18</v>
      </c>
      <c r="AR13" s="294">
        <f t="shared" si="7"/>
        <v>503</v>
      </c>
      <c r="AS13" s="296">
        <f t="shared" si="8"/>
        <v>14.320690883190885</v>
      </c>
      <c r="AT13" s="295">
        <f>'ごみ処理量内訳'!AI13</f>
        <v>0</v>
      </c>
      <c r="AU13" s="295">
        <f>'ごみ処理量内訳'!AJ13</f>
        <v>2493</v>
      </c>
      <c r="AV13" s="295">
        <f>'ごみ処理量内訳'!AK13</f>
        <v>0</v>
      </c>
      <c r="AW13" s="294">
        <f t="shared" si="9"/>
        <v>2493</v>
      </c>
    </row>
    <row r="14" spans="1:49" ht="13.5" customHeight="1">
      <c r="A14" s="415" t="s">
        <v>362</v>
      </c>
      <c r="B14" s="415">
        <v>8208</v>
      </c>
      <c r="C14" s="415" t="s">
        <v>409</v>
      </c>
      <c r="D14" s="294">
        <f t="shared" si="2"/>
        <v>79128</v>
      </c>
      <c r="E14" s="419">
        <v>79128</v>
      </c>
      <c r="F14" s="419"/>
      <c r="G14" s="295">
        <f>'ごみ搬入量内訳'!H14</f>
        <v>29888</v>
      </c>
      <c r="H14" s="295">
        <f>'ごみ搬入量内訳'!AG14</f>
        <v>531</v>
      </c>
      <c r="I14" s="295">
        <f>'資源化量内訳'!DX14</f>
        <v>522</v>
      </c>
      <c r="J14" s="294">
        <f t="shared" si="3"/>
        <v>30941</v>
      </c>
      <c r="K14" s="294">
        <f t="shared" si="4"/>
        <v>1071.3004627148243</v>
      </c>
      <c r="L14" s="295">
        <f>IF($D14&gt;0,('ごみ搬入量内訳'!E14+I14)/$D14/365*10^6,0)</f>
        <v>849.9493797460815</v>
      </c>
      <c r="M14" s="295">
        <f>IF($D14&gt;0,'ごみ搬入量内訳'!F14/$D14/365*10^6,0)</f>
        <v>221.35108296874287</v>
      </c>
      <c r="N14" s="295">
        <f>'ごみ搬入量内訳'!AH14</f>
        <v>0</v>
      </c>
      <c r="O14" s="295">
        <f>'ごみ処理量内訳'!E14</f>
        <v>25392</v>
      </c>
      <c r="P14" s="295">
        <f>'ごみ処理量内訳'!N14</f>
        <v>0</v>
      </c>
      <c r="Q14" s="295">
        <f>'ごみ処理量内訳'!F14</f>
        <v>2103</v>
      </c>
      <c r="R14" s="295">
        <f>'ごみ処理量内訳'!G14</f>
        <v>1598</v>
      </c>
      <c r="S14" s="295">
        <f>'ごみ処理量内訳'!H14</f>
        <v>0</v>
      </c>
      <c r="T14" s="295">
        <f>'ごみ処理量内訳'!I14</f>
        <v>0</v>
      </c>
      <c r="U14" s="295">
        <f>'ごみ処理量内訳'!J14</f>
        <v>0</v>
      </c>
      <c r="V14" s="295">
        <f>'ごみ処理量内訳'!K14</f>
        <v>0</v>
      </c>
      <c r="W14" s="295">
        <f>'ごみ処理量内訳'!L14</f>
        <v>505</v>
      </c>
      <c r="X14" s="295">
        <f>'ごみ処理量内訳'!M14</f>
        <v>0</v>
      </c>
      <c r="Y14" s="295">
        <f>'資源化量内訳'!R14</f>
        <v>2924</v>
      </c>
      <c r="Z14" s="295">
        <f>'資源化量内訳'!S14</f>
        <v>2270</v>
      </c>
      <c r="AA14" s="295">
        <f>'資源化量内訳'!T14</f>
        <v>0</v>
      </c>
      <c r="AB14" s="295">
        <f>'資源化量内訳'!U14</f>
        <v>554</v>
      </c>
      <c r="AC14" s="295">
        <f>'資源化量内訳'!V14</f>
        <v>0</v>
      </c>
      <c r="AD14" s="295">
        <f>'資源化量内訳'!W14</f>
        <v>0</v>
      </c>
      <c r="AE14" s="295">
        <f>'資源化量内訳'!X14</f>
        <v>94</v>
      </c>
      <c r="AF14" s="295">
        <f>'資源化量内訳'!Y14</f>
        <v>0</v>
      </c>
      <c r="AG14" s="295">
        <f>'資源化量内訳'!Z14</f>
        <v>0</v>
      </c>
      <c r="AH14" s="295">
        <f>'資源化量内訳'!AA14</f>
        <v>6</v>
      </c>
      <c r="AI14" s="294">
        <f t="shared" si="5"/>
        <v>30419</v>
      </c>
      <c r="AJ14" s="296">
        <f t="shared" si="6"/>
        <v>100</v>
      </c>
      <c r="AK14" s="295">
        <f>'資源化量内訳'!AP14</f>
        <v>2069</v>
      </c>
      <c r="AL14" s="295">
        <f>'資源化量内訳'!BC14</f>
        <v>761</v>
      </c>
      <c r="AM14" s="295">
        <f>'資源化量内訳'!BO14</f>
        <v>0</v>
      </c>
      <c r="AN14" s="295">
        <f>'資源化量内訳'!CA14</f>
        <v>0</v>
      </c>
      <c r="AO14" s="295">
        <f>'資源化量内訳'!CM14</f>
        <v>0</v>
      </c>
      <c r="AP14" s="295">
        <f>'資源化量内訳'!CY14</f>
        <v>0</v>
      </c>
      <c r="AQ14" s="295">
        <f>'資源化量内訳'!DL14</f>
        <v>438</v>
      </c>
      <c r="AR14" s="294">
        <f t="shared" si="7"/>
        <v>3268</v>
      </c>
      <c r="AS14" s="296">
        <f t="shared" si="8"/>
        <v>21.699363304353447</v>
      </c>
      <c r="AT14" s="295">
        <f>'ごみ処理量内訳'!AI14</f>
        <v>0</v>
      </c>
      <c r="AU14" s="295">
        <f>'ごみ処理量内訳'!AJ14</f>
        <v>2894</v>
      </c>
      <c r="AV14" s="295">
        <f>'ごみ処理量内訳'!AK14</f>
        <v>573</v>
      </c>
      <c r="AW14" s="294">
        <f t="shared" si="9"/>
        <v>3467</v>
      </c>
    </row>
    <row r="15" spans="1:49" ht="13.5" customHeight="1">
      <c r="A15" s="415" t="s">
        <v>362</v>
      </c>
      <c r="B15" s="415">
        <v>8210</v>
      </c>
      <c r="C15" s="415" t="s">
        <v>410</v>
      </c>
      <c r="D15" s="294">
        <f t="shared" si="2"/>
        <v>46180</v>
      </c>
      <c r="E15" s="419">
        <v>46180</v>
      </c>
      <c r="F15" s="419"/>
      <c r="G15" s="295">
        <f>'ごみ搬入量内訳'!H15</f>
        <v>13472</v>
      </c>
      <c r="H15" s="295">
        <f>'ごみ搬入量内訳'!AG15</f>
        <v>3290</v>
      </c>
      <c r="I15" s="295">
        <f>'資源化量内訳'!DX15</f>
        <v>271</v>
      </c>
      <c r="J15" s="294">
        <f t="shared" si="3"/>
        <v>17033</v>
      </c>
      <c r="K15" s="294">
        <f t="shared" si="4"/>
        <v>1010.5186969393144</v>
      </c>
      <c r="L15" s="295">
        <f>IF($D15&gt;0,('ごみ搬入量内訳'!E15+I15)/$D15/365*10^6,0)</f>
        <v>704.1534911038997</v>
      </c>
      <c r="M15" s="295">
        <f>IF($D15&gt;0,'ごみ搬入量内訳'!F15/$D15/365*10^6,0)</f>
        <v>306.36520583541477</v>
      </c>
      <c r="N15" s="295">
        <f>'ごみ搬入量内訳'!AH15</f>
        <v>0</v>
      </c>
      <c r="O15" s="295">
        <f>'ごみ処理量内訳'!E15</f>
        <v>14428</v>
      </c>
      <c r="P15" s="295">
        <f>'ごみ処理量内訳'!N15</f>
        <v>0</v>
      </c>
      <c r="Q15" s="295">
        <f>'ごみ処理量内訳'!F15</f>
        <v>1363</v>
      </c>
      <c r="R15" s="295">
        <f>'ごみ処理量内訳'!G15</f>
        <v>1358</v>
      </c>
      <c r="S15" s="295">
        <f>'ごみ処理量内訳'!H15</f>
        <v>0</v>
      </c>
      <c r="T15" s="295">
        <f>'ごみ処理量内訳'!I15</f>
        <v>0</v>
      </c>
      <c r="U15" s="295">
        <f>'ごみ処理量内訳'!J15</f>
        <v>0</v>
      </c>
      <c r="V15" s="295">
        <f>'ごみ処理量内訳'!K15</f>
        <v>0</v>
      </c>
      <c r="W15" s="295">
        <f>'ごみ処理量内訳'!L15</f>
        <v>0</v>
      </c>
      <c r="X15" s="295">
        <f>'ごみ処理量内訳'!M15</f>
        <v>5</v>
      </c>
      <c r="Y15" s="295">
        <f>'資源化量内訳'!R15</f>
        <v>971</v>
      </c>
      <c r="Z15" s="295">
        <f>'資源化量内訳'!S15</f>
        <v>587</v>
      </c>
      <c r="AA15" s="295">
        <f>'資源化量内訳'!T15</f>
        <v>123</v>
      </c>
      <c r="AB15" s="295">
        <f>'資源化量内訳'!U15</f>
        <v>194</v>
      </c>
      <c r="AC15" s="295">
        <f>'資源化量内訳'!V15</f>
        <v>67</v>
      </c>
      <c r="AD15" s="295">
        <f>'資源化量内訳'!W15</f>
        <v>0</v>
      </c>
      <c r="AE15" s="295">
        <f>'資源化量内訳'!X15</f>
        <v>0</v>
      </c>
      <c r="AF15" s="295">
        <f>'資源化量内訳'!Y15</f>
        <v>0</v>
      </c>
      <c r="AG15" s="295">
        <f>'資源化量内訳'!Z15</f>
        <v>0</v>
      </c>
      <c r="AH15" s="295">
        <f>'資源化量内訳'!AA15</f>
        <v>0</v>
      </c>
      <c r="AI15" s="294">
        <f t="shared" si="5"/>
        <v>16762</v>
      </c>
      <c r="AJ15" s="296">
        <f t="shared" si="6"/>
        <v>100</v>
      </c>
      <c r="AK15" s="295">
        <f>'資源化量内訳'!AP15</f>
        <v>0</v>
      </c>
      <c r="AL15" s="295">
        <f>'資源化量内訳'!BC15</f>
        <v>489</v>
      </c>
      <c r="AM15" s="295">
        <f>'資源化量内訳'!BO15</f>
        <v>0</v>
      </c>
      <c r="AN15" s="295">
        <f>'資源化量内訳'!CA15</f>
        <v>0</v>
      </c>
      <c r="AO15" s="295">
        <f>'資源化量内訳'!CM15</f>
        <v>0</v>
      </c>
      <c r="AP15" s="295">
        <f>'資源化量内訳'!CY15</f>
        <v>0</v>
      </c>
      <c r="AQ15" s="295">
        <f>'資源化量内訳'!DL15</f>
        <v>0</v>
      </c>
      <c r="AR15" s="294">
        <f t="shared" si="7"/>
        <v>489</v>
      </c>
      <c r="AS15" s="296">
        <f t="shared" si="8"/>
        <v>10.162625491692596</v>
      </c>
      <c r="AT15" s="295">
        <f>'ごみ処理量内訳'!AI15</f>
        <v>0</v>
      </c>
      <c r="AU15" s="295">
        <f>'ごみ処理量内訳'!AJ15</f>
        <v>2026</v>
      </c>
      <c r="AV15" s="295">
        <f>'ごみ処理量内訳'!AK15</f>
        <v>628</v>
      </c>
      <c r="AW15" s="294">
        <f t="shared" si="9"/>
        <v>2654</v>
      </c>
    </row>
    <row r="16" spans="1:49" ht="13.5" customHeight="1">
      <c r="A16" s="415" t="s">
        <v>362</v>
      </c>
      <c r="B16" s="415">
        <v>8211</v>
      </c>
      <c r="C16" s="415" t="s">
        <v>411</v>
      </c>
      <c r="D16" s="294">
        <f t="shared" si="2"/>
        <v>64522</v>
      </c>
      <c r="E16" s="419">
        <v>64522</v>
      </c>
      <c r="F16" s="419"/>
      <c r="G16" s="295">
        <f>'ごみ搬入量内訳'!H16</f>
        <v>17571</v>
      </c>
      <c r="H16" s="295">
        <f>'ごみ搬入量内訳'!AG16</f>
        <v>1258</v>
      </c>
      <c r="I16" s="295">
        <f>'資源化量内訳'!DX16</f>
        <v>2061</v>
      </c>
      <c r="J16" s="294">
        <f t="shared" si="3"/>
        <v>20890</v>
      </c>
      <c r="K16" s="294">
        <f t="shared" si="4"/>
        <v>887.0288694139791</v>
      </c>
      <c r="L16" s="295">
        <f>IF($D16&gt;0,('ごみ搬入量内訳'!E16+I16)/$D16/365*10^6,0)</f>
        <v>704.6550544722347</v>
      </c>
      <c r="M16" s="295">
        <f>IF($D16&gt;0,'ごみ搬入量内訳'!F16/$D16/365*10^6,0)</f>
        <v>182.3738149417444</v>
      </c>
      <c r="N16" s="295">
        <f>'ごみ搬入量内訳'!AH16</f>
        <v>0</v>
      </c>
      <c r="O16" s="295">
        <f>'ごみ処理量内訳'!E16</f>
        <v>15239</v>
      </c>
      <c r="P16" s="295">
        <f>'ごみ処理量内訳'!N16</f>
        <v>0</v>
      </c>
      <c r="Q16" s="295">
        <f>'ごみ処理量内訳'!F16</f>
        <v>3585</v>
      </c>
      <c r="R16" s="295">
        <f>'ごみ処理量内訳'!G16</f>
        <v>2598</v>
      </c>
      <c r="S16" s="295">
        <f>'ごみ処理量内訳'!H16</f>
        <v>0</v>
      </c>
      <c r="T16" s="295">
        <f>'ごみ処理量内訳'!I16</f>
        <v>0</v>
      </c>
      <c r="U16" s="295">
        <f>'ごみ処理量内訳'!J16</f>
        <v>0</v>
      </c>
      <c r="V16" s="295">
        <f>'ごみ処理量内訳'!K16</f>
        <v>987</v>
      </c>
      <c r="W16" s="295">
        <f>'ごみ処理量内訳'!L16</f>
        <v>0</v>
      </c>
      <c r="X16" s="295">
        <f>'ごみ処理量内訳'!M16</f>
        <v>0</v>
      </c>
      <c r="Y16" s="295">
        <f>'資源化量内訳'!R16</f>
        <v>5</v>
      </c>
      <c r="Z16" s="295">
        <f>'資源化量内訳'!S16</f>
        <v>0</v>
      </c>
      <c r="AA16" s="295">
        <f>'資源化量内訳'!T16</f>
        <v>0</v>
      </c>
      <c r="AB16" s="295">
        <f>'資源化量内訳'!U16</f>
        <v>0</v>
      </c>
      <c r="AC16" s="295">
        <f>'資源化量内訳'!V16</f>
        <v>0</v>
      </c>
      <c r="AD16" s="295">
        <f>'資源化量内訳'!W16</f>
        <v>0</v>
      </c>
      <c r="AE16" s="295">
        <f>'資源化量内訳'!X16</f>
        <v>0</v>
      </c>
      <c r="AF16" s="295">
        <f>'資源化量内訳'!Y16</f>
        <v>0</v>
      </c>
      <c r="AG16" s="295">
        <f>'資源化量内訳'!Z16</f>
        <v>0</v>
      </c>
      <c r="AH16" s="295">
        <f>'資源化量内訳'!AA16</f>
        <v>5</v>
      </c>
      <c r="AI16" s="294">
        <f t="shared" si="5"/>
        <v>18829</v>
      </c>
      <c r="AJ16" s="296">
        <f t="shared" si="6"/>
        <v>100</v>
      </c>
      <c r="AK16" s="295">
        <f>'資源化量内訳'!AP16</f>
        <v>0</v>
      </c>
      <c r="AL16" s="295">
        <f>'資源化量内訳'!BC16</f>
        <v>1036</v>
      </c>
      <c r="AM16" s="295">
        <f>'資源化量内訳'!BO16</f>
        <v>0</v>
      </c>
      <c r="AN16" s="295">
        <f>'資源化量内訳'!CA16</f>
        <v>0</v>
      </c>
      <c r="AO16" s="295">
        <f>'資源化量内訳'!CM16</f>
        <v>0</v>
      </c>
      <c r="AP16" s="295">
        <f>'資源化量内訳'!CY16</f>
        <v>987</v>
      </c>
      <c r="AQ16" s="295">
        <f>'資源化量内訳'!DL16</f>
        <v>0</v>
      </c>
      <c r="AR16" s="294">
        <f t="shared" si="7"/>
        <v>2023</v>
      </c>
      <c r="AS16" s="296">
        <f t="shared" si="8"/>
        <v>19.573958831977023</v>
      </c>
      <c r="AT16" s="295">
        <f>'ごみ処理量内訳'!AI16</f>
        <v>0</v>
      </c>
      <c r="AU16" s="295">
        <f>'ごみ処理量内訳'!AJ16</f>
        <v>2058</v>
      </c>
      <c r="AV16" s="295">
        <f>'ごみ処理量内訳'!AK16</f>
        <v>516</v>
      </c>
      <c r="AW16" s="294">
        <f t="shared" si="9"/>
        <v>2574</v>
      </c>
    </row>
    <row r="17" spans="1:49" ht="13.5" customHeight="1">
      <c r="A17" s="415" t="s">
        <v>362</v>
      </c>
      <c r="B17" s="415">
        <v>8212</v>
      </c>
      <c r="C17" s="415" t="s">
        <v>412</v>
      </c>
      <c r="D17" s="294">
        <f t="shared" si="2"/>
        <v>61705</v>
      </c>
      <c r="E17" s="419">
        <v>60471</v>
      </c>
      <c r="F17" s="419">
        <v>1234</v>
      </c>
      <c r="G17" s="295">
        <f>'ごみ搬入量内訳'!H17</f>
        <v>16111</v>
      </c>
      <c r="H17" s="295">
        <f>'ごみ搬入量内訳'!AG17</f>
        <v>1809</v>
      </c>
      <c r="I17" s="295">
        <f>'資源化量内訳'!DX17</f>
        <v>1068</v>
      </c>
      <c r="J17" s="294">
        <f t="shared" si="3"/>
        <v>18988</v>
      </c>
      <c r="K17" s="294">
        <f t="shared" si="4"/>
        <v>843.0745937641873</v>
      </c>
      <c r="L17" s="295">
        <f>IF($D17&gt;0,('ごみ搬入量内訳'!E17+I17)/$D17/365*10^6,0)</f>
        <v>596.9188349781828</v>
      </c>
      <c r="M17" s="295">
        <f>IF($D17&gt;0,'ごみ搬入量内訳'!F17/$D17/365*10^6,0)</f>
        <v>246.15575878600458</v>
      </c>
      <c r="N17" s="295">
        <f>'ごみ搬入量内訳'!AH17</f>
        <v>247</v>
      </c>
      <c r="O17" s="295">
        <f>'ごみ処理量内訳'!E17</f>
        <v>15646</v>
      </c>
      <c r="P17" s="295">
        <f>'ごみ処理量内訳'!N17</f>
        <v>0</v>
      </c>
      <c r="Q17" s="295">
        <f>'ごみ処理量内訳'!F17</f>
        <v>1552</v>
      </c>
      <c r="R17" s="295">
        <f>'ごみ処理量内訳'!G17</f>
        <v>0</v>
      </c>
      <c r="S17" s="295">
        <f>'ごみ処理量内訳'!H17</f>
        <v>0</v>
      </c>
      <c r="T17" s="295">
        <f>'ごみ処理量内訳'!I17</f>
        <v>0</v>
      </c>
      <c r="U17" s="295">
        <f>'ごみ処理量内訳'!J17</f>
        <v>0</v>
      </c>
      <c r="V17" s="295">
        <f>'ごみ処理量内訳'!K17</f>
        <v>0</v>
      </c>
      <c r="W17" s="295">
        <f>'ごみ処理量内訳'!L17</f>
        <v>1552</v>
      </c>
      <c r="X17" s="295">
        <f>'ごみ処理量内訳'!M17</f>
        <v>0</v>
      </c>
      <c r="Y17" s="295">
        <f>'資源化量内訳'!R17</f>
        <v>722</v>
      </c>
      <c r="Z17" s="295">
        <f>'資源化量内訳'!S17</f>
        <v>391</v>
      </c>
      <c r="AA17" s="295">
        <f>'資源化量内訳'!T17</f>
        <v>331</v>
      </c>
      <c r="AB17" s="295">
        <f>'資源化量内訳'!U17</f>
        <v>0</v>
      </c>
      <c r="AC17" s="295">
        <f>'資源化量内訳'!V17</f>
        <v>0</v>
      </c>
      <c r="AD17" s="295">
        <f>'資源化量内訳'!W17</f>
        <v>0</v>
      </c>
      <c r="AE17" s="295">
        <f>'資源化量内訳'!X17</f>
        <v>0</v>
      </c>
      <c r="AF17" s="295">
        <f>'資源化量内訳'!Y17</f>
        <v>0</v>
      </c>
      <c r="AG17" s="295">
        <f>'資源化量内訳'!Z17</f>
        <v>0</v>
      </c>
      <c r="AH17" s="295">
        <f>'資源化量内訳'!AA17</f>
        <v>0</v>
      </c>
      <c r="AI17" s="294">
        <f t="shared" si="5"/>
        <v>17920</v>
      </c>
      <c r="AJ17" s="296">
        <f t="shared" si="6"/>
        <v>100</v>
      </c>
      <c r="AK17" s="295">
        <f>'資源化量内訳'!AP17</f>
        <v>0</v>
      </c>
      <c r="AL17" s="295">
        <f>'資源化量内訳'!BC17</f>
        <v>0</v>
      </c>
      <c r="AM17" s="295">
        <f>'資源化量内訳'!BO17</f>
        <v>0</v>
      </c>
      <c r="AN17" s="295">
        <f>'資源化量内訳'!CA17</f>
        <v>0</v>
      </c>
      <c r="AO17" s="295">
        <f>'資源化量内訳'!CM17</f>
        <v>0</v>
      </c>
      <c r="AP17" s="295">
        <f>'資源化量内訳'!CY17</f>
        <v>0</v>
      </c>
      <c r="AQ17" s="295">
        <f>'資源化量内訳'!DL17</f>
        <v>1470</v>
      </c>
      <c r="AR17" s="294">
        <f t="shared" si="7"/>
        <v>1470</v>
      </c>
      <c r="AS17" s="296">
        <f t="shared" si="8"/>
        <v>17.168738150410785</v>
      </c>
      <c r="AT17" s="295">
        <f>'ごみ処理量内訳'!AI17</f>
        <v>0</v>
      </c>
      <c r="AU17" s="295">
        <f>'ごみ処理量内訳'!AJ17</f>
        <v>1598</v>
      </c>
      <c r="AV17" s="295">
        <f>'ごみ処理量内訳'!AK17</f>
        <v>82</v>
      </c>
      <c r="AW17" s="294">
        <f t="shared" si="9"/>
        <v>1680</v>
      </c>
    </row>
    <row r="18" spans="1:49" ht="13.5" customHeight="1">
      <c r="A18" s="415" t="s">
        <v>362</v>
      </c>
      <c r="B18" s="415">
        <v>8214</v>
      </c>
      <c r="C18" s="415" t="s">
        <v>413</v>
      </c>
      <c r="D18" s="294">
        <f t="shared" si="2"/>
        <v>33342</v>
      </c>
      <c r="E18" s="419">
        <v>33342</v>
      </c>
      <c r="F18" s="419"/>
      <c r="G18" s="295">
        <f>'ごみ搬入量内訳'!H18</f>
        <v>9131</v>
      </c>
      <c r="H18" s="295">
        <f>'ごみ搬入量内訳'!AG18</f>
        <v>1484</v>
      </c>
      <c r="I18" s="295">
        <f>'資源化量内訳'!DX18</f>
        <v>72</v>
      </c>
      <c r="J18" s="294">
        <f t="shared" si="3"/>
        <v>10687</v>
      </c>
      <c r="K18" s="294">
        <f t="shared" si="4"/>
        <v>878.1552412811025</v>
      </c>
      <c r="L18" s="295">
        <f>IF($D18&gt;0,('ごみ搬入量内訳'!E18+I18)/$D18/365*10^6,0)</f>
        <v>641.9152938044327</v>
      </c>
      <c r="M18" s="295">
        <f>IF($D18&gt;0,'ごみ搬入量内訳'!F18/$D18/365*10^6,0)</f>
        <v>236.23994747666976</v>
      </c>
      <c r="N18" s="295">
        <f>'ごみ搬入量内訳'!AH18</f>
        <v>0</v>
      </c>
      <c r="O18" s="295">
        <f>'ごみ処理量内訳'!E18</f>
        <v>5934</v>
      </c>
      <c r="P18" s="295">
        <f>'ごみ処理量内訳'!N18</f>
        <v>0</v>
      </c>
      <c r="Q18" s="295">
        <f>'ごみ処理量内訳'!F18</f>
        <v>4681</v>
      </c>
      <c r="R18" s="295">
        <f>'ごみ処理量内訳'!G18</f>
        <v>0</v>
      </c>
      <c r="S18" s="295">
        <f>'ごみ処理量内訳'!H18</f>
        <v>0</v>
      </c>
      <c r="T18" s="295">
        <f>'ごみ処理量内訳'!I18</f>
        <v>0</v>
      </c>
      <c r="U18" s="295">
        <f>'ごみ処理量内訳'!J18</f>
        <v>0</v>
      </c>
      <c r="V18" s="295">
        <f>'ごみ処理量内訳'!K18</f>
        <v>0</v>
      </c>
      <c r="W18" s="295">
        <f>'ごみ処理量内訳'!L18</f>
        <v>2879</v>
      </c>
      <c r="X18" s="295">
        <f>'ごみ処理量内訳'!M18</f>
        <v>1802</v>
      </c>
      <c r="Y18" s="295">
        <f>'資源化量内訳'!R18</f>
        <v>0</v>
      </c>
      <c r="Z18" s="295">
        <f>'資源化量内訳'!S18</f>
        <v>0</v>
      </c>
      <c r="AA18" s="295">
        <f>'資源化量内訳'!T18</f>
        <v>0</v>
      </c>
      <c r="AB18" s="295">
        <f>'資源化量内訳'!U18</f>
        <v>0</v>
      </c>
      <c r="AC18" s="295">
        <f>'資源化量内訳'!V18</f>
        <v>0</v>
      </c>
      <c r="AD18" s="295">
        <f>'資源化量内訳'!W18</f>
        <v>0</v>
      </c>
      <c r="AE18" s="295">
        <f>'資源化量内訳'!X18</f>
        <v>0</v>
      </c>
      <c r="AF18" s="295">
        <f>'資源化量内訳'!Y18</f>
        <v>0</v>
      </c>
      <c r="AG18" s="295">
        <f>'資源化量内訳'!Z18</f>
        <v>0</v>
      </c>
      <c r="AH18" s="295">
        <f>'資源化量内訳'!AA18</f>
        <v>0</v>
      </c>
      <c r="AI18" s="294">
        <f t="shared" si="5"/>
        <v>10615</v>
      </c>
      <c r="AJ18" s="296">
        <f t="shared" si="6"/>
        <v>100</v>
      </c>
      <c r="AK18" s="295">
        <f>'資源化量内訳'!AP18</f>
        <v>641</v>
      </c>
      <c r="AL18" s="295">
        <f>'資源化量内訳'!BC18</f>
        <v>0</v>
      </c>
      <c r="AM18" s="295">
        <f>'資源化量内訳'!BO18</f>
        <v>0</v>
      </c>
      <c r="AN18" s="295">
        <f>'資源化量内訳'!CA18</f>
        <v>0</v>
      </c>
      <c r="AO18" s="295">
        <f>'資源化量内訳'!CM18</f>
        <v>0</v>
      </c>
      <c r="AP18" s="295">
        <f>'資源化量内訳'!CY18</f>
        <v>0</v>
      </c>
      <c r="AQ18" s="295">
        <f>'資源化量内訳'!DL18</f>
        <v>2166</v>
      </c>
      <c r="AR18" s="294">
        <f t="shared" si="7"/>
        <v>2807</v>
      </c>
      <c r="AS18" s="296">
        <f t="shared" si="8"/>
        <v>26.93927201272574</v>
      </c>
      <c r="AT18" s="295">
        <f>'ごみ処理量内訳'!AI18</f>
        <v>0</v>
      </c>
      <c r="AU18" s="295">
        <f>'ごみ処理量内訳'!AJ18</f>
        <v>606</v>
      </c>
      <c r="AV18" s="295">
        <f>'ごみ処理量内訳'!AK18</f>
        <v>1802</v>
      </c>
      <c r="AW18" s="294">
        <f t="shared" si="9"/>
        <v>2408</v>
      </c>
    </row>
    <row r="19" spans="1:49" ht="13.5" customHeight="1">
      <c r="A19" s="415" t="s">
        <v>362</v>
      </c>
      <c r="B19" s="415">
        <v>8215</v>
      </c>
      <c r="C19" s="415" t="s">
        <v>414</v>
      </c>
      <c r="D19" s="294">
        <f t="shared" si="2"/>
        <v>50583</v>
      </c>
      <c r="E19" s="419">
        <v>50583</v>
      </c>
      <c r="F19" s="419"/>
      <c r="G19" s="295">
        <f>'ごみ搬入量内訳'!H19</f>
        <v>14856</v>
      </c>
      <c r="H19" s="295">
        <f>'ごみ搬入量内訳'!AG19</f>
        <v>3251</v>
      </c>
      <c r="I19" s="295">
        <f>'資源化量内訳'!DX19</f>
        <v>0</v>
      </c>
      <c r="J19" s="294">
        <f t="shared" si="3"/>
        <v>18107</v>
      </c>
      <c r="K19" s="294">
        <f t="shared" si="4"/>
        <v>980.7290824601586</v>
      </c>
      <c r="L19" s="295">
        <f>IF($D19&gt;0,('ごみ搬入量内訳'!E19+I19)/$D19/365*10^6,0)</f>
        <v>789.9129032196913</v>
      </c>
      <c r="M19" s="295">
        <f>IF($D19&gt;0,'ごみ搬入量内訳'!F19/$D19/365*10^6,0)</f>
        <v>190.8161792404671</v>
      </c>
      <c r="N19" s="295">
        <f>'ごみ搬入量内訳'!AH19</f>
        <v>0</v>
      </c>
      <c r="O19" s="295">
        <f>'ごみ処理量内訳'!E19</f>
        <v>14942</v>
      </c>
      <c r="P19" s="295">
        <f>'ごみ処理量内訳'!N19</f>
        <v>384</v>
      </c>
      <c r="Q19" s="295">
        <f>'ごみ処理量内訳'!F19</f>
        <v>1063</v>
      </c>
      <c r="R19" s="295">
        <f>'ごみ処理量内訳'!G19</f>
        <v>0</v>
      </c>
      <c r="S19" s="295">
        <f>'ごみ処理量内訳'!H19</f>
        <v>0</v>
      </c>
      <c r="T19" s="295">
        <f>'ごみ処理量内訳'!I19</f>
        <v>0</v>
      </c>
      <c r="U19" s="295">
        <f>'ごみ処理量内訳'!J19</f>
        <v>0</v>
      </c>
      <c r="V19" s="295">
        <f>'ごみ処理量内訳'!K19</f>
        <v>0</v>
      </c>
      <c r="W19" s="295">
        <f>'ごみ処理量内訳'!L19</f>
        <v>1063</v>
      </c>
      <c r="X19" s="295">
        <f>'ごみ処理量内訳'!M19</f>
        <v>0</v>
      </c>
      <c r="Y19" s="295">
        <f>'資源化量内訳'!R19</f>
        <v>1718</v>
      </c>
      <c r="Z19" s="295">
        <f>'資源化量内訳'!S19</f>
        <v>1718</v>
      </c>
      <c r="AA19" s="295">
        <f>'資源化量内訳'!T19</f>
        <v>0</v>
      </c>
      <c r="AB19" s="295">
        <f>'資源化量内訳'!U19</f>
        <v>0</v>
      </c>
      <c r="AC19" s="295">
        <f>'資源化量内訳'!V19</f>
        <v>0</v>
      </c>
      <c r="AD19" s="295">
        <f>'資源化量内訳'!W19</f>
        <v>0</v>
      </c>
      <c r="AE19" s="295">
        <f>'資源化量内訳'!X19</f>
        <v>0</v>
      </c>
      <c r="AF19" s="295">
        <f>'資源化量内訳'!Y19</f>
        <v>0</v>
      </c>
      <c r="AG19" s="295">
        <f>'資源化量内訳'!Z19</f>
        <v>0</v>
      </c>
      <c r="AH19" s="295">
        <f>'資源化量内訳'!AA19</f>
        <v>0</v>
      </c>
      <c r="AI19" s="294">
        <f t="shared" si="5"/>
        <v>18107</v>
      </c>
      <c r="AJ19" s="296">
        <f t="shared" si="6"/>
        <v>97.87927320925608</v>
      </c>
      <c r="AK19" s="295">
        <f>'資源化量内訳'!AP19</f>
        <v>0</v>
      </c>
      <c r="AL19" s="295">
        <f>'資源化量内訳'!BC19</f>
        <v>0</v>
      </c>
      <c r="AM19" s="295">
        <f>'資源化量内訳'!BO19</f>
        <v>0</v>
      </c>
      <c r="AN19" s="295">
        <f>'資源化量内訳'!CA19</f>
        <v>0</v>
      </c>
      <c r="AO19" s="295">
        <f>'資源化量内訳'!CM19</f>
        <v>0</v>
      </c>
      <c r="AP19" s="295">
        <f>'資源化量内訳'!CY19</f>
        <v>0</v>
      </c>
      <c r="AQ19" s="295">
        <f>'資源化量内訳'!DL19</f>
        <v>1042</v>
      </c>
      <c r="AR19" s="294">
        <f t="shared" si="7"/>
        <v>1042</v>
      </c>
      <c r="AS19" s="296">
        <f t="shared" si="8"/>
        <v>15.242723808471862</v>
      </c>
      <c r="AT19" s="295">
        <f>'ごみ処理量内訳'!AI19</f>
        <v>384</v>
      </c>
      <c r="AU19" s="295">
        <f>'ごみ処理量内訳'!AJ19</f>
        <v>1576</v>
      </c>
      <c r="AV19" s="295">
        <f>'ごみ処理量内訳'!AK19</f>
        <v>4</v>
      </c>
      <c r="AW19" s="294">
        <f t="shared" si="9"/>
        <v>1964</v>
      </c>
    </row>
    <row r="20" spans="1:49" ht="13.5" customHeight="1">
      <c r="A20" s="415" t="s">
        <v>362</v>
      </c>
      <c r="B20" s="415">
        <v>8216</v>
      </c>
      <c r="C20" s="415" t="s">
        <v>415</v>
      </c>
      <c r="D20" s="294">
        <f t="shared" si="2"/>
        <v>81808</v>
      </c>
      <c r="E20" s="419">
        <v>81808</v>
      </c>
      <c r="F20" s="419"/>
      <c r="G20" s="295">
        <f>'ごみ搬入量内訳'!H20</f>
        <v>18673</v>
      </c>
      <c r="H20" s="295">
        <f>'ごみ搬入量内訳'!AG20</f>
        <v>5817</v>
      </c>
      <c r="I20" s="295">
        <f>'資源化量内訳'!DX20</f>
        <v>1157</v>
      </c>
      <c r="J20" s="294">
        <f t="shared" si="3"/>
        <v>25647</v>
      </c>
      <c r="K20" s="294">
        <f t="shared" si="4"/>
        <v>858.9105396129661</v>
      </c>
      <c r="L20" s="295">
        <f>IF($D20&gt;0,('ごみ搬入量内訳'!E20+I20)/$D20/365*10^6,0)</f>
        <v>679.2047667910698</v>
      </c>
      <c r="M20" s="295">
        <f>IF($D20&gt;0,'ごみ搬入量内訳'!F20/$D20/365*10^6,0)</f>
        <v>179.70577282189637</v>
      </c>
      <c r="N20" s="295">
        <f>'ごみ搬入量内訳'!AH20</f>
        <v>0</v>
      </c>
      <c r="O20" s="295">
        <f>'ごみ処理量内訳'!E20</f>
        <v>20891</v>
      </c>
      <c r="P20" s="295">
        <f>'ごみ処理量内訳'!N20</f>
        <v>0</v>
      </c>
      <c r="Q20" s="295">
        <f>'ごみ処理量内訳'!F20</f>
        <v>2069</v>
      </c>
      <c r="R20" s="295">
        <f>'ごみ処理量内訳'!G20</f>
        <v>1904</v>
      </c>
      <c r="S20" s="295">
        <f>'ごみ処理量内訳'!H20</f>
        <v>0</v>
      </c>
      <c r="T20" s="295">
        <f>'ごみ処理量内訳'!I20</f>
        <v>0</v>
      </c>
      <c r="U20" s="295">
        <f>'ごみ処理量内訳'!J20</f>
        <v>0</v>
      </c>
      <c r="V20" s="295">
        <f>'ごみ処理量内訳'!K20</f>
        <v>0</v>
      </c>
      <c r="W20" s="295">
        <f>'ごみ処理量内訳'!L20</f>
        <v>156</v>
      </c>
      <c r="X20" s="295">
        <f>'ごみ処理量内訳'!M20</f>
        <v>9</v>
      </c>
      <c r="Y20" s="295">
        <f>'資源化量内訳'!R20</f>
        <v>1530</v>
      </c>
      <c r="Z20" s="295">
        <f>'資源化量内訳'!S20</f>
        <v>1109</v>
      </c>
      <c r="AA20" s="295">
        <f>'資源化量内訳'!T20</f>
        <v>0</v>
      </c>
      <c r="AB20" s="295">
        <f>'資源化量内訳'!U20</f>
        <v>296</v>
      </c>
      <c r="AC20" s="295">
        <f>'資源化量内訳'!V20</f>
        <v>13</v>
      </c>
      <c r="AD20" s="295">
        <f>'資源化量内訳'!W20</f>
        <v>1</v>
      </c>
      <c r="AE20" s="295">
        <f>'資源化量内訳'!X20</f>
        <v>81</v>
      </c>
      <c r="AF20" s="295">
        <f>'資源化量内訳'!Y20</f>
        <v>0</v>
      </c>
      <c r="AG20" s="295">
        <f>'資源化量内訳'!Z20</f>
        <v>0</v>
      </c>
      <c r="AH20" s="295">
        <f>'資源化量内訳'!AA20</f>
        <v>30</v>
      </c>
      <c r="AI20" s="294">
        <f t="shared" si="5"/>
        <v>24490</v>
      </c>
      <c r="AJ20" s="296">
        <f t="shared" si="6"/>
        <v>100</v>
      </c>
      <c r="AK20" s="295">
        <f>'資源化量内訳'!AP20</f>
        <v>0</v>
      </c>
      <c r="AL20" s="295">
        <f>'資源化量内訳'!BC20</f>
        <v>829</v>
      </c>
      <c r="AM20" s="295">
        <f>'資源化量内訳'!BO20</f>
        <v>0</v>
      </c>
      <c r="AN20" s="295">
        <f>'資源化量内訳'!CA20</f>
        <v>0</v>
      </c>
      <c r="AO20" s="295">
        <f>'資源化量内訳'!CM20</f>
        <v>0</v>
      </c>
      <c r="AP20" s="295">
        <f>'資源化量内訳'!CY20</f>
        <v>0</v>
      </c>
      <c r="AQ20" s="295">
        <f>'資源化量内訳'!DL20</f>
        <v>143</v>
      </c>
      <c r="AR20" s="294">
        <f t="shared" si="7"/>
        <v>972</v>
      </c>
      <c r="AS20" s="296">
        <f t="shared" si="8"/>
        <v>14.266775841228993</v>
      </c>
      <c r="AT20" s="295">
        <f>'ごみ処理量内訳'!AI20</f>
        <v>0</v>
      </c>
      <c r="AU20" s="295">
        <f>'ごみ処理量内訳'!AJ20</f>
        <v>1898</v>
      </c>
      <c r="AV20" s="295">
        <f>'ごみ処理量内訳'!AK20</f>
        <v>446</v>
      </c>
      <c r="AW20" s="294">
        <f t="shared" si="9"/>
        <v>2344</v>
      </c>
    </row>
    <row r="21" spans="1:49" ht="13.5" customHeight="1">
      <c r="A21" s="415" t="s">
        <v>362</v>
      </c>
      <c r="B21" s="415">
        <v>8217</v>
      </c>
      <c r="C21" s="415" t="s">
        <v>416</v>
      </c>
      <c r="D21" s="294">
        <f t="shared" si="2"/>
        <v>112152</v>
      </c>
      <c r="E21" s="419">
        <v>112152</v>
      </c>
      <c r="F21" s="419"/>
      <c r="G21" s="295">
        <f>'ごみ搬入量内訳'!H21</f>
        <v>34798</v>
      </c>
      <c r="H21" s="295">
        <f>'ごみ搬入量内訳'!AG21</f>
        <v>537</v>
      </c>
      <c r="I21" s="295">
        <f>'資源化量内訳'!DX21</f>
        <v>4214</v>
      </c>
      <c r="J21" s="294">
        <f t="shared" si="3"/>
        <v>39549</v>
      </c>
      <c r="K21" s="294">
        <f t="shared" si="4"/>
        <v>966.1301150004836</v>
      </c>
      <c r="L21" s="295">
        <f>IF($D21&gt;0,('ごみ搬入量内訳'!E21+I21)/$D21/365*10^6,0)</f>
        <v>873.0079627745907</v>
      </c>
      <c r="M21" s="295">
        <f>IF($D21&gt;0,'ごみ搬入量内訳'!F21/$D21/365*10^6,0)</f>
        <v>93.12215222589303</v>
      </c>
      <c r="N21" s="295">
        <f>'ごみ搬入量内訳'!AH21</f>
        <v>0</v>
      </c>
      <c r="O21" s="295">
        <f>'ごみ処理量内訳'!E21</f>
        <v>27330</v>
      </c>
      <c r="P21" s="295">
        <f>'ごみ処理量内訳'!N21</f>
        <v>0</v>
      </c>
      <c r="Q21" s="295">
        <f>'ごみ処理量内訳'!F21</f>
        <v>8005</v>
      </c>
      <c r="R21" s="295">
        <f>'ごみ処理量内訳'!G21</f>
        <v>5138</v>
      </c>
      <c r="S21" s="295">
        <f>'ごみ処理量内訳'!H21</f>
        <v>0</v>
      </c>
      <c r="T21" s="295">
        <f>'ごみ処理量内訳'!I21</f>
        <v>0</v>
      </c>
      <c r="U21" s="295">
        <f>'ごみ処理量内訳'!J21</f>
        <v>0</v>
      </c>
      <c r="V21" s="295">
        <f>'ごみ処理量内訳'!K21</f>
        <v>2867</v>
      </c>
      <c r="W21" s="295">
        <f>'ごみ処理量内訳'!L21</f>
        <v>0</v>
      </c>
      <c r="X21" s="295">
        <f>'ごみ処理量内訳'!M21</f>
        <v>0</v>
      </c>
      <c r="Y21" s="295">
        <f>'資源化量内訳'!R21</f>
        <v>0</v>
      </c>
      <c r="Z21" s="295">
        <f>'資源化量内訳'!S21</f>
        <v>0</v>
      </c>
      <c r="AA21" s="295">
        <f>'資源化量内訳'!T21</f>
        <v>0</v>
      </c>
      <c r="AB21" s="295">
        <f>'資源化量内訳'!U21</f>
        <v>0</v>
      </c>
      <c r="AC21" s="295">
        <f>'資源化量内訳'!V21</f>
        <v>0</v>
      </c>
      <c r="AD21" s="295">
        <f>'資源化量内訳'!W21</f>
        <v>0</v>
      </c>
      <c r="AE21" s="295">
        <f>'資源化量内訳'!X21</f>
        <v>0</v>
      </c>
      <c r="AF21" s="295">
        <f>'資源化量内訳'!Y21</f>
        <v>0</v>
      </c>
      <c r="AG21" s="295">
        <f>'資源化量内訳'!Z21</f>
        <v>0</v>
      </c>
      <c r="AH21" s="295">
        <f>'資源化量内訳'!AA21</f>
        <v>0</v>
      </c>
      <c r="AI21" s="294">
        <f t="shared" si="5"/>
        <v>35335</v>
      </c>
      <c r="AJ21" s="296">
        <f t="shared" si="6"/>
        <v>100</v>
      </c>
      <c r="AK21" s="295">
        <f>'資源化量内訳'!AP21</f>
        <v>0</v>
      </c>
      <c r="AL21" s="295">
        <f>'資源化量内訳'!BC21</f>
        <v>1886</v>
      </c>
      <c r="AM21" s="295">
        <f>'資源化量内訳'!BO21</f>
        <v>0</v>
      </c>
      <c r="AN21" s="295">
        <f>'資源化量内訳'!CA21</f>
        <v>0</v>
      </c>
      <c r="AO21" s="295">
        <f>'資源化量内訳'!CM21</f>
        <v>0</v>
      </c>
      <c r="AP21" s="295">
        <f>'資源化量内訳'!CY21</f>
        <v>2867</v>
      </c>
      <c r="AQ21" s="295">
        <f>'資源化量内訳'!DL21</f>
        <v>0</v>
      </c>
      <c r="AR21" s="294">
        <f t="shared" si="7"/>
        <v>4753</v>
      </c>
      <c r="AS21" s="296">
        <f t="shared" si="8"/>
        <v>22.67313964954866</v>
      </c>
      <c r="AT21" s="295">
        <f>'ごみ処理量内訳'!AI21</f>
        <v>0</v>
      </c>
      <c r="AU21" s="295">
        <f>'ごみ処理量内訳'!AJ21</f>
        <v>3590</v>
      </c>
      <c r="AV21" s="295">
        <f>'ごみ処理量内訳'!AK21</f>
        <v>757</v>
      </c>
      <c r="AW21" s="294">
        <f t="shared" si="9"/>
        <v>4347</v>
      </c>
    </row>
    <row r="22" spans="1:49" ht="13.5" customHeight="1">
      <c r="A22" s="415" t="s">
        <v>362</v>
      </c>
      <c r="B22" s="415">
        <v>8219</v>
      </c>
      <c r="C22" s="415" t="s">
        <v>417</v>
      </c>
      <c r="D22" s="294">
        <f t="shared" si="2"/>
        <v>77105</v>
      </c>
      <c r="E22" s="419">
        <v>77105</v>
      </c>
      <c r="F22" s="419"/>
      <c r="G22" s="295">
        <f>'ごみ搬入量内訳'!H22</f>
        <v>27031</v>
      </c>
      <c r="H22" s="295">
        <f>'ごみ搬入量内訳'!AG22</f>
        <v>2214</v>
      </c>
      <c r="I22" s="295">
        <f>'資源化量内訳'!DX22</f>
        <v>769</v>
      </c>
      <c r="J22" s="294">
        <f t="shared" si="3"/>
        <v>30014</v>
      </c>
      <c r="K22" s="294">
        <f t="shared" si="4"/>
        <v>1066.469580264592</v>
      </c>
      <c r="L22" s="295">
        <f>IF($D22&gt;0,('ごみ搬入量内訳'!E22+I22)/$D22/365*10^6,0)</f>
        <v>861.4120755099123</v>
      </c>
      <c r="M22" s="295">
        <f>IF($D22&gt;0,'ごみ搬入量内訳'!F22/$D22/365*10^6,0)</f>
        <v>205.05750475467983</v>
      </c>
      <c r="N22" s="295">
        <f>'ごみ搬入量内訳'!AH22</f>
        <v>0</v>
      </c>
      <c r="O22" s="295">
        <f>'ごみ処理量内訳'!E22</f>
        <v>22936</v>
      </c>
      <c r="P22" s="295">
        <f>'ごみ処理量内訳'!N22</f>
        <v>0</v>
      </c>
      <c r="Q22" s="295">
        <f>'ごみ処理量内訳'!F22</f>
        <v>3180</v>
      </c>
      <c r="R22" s="295">
        <f>'ごみ処理量内訳'!G22</f>
        <v>848</v>
      </c>
      <c r="S22" s="295">
        <f>'ごみ処理量内訳'!H22</f>
        <v>0</v>
      </c>
      <c r="T22" s="295">
        <f>'ごみ処理量内訳'!I22</f>
        <v>0</v>
      </c>
      <c r="U22" s="295">
        <f>'ごみ処理量内訳'!J22</f>
        <v>0</v>
      </c>
      <c r="V22" s="295">
        <f>'ごみ処理量内訳'!K22</f>
        <v>0</v>
      </c>
      <c r="W22" s="295">
        <f>'ごみ処理量内訳'!L22</f>
        <v>2332</v>
      </c>
      <c r="X22" s="295">
        <f>'ごみ処理量内訳'!M22</f>
        <v>0</v>
      </c>
      <c r="Y22" s="295">
        <f>'資源化量内訳'!R22</f>
        <v>3129</v>
      </c>
      <c r="Z22" s="295">
        <f>'資源化量内訳'!S22</f>
        <v>2972</v>
      </c>
      <c r="AA22" s="295">
        <f>'資源化量内訳'!T22</f>
        <v>0</v>
      </c>
      <c r="AB22" s="295">
        <f>'資源化量内訳'!U22</f>
        <v>0</v>
      </c>
      <c r="AC22" s="295">
        <f>'資源化量内訳'!V22</f>
        <v>0</v>
      </c>
      <c r="AD22" s="295">
        <f>'資源化量内訳'!W22</f>
        <v>0</v>
      </c>
      <c r="AE22" s="295">
        <f>'資源化量内訳'!X22</f>
        <v>157</v>
      </c>
      <c r="AF22" s="295">
        <f>'資源化量内訳'!Y22</f>
        <v>0</v>
      </c>
      <c r="AG22" s="295">
        <f>'資源化量内訳'!Z22</f>
        <v>0</v>
      </c>
      <c r="AH22" s="295">
        <f>'資源化量内訳'!AA22</f>
        <v>0</v>
      </c>
      <c r="AI22" s="294">
        <f t="shared" si="5"/>
        <v>29245</v>
      </c>
      <c r="AJ22" s="296">
        <f t="shared" si="6"/>
        <v>100</v>
      </c>
      <c r="AK22" s="295">
        <f>'資源化量内訳'!AP22</f>
        <v>2402</v>
      </c>
      <c r="AL22" s="295">
        <f>'資源化量内訳'!BC22</f>
        <v>429</v>
      </c>
      <c r="AM22" s="295">
        <f>'資源化量内訳'!BO22</f>
        <v>0</v>
      </c>
      <c r="AN22" s="295">
        <f>'資源化量内訳'!CA22</f>
        <v>0</v>
      </c>
      <c r="AO22" s="295">
        <f>'資源化量内訳'!CM22</f>
        <v>0</v>
      </c>
      <c r="AP22" s="295">
        <f>'資源化量内訳'!CY22</f>
        <v>0</v>
      </c>
      <c r="AQ22" s="295">
        <f>'資源化量内訳'!DL22</f>
        <v>975</v>
      </c>
      <c r="AR22" s="294">
        <f t="shared" si="7"/>
        <v>3806</v>
      </c>
      <c r="AS22" s="296">
        <f t="shared" si="8"/>
        <v>25.6680215899247</v>
      </c>
      <c r="AT22" s="295">
        <f>'ごみ処理量内訳'!AI22</f>
        <v>0</v>
      </c>
      <c r="AU22" s="295">
        <f>'ごみ処理量内訳'!AJ22</f>
        <v>928</v>
      </c>
      <c r="AV22" s="295">
        <f>'ごみ処理量内訳'!AK22</f>
        <v>0</v>
      </c>
      <c r="AW22" s="294">
        <f t="shared" si="9"/>
        <v>928</v>
      </c>
    </row>
    <row r="23" spans="1:49" ht="13.5" customHeight="1">
      <c r="A23" s="415" t="s">
        <v>362</v>
      </c>
      <c r="B23" s="415">
        <v>8220</v>
      </c>
      <c r="C23" s="415" t="s">
        <v>418</v>
      </c>
      <c r="D23" s="294">
        <f t="shared" si="2"/>
        <v>194652</v>
      </c>
      <c r="E23" s="419">
        <v>194652</v>
      </c>
      <c r="F23" s="419"/>
      <c r="G23" s="295">
        <f>'ごみ搬入量内訳'!H23</f>
        <v>80507</v>
      </c>
      <c r="H23" s="295">
        <f>'ごみ搬入量内訳'!AG23</f>
        <v>1528</v>
      </c>
      <c r="I23" s="295">
        <f>'資源化量内訳'!DX23</f>
        <v>1724</v>
      </c>
      <c r="J23" s="294">
        <f t="shared" si="3"/>
        <v>83759</v>
      </c>
      <c r="K23" s="294">
        <f t="shared" si="4"/>
        <v>1178.9075495179454</v>
      </c>
      <c r="L23" s="295">
        <f>IF($D23&gt;0,('ごみ搬入量内訳'!E23+I23)/$D23/365*10^6,0)</f>
        <v>763.1603319334343</v>
      </c>
      <c r="M23" s="295">
        <f>IF($D23&gt;0,'ごみ搬入量内訳'!F23/$D23/365*10^6,0)</f>
        <v>415.7472175845112</v>
      </c>
      <c r="N23" s="295">
        <f>'ごみ搬入量内訳'!AH23</f>
        <v>0</v>
      </c>
      <c r="O23" s="295">
        <f>'ごみ処理量内訳'!E23</f>
        <v>70928</v>
      </c>
      <c r="P23" s="295">
        <f>'ごみ処理量内訳'!N23</f>
        <v>0</v>
      </c>
      <c r="Q23" s="295">
        <f>'ごみ処理量内訳'!F23</f>
        <v>10511</v>
      </c>
      <c r="R23" s="295">
        <f>'ごみ処理量内訳'!G23</f>
        <v>6011</v>
      </c>
      <c r="S23" s="295">
        <f>'ごみ処理量内訳'!H23</f>
        <v>0</v>
      </c>
      <c r="T23" s="295">
        <f>'ごみ処理量内訳'!I23</f>
        <v>0</v>
      </c>
      <c r="U23" s="295">
        <f>'ごみ処理量内訳'!J23</f>
        <v>0</v>
      </c>
      <c r="V23" s="295">
        <f>'ごみ処理量内訳'!K23</f>
        <v>0</v>
      </c>
      <c r="W23" s="295">
        <f>'ごみ処理量内訳'!L23</f>
        <v>4500</v>
      </c>
      <c r="X23" s="295">
        <f>'ごみ処理量内訳'!M23</f>
        <v>0</v>
      </c>
      <c r="Y23" s="295">
        <f>'資源化量内訳'!R23</f>
        <v>535</v>
      </c>
      <c r="Z23" s="295">
        <f>'資源化量内訳'!S23</f>
        <v>445</v>
      </c>
      <c r="AA23" s="295">
        <f>'資源化量内訳'!T23</f>
        <v>0</v>
      </c>
      <c r="AB23" s="295">
        <f>'資源化量内訳'!U23</f>
        <v>0</v>
      </c>
      <c r="AC23" s="295">
        <f>'資源化量内訳'!V23</f>
        <v>0</v>
      </c>
      <c r="AD23" s="295">
        <f>'資源化量内訳'!W23</f>
        <v>0</v>
      </c>
      <c r="AE23" s="295">
        <f>'資源化量内訳'!X23</f>
        <v>90</v>
      </c>
      <c r="AF23" s="295">
        <f>'資源化量内訳'!Y23</f>
        <v>0</v>
      </c>
      <c r="AG23" s="295">
        <f>'資源化量内訳'!Z23</f>
        <v>0</v>
      </c>
      <c r="AH23" s="295">
        <f>'資源化量内訳'!AA23</f>
        <v>0</v>
      </c>
      <c r="AI23" s="294">
        <f t="shared" si="5"/>
        <v>81974</v>
      </c>
      <c r="AJ23" s="296">
        <f t="shared" si="6"/>
        <v>100</v>
      </c>
      <c r="AK23" s="295">
        <f>'資源化量内訳'!AP23</f>
        <v>0</v>
      </c>
      <c r="AL23" s="295">
        <f>'資源化量内訳'!BC23</f>
        <v>776</v>
      </c>
      <c r="AM23" s="295">
        <f>'資源化量内訳'!BO23</f>
        <v>0</v>
      </c>
      <c r="AN23" s="295">
        <f>'資源化量内訳'!CA23</f>
        <v>0</v>
      </c>
      <c r="AO23" s="295">
        <f>'資源化量内訳'!CM23</f>
        <v>0</v>
      </c>
      <c r="AP23" s="295">
        <f>'資源化量内訳'!CY23</f>
        <v>0</v>
      </c>
      <c r="AQ23" s="295">
        <f>'資源化量内訳'!DL23</f>
        <v>3719</v>
      </c>
      <c r="AR23" s="294">
        <f t="shared" si="7"/>
        <v>4495</v>
      </c>
      <c r="AS23" s="296">
        <f t="shared" si="8"/>
        <v>8.069487920858325</v>
      </c>
      <c r="AT23" s="295">
        <f>'ごみ処理量内訳'!AI23</f>
        <v>0</v>
      </c>
      <c r="AU23" s="295">
        <f>'ごみ処理量内訳'!AJ23</f>
        <v>12003</v>
      </c>
      <c r="AV23" s="295">
        <f>'ごみ処理量内訳'!AK23</f>
        <v>844</v>
      </c>
      <c r="AW23" s="294">
        <f t="shared" si="9"/>
        <v>12847</v>
      </c>
    </row>
    <row r="24" spans="1:49" ht="13.5" customHeight="1">
      <c r="A24" s="415" t="s">
        <v>362</v>
      </c>
      <c r="B24" s="415">
        <v>8221</v>
      </c>
      <c r="C24" s="415" t="s">
        <v>419</v>
      </c>
      <c r="D24" s="294">
        <f t="shared" si="2"/>
        <v>156444</v>
      </c>
      <c r="E24" s="419">
        <v>156444</v>
      </c>
      <c r="F24" s="419"/>
      <c r="G24" s="295">
        <f>'ごみ搬入量内訳'!H24</f>
        <v>64861</v>
      </c>
      <c r="H24" s="295">
        <f>'ごみ搬入量内訳'!AG24</f>
        <v>2759</v>
      </c>
      <c r="I24" s="295">
        <f>'資源化量内訳'!DX24</f>
        <v>0</v>
      </c>
      <c r="J24" s="294">
        <f t="shared" si="3"/>
        <v>67620</v>
      </c>
      <c r="K24" s="294">
        <f t="shared" si="4"/>
        <v>1184.1954563460583</v>
      </c>
      <c r="L24" s="295">
        <f>IF($D24&gt;0,('ごみ搬入量内訳'!E24+I24)/$D24/365*10^6,0)</f>
        <v>904.888545176829</v>
      </c>
      <c r="M24" s="295">
        <f>IF($D24&gt;0,'ごみ搬入量内訳'!F24/$D24/365*10^6,0)</f>
        <v>279.30691116922924</v>
      </c>
      <c r="N24" s="295">
        <f>'ごみ搬入量内訳'!AH24</f>
        <v>0</v>
      </c>
      <c r="O24" s="295">
        <f>'ごみ処理量内訳'!E24</f>
        <v>54048</v>
      </c>
      <c r="P24" s="295">
        <f>'ごみ処理量内訳'!N24</f>
        <v>0</v>
      </c>
      <c r="Q24" s="295">
        <f>'ごみ処理量内訳'!F24</f>
        <v>5927</v>
      </c>
      <c r="R24" s="295">
        <f>'ごみ処理量内訳'!G24</f>
        <v>3760</v>
      </c>
      <c r="S24" s="295">
        <f>'ごみ処理量内訳'!H24</f>
        <v>0</v>
      </c>
      <c r="T24" s="295">
        <f>'ごみ処理量内訳'!I24</f>
        <v>0</v>
      </c>
      <c r="U24" s="295">
        <f>'ごみ処理量内訳'!J24</f>
        <v>0</v>
      </c>
      <c r="V24" s="295">
        <f>'ごみ処理量内訳'!K24</f>
        <v>0</v>
      </c>
      <c r="W24" s="295">
        <f>'ごみ処理量内訳'!L24</f>
        <v>2167</v>
      </c>
      <c r="X24" s="295">
        <f>'ごみ処理量内訳'!M24</f>
        <v>0</v>
      </c>
      <c r="Y24" s="295">
        <f>'資源化量内訳'!R24</f>
        <v>7645</v>
      </c>
      <c r="Z24" s="295">
        <f>'資源化量内訳'!S24</f>
        <v>7446</v>
      </c>
      <c r="AA24" s="295">
        <f>'資源化量内訳'!T24</f>
        <v>6</v>
      </c>
      <c r="AB24" s="295">
        <f>'資源化量内訳'!U24</f>
        <v>21</v>
      </c>
      <c r="AC24" s="295">
        <f>'資源化量内訳'!V24</f>
        <v>0</v>
      </c>
      <c r="AD24" s="295">
        <f>'資源化量内訳'!W24</f>
        <v>0</v>
      </c>
      <c r="AE24" s="295">
        <f>'資源化量内訳'!X24</f>
        <v>172</v>
      </c>
      <c r="AF24" s="295">
        <f>'資源化量内訳'!Y24</f>
        <v>0</v>
      </c>
      <c r="AG24" s="295">
        <f>'資源化量内訳'!Z24</f>
        <v>0</v>
      </c>
      <c r="AH24" s="295">
        <f>'資源化量内訳'!AA24</f>
        <v>0</v>
      </c>
      <c r="AI24" s="294">
        <f t="shared" si="5"/>
        <v>67620</v>
      </c>
      <c r="AJ24" s="296">
        <f t="shared" si="6"/>
        <v>100</v>
      </c>
      <c r="AK24" s="295">
        <f>'資源化量内訳'!AP24</f>
        <v>0</v>
      </c>
      <c r="AL24" s="295">
        <f>'資源化量内訳'!BC24</f>
        <v>1106</v>
      </c>
      <c r="AM24" s="295">
        <f>'資源化量内訳'!BO24</f>
        <v>0</v>
      </c>
      <c r="AN24" s="295">
        <f>'資源化量内訳'!CA24</f>
        <v>0</v>
      </c>
      <c r="AO24" s="295">
        <f>'資源化量内訳'!CM24</f>
        <v>0</v>
      </c>
      <c r="AP24" s="295">
        <f>'資源化量内訳'!CY24</f>
        <v>0</v>
      </c>
      <c r="AQ24" s="295">
        <f>'資源化量内訳'!DL24</f>
        <v>2167</v>
      </c>
      <c r="AR24" s="294">
        <f t="shared" si="7"/>
        <v>3273</v>
      </c>
      <c r="AS24" s="296">
        <f t="shared" si="8"/>
        <v>16.146110618160307</v>
      </c>
      <c r="AT24" s="295">
        <f>'ごみ処理量内訳'!AI24</f>
        <v>0</v>
      </c>
      <c r="AU24" s="295">
        <f>'ごみ処理量内訳'!AJ24</f>
        <v>7428</v>
      </c>
      <c r="AV24" s="295">
        <f>'ごみ処理量内訳'!AK24</f>
        <v>1819</v>
      </c>
      <c r="AW24" s="294">
        <f t="shared" si="9"/>
        <v>9247</v>
      </c>
    </row>
    <row r="25" spans="1:49" ht="13.5" customHeight="1">
      <c r="A25" s="415" t="s">
        <v>362</v>
      </c>
      <c r="B25" s="415">
        <v>8222</v>
      </c>
      <c r="C25" s="415" t="s">
        <v>420</v>
      </c>
      <c r="D25" s="294">
        <f t="shared" si="2"/>
        <v>65301</v>
      </c>
      <c r="E25" s="419">
        <v>65301</v>
      </c>
      <c r="F25" s="419"/>
      <c r="G25" s="295">
        <f>'ごみ搬入量内訳'!H25</f>
        <v>20681</v>
      </c>
      <c r="H25" s="295">
        <f>'ごみ搬入量内訳'!AG25</f>
        <v>2773</v>
      </c>
      <c r="I25" s="295">
        <f>'資源化量内訳'!DX25</f>
        <v>0</v>
      </c>
      <c r="J25" s="294">
        <f t="shared" si="3"/>
        <v>23454</v>
      </c>
      <c r="K25" s="294">
        <f t="shared" si="4"/>
        <v>984.0206772725585</v>
      </c>
      <c r="L25" s="295">
        <f>IF($D25&gt;0,('ごみ搬入量内訳'!E25+I25)/$D25/365*10^6,0)</f>
        <v>795.1377110799662</v>
      </c>
      <c r="M25" s="295">
        <f>IF($D25&gt;0,'ごみ搬入量内訳'!F25/$D25/365*10^6,0)</f>
        <v>188.88296619259225</v>
      </c>
      <c r="N25" s="295">
        <f>'ごみ搬入量内訳'!AH25</f>
        <v>0</v>
      </c>
      <c r="O25" s="295">
        <f>'ごみ処理量内訳'!E25</f>
        <v>0</v>
      </c>
      <c r="P25" s="295">
        <f>'ごみ処理量内訳'!N25</f>
        <v>0</v>
      </c>
      <c r="Q25" s="295">
        <f>'ごみ処理量内訳'!F25</f>
        <v>21538</v>
      </c>
      <c r="R25" s="295">
        <f>'ごみ処理量内訳'!G25</f>
        <v>2839</v>
      </c>
      <c r="S25" s="295">
        <f>'ごみ処理量内訳'!H25</f>
        <v>0</v>
      </c>
      <c r="T25" s="295">
        <f>'ごみ処理量内訳'!I25</f>
        <v>0</v>
      </c>
      <c r="U25" s="295">
        <f>'ごみ処理量内訳'!J25</f>
        <v>0</v>
      </c>
      <c r="V25" s="295">
        <f>'ごみ処理量内訳'!K25</f>
        <v>17833</v>
      </c>
      <c r="W25" s="295">
        <f>'ごみ処理量内訳'!L25</f>
        <v>866</v>
      </c>
      <c r="X25" s="295">
        <f>'ごみ処理量内訳'!M25</f>
        <v>0</v>
      </c>
      <c r="Y25" s="295">
        <f>'資源化量内訳'!R25</f>
        <v>1916</v>
      </c>
      <c r="Z25" s="295">
        <f>'資源化量内訳'!S25</f>
        <v>1830</v>
      </c>
      <c r="AA25" s="295">
        <f>'資源化量内訳'!T25</f>
        <v>0</v>
      </c>
      <c r="AB25" s="295">
        <f>'資源化量内訳'!U25</f>
        <v>35</v>
      </c>
      <c r="AC25" s="295">
        <f>'資源化量内訳'!V25</f>
        <v>0</v>
      </c>
      <c r="AD25" s="295">
        <f>'資源化量内訳'!W25</f>
        <v>0</v>
      </c>
      <c r="AE25" s="295">
        <f>'資源化量内訳'!X25</f>
        <v>44</v>
      </c>
      <c r="AF25" s="295">
        <f>'資源化量内訳'!Y25</f>
        <v>0</v>
      </c>
      <c r="AG25" s="295">
        <f>'資源化量内訳'!Z25</f>
        <v>0</v>
      </c>
      <c r="AH25" s="295">
        <f>'資源化量内訳'!AA25</f>
        <v>7</v>
      </c>
      <c r="AI25" s="294">
        <f t="shared" si="5"/>
        <v>23454</v>
      </c>
      <c r="AJ25" s="296">
        <f t="shared" si="6"/>
        <v>100</v>
      </c>
      <c r="AK25" s="295">
        <f>'資源化量内訳'!AP25</f>
        <v>0</v>
      </c>
      <c r="AL25" s="295">
        <f>'資源化量内訳'!BC25</f>
        <v>800</v>
      </c>
      <c r="AM25" s="295">
        <f>'資源化量内訳'!BO25</f>
        <v>0</v>
      </c>
      <c r="AN25" s="295">
        <f>'資源化量内訳'!CA25</f>
        <v>0</v>
      </c>
      <c r="AO25" s="295">
        <f>'資源化量内訳'!CM25</f>
        <v>0</v>
      </c>
      <c r="AP25" s="295">
        <f>'資源化量内訳'!CY25</f>
        <v>9879</v>
      </c>
      <c r="AQ25" s="295">
        <f>'資源化量内訳'!DL25</f>
        <v>705</v>
      </c>
      <c r="AR25" s="294">
        <f t="shared" si="7"/>
        <v>11384</v>
      </c>
      <c r="AS25" s="296">
        <f t="shared" si="8"/>
        <v>56.70674511810352</v>
      </c>
      <c r="AT25" s="295">
        <f>'ごみ処理量内訳'!AI25</f>
        <v>0</v>
      </c>
      <c r="AU25" s="295">
        <f>'ごみ処理量内訳'!AJ25</f>
        <v>367</v>
      </c>
      <c r="AV25" s="295">
        <f>'ごみ処理量内訳'!AK25</f>
        <v>228</v>
      </c>
      <c r="AW25" s="294">
        <f t="shared" si="9"/>
        <v>595</v>
      </c>
    </row>
    <row r="26" spans="1:49" ht="13.5" customHeight="1">
      <c r="A26" s="415" t="s">
        <v>362</v>
      </c>
      <c r="B26" s="415">
        <v>8223</v>
      </c>
      <c r="C26" s="415" t="s">
        <v>421</v>
      </c>
      <c r="D26" s="294">
        <f t="shared" si="2"/>
        <v>31295</v>
      </c>
      <c r="E26" s="419">
        <v>31295</v>
      </c>
      <c r="F26" s="419"/>
      <c r="G26" s="295">
        <f>'ごみ搬入量内訳'!H26</f>
        <v>9694</v>
      </c>
      <c r="H26" s="295">
        <f>'ごみ搬入量内訳'!AG26</f>
        <v>1194</v>
      </c>
      <c r="I26" s="295">
        <f>'資源化量内訳'!DX26</f>
        <v>0</v>
      </c>
      <c r="J26" s="294">
        <f t="shared" si="3"/>
        <v>10888</v>
      </c>
      <c r="K26" s="294">
        <f t="shared" si="4"/>
        <v>953.1917873878054</v>
      </c>
      <c r="L26" s="295">
        <f>IF($D26&gt;0,('ごみ搬入量内訳'!E26+I26)/$D26/365*10^6,0)</f>
        <v>740.0193037095075</v>
      </c>
      <c r="M26" s="295">
        <f>IF($D26&gt;0,'ごみ搬入量内訳'!F26/$D26/365*10^6,0)</f>
        <v>213.17248367829777</v>
      </c>
      <c r="N26" s="295">
        <f>'ごみ搬入量内訳'!AH26</f>
        <v>0</v>
      </c>
      <c r="O26" s="295">
        <f>'ごみ処理量内訳'!E26</f>
        <v>8138</v>
      </c>
      <c r="P26" s="295">
        <f>'ごみ処理量内訳'!N26</f>
        <v>0</v>
      </c>
      <c r="Q26" s="295">
        <f>'ごみ処理量内訳'!F26</f>
        <v>2750</v>
      </c>
      <c r="R26" s="295">
        <f>'ごみ処理量内訳'!G26</f>
        <v>894</v>
      </c>
      <c r="S26" s="295">
        <f>'ごみ処理量内訳'!H26</f>
        <v>0</v>
      </c>
      <c r="T26" s="295">
        <f>'ごみ処理量内訳'!I26</f>
        <v>0</v>
      </c>
      <c r="U26" s="295">
        <f>'ごみ処理量内訳'!J26</f>
        <v>0</v>
      </c>
      <c r="V26" s="295">
        <f>'ごみ処理量内訳'!K26</f>
        <v>0</v>
      </c>
      <c r="W26" s="295">
        <f>'ごみ処理量内訳'!L26</f>
        <v>1856</v>
      </c>
      <c r="X26" s="295">
        <f>'ごみ処理量内訳'!M26</f>
        <v>0</v>
      </c>
      <c r="Y26" s="295">
        <f>'資源化量内訳'!R26</f>
        <v>0</v>
      </c>
      <c r="Z26" s="295">
        <f>'資源化量内訳'!S26</f>
        <v>0</v>
      </c>
      <c r="AA26" s="295">
        <f>'資源化量内訳'!T26</f>
        <v>0</v>
      </c>
      <c r="AB26" s="295">
        <f>'資源化量内訳'!U26</f>
        <v>0</v>
      </c>
      <c r="AC26" s="295">
        <f>'資源化量内訳'!V26</f>
        <v>0</v>
      </c>
      <c r="AD26" s="295">
        <f>'資源化量内訳'!W26</f>
        <v>0</v>
      </c>
      <c r="AE26" s="295">
        <f>'資源化量内訳'!X26</f>
        <v>0</v>
      </c>
      <c r="AF26" s="295">
        <f>'資源化量内訳'!Y26</f>
        <v>0</v>
      </c>
      <c r="AG26" s="295">
        <f>'資源化量内訳'!Z26</f>
        <v>0</v>
      </c>
      <c r="AH26" s="295">
        <f>'資源化量内訳'!AA26</f>
        <v>0</v>
      </c>
      <c r="AI26" s="294">
        <f t="shared" si="5"/>
        <v>10888</v>
      </c>
      <c r="AJ26" s="296">
        <f t="shared" si="6"/>
        <v>100</v>
      </c>
      <c r="AK26" s="295">
        <f>'資源化量内訳'!AP26</f>
        <v>0</v>
      </c>
      <c r="AL26" s="295">
        <f>'資源化量内訳'!BC26</f>
        <v>293</v>
      </c>
      <c r="AM26" s="295">
        <f>'資源化量内訳'!BO26</f>
        <v>0</v>
      </c>
      <c r="AN26" s="295">
        <f>'資源化量内訳'!CA26</f>
        <v>0</v>
      </c>
      <c r="AO26" s="295">
        <f>'資源化量内訳'!CM26</f>
        <v>0</v>
      </c>
      <c r="AP26" s="295">
        <f>'資源化量内訳'!CY26</f>
        <v>0</v>
      </c>
      <c r="AQ26" s="295">
        <f>'資源化量内訳'!DL26</f>
        <v>1800</v>
      </c>
      <c r="AR26" s="294">
        <f t="shared" si="7"/>
        <v>2093</v>
      </c>
      <c r="AS26" s="296">
        <f t="shared" si="8"/>
        <v>19.22299779573843</v>
      </c>
      <c r="AT26" s="295">
        <f>'ごみ処理量内訳'!AI26</f>
        <v>0</v>
      </c>
      <c r="AU26" s="295">
        <f>'ごみ処理量内訳'!AJ26</f>
        <v>1221</v>
      </c>
      <c r="AV26" s="295">
        <f>'ごみ処理量内訳'!AK26</f>
        <v>547</v>
      </c>
      <c r="AW26" s="294">
        <f t="shared" si="9"/>
        <v>1768</v>
      </c>
    </row>
    <row r="27" spans="1:49" ht="13.5" customHeight="1">
      <c r="A27" s="415" t="s">
        <v>362</v>
      </c>
      <c r="B27" s="415">
        <v>8224</v>
      </c>
      <c r="C27" s="415" t="s">
        <v>422</v>
      </c>
      <c r="D27" s="294">
        <f t="shared" si="2"/>
        <v>55767</v>
      </c>
      <c r="E27" s="419">
        <v>55767</v>
      </c>
      <c r="F27" s="419"/>
      <c r="G27" s="295">
        <f>'ごみ搬入量内訳'!H27</f>
        <v>18364</v>
      </c>
      <c r="H27" s="295">
        <f>'ごみ搬入量内訳'!AG27</f>
        <v>164</v>
      </c>
      <c r="I27" s="295">
        <f>'資源化量内訳'!DX27</f>
        <v>1318</v>
      </c>
      <c r="J27" s="294">
        <f t="shared" si="3"/>
        <v>19846</v>
      </c>
      <c r="K27" s="294">
        <f t="shared" si="4"/>
        <v>974.9960144839425</v>
      </c>
      <c r="L27" s="295">
        <f>IF($D27&gt;0,('ごみ搬入量内訳'!E27+I27)/$D27/365*10^6,0)</f>
        <v>804.5215526145844</v>
      </c>
      <c r="M27" s="295">
        <f>IF($D27&gt;0,'ごみ搬入量内訳'!F27/$D27/365*10^6,0)</f>
        <v>170.4744618693581</v>
      </c>
      <c r="N27" s="295">
        <f>'ごみ搬入量内訳'!AH27</f>
        <v>0</v>
      </c>
      <c r="O27" s="295">
        <f>'ごみ処理量内訳'!E27</f>
        <v>13038</v>
      </c>
      <c r="P27" s="295">
        <f>'ごみ処理量内訳'!N27</f>
        <v>0</v>
      </c>
      <c r="Q27" s="295">
        <f>'ごみ処理量内訳'!F27</f>
        <v>4075</v>
      </c>
      <c r="R27" s="295">
        <f>'ごみ処理量内訳'!G27</f>
        <v>2731</v>
      </c>
      <c r="S27" s="295">
        <f>'ごみ処理量内訳'!H27</f>
        <v>0</v>
      </c>
      <c r="T27" s="295">
        <f>'ごみ処理量内訳'!I27</f>
        <v>0</v>
      </c>
      <c r="U27" s="295">
        <f>'ごみ処理量内訳'!J27</f>
        <v>0</v>
      </c>
      <c r="V27" s="295">
        <f>'ごみ処理量内訳'!K27</f>
        <v>1342</v>
      </c>
      <c r="W27" s="295">
        <f>'ごみ処理量内訳'!L27</f>
        <v>2</v>
      </c>
      <c r="X27" s="295">
        <f>'ごみ処理量内訳'!M27</f>
        <v>0</v>
      </c>
      <c r="Y27" s="295">
        <f>'資源化量内訳'!R27</f>
        <v>1415</v>
      </c>
      <c r="Z27" s="295">
        <f>'資源化量内訳'!S27</f>
        <v>1236</v>
      </c>
      <c r="AA27" s="295">
        <f>'資源化量内訳'!T27</f>
        <v>0</v>
      </c>
      <c r="AB27" s="295">
        <f>'資源化量内訳'!U27</f>
        <v>0</v>
      </c>
      <c r="AC27" s="295">
        <f>'資源化量内訳'!V27</f>
        <v>0</v>
      </c>
      <c r="AD27" s="295">
        <f>'資源化量内訳'!W27</f>
        <v>0</v>
      </c>
      <c r="AE27" s="295">
        <f>'資源化量内訳'!X27</f>
        <v>179</v>
      </c>
      <c r="AF27" s="295">
        <f>'資源化量内訳'!Y27</f>
        <v>0</v>
      </c>
      <c r="AG27" s="295">
        <f>'資源化量内訳'!Z27</f>
        <v>0</v>
      </c>
      <c r="AH27" s="295">
        <f>'資源化量内訳'!AA27</f>
        <v>0</v>
      </c>
      <c r="AI27" s="294">
        <f t="shared" si="5"/>
        <v>18528</v>
      </c>
      <c r="AJ27" s="296">
        <f t="shared" si="6"/>
        <v>100</v>
      </c>
      <c r="AK27" s="295">
        <f>'資源化量内訳'!AP27</f>
        <v>0</v>
      </c>
      <c r="AL27" s="295">
        <f>'資源化量内訳'!BC27</f>
        <v>1064</v>
      </c>
      <c r="AM27" s="295">
        <f>'資源化量内訳'!BO27</f>
        <v>0</v>
      </c>
      <c r="AN27" s="295">
        <f>'資源化量内訳'!CA27</f>
        <v>0</v>
      </c>
      <c r="AO27" s="295">
        <f>'資源化量内訳'!CM27</f>
        <v>0</v>
      </c>
      <c r="AP27" s="295">
        <f>'資源化量内訳'!CY27</f>
        <v>1342</v>
      </c>
      <c r="AQ27" s="295">
        <f>'資源化量内訳'!DL27</f>
        <v>2</v>
      </c>
      <c r="AR27" s="294">
        <f t="shared" si="7"/>
        <v>2408</v>
      </c>
      <c r="AS27" s="296">
        <f t="shared" si="8"/>
        <v>25.904464375692836</v>
      </c>
      <c r="AT27" s="295">
        <f>'ごみ処理量内訳'!AI27</f>
        <v>0</v>
      </c>
      <c r="AU27" s="295">
        <f>'ごみ処理量内訳'!AJ27</f>
        <v>1708</v>
      </c>
      <c r="AV27" s="295">
        <f>'ごみ処理量内訳'!AK27</f>
        <v>394</v>
      </c>
      <c r="AW27" s="294">
        <f t="shared" si="9"/>
        <v>2102</v>
      </c>
    </row>
    <row r="28" spans="1:49" ht="13.5" customHeight="1">
      <c r="A28" s="415" t="s">
        <v>362</v>
      </c>
      <c r="B28" s="415">
        <v>8225</v>
      </c>
      <c r="C28" s="415" t="s">
        <v>423</v>
      </c>
      <c r="D28" s="294">
        <f t="shared" si="2"/>
        <v>48631</v>
      </c>
      <c r="E28" s="419">
        <v>48631</v>
      </c>
      <c r="F28" s="419"/>
      <c r="G28" s="295">
        <f>'ごみ搬入量内訳'!H28</f>
        <v>13287</v>
      </c>
      <c r="H28" s="295">
        <f>'ごみ搬入量内訳'!AG28</f>
        <v>1855</v>
      </c>
      <c r="I28" s="295">
        <f>'資源化量内訳'!DX28</f>
        <v>505</v>
      </c>
      <c r="J28" s="294">
        <f t="shared" si="3"/>
        <v>15647</v>
      </c>
      <c r="K28" s="294">
        <f t="shared" si="4"/>
        <v>881.5054831421303</v>
      </c>
      <c r="L28" s="295">
        <f>IF($D28&gt;0,('ごみ搬入量内訳'!E28+I28)/$D28/365*10^6,0)</f>
        <v>666.6923939096292</v>
      </c>
      <c r="M28" s="295">
        <f>IF($D28&gt;0,'ごみ搬入量内訳'!F28/$D28/365*10^6,0)</f>
        <v>214.81308923250094</v>
      </c>
      <c r="N28" s="295">
        <f>'ごみ搬入量内訳'!AH28</f>
        <v>0</v>
      </c>
      <c r="O28" s="295">
        <f>'ごみ処理量内訳'!E28</f>
        <v>11698</v>
      </c>
      <c r="P28" s="295">
        <f>'ごみ処理量内訳'!N28</f>
        <v>0</v>
      </c>
      <c r="Q28" s="295">
        <f>'ごみ処理量内訳'!F28</f>
        <v>1643</v>
      </c>
      <c r="R28" s="295">
        <f>'ごみ処理量内訳'!G28</f>
        <v>1545</v>
      </c>
      <c r="S28" s="295">
        <f>'ごみ処理量内訳'!H28</f>
        <v>0</v>
      </c>
      <c r="T28" s="295">
        <f>'ごみ処理量内訳'!I28</f>
        <v>0</v>
      </c>
      <c r="U28" s="295">
        <f>'ごみ処理量内訳'!J28</f>
        <v>0</v>
      </c>
      <c r="V28" s="295">
        <f>'ごみ処理量内訳'!K28</f>
        <v>0</v>
      </c>
      <c r="W28" s="295">
        <f>'ごみ処理量内訳'!L28</f>
        <v>86</v>
      </c>
      <c r="X28" s="295">
        <f>'ごみ処理量内訳'!M28</f>
        <v>12</v>
      </c>
      <c r="Y28" s="295">
        <f>'資源化量内訳'!R28</f>
        <v>1801</v>
      </c>
      <c r="Z28" s="295">
        <f>'資源化量内訳'!S28</f>
        <v>966</v>
      </c>
      <c r="AA28" s="295">
        <f>'資源化量内訳'!T28</f>
        <v>0</v>
      </c>
      <c r="AB28" s="295">
        <f>'資源化量内訳'!U28</f>
        <v>679</v>
      </c>
      <c r="AC28" s="295">
        <f>'資源化量内訳'!V28</f>
        <v>117</v>
      </c>
      <c r="AD28" s="295">
        <f>'資源化量内訳'!W28</f>
        <v>0</v>
      </c>
      <c r="AE28" s="295">
        <f>'資源化量内訳'!X28</f>
        <v>18</v>
      </c>
      <c r="AF28" s="295">
        <f>'資源化量内訳'!Y28</f>
        <v>0</v>
      </c>
      <c r="AG28" s="295">
        <f>'資源化量内訳'!Z28</f>
        <v>0</v>
      </c>
      <c r="AH28" s="295">
        <f>'資源化量内訳'!AA28</f>
        <v>21</v>
      </c>
      <c r="AI28" s="294">
        <f t="shared" si="5"/>
        <v>15142</v>
      </c>
      <c r="AJ28" s="296">
        <f t="shared" si="6"/>
        <v>100</v>
      </c>
      <c r="AK28" s="295">
        <f>'資源化量内訳'!AP28</f>
        <v>0</v>
      </c>
      <c r="AL28" s="295">
        <f>'資源化量内訳'!BC28</f>
        <v>1010</v>
      </c>
      <c r="AM28" s="295">
        <f>'資源化量内訳'!BO28</f>
        <v>0</v>
      </c>
      <c r="AN28" s="295">
        <f>'資源化量内訳'!CA28</f>
        <v>0</v>
      </c>
      <c r="AO28" s="295">
        <f>'資源化量内訳'!CM28</f>
        <v>0</v>
      </c>
      <c r="AP28" s="295">
        <f>'資源化量内訳'!CY28</f>
        <v>0</v>
      </c>
      <c r="AQ28" s="295">
        <f>'資源化量内訳'!DL28</f>
        <v>60</v>
      </c>
      <c r="AR28" s="294">
        <f t="shared" si="7"/>
        <v>1070</v>
      </c>
      <c r="AS28" s="296">
        <f t="shared" si="8"/>
        <v>21.576020962484822</v>
      </c>
      <c r="AT28" s="295">
        <f>'ごみ処理量内訳'!AI28</f>
        <v>0</v>
      </c>
      <c r="AU28" s="295">
        <f>'ごみ処理量内訳'!AJ28</f>
        <v>1564</v>
      </c>
      <c r="AV28" s="295">
        <f>'ごみ処理量内訳'!AK28</f>
        <v>254</v>
      </c>
      <c r="AW28" s="294">
        <f t="shared" si="9"/>
        <v>1818</v>
      </c>
    </row>
    <row r="29" spans="1:49" ht="13.5" customHeight="1">
      <c r="A29" s="415" t="s">
        <v>362</v>
      </c>
      <c r="B29" s="415">
        <v>8226</v>
      </c>
      <c r="C29" s="415" t="s">
        <v>424</v>
      </c>
      <c r="D29" s="294">
        <f t="shared" si="2"/>
        <v>56546</v>
      </c>
      <c r="E29" s="419">
        <v>56546</v>
      </c>
      <c r="F29" s="419"/>
      <c r="G29" s="295">
        <f>'ごみ搬入量内訳'!H29</f>
        <v>16072</v>
      </c>
      <c r="H29" s="295">
        <f>'ごみ搬入量内訳'!AG29</f>
        <v>2484</v>
      </c>
      <c r="I29" s="295">
        <f>'資源化量内訳'!DX29</f>
        <v>939</v>
      </c>
      <c r="J29" s="294">
        <f t="shared" si="3"/>
        <v>19495</v>
      </c>
      <c r="K29" s="294">
        <f t="shared" si="4"/>
        <v>944.5576858506276</v>
      </c>
      <c r="L29" s="295">
        <f>IF($D29&gt;0,('ごみ搬入量内訳'!E29+I29)/$D29/365*10^6,0)</f>
        <v>802.4985355600894</v>
      </c>
      <c r="M29" s="295">
        <f>IF($D29&gt;0,'ごみ搬入量内訳'!F29/$D29/365*10^6,0)</f>
        <v>142.0591502905381</v>
      </c>
      <c r="N29" s="295">
        <f>'ごみ搬入量内訳'!AH29</f>
        <v>0</v>
      </c>
      <c r="O29" s="295">
        <f>'ごみ処理量内訳'!E29</f>
        <v>14779</v>
      </c>
      <c r="P29" s="295">
        <f>'ごみ処理量内訳'!N29</f>
        <v>0</v>
      </c>
      <c r="Q29" s="295">
        <f>'ごみ処理量内訳'!F29</f>
        <v>1475</v>
      </c>
      <c r="R29" s="295">
        <f>'ごみ処理量内訳'!G29</f>
        <v>1475</v>
      </c>
      <c r="S29" s="295">
        <f>'ごみ処理量内訳'!H29</f>
        <v>0</v>
      </c>
      <c r="T29" s="295">
        <f>'ごみ処理量内訳'!I29</f>
        <v>0</v>
      </c>
      <c r="U29" s="295">
        <f>'ごみ処理量内訳'!J29</f>
        <v>0</v>
      </c>
      <c r="V29" s="295">
        <f>'ごみ処理量内訳'!K29</f>
        <v>0</v>
      </c>
      <c r="W29" s="295">
        <f>'ごみ処理量内訳'!L29</f>
        <v>0</v>
      </c>
      <c r="X29" s="295">
        <f>'ごみ処理量内訳'!M29</f>
        <v>0</v>
      </c>
      <c r="Y29" s="295">
        <f>'資源化量内訳'!R29</f>
        <v>2302</v>
      </c>
      <c r="Z29" s="295">
        <f>'資源化量内訳'!S29</f>
        <v>1353</v>
      </c>
      <c r="AA29" s="295">
        <f>'資源化量内訳'!T29</f>
        <v>0</v>
      </c>
      <c r="AB29" s="295">
        <f>'資源化量内訳'!U29</f>
        <v>826</v>
      </c>
      <c r="AC29" s="295">
        <f>'資源化量内訳'!V29</f>
        <v>112</v>
      </c>
      <c r="AD29" s="295">
        <f>'資源化量内訳'!W29</f>
        <v>0</v>
      </c>
      <c r="AE29" s="295">
        <f>'資源化量内訳'!X29</f>
        <v>0</v>
      </c>
      <c r="AF29" s="295">
        <f>'資源化量内訳'!Y29</f>
        <v>0</v>
      </c>
      <c r="AG29" s="295">
        <f>'資源化量内訳'!Z29</f>
        <v>0</v>
      </c>
      <c r="AH29" s="295">
        <f>'資源化量内訳'!AA29</f>
        <v>11</v>
      </c>
      <c r="AI29" s="294">
        <f t="shared" si="5"/>
        <v>18556</v>
      </c>
      <c r="AJ29" s="296">
        <f t="shared" si="6"/>
        <v>100</v>
      </c>
      <c r="AK29" s="295">
        <f>'資源化量内訳'!AP29</f>
        <v>0</v>
      </c>
      <c r="AL29" s="295">
        <f>'資源化量内訳'!BC29</f>
        <v>638</v>
      </c>
      <c r="AM29" s="295">
        <f>'資源化量内訳'!BO29</f>
        <v>0</v>
      </c>
      <c r="AN29" s="295">
        <f>'資源化量内訳'!CA29</f>
        <v>0</v>
      </c>
      <c r="AO29" s="295">
        <f>'資源化量内訳'!CM29</f>
        <v>0</v>
      </c>
      <c r="AP29" s="295">
        <f>'資源化量内訳'!CY29</f>
        <v>0</v>
      </c>
      <c r="AQ29" s="295">
        <f>'資源化量内訳'!DL29</f>
        <v>0</v>
      </c>
      <c r="AR29" s="294">
        <f t="shared" si="7"/>
        <v>638</v>
      </c>
      <c r="AS29" s="296">
        <f t="shared" si="8"/>
        <v>19.89740959220313</v>
      </c>
      <c r="AT29" s="295">
        <f>'ごみ処理量内訳'!AI29</f>
        <v>0</v>
      </c>
      <c r="AU29" s="295">
        <f>'ごみ処理量内訳'!AJ29</f>
        <v>2133</v>
      </c>
      <c r="AV29" s="295">
        <f>'ごみ処理量内訳'!AK29</f>
        <v>197</v>
      </c>
      <c r="AW29" s="294">
        <f t="shared" si="9"/>
        <v>2330</v>
      </c>
    </row>
    <row r="30" spans="1:49" ht="13.5" customHeight="1">
      <c r="A30" s="415" t="s">
        <v>362</v>
      </c>
      <c r="B30" s="415">
        <v>8227</v>
      </c>
      <c r="C30" s="415" t="s">
        <v>425</v>
      </c>
      <c r="D30" s="294">
        <f t="shared" si="2"/>
        <v>113936</v>
      </c>
      <c r="E30" s="419">
        <v>113936</v>
      </c>
      <c r="F30" s="419"/>
      <c r="G30" s="295">
        <f>'ごみ搬入量内訳'!H30</f>
        <v>34854</v>
      </c>
      <c r="H30" s="295">
        <f>'ごみ搬入量内訳'!AG30</f>
        <v>436</v>
      </c>
      <c r="I30" s="295">
        <f>'資源化量内訳'!DX30</f>
        <v>99</v>
      </c>
      <c r="J30" s="294">
        <f t="shared" si="3"/>
        <v>35389</v>
      </c>
      <c r="K30" s="294">
        <f t="shared" si="4"/>
        <v>850.9704078040448</v>
      </c>
      <c r="L30" s="295">
        <f>IF($D30&gt;0,('ごみ搬入量内訳'!E30+I30)/$D30/365*10^6,0)</f>
        <v>710.6849699807437</v>
      </c>
      <c r="M30" s="295">
        <f>IF($D30&gt;0,'ごみ搬入量内訳'!F30/$D30/365*10^6,0)</f>
        <v>140.28543782330095</v>
      </c>
      <c r="N30" s="295">
        <f>'ごみ搬入量内訳'!AH30</f>
        <v>0</v>
      </c>
      <c r="O30" s="295">
        <f>'ごみ処理量内訳'!E30</f>
        <v>28446</v>
      </c>
      <c r="P30" s="295">
        <f>'ごみ処理量内訳'!N30</f>
        <v>0</v>
      </c>
      <c r="Q30" s="295">
        <f>'ごみ処理量内訳'!F30</f>
        <v>2735</v>
      </c>
      <c r="R30" s="295">
        <f>'ごみ処理量内訳'!G30</f>
        <v>2605</v>
      </c>
      <c r="S30" s="295">
        <f>'ごみ処理量内訳'!H30</f>
        <v>0</v>
      </c>
      <c r="T30" s="295">
        <f>'ごみ処理量内訳'!I30</f>
        <v>0</v>
      </c>
      <c r="U30" s="295">
        <f>'ごみ処理量内訳'!J30</f>
        <v>0</v>
      </c>
      <c r="V30" s="295">
        <f>'ごみ処理量内訳'!K30</f>
        <v>0</v>
      </c>
      <c r="W30" s="295">
        <f>'ごみ処理量内訳'!L30</f>
        <v>0</v>
      </c>
      <c r="X30" s="295">
        <f>'ごみ処理量内訳'!M30</f>
        <v>130</v>
      </c>
      <c r="Y30" s="295">
        <f>'資源化量内訳'!R30</f>
        <v>4109</v>
      </c>
      <c r="Z30" s="295">
        <f>'資源化量内訳'!S30</f>
        <v>3105</v>
      </c>
      <c r="AA30" s="295">
        <f>'資源化量内訳'!T30</f>
        <v>249</v>
      </c>
      <c r="AB30" s="295">
        <f>'資源化量内訳'!U30</f>
        <v>545</v>
      </c>
      <c r="AC30" s="295">
        <f>'資源化量内訳'!V30</f>
        <v>165</v>
      </c>
      <c r="AD30" s="295">
        <f>'資源化量内訳'!W30</f>
        <v>0</v>
      </c>
      <c r="AE30" s="295">
        <f>'資源化量内訳'!X30</f>
        <v>28</v>
      </c>
      <c r="AF30" s="295">
        <f>'資源化量内訳'!Y30</f>
        <v>0</v>
      </c>
      <c r="AG30" s="295">
        <f>'資源化量内訳'!Z30</f>
        <v>0</v>
      </c>
      <c r="AH30" s="295">
        <f>'資源化量内訳'!AA30</f>
        <v>17</v>
      </c>
      <c r="AI30" s="294">
        <f t="shared" si="5"/>
        <v>35290</v>
      </c>
      <c r="AJ30" s="296">
        <f t="shared" si="6"/>
        <v>100</v>
      </c>
      <c r="AK30" s="295">
        <f>'資源化量内訳'!AP30</f>
        <v>1857</v>
      </c>
      <c r="AL30" s="295">
        <f>'資源化量内訳'!BC30</f>
        <v>972</v>
      </c>
      <c r="AM30" s="295">
        <f>'資源化量内訳'!BO30</f>
        <v>0</v>
      </c>
      <c r="AN30" s="295">
        <f>'資源化量内訳'!CA30</f>
        <v>0</v>
      </c>
      <c r="AO30" s="295">
        <f>'資源化量内訳'!CM30</f>
        <v>0</v>
      </c>
      <c r="AP30" s="295">
        <f>'資源化量内訳'!CY30</f>
        <v>0</v>
      </c>
      <c r="AQ30" s="295">
        <f>'資源化量内訳'!DL30</f>
        <v>0</v>
      </c>
      <c r="AR30" s="294">
        <f t="shared" si="7"/>
        <v>2829</v>
      </c>
      <c r="AS30" s="296">
        <f t="shared" si="8"/>
        <v>19.884709938116362</v>
      </c>
      <c r="AT30" s="295">
        <f>'ごみ処理量内訳'!AI30</f>
        <v>0</v>
      </c>
      <c r="AU30" s="295">
        <f>'ごみ処理量内訳'!AJ30</f>
        <v>1674</v>
      </c>
      <c r="AV30" s="295">
        <f>'ごみ処理量内訳'!AK30</f>
        <v>478</v>
      </c>
      <c r="AW30" s="294">
        <f t="shared" si="9"/>
        <v>2152</v>
      </c>
    </row>
    <row r="31" spans="1:49" ht="13.5" customHeight="1">
      <c r="A31" s="415" t="s">
        <v>362</v>
      </c>
      <c r="B31" s="415">
        <v>8228</v>
      </c>
      <c r="C31" s="415" t="s">
        <v>426</v>
      </c>
      <c r="D31" s="294">
        <f t="shared" si="2"/>
        <v>57686</v>
      </c>
      <c r="E31" s="419">
        <v>57686</v>
      </c>
      <c r="F31" s="419"/>
      <c r="G31" s="295">
        <f>'ごみ搬入量内訳'!H31</f>
        <v>13994</v>
      </c>
      <c r="H31" s="295">
        <f>'ごみ搬入量内訳'!AG31</f>
        <v>19</v>
      </c>
      <c r="I31" s="295">
        <f>'資源化量内訳'!DX31</f>
        <v>1164</v>
      </c>
      <c r="J31" s="294">
        <f t="shared" si="3"/>
        <v>15177</v>
      </c>
      <c r="K31" s="294">
        <f t="shared" si="4"/>
        <v>720.813055469407</v>
      </c>
      <c r="L31" s="295">
        <f>IF($D31&gt;0,('ごみ搬入量内訳'!E31+I31)/$D31/365*10^6,0)</f>
        <v>611.577368075348</v>
      </c>
      <c r="M31" s="295">
        <f>IF($D31&gt;0,'ごみ搬入量内訳'!F31/$D31/365*10^6,0)</f>
        <v>109.23568739405918</v>
      </c>
      <c r="N31" s="295">
        <f>'ごみ搬入量内訳'!AH31</f>
        <v>0</v>
      </c>
      <c r="O31" s="295">
        <f>'ごみ処理量内訳'!E31</f>
        <v>10399</v>
      </c>
      <c r="P31" s="295">
        <f>'ごみ処理量内訳'!N31</f>
        <v>1</v>
      </c>
      <c r="Q31" s="295">
        <f>'ごみ処理量内訳'!F31</f>
        <v>2811</v>
      </c>
      <c r="R31" s="295">
        <f>'ごみ処理量内訳'!G31</f>
        <v>1251</v>
      </c>
      <c r="S31" s="295">
        <f>'ごみ処理量内訳'!H31</f>
        <v>0</v>
      </c>
      <c r="T31" s="295">
        <f>'ごみ処理量内訳'!I31</f>
        <v>0</v>
      </c>
      <c r="U31" s="295">
        <f>'ごみ処理量内訳'!J31</f>
        <v>0</v>
      </c>
      <c r="V31" s="295">
        <f>'ごみ処理量内訳'!K31</f>
        <v>0</v>
      </c>
      <c r="W31" s="295">
        <f>'ごみ処理量内訳'!L31</f>
        <v>1413</v>
      </c>
      <c r="X31" s="295">
        <f>'ごみ処理量内訳'!M31</f>
        <v>147</v>
      </c>
      <c r="Y31" s="295">
        <f>'資源化量内訳'!R31</f>
        <v>802</v>
      </c>
      <c r="Z31" s="295">
        <f>'資源化量内訳'!S31</f>
        <v>802</v>
      </c>
      <c r="AA31" s="295">
        <f>'資源化量内訳'!T31</f>
        <v>0</v>
      </c>
      <c r="AB31" s="295">
        <f>'資源化量内訳'!U31</f>
        <v>0</v>
      </c>
      <c r="AC31" s="295">
        <f>'資源化量内訳'!V31</f>
        <v>0</v>
      </c>
      <c r="AD31" s="295">
        <f>'資源化量内訳'!W31</f>
        <v>0</v>
      </c>
      <c r="AE31" s="295">
        <f>'資源化量内訳'!X31</f>
        <v>0</v>
      </c>
      <c r="AF31" s="295">
        <f>'資源化量内訳'!Y31</f>
        <v>0</v>
      </c>
      <c r="AG31" s="295">
        <f>'資源化量内訳'!Z31</f>
        <v>0</v>
      </c>
      <c r="AH31" s="295">
        <f>'資源化量内訳'!AA31</f>
        <v>0</v>
      </c>
      <c r="AI31" s="294">
        <f t="shared" si="5"/>
        <v>14013</v>
      </c>
      <c r="AJ31" s="296">
        <f t="shared" si="6"/>
        <v>99.99286376935702</v>
      </c>
      <c r="AK31" s="295">
        <f>'資源化量内訳'!AP31</f>
        <v>0</v>
      </c>
      <c r="AL31" s="295">
        <f>'資源化量内訳'!BC31</f>
        <v>880</v>
      </c>
      <c r="AM31" s="295">
        <f>'資源化量内訳'!BO31</f>
        <v>0</v>
      </c>
      <c r="AN31" s="295">
        <f>'資源化量内訳'!CA31</f>
        <v>0</v>
      </c>
      <c r="AO31" s="295">
        <f>'資源化量内訳'!CM31</f>
        <v>0</v>
      </c>
      <c r="AP31" s="295">
        <f>'資源化量内訳'!CY31</f>
        <v>0</v>
      </c>
      <c r="AQ31" s="295">
        <f>'資源化量内訳'!DL31</f>
        <v>1413</v>
      </c>
      <c r="AR31" s="294">
        <f t="shared" si="7"/>
        <v>2293</v>
      </c>
      <c r="AS31" s="296">
        <f t="shared" si="8"/>
        <v>28.06219938064176</v>
      </c>
      <c r="AT31" s="295">
        <f>'ごみ処理量内訳'!AI31</f>
        <v>1</v>
      </c>
      <c r="AU31" s="295">
        <f>'ごみ処理量内訳'!AJ31</f>
        <v>879</v>
      </c>
      <c r="AV31" s="295">
        <f>'ごみ処理量内訳'!AK31</f>
        <v>796</v>
      </c>
      <c r="AW31" s="294">
        <f t="shared" si="9"/>
        <v>1676</v>
      </c>
    </row>
    <row r="32" spans="1:49" ht="13.5" customHeight="1">
      <c r="A32" s="415" t="s">
        <v>362</v>
      </c>
      <c r="B32" s="415">
        <v>8229</v>
      </c>
      <c r="C32" s="415" t="s">
        <v>427</v>
      </c>
      <c r="D32" s="294">
        <f t="shared" si="2"/>
        <v>48700</v>
      </c>
      <c r="E32" s="419">
        <v>48700</v>
      </c>
      <c r="F32" s="419"/>
      <c r="G32" s="295">
        <f>'ごみ搬入量内訳'!H32</f>
        <v>14268</v>
      </c>
      <c r="H32" s="295">
        <f>'ごみ搬入量内訳'!AG32</f>
        <v>1305</v>
      </c>
      <c r="I32" s="295">
        <f>'資源化量内訳'!DX32</f>
        <v>250</v>
      </c>
      <c r="J32" s="294">
        <f t="shared" si="3"/>
        <v>15823</v>
      </c>
      <c r="K32" s="294">
        <f t="shared" si="4"/>
        <v>890.1578014683131</v>
      </c>
      <c r="L32" s="295">
        <f>IF($D32&gt;0,('ごみ搬入量内訳'!E32+I32)/$D32/365*10^6,0)</f>
        <v>697.1393209754999</v>
      </c>
      <c r="M32" s="295">
        <f>IF($D32&gt;0,'ごみ搬入量内訳'!F32/$D32/365*10^6,0)</f>
        <v>193.01848049281315</v>
      </c>
      <c r="N32" s="295">
        <f>'ごみ搬入量内訳'!AH32</f>
        <v>0</v>
      </c>
      <c r="O32" s="295">
        <f>'ごみ処理量内訳'!E32</f>
        <v>13738</v>
      </c>
      <c r="P32" s="295">
        <f>'ごみ処理量内訳'!N32</f>
        <v>0</v>
      </c>
      <c r="Q32" s="295">
        <f>'ごみ処理量内訳'!F32</f>
        <v>1799</v>
      </c>
      <c r="R32" s="295">
        <f>'ごみ処理量内訳'!G32</f>
        <v>635</v>
      </c>
      <c r="S32" s="295">
        <f>'ごみ処理量内訳'!H32</f>
        <v>0</v>
      </c>
      <c r="T32" s="295">
        <f>'ごみ処理量内訳'!I32</f>
        <v>0</v>
      </c>
      <c r="U32" s="295">
        <f>'ごみ処理量内訳'!J32</f>
        <v>0</v>
      </c>
      <c r="V32" s="295">
        <f>'ごみ処理量内訳'!K32</f>
        <v>0</v>
      </c>
      <c r="W32" s="295">
        <f>'ごみ処理量内訳'!L32</f>
        <v>1164</v>
      </c>
      <c r="X32" s="295">
        <f>'ごみ処理量内訳'!M32</f>
        <v>0</v>
      </c>
      <c r="Y32" s="295">
        <f>'資源化量内訳'!R32</f>
        <v>36</v>
      </c>
      <c r="Z32" s="295">
        <f>'資源化量内訳'!S32</f>
        <v>0</v>
      </c>
      <c r="AA32" s="295">
        <f>'資源化量内訳'!T32</f>
        <v>0</v>
      </c>
      <c r="AB32" s="295">
        <f>'資源化量内訳'!U32</f>
        <v>0</v>
      </c>
      <c r="AC32" s="295">
        <f>'資源化量内訳'!V32</f>
        <v>36</v>
      </c>
      <c r="AD32" s="295">
        <f>'資源化量内訳'!W32</f>
        <v>0</v>
      </c>
      <c r="AE32" s="295">
        <f>'資源化量内訳'!X32</f>
        <v>0</v>
      </c>
      <c r="AF32" s="295">
        <f>'資源化量内訳'!Y32</f>
        <v>0</v>
      </c>
      <c r="AG32" s="295">
        <f>'資源化量内訳'!Z32</f>
        <v>0</v>
      </c>
      <c r="AH32" s="295">
        <f>'資源化量内訳'!AA32</f>
        <v>0</v>
      </c>
      <c r="AI32" s="294">
        <f t="shared" si="5"/>
        <v>15573</v>
      </c>
      <c r="AJ32" s="296">
        <f t="shared" si="6"/>
        <v>100</v>
      </c>
      <c r="AK32" s="295">
        <f>'資源化量内訳'!AP32</f>
        <v>0</v>
      </c>
      <c r="AL32" s="295">
        <f>'資源化量内訳'!BC32</f>
        <v>0</v>
      </c>
      <c r="AM32" s="295">
        <f>'資源化量内訳'!BO32</f>
        <v>0</v>
      </c>
      <c r="AN32" s="295">
        <f>'資源化量内訳'!CA32</f>
        <v>0</v>
      </c>
      <c r="AO32" s="295">
        <f>'資源化量内訳'!CM32</f>
        <v>0</v>
      </c>
      <c r="AP32" s="295">
        <f>'資源化量内訳'!CY32</f>
        <v>0</v>
      </c>
      <c r="AQ32" s="295">
        <f>'資源化量内訳'!DL32</f>
        <v>868</v>
      </c>
      <c r="AR32" s="294">
        <f t="shared" si="7"/>
        <v>868</v>
      </c>
      <c r="AS32" s="296">
        <f t="shared" si="8"/>
        <v>7.293180812740947</v>
      </c>
      <c r="AT32" s="295">
        <f>'ごみ処理量内訳'!AI32</f>
        <v>0</v>
      </c>
      <c r="AU32" s="295">
        <f>'ごみ処理量内訳'!AJ32</f>
        <v>1090</v>
      </c>
      <c r="AV32" s="295">
        <f>'ごみ処理量内訳'!AK32</f>
        <v>312</v>
      </c>
      <c r="AW32" s="294">
        <f t="shared" si="9"/>
        <v>1402</v>
      </c>
    </row>
    <row r="33" spans="1:49" ht="13.5" customHeight="1">
      <c r="A33" s="415" t="s">
        <v>362</v>
      </c>
      <c r="B33" s="415">
        <v>8230</v>
      </c>
      <c r="C33" s="415" t="s">
        <v>428</v>
      </c>
      <c r="D33" s="294">
        <f t="shared" si="2"/>
        <v>45075</v>
      </c>
      <c r="E33" s="419">
        <v>45075</v>
      </c>
      <c r="F33" s="419"/>
      <c r="G33" s="295">
        <f>'ごみ搬入量内訳'!H33</f>
        <v>14099</v>
      </c>
      <c r="H33" s="295">
        <f>'ごみ搬入量内訳'!AG33</f>
        <v>2434</v>
      </c>
      <c r="I33" s="295">
        <f>'資源化量内訳'!DX33</f>
        <v>210</v>
      </c>
      <c r="J33" s="294">
        <f t="shared" si="3"/>
        <v>16743</v>
      </c>
      <c r="K33" s="294">
        <f t="shared" si="4"/>
        <v>1017.6646228887926</v>
      </c>
      <c r="L33" s="295">
        <f>IF($D33&gt;0,('ごみ搬入量内訳'!E33+I33)/$D33/365*10^6,0)</f>
        <v>755.3924585356217</v>
      </c>
      <c r="M33" s="295">
        <f>IF($D33&gt;0,'ごみ搬入量内訳'!F33/$D33/365*10^6,0)</f>
        <v>262.2721643531709</v>
      </c>
      <c r="N33" s="295">
        <f>'ごみ搬入量内訳'!AH33</f>
        <v>0</v>
      </c>
      <c r="O33" s="295">
        <f>'ごみ処理量内訳'!E33</f>
        <v>13956</v>
      </c>
      <c r="P33" s="295">
        <f>'ごみ処理量内訳'!N33</f>
        <v>0</v>
      </c>
      <c r="Q33" s="295">
        <f>'ごみ処理量内訳'!F33</f>
        <v>2314</v>
      </c>
      <c r="R33" s="295">
        <f>'ごみ処理量内訳'!G33</f>
        <v>1683</v>
      </c>
      <c r="S33" s="295">
        <f>'ごみ処理量内訳'!H33</f>
        <v>0</v>
      </c>
      <c r="T33" s="295">
        <f>'ごみ処理量内訳'!I33</f>
        <v>0</v>
      </c>
      <c r="U33" s="295">
        <f>'ごみ処理量内訳'!J33</f>
        <v>0</v>
      </c>
      <c r="V33" s="295">
        <f>'ごみ処理量内訳'!K33</f>
        <v>0</v>
      </c>
      <c r="W33" s="295">
        <f>'ごみ処理量内訳'!L33</f>
        <v>631</v>
      </c>
      <c r="X33" s="295">
        <f>'ごみ処理量内訳'!M33</f>
        <v>0</v>
      </c>
      <c r="Y33" s="295">
        <f>'資源化量内訳'!R33</f>
        <v>263</v>
      </c>
      <c r="Z33" s="295">
        <f>'資源化量内訳'!S33</f>
        <v>250</v>
      </c>
      <c r="AA33" s="295">
        <f>'資源化量内訳'!T33</f>
        <v>0</v>
      </c>
      <c r="AB33" s="295">
        <f>'資源化量内訳'!U33</f>
        <v>0</v>
      </c>
      <c r="AC33" s="295">
        <f>'資源化量内訳'!V33</f>
        <v>0</v>
      </c>
      <c r="AD33" s="295">
        <f>'資源化量内訳'!W33</f>
        <v>0</v>
      </c>
      <c r="AE33" s="295">
        <f>'資源化量内訳'!X33</f>
        <v>13</v>
      </c>
      <c r="AF33" s="295">
        <f>'資源化量内訳'!Y33</f>
        <v>0</v>
      </c>
      <c r="AG33" s="295">
        <f>'資源化量内訳'!Z33</f>
        <v>0</v>
      </c>
      <c r="AH33" s="295">
        <f>'資源化量内訳'!AA33</f>
        <v>0</v>
      </c>
      <c r="AI33" s="294">
        <f t="shared" si="5"/>
        <v>16533</v>
      </c>
      <c r="AJ33" s="296">
        <f t="shared" si="6"/>
        <v>100</v>
      </c>
      <c r="AK33" s="295">
        <f>'資源化量内訳'!AP33</f>
        <v>214</v>
      </c>
      <c r="AL33" s="295">
        <f>'資源化量内訳'!BC33</f>
        <v>759</v>
      </c>
      <c r="AM33" s="295">
        <f>'資源化量内訳'!BO33</f>
        <v>0</v>
      </c>
      <c r="AN33" s="295">
        <f>'資源化量内訳'!CA33</f>
        <v>0</v>
      </c>
      <c r="AO33" s="295">
        <f>'資源化量内訳'!CM33</f>
        <v>0</v>
      </c>
      <c r="AP33" s="295">
        <f>'資源化量内訳'!CY33</f>
        <v>0</v>
      </c>
      <c r="AQ33" s="295">
        <f>'資源化量内訳'!DL33</f>
        <v>504</v>
      </c>
      <c r="AR33" s="294">
        <f t="shared" si="7"/>
        <v>1477</v>
      </c>
      <c r="AS33" s="296">
        <f t="shared" si="8"/>
        <v>11.64665830496327</v>
      </c>
      <c r="AT33" s="295">
        <f>'ごみ処理量内訳'!AI33</f>
        <v>0</v>
      </c>
      <c r="AU33" s="295">
        <f>'ごみ処理量内訳'!AJ33</f>
        <v>1768</v>
      </c>
      <c r="AV33" s="295">
        <f>'ごみ処理量内訳'!AK33</f>
        <v>254</v>
      </c>
      <c r="AW33" s="294">
        <f t="shared" si="9"/>
        <v>2022</v>
      </c>
    </row>
    <row r="34" spans="1:49" ht="13.5">
      <c r="A34" s="415" t="s">
        <v>362</v>
      </c>
      <c r="B34" s="415">
        <v>8231</v>
      </c>
      <c r="C34" s="415" t="s">
        <v>429</v>
      </c>
      <c r="D34" s="294">
        <f t="shared" si="2"/>
        <v>49450</v>
      </c>
      <c r="E34" s="419">
        <v>49450</v>
      </c>
      <c r="F34" s="419"/>
      <c r="G34" s="295">
        <f>'ごみ搬入量内訳'!H34</f>
        <v>10255</v>
      </c>
      <c r="H34" s="295">
        <f>'ごみ搬入量内訳'!AG34</f>
        <v>1514</v>
      </c>
      <c r="I34" s="295">
        <f>'資源化量内訳'!DX34</f>
        <v>1399</v>
      </c>
      <c r="J34" s="294">
        <f t="shared" si="3"/>
        <v>13168</v>
      </c>
      <c r="K34" s="294">
        <f t="shared" si="4"/>
        <v>729.5593999750681</v>
      </c>
      <c r="L34" s="295">
        <f>IF($D34&gt;0,('ごみ搬入量内訳'!E34+I34)/$D34/365*10^6,0)</f>
        <v>649.1128440239899</v>
      </c>
      <c r="M34" s="295">
        <f>IF($D34&gt;0,'ごみ搬入量内訳'!F34/$D34/365*10^6,0)</f>
        <v>80.4465559510783</v>
      </c>
      <c r="N34" s="295">
        <f>'ごみ搬入量内訳'!AH34</f>
        <v>0</v>
      </c>
      <c r="O34" s="295">
        <f>'ごみ処理量内訳'!E34</f>
        <v>10981</v>
      </c>
      <c r="P34" s="295">
        <f>'ごみ処理量内訳'!N34</f>
        <v>114</v>
      </c>
      <c r="Q34" s="295">
        <f>'ごみ処理量内訳'!F34</f>
        <v>674</v>
      </c>
      <c r="R34" s="295">
        <f>'ごみ処理量内訳'!G34</f>
        <v>0</v>
      </c>
      <c r="S34" s="295">
        <f>'ごみ処理量内訳'!H34</f>
        <v>0</v>
      </c>
      <c r="T34" s="295">
        <f>'ごみ処理量内訳'!I34</f>
        <v>0</v>
      </c>
      <c r="U34" s="295">
        <f>'ごみ処理量内訳'!J34</f>
        <v>0</v>
      </c>
      <c r="V34" s="295">
        <f>'ごみ処理量内訳'!K34</f>
        <v>0</v>
      </c>
      <c r="W34" s="295">
        <f>'ごみ処理量内訳'!L34</f>
        <v>674</v>
      </c>
      <c r="X34" s="295">
        <f>'ごみ処理量内訳'!M34</f>
        <v>0</v>
      </c>
      <c r="Y34" s="295">
        <f>'資源化量内訳'!R34</f>
        <v>0</v>
      </c>
      <c r="Z34" s="295">
        <f>'資源化量内訳'!S34</f>
        <v>0</v>
      </c>
      <c r="AA34" s="295">
        <f>'資源化量内訳'!T34</f>
        <v>0</v>
      </c>
      <c r="AB34" s="295">
        <f>'資源化量内訳'!U34</f>
        <v>0</v>
      </c>
      <c r="AC34" s="295">
        <f>'資源化量内訳'!V34</f>
        <v>0</v>
      </c>
      <c r="AD34" s="295">
        <f>'資源化量内訳'!W34</f>
        <v>0</v>
      </c>
      <c r="AE34" s="295">
        <f>'資源化量内訳'!X34</f>
        <v>0</v>
      </c>
      <c r="AF34" s="295">
        <f>'資源化量内訳'!Y34</f>
        <v>0</v>
      </c>
      <c r="AG34" s="295">
        <f>'資源化量内訳'!Z34</f>
        <v>0</v>
      </c>
      <c r="AH34" s="295">
        <f>'資源化量内訳'!AA34</f>
        <v>0</v>
      </c>
      <c r="AI34" s="294">
        <f t="shared" si="5"/>
        <v>11769</v>
      </c>
      <c r="AJ34" s="296">
        <f t="shared" si="6"/>
        <v>99.03135355595208</v>
      </c>
      <c r="AK34" s="295">
        <f>'資源化量内訳'!AP34</f>
        <v>910</v>
      </c>
      <c r="AL34" s="295">
        <f>'資源化量内訳'!BC34</f>
        <v>0</v>
      </c>
      <c r="AM34" s="295">
        <f>'資源化量内訳'!BO34</f>
        <v>0</v>
      </c>
      <c r="AN34" s="295">
        <f>'資源化量内訳'!CA34</f>
        <v>0</v>
      </c>
      <c r="AO34" s="295">
        <f>'資源化量内訳'!CM34</f>
        <v>0</v>
      </c>
      <c r="AP34" s="295">
        <f>'資源化量内訳'!CY34</f>
        <v>0</v>
      </c>
      <c r="AQ34" s="295">
        <f>'資源化量内訳'!DL34</f>
        <v>674</v>
      </c>
      <c r="AR34" s="294">
        <f t="shared" si="7"/>
        <v>1584</v>
      </c>
      <c r="AS34" s="296">
        <f t="shared" si="8"/>
        <v>22.653402187120292</v>
      </c>
      <c r="AT34" s="295">
        <f>'ごみ処理量内訳'!AI34</f>
        <v>114</v>
      </c>
      <c r="AU34" s="295">
        <f>'ごみ処理量内訳'!AJ34</f>
        <v>519</v>
      </c>
      <c r="AV34" s="295">
        <f>'ごみ処理量内訳'!AK34</f>
        <v>0</v>
      </c>
      <c r="AW34" s="294">
        <f t="shared" si="9"/>
        <v>633</v>
      </c>
    </row>
    <row r="35" spans="1:49" ht="13.5">
      <c r="A35" s="415" t="s">
        <v>362</v>
      </c>
      <c r="B35" s="415">
        <v>8232</v>
      </c>
      <c r="C35" s="415" t="s">
        <v>430</v>
      </c>
      <c r="D35" s="294">
        <f t="shared" si="2"/>
        <v>90238</v>
      </c>
      <c r="E35" s="419">
        <v>90238</v>
      </c>
      <c r="F35" s="419"/>
      <c r="G35" s="295">
        <f>'ごみ搬入量内訳'!H35</f>
        <v>33431</v>
      </c>
      <c r="H35" s="295">
        <f>'ごみ搬入量内訳'!AG35</f>
        <v>2918</v>
      </c>
      <c r="I35" s="295">
        <f>'資源化量内訳'!DX35</f>
        <v>141</v>
      </c>
      <c r="J35" s="294">
        <f t="shared" si="3"/>
        <v>36490</v>
      </c>
      <c r="K35" s="294">
        <f t="shared" si="4"/>
        <v>1107.8769779884974</v>
      </c>
      <c r="L35" s="295">
        <f>IF($D35&gt;0,('ごみ搬入量内訳'!E35+I35)/$D35/365*10^6,0)</f>
        <v>745.4260225698434</v>
      </c>
      <c r="M35" s="295">
        <f>IF($D35&gt;0,'ごみ搬入量内訳'!F35/$D35/365*10^6,0)</f>
        <v>362.4509554186539</v>
      </c>
      <c r="N35" s="295">
        <f>'ごみ搬入量内訳'!AH35</f>
        <v>0</v>
      </c>
      <c r="O35" s="295">
        <f>'ごみ処理量内訳'!E35</f>
        <v>0</v>
      </c>
      <c r="P35" s="295">
        <f>'ごみ処理量内訳'!N35</f>
        <v>0</v>
      </c>
      <c r="Q35" s="295">
        <f>'ごみ処理量内訳'!F35</f>
        <v>33153</v>
      </c>
      <c r="R35" s="295">
        <f>'ごみ処理量内訳'!G35</f>
        <v>0</v>
      </c>
      <c r="S35" s="295">
        <f>'ごみ処理量内訳'!H35</f>
        <v>0</v>
      </c>
      <c r="T35" s="295">
        <f>'ごみ処理量内訳'!I35</f>
        <v>0</v>
      </c>
      <c r="U35" s="295">
        <f>'ごみ処理量内訳'!J35</f>
        <v>0</v>
      </c>
      <c r="V35" s="295">
        <f>'ごみ処理量内訳'!K35</f>
        <v>27898</v>
      </c>
      <c r="W35" s="295">
        <f>'ごみ処理量内訳'!L35</f>
        <v>5255</v>
      </c>
      <c r="X35" s="295">
        <f>'ごみ処理量内訳'!M35</f>
        <v>0</v>
      </c>
      <c r="Y35" s="295">
        <f>'資源化量内訳'!R35</f>
        <v>3196</v>
      </c>
      <c r="Z35" s="295">
        <f>'資源化量内訳'!S35</f>
        <v>2866</v>
      </c>
      <c r="AA35" s="295">
        <f>'資源化量内訳'!T35</f>
        <v>0</v>
      </c>
      <c r="AB35" s="295">
        <f>'資源化量内訳'!U35</f>
        <v>0</v>
      </c>
      <c r="AC35" s="295">
        <f>'資源化量内訳'!V35</f>
        <v>0</v>
      </c>
      <c r="AD35" s="295">
        <f>'資源化量内訳'!W35</f>
        <v>0</v>
      </c>
      <c r="AE35" s="295">
        <f>'資源化量内訳'!X35</f>
        <v>330</v>
      </c>
      <c r="AF35" s="295">
        <f>'資源化量内訳'!Y35</f>
        <v>0</v>
      </c>
      <c r="AG35" s="295">
        <f>'資源化量内訳'!Z35</f>
        <v>0</v>
      </c>
      <c r="AH35" s="295">
        <f>'資源化量内訳'!AA35</f>
        <v>0</v>
      </c>
      <c r="AI35" s="294">
        <f t="shared" si="5"/>
        <v>36349</v>
      </c>
      <c r="AJ35" s="296">
        <f t="shared" si="6"/>
        <v>100</v>
      </c>
      <c r="AK35" s="295">
        <f>'資源化量内訳'!AP35</f>
        <v>714</v>
      </c>
      <c r="AL35" s="295">
        <f>'資源化量内訳'!BC35</f>
        <v>0</v>
      </c>
      <c r="AM35" s="295">
        <f>'資源化量内訳'!BO35</f>
        <v>0</v>
      </c>
      <c r="AN35" s="295">
        <f>'資源化量内訳'!CA35</f>
        <v>0</v>
      </c>
      <c r="AO35" s="295">
        <f>'資源化量内訳'!CM35</f>
        <v>0</v>
      </c>
      <c r="AP35" s="295">
        <f>'資源化量内訳'!CY35</f>
        <v>15220</v>
      </c>
      <c r="AQ35" s="295">
        <f>'資源化量内訳'!DL35</f>
        <v>2431</v>
      </c>
      <c r="AR35" s="294">
        <f t="shared" si="7"/>
        <v>18365</v>
      </c>
      <c r="AS35" s="296">
        <f t="shared" si="8"/>
        <v>59.47382844614963</v>
      </c>
      <c r="AT35" s="295">
        <f>'ごみ処理量内訳'!AI35</f>
        <v>0</v>
      </c>
      <c r="AU35" s="295">
        <f>'ごみ処理量内訳'!AJ35</f>
        <v>0</v>
      </c>
      <c r="AV35" s="295">
        <f>'ごみ処理量内訳'!AK35</f>
        <v>1434</v>
      </c>
      <c r="AW35" s="294">
        <f t="shared" si="9"/>
        <v>1434</v>
      </c>
    </row>
    <row r="36" spans="1:49" ht="13.5">
      <c r="A36" s="415" t="s">
        <v>362</v>
      </c>
      <c r="B36" s="415">
        <v>8233</v>
      </c>
      <c r="C36" s="415" t="s">
        <v>431</v>
      </c>
      <c r="D36" s="294">
        <f t="shared" si="2"/>
        <v>40269</v>
      </c>
      <c r="E36" s="419">
        <v>40269</v>
      </c>
      <c r="F36" s="419"/>
      <c r="G36" s="295">
        <f>'ごみ搬入量内訳'!H36</f>
        <v>10382</v>
      </c>
      <c r="H36" s="295">
        <f>'ごみ搬入量内訳'!AG36</f>
        <v>1948</v>
      </c>
      <c r="I36" s="295">
        <f>'資源化量内訳'!DX36</f>
        <v>74</v>
      </c>
      <c r="J36" s="294">
        <f t="shared" si="3"/>
        <v>12404</v>
      </c>
      <c r="K36" s="294">
        <f t="shared" si="4"/>
        <v>843.9137213200132</v>
      </c>
      <c r="L36" s="295">
        <f>IF($D36&gt;0,('ごみ搬入量内訳'!E36+I36)/$D36/365*10^6,0)</f>
        <v>663.1431023626387</v>
      </c>
      <c r="M36" s="295">
        <f>IF($D36&gt;0,'ごみ搬入量内訳'!F36/$D36/365*10^6,0)</f>
        <v>180.77061895737467</v>
      </c>
      <c r="N36" s="295">
        <f>'ごみ搬入量内訳'!AH36</f>
        <v>855</v>
      </c>
      <c r="O36" s="295">
        <f>'ごみ処理量内訳'!E36</f>
        <v>10403</v>
      </c>
      <c r="P36" s="295">
        <f>'ごみ処理量内訳'!N36</f>
        <v>0</v>
      </c>
      <c r="Q36" s="295">
        <f>'ごみ処理量内訳'!F36</f>
        <v>1614</v>
      </c>
      <c r="R36" s="295">
        <f>'ごみ処理量内訳'!G36</f>
        <v>1614</v>
      </c>
      <c r="S36" s="295">
        <f>'ごみ処理量内訳'!H36</f>
        <v>0</v>
      </c>
      <c r="T36" s="295">
        <f>'ごみ処理量内訳'!I36</f>
        <v>0</v>
      </c>
      <c r="U36" s="295">
        <f>'ごみ処理量内訳'!J36</f>
        <v>0</v>
      </c>
      <c r="V36" s="295">
        <f>'ごみ処理量内訳'!K36</f>
        <v>0</v>
      </c>
      <c r="W36" s="295">
        <f>'ごみ処理量内訳'!L36</f>
        <v>0</v>
      </c>
      <c r="X36" s="295">
        <f>'ごみ処理量内訳'!M36</f>
        <v>0</v>
      </c>
      <c r="Y36" s="295">
        <f>'資源化量内訳'!R36</f>
        <v>313</v>
      </c>
      <c r="Z36" s="295">
        <f>'資源化量内訳'!S36</f>
        <v>313</v>
      </c>
      <c r="AA36" s="295">
        <f>'資源化量内訳'!T36</f>
        <v>0</v>
      </c>
      <c r="AB36" s="295">
        <f>'資源化量内訳'!U36</f>
        <v>0</v>
      </c>
      <c r="AC36" s="295">
        <f>'資源化量内訳'!V36</f>
        <v>0</v>
      </c>
      <c r="AD36" s="295">
        <f>'資源化量内訳'!W36</f>
        <v>0</v>
      </c>
      <c r="AE36" s="295">
        <f>'資源化量内訳'!X36</f>
        <v>0</v>
      </c>
      <c r="AF36" s="295">
        <f>'資源化量内訳'!Y36</f>
        <v>0</v>
      </c>
      <c r="AG36" s="295">
        <f>'資源化量内訳'!Z36</f>
        <v>0</v>
      </c>
      <c r="AH36" s="295">
        <f>'資源化量内訳'!AA36</f>
        <v>0</v>
      </c>
      <c r="AI36" s="294">
        <f t="shared" si="5"/>
        <v>12330</v>
      </c>
      <c r="AJ36" s="296">
        <f t="shared" si="6"/>
        <v>100</v>
      </c>
      <c r="AK36" s="295">
        <f>'資源化量内訳'!AP36</f>
        <v>0</v>
      </c>
      <c r="AL36" s="295">
        <f>'資源化量内訳'!BC36</f>
        <v>896</v>
      </c>
      <c r="AM36" s="295">
        <f>'資源化量内訳'!BO36</f>
        <v>0</v>
      </c>
      <c r="AN36" s="295">
        <f>'資源化量内訳'!CA36</f>
        <v>0</v>
      </c>
      <c r="AO36" s="295">
        <f>'資源化量内訳'!CM36</f>
        <v>0</v>
      </c>
      <c r="AP36" s="295">
        <f>'資源化量内訳'!CY36</f>
        <v>0</v>
      </c>
      <c r="AQ36" s="295">
        <f>'資源化量内訳'!DL36</f>
        <v>0</v>
      </c>
      <c r="AR36" s="294">
        <f t="shared" si="7"/>
        <v>896</v>
      </c>
      <c r="AS36" s="296">
        <f t="shared" si="8"/>
        <v>10.343437600773944</v>
      </c>
      <c r="AT36" s="295">
        <f>'ごみ処理量内訳'!AI36</f>
        <v>0</v>
      </c>
      <c r="AU36" s="295">
        <f>'ごみ処理量内訳'!AJ36</f>
        <v>1434</v>
      </c>
      <c r="AV36" s="295">
        <f>'ごみ処理量内訳'!AK36</f>
        <v>376</v>
      </c>
      <c r="AW36" s="294">
        <f t="shared" si="9"/>
        <v>1810</v>
      </c>
    </row>
    <row r="37" spans="1:49" ht="13.5">
      <c r="A37" s="415" t="s">
        <v>362</v>
      </c>
      <c r="B37" s="415">
        <v>8234</v>
      </c>
      <c r="C37" s="415" t="s">
        <v>432</v>
      </c>
      <c r="D37" s="294">
        <f t="shared" si="2"/>
        <v>52486</v>
      </c>
      <c r="E37" s="419">
        <v>52486</v>
      </c>
      <c r="F37" s="419"/>
      <c r="G37" s="295">
        <f>'ごみ搬入量内訳'!H37</f>
        <v>10088</v>
      </c>
      <c r="H37" s="295">
        <f>'ごみ搬入量内訳'!AG37</f>
        <v>1721</v>
      </c>
      <c r="I37" s="295">
        <f>'資源化量内訳'!DX37</f>
        <v>0</v>
      </c>
      <c r="J37" s="294">
        <f t="shared" si="3"/>
        <v>11809</v>
      </c>
      <c r="K37" s="294">
        <f t="shared" si="4"/>
        <v>616.4200864522777</v>
      </c>
      <c r="L37" s="295">
        <f>IF($D37&gt;0,('ごみ搬入量内訳'!E37+I37)/$D37/365*10^6,0)</f>
        <v>517.7114419030986</v>
      </c>
      <c r="M37" s="295">
        <f>IF($D37&gt;0,'ごみ搬入量内訳'!F37/$D37/365*10^6,0)</f>
        <v>98.70864454917918</v>
      </c>
      <c r="N37" s="295">
        <f>'ごみ搬入量内訳'!AH37</f>
        <v>0</v>
      </c>
      <c r="O37" s="295">
        <f>'ごみ処理量内訳'!E37</f>
        <v>9805</v>
      </c>
      <c r="P37" s="295">
        <f>'ごみ処理量内訳'!N37</f>
        <v>0</v>
      </c>
      <c r="Q37" s="295">
        <f>'ごみ処理量内訳'!F37</f>
        <v>1168</v>
      </c>
      <c r="R37" s="295">
        <f>'ごみ処理量内訳'!G37</f>
        <v>220</v>
      </c>
      <c r="S37" s="295">
        <f>'ごみ処理量内訳'!H37</f>
        <v>0</v>
      </c>
      <c r="T37" s="295">
        <f>'ごみ処理量内訳'!I37</f>
        <v>0</v>
      </c>
      <c r="U37" s="295">
        <f>'ごみ処理量内訳'!J37</f>
        <v>0</v>
      </c>
      <c r="V37" s="295">
        <f>'ごみ処理量内訳'!K37</f>
        <v>0</v>
      </c>
      <c r="W37" s="295">
        <f>'ごみ処理量内訳'!L37</f>
        <v>948</v>
      </c>
      <c r="X37" s="295">
        <f>'ごみ処理量内訳'!M37</f>
        <v>0</v>
      </c>
      <c r="Y37" s="295">
        <f>'資源化量内訳'!R37</f>
        <v>836</v>
      </c>
      <c r="Z37" s="295">
        <f>'資源化量内訳'!S37</f>
        <v>501</v>
      </c>
      <c r="AA37" s="295">
        <f>'資源化量内訳'!T37</f>
        <v>61</v>
      </c>
      <c r="AB37" s="295">
        <f>'資源化量内訳'!U37</f>
        <v>162</v>
      </c>
      <c r="AC37" s="295">
        <f>'資源化量内訳'!V37</f>
        <v>0</v>
      </c>
      <c r="AD37" s="295">
        <f>'資源化量内訳'!W37</f>
        <v>0</v>
      </c>
      <c r="AE37" s="295">
        <f>'資源化量内訳'!X37</f>
        <v>0</v>
      </c>
      <c r="AF37" s="295">
        <f>'資源化量内訳'!Y37</f>
        <v>0</v>
      </c>
      <c r="AG37" s="295">
        <f>'資源化量内訳'!Z37</f>
        <v>0</v>
      </c>
      <c r="AH37" s="295">
        <f>'資源化量内訳'!AA37</f>
        <v>112</v>
      </c>
      <c r="AI37" s="294">
        <f t="shared" si="5"/>
        <v>11809</v>
      </c>
      <c r="AJ37" s="296">
        <f t="shared" si="6"/>
        <v>100</v>
      </c>
      <c r="AK37" s="295">
        <f>'資源化量内訳'!AP37</f>
        <v>1054</v>
      </c>
      <c r="AL37" s="295">
        <f>'資源化量内訳'!BC37</f>
        <v>139</v>
      </c>
      <c r="AM37" s="295">
        <f>'資源化量内訳'!BO37</f>
        <v>0</v>
      </c>
      <c r="AN37" s="295">
        <f>'資源化量内訳'!CA37</f>
        <v>0</v>
      </c>
      <c r="AO37" s="295">
        <f>'資源化量内訳'!CM37</f>
        <v>0</v>
      </c>
      <c r="AP37" s="295">
        <f>'資源化量内訳'!CY37</f>
        <v>0</v>
      </c>
      <c r="AQ37" s="295">
        <f>'資源化量内訳'!DL37</f>
        <v>843</v>
      </c>
      <c r="AR37" s="294">
        <f t="shared" si="7"/>
        <v>2036</v>
      </c>
      <c r="AS37" s="296">
        <f t="shared" si="8"/>
        <v>24.32043356761792</v>
      </c>
      <c r="AT37" s="295">
        <f>'ごみ処理量内訳'!AI37</f>
        <v>0</v>
      </c>
      <c r="AU37" s="295">
        <f>'ごみ処理量内訳'!AJ37</f>
        <v>336</v>
      </c>
      <c r="AV37" s="295">
        <f>'ごみ処理量内訳'!AK37</f>
        <v>181</v>
      </c>
      <c r="AW37" s="294">
        <f t="shared" si="9"/>
        <v>517</v>
      </c>
    </row>
    <row r="38" spans="1:49" ht="13.5">
      <c r="A38" s="415" t="s">
        <v>362</v>
      </c>
      <c r="B38" s="415">
        <v>8235</v>
      </c>
      <c r="C38" s="415" t="s">
        <v>433</v>
      </c>
      <c r="D38" s="294">
        <f t="shared" si="2"/>
        <v>41459</v>
      </c>
      <c r="E38" s="419">
        <v>41459</v>
      </c>
      <c r="F38" s="419"/>
      <c r="G38" s="295">
        <f>'ごみ搬入量内訳'!H38</f>
        <v>11391</v>
      </c>
      <c r="H38" s="295">
        <f>'ごみ搬入量内訳'!AG38</f>
        <v>42</v>
      </c>
      <c r="I38" s="295">
        <f>'資源化量内訳'!DX38</f>
        <v>515</v>
      </c>
      <c r="J38" s="294">
        <f t="shared" si="3"/>
        <v>11948</v>
      </c>
      <c r="K38" s="294">
        <f t="shared" si="4"/>
        <v>789.5570702463268</v>
      </c>
      <c r="L38" s="295">
        <f>IF($D38&gt;0,('ごみ搬入量内訳'!E38+I38)/$D38/365*10^6,0)</f>
        <v>670.2776501095158</v>
      </c>
      <c r="M38" s="295">
        <f>IF($D38&gt;0,'ごみ搬入量内訳'!F38/$D38/365*10^6,0)</f>
        <v>119.27942013681117</v>
      </c>
      <c r="N38" s="295">
        <f>'ごみ搬入量内訳'!AH38</f>
        <v>0</v>
      </c>
      <c r="O38" s="295">
        <f>'ごみ処理量内訳'!E38</f>
        <v>8191</v>
      </c>
      <c r="P38" s="295">
        <f>'ごみ処理量内訳'!N38</f>
        <v>0</v>
      </c>
      <c r="Q38" s="295">
        <f>'ごみ処理量内訳'!F38</f>
        <v>2729</v>
      </c>
      <c r="R38" s="295">
        <f>'ごみ処理量内訳'!G38</f>
        <v>1798</v>
      </c>
      <c r="S38" s="295">
        <f>'ごみ処理量内訳'!H38</f>
        <v>0</v>
      </c>
      <c r="T38" s="295">
        <f>'ごみ処理量内訳'!I38</f>
        <v>0</v>
      </c>
      <c r="U38" s="295">
        <f>'ごみ処理量内訳'!J38</f>
        <v>0</v>
      </c>
      <c r="V38" s="295">
        <f>'ごみ処理量内訳'!K38</f>
        <v>931</v>
      </c>
      <c r="W38" s="295">
        <f>'ごみ処理量内訳'!L38</f>
        <v>0</v>
      </c>
      <c r="X38" s="295">
        <f>'ごみ処理量内訳'!M38</f>
        <v>0</v>
      </c>
      <c r="Y38" s="295">
        <f>'資源化量内訳'!R38</f>
        <v>513</v>
      </c>
      <c r="Z38" s="295">
        <f>'資源化量内訳'!S38</f>
        <v>0</v>
      </c>
      <c r="AA38" s="295">
        <f>'資源化量内訳'!T38</f>
        <v>513</v>
      </c>
      <c r="AB38" s="295">
        <f>'資源化量内訳'!U38</f>
        <v>0</v>
      </c>
      <c r="AC38" s="295">
        <f>'資源化量内訳'!V38</f>
        <v>0</v>
      </c>
      <c r="AD38" s="295">
        <f>'資源化量内訳'!W38</f>
        <v>0</v>
      </c>
      <c r="AE38" s="295">
        <f>'資源化量内訳'!X38</f>
        <v>0</v>
      </c>
      <c r="AF38" s="295">
        <f>'資源化量内訳'!Y38</f>
        <v>0</v>
      </c>
      <c r="AG38" s="295">
        <f>'資源化量内訳'!Z38</f>
        <v>0</v>
      </c>
      <c r="AH38" s="295">
        <f>'資源化量内訳'!AA38</f>
        <v>0</v>
      </c>
      <c r="AI38" s="294">
        <f t="shared" si="5"/>
        <v>11433</v>
      </c>
      <c r="AJ38" s="296">
        <f t="shared" si="6"/>
        <v>100</v>
      </c>
      <c r="AK38" s="295">
        <f>'資源化量内訳'!AP38</f>
        <v>0</v>
      </c>
      <c r="AL38" s="295">
        <f>'資源化量内訳'!BC38</f>
        <v>493</v>
      </c>
      <c r="AM38" s="295">
        <f>'資源化量内訳'!BO38</f>
        <v>0</v>
      </c>
      <c r="AN38" s="295">
        <f>'資源化量内訳'!CA38</f>
        <v>0</v>
      </c>
      <c r="AO38" s="295">
        <f>'資源化量内訳'!CM38</f>
        <v>0</v>
      </c>
      <c r="AP38" s="295">
        <f>'資源化量内訳'!CY38</f>
        <v>931</v>
      </c>
      <c r="AQ38" s="295">
        <f>'資源化量内訳'!DL38</f>
        <v>0</v>
      </c>
      <c r="AR38" s="294">
        <f t="shared" si="7"/>
        <v>1424</v>
      </c>
      <c r="AS38" s="296">
        <f t="shared" si="8"/>
        <v>20.522263140274525</v>
      </c>
      <c r="AT38" s="295">
        <f>'ごみ処理量内訳'!AI38</f>
        <v>0</v>
      </c>
      <c r="AU38" s="295">
        <f>'ごみ処理量内訳'!AJ38</f>
        <v>1076</v>
      </c>
      <c r="AV38" s="295">
        <f>'ごみ処理量内訳'!AK38</f>
        <v>312</v>
      </c>
      <c r="AW38" s="294">
        <f t="shared" si="9"/>
        <v>1388</v>
      </c>
    </row>
    <row r="39" spans="1:49" ht="13.5">
      <c r="A39" s="415" t="s">
        <v>362</v>
      </c>
      <c r="B39" s="415">
        <v>8236</v>
      </c>
      <c r="C39" s="415" t="s">
        <v>434</v>
      </c>
      <c r="D39" s="294">
        <f t="shared" si="2"/>
        <v>53596</v>
      </c>
      <c r="E39" s="419">
        <v>53596</v>
      </c>
      <c r="F39" s="419"/>
      <c r="G39" s="295">
        <f>'ごみ搬入量内訳'!H39</f>
        <v>13366</v>
      </c>
      <c r="H39" s="295">
        <f>'ごみ搬入量内訳'!AG39</f>
        <v>3127</v>
      </c>
      <c r="I39" s="295">
        <f>'資源化量内訳'!DX39</f>
        <v>0</v>
      </c>
      <c r="J39" s="294">
        <f t="shared" si="3"/>
        <v>16493</v>
      </c>
      <c r="K39" s="294">
        <f t="shared" si="4"/>
        <v>843.0909278651953</v>
      </c>
      <c r="L39" s="295">
        <f>IF($D39&gt;0,('ごみ搬入量内訳'!E39+I39)/$D39/365*10^6,0)</f>
        <v>604.5738436828756</v>
      </c>
      <c r="M39" s="295">
        <f>IF($D39&gt;0,'ごみ搬入量内訳'!F39/$D39/365*10^6,0)</f>
        <v>238.51708418231985</v>
      </c>
      <c r="N39" s="295">
        <f>'ごみ搬入量内訳'!AH39</f>
        <v>120</v>
      </c>
      <c r="O39" s="295">
        <f>'ごみ処理量内訳'!E39</f>
        <v>14746</v>
      </c>
      <c r="P39" s="295">
        <f>'ごみ処理量内訳'!N39</f>
        <v>0</v>
      </c>
      <c r="Q39" s="295">
        <f>'ごみ処理量内訳'!F39</f>
        <v>1564</v>
      </c>
      <c r="R39" s="295">
        <f>'ごみ処理量内訳'!G39</f>
        <v>1397</v>
      </c>
      <c r="S39" s="295">
        <f>'ごみ処理量内訳'!H39</f>
        <v>0</v>
      </c>
      <c r="T39" s="295">
        <f>'ごみ処理量内訳'!I39</f>
        <v>0</v>
      </c>
      <c r="U39" s="295">
        <f>'ごみ処理量内訳'!J39</f>
        <v>0</v>
      </c>
      <c r="V39" s="295">
        <f>'ごみ処理量内訳'!K39</f>
        <v>0</v>
      </c>
      <c r="W39" s="295">
        <f>'ごみ処理量内訳'!L39</f>
        <v>152</v>
      </c>
      <c r="X39" s="295">
        <f>'ごみ処理量内訳'!M39</f>
        <v>15</v>
      </c>
      <c r="Y39" s="295">
        <f>'資源化量内訳'!R39</f>
        <v>183</v>
      </c>
      <c r="Z39" s="295">
        <f>'資源化量内訳'!S39</f>
        <v>183</v>
      </c>
      <c r="AA39" s="295">
        <f>'資源化量内訳'!T39</f>
        <v>0</v>
      </c>
      <c r="AB39" s="295">
        <f>'資源化量内訳'!U39</f>
        <v>0</v>
      </c>
      <c r="AC39" s="295">
        <f>'資源化量内訳'!V39</f>
        <v>0</v>
      </c>
      <c r="AD39" s="295">
        <f>'資源化量内訳'!W39</f>
        <v>0</v>
      </c>
      <c r="AE39" s="295">
        <f>'資源化量内訳'!X39</f>
        <v>0</v>
      </c>
      <c r="AF39" s="295">
        <f>'資源化量内訳'!Y39</f>
        <v>0</v>
      </c>
      <c r="AG39" s="295">
        <f>'資源化量内訳'!Z39</f>
        <v>0</v>
      </c>
      <c r="AH39" s="295">
        <f>'資源化量内訳'!AA39</f>
        <v>0</v>
      </c>
      <c r="AI39" s="294">
        <f t="shared" si="5"/>
        <v>16493</v>
      </c>
      <c r="AJ39" s="296">
        <f t="shared" si="6"/>
        <v>100</v>
      </c>
      <c r="AK39" s="295">
        <f>'資源化量内訳'!AP39</f>
        <v>970</v>
      </c>
      <c r="AL39" s="295">
        <f>'資源化量内訳'!BC39</f>
        <v>886</v>
      </c>
      <c r="AM39" s="295">
        <f>'資源化量内訳'!BO39</f>
        <v>0</v>
      </c>
      <c r="AN39" s="295">
        <f>'資源化量内訳'!CA39</f>
        <v>0</v>
      </c>
      <c r="AO39" s="295">
        <f>'資源化量内訳'!CM39</f>
        <v>0</v>
      </c>
      <c r="AP39" s="295">
        <f>'資源化量内訳'!CY39</f>
        <v>0</v>
      </c>
      <c r="AQ39" s="295">
        <f>'資源化量内訳'!DL39</f>
        <v>152</v>
      </c>
      <c r="AR39" s="294">
        <f t="shared" si="7"/>
        <v>2008</v>
      </c>
      <c r="AS39" s="296">
        <f t="shared" si="8"/>
        <v>13.284423694900868</v>
      </c>
      <c r="AT39" s="295">
        <f>'ごみ処理量内訳'!AI39</f>
        <v>0</v>
      </c>
      <c r="AU39" s="295">
        <f>'ごみ処理量内訳'!AJ39</f>
        <v>1674</v>
      </c>
      <c r="AV39" s="295">
        <f>'ごみ処理量内訳'!AK39</f>
        <v>374</v>
      </c>
      <c r="AW39" s="294">
        <f t="shared" si="9"/>
        <v>2048</v>
      </c>
    </row>
    <row r="40" spans="1:49" ht="13.5">
      <c r="A40" s="415" t="s">
        <v>362</v>
      </c>
      <c r="B40" s="415">
        <v>8302</v>
      </c>
      <c r="C40" s="415" t="s">
        <v>435</v>
      </c>
      <c r="D40" s="294">
        <f t="shared" si="2"/>
        <v>35488</v>
      </c>
      <c r="E40" s="419">
        <v>35488</v>
      </c>
      <c r="F40" s="419"/>
      <c r="G40" s="295">
        <f>'ごみ搬入量内訳'!H40</f>
        <v>8638</v>
      </c>
      <c r="H40" s="295">
        <f>'ごみ搬入量内訳'!AG40</f>
        <v>490</v>
      </c>
      <c r="I40" s="295">
        <f>'資源化量内訳'!DX40</f>
        <v>0</v>
      </c>
      <c r="J40" s="294">
        <f t="shared" si="3"/>
        <v>9128</v>
      </c>
      <c r="K40" s="294">
        <f t="shared" si="4"/>
        <v>704.6950850451475</v>
      </c>
      <c r="L40" s="295">
        <f>IF($D40&gt;0,('ごみ搬入量内訳'!E40+I40)/$D40/365*10^6,0)</f>
        <v>601.8627172449573</v>
      </c>
      <c r="M40" s="295">
        <f>IF($D40&gt;0,'ごみ搬入量内訳'!F40/$D40/365*10^6,0)</f>
        <v>102.83236780019023</v>
      </c>
      <c r="N40" s="295">
        <f>'ごみ搬入量内訳'!AH40</f>
        <v>154</v>
      </c>
      <c r="O40" s="295">
        <f>'ごみ処理量内訳'!E40</f>
        <v>7952</v>
      </c>
      <c r="P40" s="295">
        <f>'ごみ処理量内訳'!N40</f>
        <v>0</v>
      </c>
      <c r="Q40" s="295">
        <f>'ごみ処理量内訳'!F40</f>
        <v>980</v>
      </c>
      <c r="R40" s="295">
        <f>'ごみ処理量内訳'!G40</f>
        <v>763</v>
      </c>
      <c r="S40" s="295">
        <f>'ごみ処理量内訳'!H40</f>
        <v>0</v>
      </c>
      <c r="T40" s="295">
        <f>'ごみ処理量内訳'!I40</f>
        <v>0</v>
      </c>
      <c r="U40" s="295">
        <f>'ごみ処理量内訳'!J40</f>
        <v>0</v>
      </c>
      <c r="V40" s="295">
        <f>'ごみ処理量内訳'!K40</f>
        <v>0</v>
      </c>
      <c r="W40" s="295">
        <f>'ごみ処理量内訳'!L40</f>
        <v>200</v>
      </c>
      <c r="X40" s="295">
        <f>'ごみ処理量内訳'!M40</f>
        <v>17</v>
      </c>
      <c r="Y40" s="295">
        <f>'資源化量内訳'!R40</f>
        <v>193</v>
      </c>
      <c r="Z40" s="295">
        <f>'資源化量内訳'!S40</f>
        <v>193</v>
      </c>
      <c r="AA40" s="295">
        <f>'資源化量内訳'!T40</f>
        <v>0</v>
      </c>
      <c r="AB40" s="295">
        <f>'資源化量内訳'!U40</f>
        <v>0</v>
      </c>
      <c r="AC40" s="295">
        <f>'資源化量内訳'!V40</f>
        <v>0</v>
      </c>
      <c r="AD40" s="295">
        <f>'資源化量内訳'!W40</f>
        <v>0</v>
      </c>
      <c r="AE40" s="295">
        <f>'資源化量内訳'!X40</f>
        <v>0</v>
      </c>
      <c r="AF40" s="295">
        <f>'資源化量内訳'!Y40</f>
        <v>0</v>
      </c>
      <c r="AG40" s="295">
        <f>'資源化量内訳'!Z40</f>
        <v>0</v>
      </c>
      <c r="AH40" s="295">
        <f>'資源化量内訳'!AA40</f>
        <v>0</v>
      </c>
      <c r="AI40" s="294">
        <f t="shared" si="5"/>
        <v>9125</v>
      </c>
      <c r="AJ40" s="296">
        <f t="shared" si="6"/>
        <v>100</v>
      </c>
      <c r="AK40" s="295">
        <f>'資源化量内訳'!AP40</f>
        <v>0</v>
      </c>
      <c r="AL40" s="295">
        <f>'資源化量内訳'!BC40</f>
        <v>281</v>
      </c>
      <c r="AM40" s="295">
        <f>'資源化量内訳'!BO40</f>
        <v>0</v>
      </c>
      <c r="AN40" s="295">
        <f>'資源化量内訳'!CA40</f>
        <v>0</v>
      </c>
      <c r="AO40" s="295">
        <f>'資源化量内訳'!CM40</f>
        <v>0</v>
      </c>
      <c r="AP40" s="295">
        <f>'資源化量内訳'!CY40</f>
        <v>0</v>
      </c>
      <c r="AQ40" s="295">
        <f>'資源化量内訳'!DL40</f>
        <v>200</v>
      </c>
      <c r="AR40" s="294">
        <f t="shared" si="7"/>
        <v>481</v>
      </c>
      <c r="AS40" s="296">
        <f t="shared" si="8"/>
        <v>7.386301369863013</v>
      </c>
      <c r="AT40" s="295">
        <f>'ごみ処理量内訳'!AI40</f>
        <v>0</v>
      </c>
      <c r="AU40" s="295">
        <f>'ごみ処理量内訳'!AJ40</f>
        <v>836</v>
      </c>
      <c r="AV40" s="295">
        <f>'ごみ処理量内訳'!AK40</f>
        <v>499</v>
      </c>
      <c r="AW40" s="294">
        <f t="shared" si="9"/>
        <v>1335</v>
      </c>
    </row>
    <row r="41" spans="1:49" ht="13.5">
      <c r="A41" s="415" t="s">
        <v>362</v>
      </c>
      <c r="B41" s="415">
        <v>8309</v>
      </c>
      <c r="C41" s="415" t="s">
        <v>436</v>
      </c>
      <c r="D41" s="294">
        <f t="shared" si="2"/>
        <v>18790</v>
      </c>
      <c r="E41" s="419">
        <v>18790</v>
      </c>
      <c r="F41" s="419"/>
      <c r="G41" s="295">
        <f>'ごみ搬入量内訳'!H41</f>
        <v>9386</v>
      </c>
      <c r="H41" s="295">
        <f>'ごみ搬入量内訳'!AG41</f>
        <v>918</v>
      </c>
      <c r="I41" s="295">
        <f>'資源化量内訳'!DX41</f>
        <v>0</v>
      </c>
      <c r="J41" s="294">
        <f t="shared" si="3"/>
        <v>10304</v>
      </c>
      <c r="K41" s="294">
        <f t="shared" si="4"/>
        <v>1502.4021812826702</v>
      </c>
      <c r="L41" s="295">
        <f>IF($D41&gt;0,('ごみ搬入量内訳'!E41+I41)/$D41/365*10^6,0)</f>
        <v>1052.7313420866533</v>
      </c>
      <c r="M41" s="295">
        <f>IF($D41&gt;0,'ごみ搬入量内訳'!F41/$D41/365*10^6,0)</f>
        <v>449.6708391960165</v>
      </c>
      <c r="N41" s="295">
        <f>'ごみ搬入量内訳'!AH41</f>
        <v>0</v>
      </c>
      <c r="O41" s="295">
        <f>'ごみ処理量内訳'!E41</f>
        <v>8670</v>
      </c>
      <c r="P41" s="295">
        <f>'ごみ処理量内訳'!N41</f>
        <v>0</v>
      </c>
      <c r="Q41" s="295">
        <f>'ごみ処理量内訳'!F41</f>
        <v>356</v>
      </c>
      <c r="R41" s="295">
        <f>'ごみ処理量内訳'!G41</f>
        <v>356</v>
      </c>
      <c r="S41" s="295">
        <f>'ごみ処理量内訳'!H41</f>
        <v>0</v>
      </c>
      <c r="T41" s="295">
        <f>'ごみ処理量内訳'!I41</f>
        <v>0</v>
      </c>
      <c r="U41" s="295">
        <f>'ごみ処理量内訳'!J41</f>
        <v>0</v>
      </c>
      <c r="V41" s="295">
        <f>'ごみ処理量内訳'!K41</f>
        <v>0</v>
      </c>
      <c r="W41" s="295">
        <f>'ごみ処理量内訳'!L41</f>
        <v>0</v>
      </c>
      <c r="X41" s="295">
        <f>'ごみ処理量内訳'!M41</f>
        <v>0</v>
      </c>
      <c r="Y41" s="295">
        <f>'資源化量内訳'!R41</f>
        <v>1278</v>
      </c>
      <c r="Z41" s="295">
        <f>'資源化量内訳'!S41</f>
        <v>955</v>
      </c>
      <c r="AA41" s="295">
        <f>'資源化量内訳'!T41</f>
        <v>98</v>
      </c>
      <c r="AB41" s="295">
        <f>'資源化量内訳'!U41</f>
        <v>161</v>
      </c>
      <c r="AC41" s="295">
        <f>'資源化量内訳'!V41</f>
        <v>58</v>
      </c>
      <c r="AD41" s="295">
        <f>'資源化量内訳'!W41</f>
        <v>0</v>
      </c>
      <c r="AE41" s="295">
        <f>'資源化量内訳'!X41</f>
        <v>6</v>
      </c>
      <c r="AF41" s="295">
        <f>'資源化量内訳'!Y41</f>
        <v>0</v>
      </c>
      <c r="AG41" s="295">
        <f>'資源化量内訳'!Z41</f>
        <v>0</v>
      </c>
      <c r="AH41" s="295">
        <f>'資源化量内訳'!AA41</f>
        <v>0</v>
      </c>
      <c r="AI41" s="294">
        <f t="shared" si="5"/>
        <v>10304</v>
      </c>
      <c r="AJ41" s="296">
        <f t="shared" si="6"/>
        <v>100</v>
      </c>
      <c r="AK41" s="295">
        <f>'資源化量内訳'!AP41</f>
        <v>24</v>
      </c>
      <c r="AL41" s="295">
        <f>'資源化量内訳'!BC41</f>
        <v>225</v>
      </c>
      <c r="AM41" s="295">
        <f>'資源化量内訳'!BO41</f>
        <v>0</v>
      </c>
      <c r="AN41" s="295">
        <f>'資源化量内訳'!CA41</f>
        <v>0</v>
      </c>
      <c r="AO41" s="295">
        <f>'資源化量内訳'!CM41</f>
        <v>0</v>
      </c>
      <c r="AP41" s="295">
        <f>'資源化量内訳'!CY41</f>
        <v>0</v>
      </c>
      <c r="AQ41" s="295">
        <f>'資源化量内訳'!DL41</f>
        <v>0</v>
      </c>
      <c r="AR41" s="294">
        <f t="shared" si="7"/>
        <v>249</v>
      </c>
      <c r="AS41" s="296">
        <f t="shared" si="8"/>
        <v>14.81948757763975</v>
      </c>
      <c r="AT41" s="295">
        <f>'ごみ処理量内訳'!AI41</f>
        <v>0</v>
      </c>
      <c r="AU41" s="295">
        <f>'ごみ処理量内訳'!AJ41</f>
        <v>1342</v>
      </c>
      <c r="AV41" s="295">
        <f>'ごみ処理量内訳'!AK41</f>
        <v>125</v>
      </c>
      <c r="AW41" s="294">
        <f t="shared" si="9"/>
        <v>1467</v>
      </c>
    </row>
    <row r="42" spans="1:49" ht="13.5">
      <c r="A42" s="415" t="s">
        <v>362</v>
      </c>
      <c r="B42" s="415">
        <v>8310</v>
      </c>
      <c r="C42" s="415" t="s">
        <v>437</v>
      </c>
      <c r="D42" s="294">
        <f t="shared" si="2"/>
        <v>22790</v>
      </c>
      <c r="E42" s="419">
        <v>22790</v>
      </c>
      <c r="F42" s="419"/>
      <c r="G42" s="295">
        <f>'ごみ搬入量内訳'!H42</f>
        <v>5910</v>
      </c>
      <c r="H42" s="295">
        <f>'ごみ搬入量内訳'!AG42</f>
        <v>418</v>
      </c>
      <c r="I42" s="295">
        <f>'資源化量内訳'!DX42</f>
        <v>339</v>
      </c>
      <c r="J42" s="294">
        <f t="shared" si="3"/>
        <v>6667</v>
      </c>
      <c r="K42" s="294">
        <f t="shared" si="4"/>
        <v>801.4810629511862</v>
      </c>
      <c r="L42" s="295">
        <f>IF($D42&gt;0,('ごみ搬入量内訳'!E42+I42)/$D42/365*10^6,0)</f>
        <v>689.4396124231367</v>
      </c>
      <c r="M42" s="295">
        <f>IF($D42&gt;0,'ごみ搬入量内訳'!F42/$D42/365*10^6,0)</f>
        <v>112.04145052804942</v>
      </c>
      <c r="N42" s="295">
        <f>'ごみ搬入量内訳'!AH42</f>
        <v>0</v>
      </c>
      <c r="O42" s="295">
        <f>'ごみ処理量内訳'!E42</f>
        <v>5376</v>
      </c>
      <c r="P42" s="295">
        <f>'ごみ処理量内訳'!N42</f>
        <v>0</v>
      </c>
      <c r="Q42" s="295">
        <f>'ごみ処理量内訳'!F42</f>
        <v>952</v>
      </c>
      <c r="R42" s="295">
        <f>'ごみ処理量内訳'!G42</f>
        <v>361</v>
      </c>
      <c r="S42" s="295">
        <f>'ごみ処理量内訳'!H42</f>
        <v>0</v>
      </c>
      <c r="T42" s="295">
        <f>'ごみ処理量内訳'!I42</f>
        <v>0</v>
      </c>
      <c r="U42" s="295">
        <f>'ごみ処理量内訳'!J42</f>
        <v>0</v>
      </c>
      <c r="V42" s="295">
        <f>'ごみ処理量内訳'!K42</f>
        <v>0</v>
      </c>
      <c r="W42" s="295">
        <f>'ごみ処理量内訳'!L42</f>
        <v>530</v>
      </c>
      <c r="X42" s="295">
        <f>'ごみ処理量内訳'!M42</f>
        <v>61</v>
      </c>
      <c r="Y42" s="295">
        <f>'資源化量内訳'!R42</f>
        <v>0</v>
      </c>
      <c r="Z42" s="295">
        <f>'資源化量内訳'!S42</f>
        <v>0</v>
      </c>
      <c r="AA42" s="295">
        <f>'資源化量内訳'!T42</f>
        <v>0</v>
      </c>
      <c r="AB42" s="295">
        <f>'資源化量内訳'!U42</f>
        <v>0</v>
      </c>
      <c r="AC42" s="295">
        <f>'資源化量内訳'!V42</f>
        <v>0</v>
      </c>
      <c r="AD42" s="295">
        <f>'資源化量内訳'!W42</f>
        <v>0</v>
      </c>
      <c r="AE42" s="295">
        <f>'資源化量内訳'!X42</f>
        <v>0</v>
      </c>
      <c r="AF42" s="295">
        <f>'資源化量内訳'!Y42</f>
        <v>0</v>
      </c>
      <c r="AG42" s="295">
        <f>'資源化量内訳'!Z42</f>
        <v>0</v>
      </c>
      <c r="AH42" s="295">
        <f>'資源化量内訳'!AA42</f>
        <v>0</v>
      </c>
      <c r="AI42" s="294">
        <f t="shared" si="5"/>
        <v>6328</v>
      </c>
      <c r="AJ42" s="296">
        <f t="shared" si="6"/>
        <v>100</v>
      </c>
      <c r="AK42" s="295">
        <f>'資源化量内訳'!AP42</f>
        <v>0</v>
      </c>
      <c r="AL42" s="295">
        <f>'資源化量内訳'!BC42</f>
        <v>263</v>
      </c>
      <c r="AM42" s="295">
        <f>'資源化量内訳'!BO42</f>
        <v>0</v>
      </c>
      <c r="AN42" s="295">
        <f>'資源化量内訳'!CA42</f>
        <v>0</v>
      </c>
      <c r="AO42" s="295">
        <f>'資源化量内訳'!CM42</f>
        <v>0</v>
      </c>
      <c r="AP42" s="295">
        <f>'資源化量内訳'!CY42</f>
        <v>0</v>
      </c>
      <c r="AQ42" s="295">
        <f>'資源化量内訳'!DL42</f>
        <v>364</v>
      </c>
      <c r="AR42" s="294">
        <f t="shared" si="7"/>
        <v>627</v>
      </c>
      <c r="AS42" s="296">
        <f t="shared" si="8"/>
        <v>14.48927553622319</v>
      </c>
      <c r="AT42" s="295">
        <f>'ごみ処理量内訳'!AI42</f>
        <v>0</v>
      </c>
      <c r="AU42" s="295">
        <f>'ごみ処理量内訳'!AJ42</f>
        <v>531</v>
      </c>
      <c r="AV42" s="295">
        <f>'ごみ処理量内訳'!AK42</f>
        <v>231</v>
      </c>
      <c r="AW42" s="294">
        <f t="shared" si="9"/>
        <v>762</v>
      </c>
    </row>
    <row r="43" spans="1:49" ht="13.5">
      <c r="A43" s="415" t="s">
        <v>362</v>
      </c>
      <c r="B43" s="415">
        <v>8341</v>
      </c>
      <c r="C43" s="415" t="s">
        <v>438</v>
      </c>
      <c r="D43" s="294">
        <f t="shared" si="2"/>
        <v>35926</v>
      </c>
      <c r="E43" s="419">
        <v>35926</v>
      </c>
      <c r="F43" s="419"/>
      <c r="G43" s="295">
        <f>'ごみ搬入量内訳'!H43</f>
        <v>12889</v>
      </c>
      <c r="H43" s="295">
        <f>'ごみ搬入量内訳'!AG43</f>
        <v>1928</v>
      </c>
      <c r="I43" s="295">
        <f>'資源化量内訳'!DX43</f>
        <v>207</v>
      </c>
      <c r="J43" s="294">
        <f t="shared" si="3"/>
        <v>15024</v>
      </c>
      <c r="K43" s="294">
        <f t="shared" si="4"/>
        <v>1145.7341155602194</v>
      </c>
      <c r="L43" s="295">
        <f>IF($D43&gt;0,('ごみ搬入量内訳'!E43+I43)/$D43/365*10^6,0)</f>
        <v>937.8486523668514</v>
      </c>
      <c r="M43" s="295">
        <f>IF($D43&gt;0,'ごみ搬入量内訳'!F43/$D43/365*10^6,0)</f>
        <v>207.8854631933678</v>
      </c>
      <c r="N43" s="295">
        <f>'ごみ搬入量内訳'!AH43</f>
        <v>0</v>
      </c>
      <c r="O43" s="295">
        <f>'ごみ処理量内訳'!E43</f>
        <v>11249</v>
      </c>
      <c r="P43" s="295">
        <f>'ごみ処理量内訳'!N43</f>
        <v>0</v>
      </c>
      <c r="Q43" s="295">
        <f>'ごみ処理量内訳'!F43</f>
        <v>1851</v>
      </c>
      <c r="R43" s="295">
        <f>'ごみ処理量内訳'!G43</f>
        <v>1306</v>
      </c>
      <c r="S43" s="295">
        <f>'ごみ処理量内訳'!H43</f>
        <v>3</v>
      </c>
      <c r="T43" s="295">
        <f>'ごみ処理量内訳'!I43</f>
        <v>0</v>
      </c>
      <c r="U43" s="295">
        <f>'ごみ処理量内訳'!J43</f>
        <v>0</v>
      </c>
      <c r="V43" s="295">
        <f>'ごみ処理量内訳'!K43</f>
        <v>0</v>
      </c>
      <c r="W43" s="295">
        <f>'ごみ処理量内訳'!L43</f>
        <v>542</v>
      </c>
      <c r="X43" s="295">
        <f>'ごみ処理量内訳'!M43</f>
        <v>0</v>
      </c>
      <c r="Y43" s="295">
        <f>'資源化量内訳'!R43</f>
        <v>1721</v>
      </c>
      <c r="Z43" s="295">
        <f>'資源化量内訳'!S43</f>
        <v>1602</v>
      </c>
      <c r="AA43" s="295">
        <f>'資源化量内訳'!T43</f>
        <v>0</v>
      </c>
      <c r="AB43" s="295">
        <f>'資源化量内訳'!U43</f>
        <v>0</v>
      </c>
      <c r="AC43" s="295">
        <f>'資源化量内訳'!V43</f>
        <v>0</v>
      </c>
      <c r="AD43" s="295">
        <f>'資源化量内訳'!W43</f>
        <v>0</v>
      </c>
      <c r="AE43" s="295">
        <f>'資源化量内訳'!X43</f>
        <v>106</v>
      </c>
      <c r="AF43" s="295">
        <f>'資源化量内訳'!Y43</f>
        <v>0</v>
      </c>
      <c r="AG43" s="295">
        <f>'資源化量内訳'!Z43</f>
        <v>0</v>
      </c>
      <c r="AH43" s="295">
        <f>'資源化量内訳'!AA43</f>
        <v>13</v>
      </c>
      <c r="AI43" s="294">
        <f t="shared" si="5"/>
        <v>14821</v>
      </c>
      <c r="AJ43" s="296">
        <f t="shared" si="6"/>
        <v>100</v>
      </c>
      <c r="AK43" s="295">
        <f>'資源化量内訳'!AP43</f>
        <v>0</v>
      </c>
      <c r="AL43" s="295">
        <f>'資源化量内訳'!BC43</f>
        <v>476</v>
      </c>
      <c r="AM43" s="295">
        <f>'資源化量内訳'!BO43</f>
        <v>3</v>
      </c>
      <c r="AN43" s="295">
        <f>'資源化量内訳'!CA43</f>
        <v>0</v>
      </c>
      <c r="AO43" s="295">
        <f>'資源化量内訳'!CM43</f>
        <v>0</v>
      </c>
      <c r="AP43" s="295">
        <f>'資源化量内訳'!CY43</f>
        <v>0</v>
      </c>
      <c r="AQ43" s="295">
        <f>'資源化量内訳'!DL43</f>
        <v>488</v>
      </c>
      <c r="AR43" s="294">
        <f t="shared" si="7"/>
        <v>967</v>
      </c>
      <c r="AS43" s="296">
        <f t="shared" si="8"/>
        <v>19.264040457812083</v>
      </c>
      <c r="AT43" s="295">
        <f>'ごみ処理量内訳'!AI43</f>
        <v>0</v>
      </c>
      <c r="AU43" s="295">
        <f>'ごみ処理量内訳'!AJ43</f>
        <v>1770</v>
      </c>
      <c r="AV43" s="295">
        <f>'ごみ処理量内訳'!AK43</f>
        <v>354</v>
      </c>
      <c r="AW43" s="294">
        <f t="shared" si="9"/>
        <v>2124</v>
      </c>
    </row>
    <row r="44" spans="1:49" ht="13.5">
      <c r="A44" s="415" t="s">
        <v>362</v>
      </c>
      <c r="B44" s="415">
        <v>8364</v>
      </c>
      <c r="C44" s="415" t="s">
        <v>439</v>
      </c>
      <c r="D44" s="294">
        <f t="shared" si="2"/>
        <v>22350</v>
      </c>
      <c r="E44" s="419">
        <v>22350</v>
      </c>
      <c r="F44" s="419"/>
      <c r="G44" s="295">
        <f>'ごみ搬入量内訳'!H44</f>
        <v>6085</v>
      </c>
      <c r="H44" s="295">
        <f>'ごみ搬入量内訳'!AG44</f>
        <v>1260</v>
      </c>
      <c r="I44" s="295">
        <f>'資源化量内訳'!DX44</f>
        <v>0</v>
      </c>
      <c r="J44" s="294">
        <f t="shared" si="3"/>
        <v>7345</v>
      </c>
      <c r="K44" s="294">
        <f t="shared" si="4"/>
        <v>900.3708130305538</v>
      </c>
      <c r="L44" s="295">
        <f>IF($D44&gt;0,('ごみ搬入量内訳'!E44+I44)/$D44/365*10^6,0)</f>
        <v>747.3874536483712</v>
      </c>
      <c r="M44" s="295">
        <f>IF($D44&gt;0,'ごみ搬入量内訳'!F44/$D44/365*10^6,0)</f>
        <v>152.98335938218258</v>
      </c>
      <c r="N44" s="295">
        <f>'ごみ搬入量内訳'!AH44</f>
        <v>0</v>
      </c>
      <c r="O44" s="295">
        <f>'ごみ処理量内訳'!E44</f>
        <v>5994</v>
      </c>
      <c r="P44" s="295">
        <f>'ごみ処理量内訳'!N44</f>
        <v>37</v>
      </c>
      <c r="Q44" s="295">
        <f>'ごみ処理量内訳'!F44</f>
        <v>559</v>
      </c>
      <c r="R44" s="295">
        <f>'ごみ処理量内訳'!G44</f>
        <v>374</v>
      </c>
      <c r="S44" s="295">
        <f>'ごみ処理量内訳'!H44</f>
        <v>0</v>
      </c>
      <c r="T44" s="295">
        <f>'ごみ処理量内訳'!I44</f>
        <v>0</v>
      </c>
      <c r="U44" s="295">
        <f>'ごみ処理量内訳'!J44</f>
        <v>0</v>
      </c>
      <c r="V44" s="295">
        <f>'ごみ処理量内訳'!K44</f>
        <v>0</v>
      </c>
      <c r="W44" s="295">
        <f>'ごみ処理量内訳'!L44</f>
        <v>22</v>
      </c>
      <c r="X44" s="295">
        <f>'ごみ処理量内訳'!M44</f>
        <v>163</v>
      </c>
      <c r="Y44" s="295">
        <f>'資源化量内訳'!R44</f>
        <v>755</v>
      </c>
      <c r="Z44" s="295">
        <f>'資源化量内訳'!S44</f>
        <v>587</v>
      </c>
      <c r="AA44" s="295">
        <f>'資源化量内訳'!T44</f>
        <v>0</v>
      </c>
      <c r="AB44" s="295">
        <f>'資源化量内訳'!U44</f>
        <v>168</v>
      </c>
      <c r="AC44" s="295">
        <f>'資源化量内訳'!V44</f>
        <v>0</v>
      </c>
      <c r="AD44" s="295">
        <f>'資源化量内訳'!W44</f>
        <v>0</v>
      </c>
      <c r="AE44" s="295">
        <f>'資源化量内訳'!X44</f>
        <v>0</v>
      </c>
      <c r="AF44" s="295">
        <f>'資源化量内訳'!Y44</f>
        <v>0</v>
      </c>
      <c r="AG44" s="295">
        <f>'資源化量内訳'!Z44</f>
        <v>0</v>
      </c>
      <c r="AH44" s="295">
        <f>'資源化量内訳'!AA44</f>
        <v>0</v>
      </c>
      <c r="AI44" s="294">
        <f t="shared" si="5"/>
        <v>7345</v>
      </c>
      <c r="AJ44" s="296">
        <f t="shared" si="6"/>
        <v>99.49625595643295</v>
      </c>
      <c r="AK44" s="295">
        <f>'資源化量内訳'!AP44</f>
        <v>0</v>
      </c>
      <c r="AL44" s="295">
        <f>'資源化量内訳'!BC44</f>
        <v>141</v>
      </c>
      <c r="AM44" s="295">
        <f>'資源化量内訳'!BO44</f>
        <v>0</v>
      </c>
      <c r="AN44" s="295">
        <f>'資源化量内訳'!CA44</f>
        <v>0</v>
      </c>
      <c r="AO44" s="295">
        <f>'資源化量内訳'!CM44</f>
        <v>0</v>
      </c>
      <c r="AP44" s="295">
        <f>'資源化量内訳'!CY44</f>
        <v>0</v>
      </c>
      <c r="AQ44" s="295">
        <f>'資源化量内訳'!DL44</f>
        <v>22</v>
      </c>
      <c r="AR44" s="294">
        <f t="shared" si="7"/>
        <v>163</v>
      </c>
      <c r="AS44" s="296">
        <f t="shared" si="8"/>
        <v>12.498298162014976</v>
      </c>
      <c r="AT44" s="295">
        <f>'ごみ処理量内訳'!AI44</f>
        <v>37</v>
      </c>
      <c r="AU44" s="295">
        <f>'ごみ処理量内訳'!AJ44</f>
        <v>887</v>
      </c>
      <c r="AV44" s="295">
        <f>'ごみ処理量内訳'!AK44</f>
        <v>396</v>
      </c>
      <c r="AW44" s="294">
        <f t="shared" si="9"/>
        <v>1320</v>
      </c>
    </row>
    <row r="45" spans="1:49" ht="13.5">
      <c r="A45" s="415" t="s">
        <v>362</v>
      </c>
      <c r="B45" s="415">
        <v>8442</v>
      </c>
      <c r="C45" s="415" t="s">
        <v>440</v>
      </c>
      <c r="D45" s="294">
        <f t="shared" si="2"/>
        <v>18240</v>
      </c>
      <c r="E45" s="419">
        <v>18240</v>
      </c>
      <c r="F45" s="419"/>
      <c r="G45" s="295">
        <f>'ごみ搬入量内訳'!H45</f>
        <v>6216</v>
      </c>
      <c r="H45" s="295">
        <f>'ごみ搬入量内訳'!AG45</f>
        <v>287</v>
      </c>
      <c r="I45" s="295">
        <f>'資源化量内訳'!DX45</f>
        <v>184</v>
      </c>
      <c r="J45" s="294">
        <f t="shared" si="3"/>
        <v>6687</v>
      </c>
      <c r="K45" s="294">
        <f t="shared" si="4"/>
        <v>1004.4160057678442</v>
      </c>
      <c r="L45" s="295">
        <f>IF($D45&gt;0,('ごみ搬入量内訳'!E45+I45)/$D45/365*10^6,0)</f>
        <v>789.0230713770729</v>
      </c>
      <c r="M45" s="295">
        <f>IF($D45&gt;0,'ごみ搬入量内訳'!F45/$D45/365*10^6,0)</f>
        <v>215.39293439077142</v>
      </c>
      <c r="N45" s="295">
        <f>'ごみ搬入量内訳'!AH45</f>
        <v>0</v>
      </c>
      <c r="O45" s="295">
        <f>'ごみ処理量内訳'!E45</f>
        <v>5734</v>
      </c>
      <c r="P45" s="295">
        <f>'ごみ処理量内訳'!N45</f>
        <v>0</v>
      </c>
      <c r="Q45" s="295">
        <f>'ごみ処理量内訳'!F45</f>
        <v>746</v>
      </c>
      <c r="R45" s="295">
        <f>'ごみ処理量内訳'!G45</f>
        <v>296</v>
      </c>
      <c r="S45" s="295">
        <f>'ごみ処理量内訳'!H45</f>
        <v>0</v>
      </c>
      <c r="T45" s="295">
        <f>'ごみ処理量内訳'!I45</f>
        <v>0</v>
      </c>
      <c r="U45" s="295">
        <f>'ごみ処理量内訳'!J45</f>
        <v>0</v>
      </c>
      <c r="V45" s="295">
        <f>'ごみ処理量内訳'!K45</f>
        <v>0</v>
      </c>
      <c r="W45" s="295">
        <f>'ごみ処理量内訳'!L45</f>
        <v>450</v>
      </c>
      <c r="X45" s="295">
        <f>'ごみ処理量内訳'!M45</f>
        <v>0</v>
      </c>
      <c r="Y45" s="295">
        <f>'資源化量内訳'!R45</f>
        <v>22</v>
      </c>
      <c r="Z45" s="295">
        <f>'資源化量内訳'!S45</f>
        <v>0</v>
      </c>
      <c r="AA45" s="295">
        <f>'資源化量内訳'!T45</f>
        <v>0</v>
      </c>
      <c r="AB45" s="295">
        <f>'資源化量内訳'!U45</f>
        <v>0</v>
      </c>
      <c r="AC45" s="295">
        <f>'資源化量内訳'!V45</f>
        <v>22</v>
      </c>
      <c r="AD45" s="295">
        <f>'資源化量内訳'!W45</f>
        <v>0</v>
      </c>
      <c r="AE45" s="295">
        <f>'資源化量内訳'!X45</f>
        <v>0</v>
      </c>
      <c r="AF45" s="295">
        <f>'資源化量内訳'!Y45</f>
        <v>0</v>
      </c>
      <c r="AG45" s="295">
        <f>'資源化量内訳'!Z45</f>
        <v>0</v>
      </c>
      <c r="AH45" s="295">
        <f>'資源化量内訳'!AA45</f>
        <v>0</v>
      </c>
      <c r="AI45" s="294">
        <f t="shared" si="5"/>
        <v>6502</v>
      </c>
      <c r="AJ45" s="296">
        <f t="shared" si="6"/>
        <v>100</v>
      </c>
      <c r="AK45" s="295">
        <f>'資源化量内訳'!AP45</f>
        <v>0</v>
      </c>
      <c r="AL45" s="295">
        <f>'資源化量内訳'!BC45</f>
        <v>0</v>
      </c>
      <c r="AM45" s="295">
        <f>'資源化量内訳'!BO45</f>
        <v>0</v>
      </c>
      <c r="AN45" s="295">
        <f>'資源化量内訳'!CA45</f>
        <v>0</v>
      </c>
      <c r="AO45" s="295">
        <f>'資源化量内訳'!CM45</f>
        <v>0</v>
      </c>
      <c r="AP45" s="295">
        <f>'資源化量内訳'!CY45</f>
        <v>0</v>
      </c>
      <c r="AQ45" s="295">
        <f>'資源化量内訳'!DL45</f>
        <v>331</v>
      </c>
      <c r="AR45" s="294">
        <f t="shared" si="7"/>
        <v>331</v>
      </c>
      <c r="AS45" s="296">
        <f t="shared" si="8"/>
        <v>8.031708046664672</v>
      </c>
      <c r="AT45" s="295">
        <f>'ごみ処理量内訳'!AI45</f>
        <v>0</v>
      </c>
      <c r="AU45" s="295">
        <f>'ごみ処理量内訳'!AJ45</f>
        <v>459</v>
      </c>
      <c r="AV45" s="295">
        <f>'ごみ処理量内訳'!AK45</f>
        <v>126</v>
      </c>
      <c r="AW45" s="294">
        <f t="shared" si="9"/>
        <v>585</v>
      </c>
    </row>
    <row r="46" spans="1:49" ht="13.5">
      <c r="A46" s="415" t="s">
        <v>362</v>
      </c>
      <c r="B46" s="415">
        <v>8443</v>
      </c>
      <c r="C46" s="415" t="s">
        <v>441</v>
      </c>
      <c r="D46" s="294">
        <f t="shared" si="2"/>
        <v>46793</v>
      </c>
      <c r="E46" s="419">
        <v>46793</v>
      </c>
      <c r="F46" s="419"/>
      <c r="G46" s="295">
        <f>'ごみ搬入量内訳'!H46</f>
        <v>18576</v>
      </c>
      <c r="H46" s="295">
        <f>'ごみ搬入量内訳'!AG46</f>
        <v>1872</v>
      </c>
      <c r="I46" s="295">
        <f>'資源化量内訳'!DX46</f>
        <v>217</v>
      </c>
      <c r="J46" s="294">
        <f t="shared" si="3"/>
        <v>20665</v>
      </c>
      <c r="K46" s="294">
        <f t="shared" si="4"/>
        <v>1209.9339293519197</v>
      </c>
      <c r="L46" s="295">
        <f>IF($D46&gt;0,('ごみ搬入量内訳'!E46+I46)/$D46/365*10^6,0)</f>
        <v>877.4289796887427</v>
      </c>
      <c r="M46" s="295">
        <f>IF($D46&gt;0,'ごみ搬入量内訳'!F46/$D46/365*10^6,0)</f>
        <v>332.504949663177</v>
      </c>
      <c r="N46" s="295">
        <f>'ごみ搬入量内訳'!AH46</f>
        <v>0</v>
      </c>
      <c r="O46" s="295">
        <f>'ごみ処理量内訳'!E46</f>
        <v>17444</v>
      </c>
      <c r="P46" s="295">
        <f>'ごみ処理量内訳'!N46</f>
        <v>0</v>
      </c>
      <c r="Q46" s="295">
        <f>'ごみ処理量内訳'!F46</f>
        <v>1969</v>
      </c>
      <c r="R46" s="295">
        <f>'ごみ処理量内訳'!G46</f>
        <v>1854</v>
      </c>
      <c r="S46" s="295">
        <f>'ごみ処理量内訳'!H46</f>
        <v>0</v>
      </c>
      <c r="T46" s="295">
        <f>'ごみ処理量内訳'!I46</f>
        <v>0</v>
      </c>
      <c r="U46" s="295">
        <f>'ごみ処理量内訳'!J46</f>
        <v>0</v>
      </c>
      <c r="V46" s="295">
        <f>'ごみ処理量内訳'!K46</f>
        <v>0</v>
      </c>
      <c r="W46" s="295">
        <f>'ごみ処理量内訳'!L46</f>
        <v>115</v>
      </c>
      <c r="X46" s="295">
        <f>'ごみ処理量内訳'!M46</f>
        <v>0</v>
      </c>
      <c r="Y46" s="295">
        <f>'資源化量内訳'!R46</f>
        <v>1035</v>
      </c>
      <c r="Z46" s="295">
        <f>'資源化量内訳'!S46</f>
        <v>982</v>
      </c>
      <c r="AA46" s="295">
        <f>'資源化量内訳'!T46</f>
        <v>0</v>
      </c>
      <c r="AB46" s="295">
        <f>'資源化量内訳'!U46</f>
        <v>0</v>
      </c>
      <c r="AC46" s="295">
        <f>'資源化量内訳'!V46</f>
        <v>0</v>
      </c>
      <c r="AD46" s="295">
        <f>'資源化量内訳'!W46</f>
        <v>0</v>
      </c>
      <c r="AE46" s="295">
        <f>'資源化量内訳'!X46</f>
        <v>53</v>
      </c>
      <c r="AF46" s="295">
        <f>'資源化量内訳'!Y46</f>
        <v>0</v>
      </c>
      <c r="AG46" s="295">
        <f>'資源化量内訳'!Z46</f>
        <v>0</v>
      </c>
      <c r="AH46" s="295">
        <f>'資源化量内訳'!AA46</f>
        <v>0</v>
      </c>
      <c r="AI46" s="294">
        <f t="shared" si="5"/>
        <v>20448</v>
      </c>
      <c r="AJ46" s="296">
        <f t="shared" si="6"/>
        <v>100</v>
      </c>
      <c r="AK46" s="295">
        <f>'資源化量内訳'!AP46</f>
        <v>0</v>
      </c>
      <c r="AL46" s="295">
        <f>'資源化量内訳'!BC46</f>
        <v>855</v>
      </c>
      <c r="AM46" s="295">
        <f>'資源化量内訳'!BO46</f>
        <v>0</v>
      </c>
      <c r="AN46" s="295">
        <f>'資源化量内訳'!CA46</f>
        <v>0</v>
      </c>
      <c r="AO46" s="295">
        <f>'資源化量内訳'!CM46</f>
        <v>0</v>
      </c>
      <c r="AP46" s="295">
        <f>'資源化量内訳'!CY46</f>
        <v>0</v>
      </c>
      <c r="AQ46" s="295">
        <f>'資源化量内訳'!DL46</f>
        <v>115</v>
      </c>
      <c r="AR46" s="294">
        <f t="shared" si="7"/>
        <v>970</v>
      </c>
      <c r="AS46" s="296">
        <f t="shared" si="8"/>
        <v>10.7524800387128</v>
      </c>
      <c r="AT46" s="295">
        <f>'ごみ処理量内訳'!AI46</f>
        <v>0</v>
      </c>
      <c r="AU46" s="295">
        <f>'ごみ処理量内訳'!AJ46</f>
        <v>2180</v>
      </c>
      <c r="AV46" s="295">
        <f>'ごみ処理量内訳'!AK46</f>
        <v>428</v>
      </c>
      <c r="AW46" s="294">
        <f t="shared" si="9"/>
        <v>2608</v>
      </c>
    </row>
    <row r="47" spans="1:49" ht="13.5">
      <c r="A47" s="415" t="s">
        <v>362</v>
      </c>
      <c r="B47" s="415">
        <v>8447</v>
      </c>
      <c r="C47" s="415" t="s">
        <v>442</v>
      </c>
      <c r="D47" s="294">
        <f t="shared" si="2"/>
        <v>11197</v>
      </c>
      <c r="E47" s="419">
        <v>11197</v>
      </c>
      <c r="F47" s="419"/>
      <c r="G47" s="295">
        <f>'ごみ搬入量内訳'!H47</f>
        <v>3053</v>
      </c>
      <c r="H47" s="295">
        <f>'ごみ搬入量内訳'!AG47</f>
        <v>26</v>
      </c>
      <c r="I47" s="295">
        <f>'資源化量内訳'!DX47</f>
        <v>0</v>
      </c>
      <c r="J47" s="294">
        <f t="shared" si="3"/>
        <v>3079</v>
      </c>
      <c r="K47" s="294">
        <f t="shared" si="4"/>
        <v>753.3818378455089</v>
      </c>
      <c r="L47" s="295">
        <f>IF($D47&gt;0,('ごみ搬入量内訳'!E47+I47)/$D47/365*10^6,0)</f>
        <v>633.4867093803257</v>
      </c>
      <c r="M47" s="295">
        <f>IF($D47&gt;0,'ごみ搬入量内訳'!F47/$D47/365*10^6,0)</f>
        <v>119.89512846518332</v>
      </c>
      <c r="N47" s="295">
        <f>'ごみ搬入量内訳'!AH47</f>
        <v>0</v>
      </c>
      <c r="O47" s="295">
        <f>'ごみ処理量内訳'!E47</f>
        <v>2370</v>
      </c>
      <c r="P47" s="295">
        <f>'ごみ処理量内訳'!N47</f>
        <v>0</v>
      </c>
      <c r="Q47" s="295">
        <f>'ごみ処理量内訳'!F47</f>
        <v>259</v>
      </c>
      <c r="R47" s="295">
        <f>'ごみ処理量内訳'!G47</f>
        <v>208</v>
      </c>
      <c r="S47" s="295">
        <f>'ごみ処理量内訳'!H47</f>
        <v>0</v>
      </c>
      <c r="T47" s="295">
        <f>'ごみ処理量内訳'!I47</f>
        <v>0</v>
      </c>
      <c r="U47" s="295">
        <f>'ごみ処理量内訳'!J47</f>
        <v>0</v>
      </c>
      <c r="V47" s="295">
        <f>'ごみ処理量内訳'!K47</f>
        <v>0</v>
      </c>
      <c r="W47" s="295">
        <f>'ごみ処理量内訳'!L47</f>
        <v>51</v>
      </c>
      <c r="X47" s="295">
        <f>'ごみ処理量内訳'!M47</f>
        <v>0</v>
      </c>
      <c r="Y47" s="295">
        <f>'資源化量内訳'!R47</f>
        <v>450</v>
      </c>
      <c r="Z47" s="295">
        <f>'資源化量内訳'!S47</f>
        <v>349</v>
      </c>
      <c r="AA47" s="295">
        <f>'資源化量内訳'!T47</f>
        <v>0</v>
      </c>
      <c r="AB47" s="295">
        <f>'資源化量内訳'!U47</f>
        <v>101</v>
      </c>
      <c r="AC47" s="295">
        <f>'資源化量内訳'!V47</f>
        <v>0</v>
      </c>
      <c r="AD47" s="295">
        <f>'資源化量内訳'!W47</f>
        <v>0</v>
      </c>
      <c r="AE47" s="295">
        <f>'資源化量内訳'!X47</f>
        <v>0</v>
      </c>
      <c r="AF47" s="295">
        <f>'資源化量内訳'!Y47</f>
        <v>0</v>
      </c>
      <c r="AG47" s="295">
        <f>'資源化量内訳'!Z47</f>
        <v>0</v>
      </c>
      <c r="AH47" s="295">
        <f>'資源化量内訳'!AA47</f>
        <v>0</v>
      </c>
      <c r="AI47" s="294">
        <f t="shared" si="5"/>
        <v>3079</v>
      </c>
      <c r="AJ47" s="296">
        <f t="shared" si="6"/>
        <v>100</v>
      </c>
      <c r="AK47" s="295">
        <f>'資源化量内訳'!AP47</f>
        <v>193</v>
      </c>
      <c r="AL47" s="295">
        <f>'資源化量内訳'!BC47</f>
        <v>99</v>
      </c>
      <c r="AM47" s="295">
        <f>'資源化量内訳'!BO47</f>
        <v>0</v>
      </c>
      <c r="AN47" s="295">
        <f>'資源化量内訳'!CA47</f>
        <v>0</v>
      </c>
      <c r="AO47" s="295">
        <f>'資源化量内訳'!CM47</f>
        <v>0</v>
      </c>
      <c r="AP47" s="295">
        <f>'資源化量内訳'!CY47</f>
        <v>0</v>
      </c>
      <c r="AQ47" s="295">
        <f>'資源化量内訳'!DL47</f>
        <v>43</v>
      </c>
      <c r="AR47" s="294">
        <f t="shared" si="7"/>
        <v>335</v>
      </c>
      <c r="AS47" s="296">
        <f t="shared" si="8"/>
        <v>25.495290678791815</v>
      </c>
      <c r="AT47" s="295">
        <f>'ごみ処理量内訳'!AI47</f>
        <v>0</v>
      </c>
      <c r="AU47" s="295">
        <f>'ごみ処理量内訳'!AJ47</f>
        <v>270</v>
      </c>
      <c r="AV47" s="295">
        <f>'ごみ処理量内訳'!AK47</f>
        <v>75</v>
      </c>
      <c r="AW47" s="294">
        <f t="shared" si="9"/>
        <v>345</v>
      </c>
    </row>
    <row r="48" spans="1:49" ht="13.5">
      <c r="A48" s="415" t="s">
        <v>362</v>
      </c>
      <c r="B48" s="415">
        <v>8521</v>
      </c>
      <c r="C48" s="415" t="s">
        <v>443</v>
      </c>
      <c r="D48" s="294">
        <f t="shared" si="2"/>
        <v>24148</v>
      </c>
      <c r="E48" s="419">
        <v>24148</v>
      </c>
      <c r="F48" s="419"/>
      <c r="G48" s="295">
        <f>'ごみ搬入量内訳'!H48</f>
        <v>4401</v>
      </c>
      <c r="H48" s="295">
        <f>'ごみ搬入量内訳'!AG48</f>
        <v>709</v>
      </c>
      <c r="I48" s="295">
        <f>'資源化量内訳'!DX48</f>
        <v>0</v>
      </c>
      <c r="J48" s="294">
        <f t="shared" si="3"/>
        <v>5110</v>
      </c>
      <c r="K48" s="294">
        <f t="shared" si="4"/>
        <v>579.7581580255094</v>
      </c>
      <c r="L48" s="295">
        <f>IF($D48&gt;0,('ごみ搬入量内訳'!E48+I48)/$D48/365*10^6,0)</f>
        <v>385.29524552928183</v>
      </c>
      <c r="M48" s="295">
        <f>IF($D48&gt;0,'ごみ搬入量内訳'!F48/$D48/365*10^6,0)</f>
        <v>194.4629124962276</v>
      </c>
      <c r="N48" s="295">
        <f>'ごみ搬入量内訳'!AH48</f>
        <v>0</v>
      </c>
      <c r="O48" s="295">
        <f>'ごみ処理量内訳'!E48</f>
        <v>4352</v>
      </c>
      <c r="P48" s="295">
        <f>'ごみ処理量内訳'!N48</f>
        <v>0</v>
      </c>
      <c r="Q48" s="295">
        <f>'ごみ処理量内訳'!F48</f>
        <v>421</v>
      </c>
      <c r="R48" s="295">
        <f>'ごみ処理量内訳'!G48</f>
        <v>421</v>
      </c>
      <c r="S48" s="295">
        <f>'ごみ処理量内訳'!H48</f>
        <v>0</v>
      </c>
      <c r="T48" s="295">
        <f>'ごみ処理量内訳'!I48</f>
        <v>0</v>
      </c>
      <c r="U48" s="295">
        <f>'ごみ処理量内訳'!J48</f>
        <v>0</v>
      </c>
      <c r="V48" s="295">
        <f>'ごみ処理量内訳'!K48</f>
        <v>0</v>
      </c>
      <c r="W48" s="295">
        <f>'ごみ処理量内訳'!L48</f>
        <v>0</v>
      </c>
      <c r="X48" s="295">
        <f>'ごみ処理量内訳'!M48</f>
        <v>0</v>
      </c>
      <c r="Y48" s="295">
        <f>'資源化量内訳'!R48</f>
        <v>335</v>
      </c>
      <c r="Z48" s="295">
        <f>'資源化量内訳'!S48</f>
        <v>126</v>
      </c>
      <c r="AA48" s="295">
        <f>'資源化量内訳'!T48</f>
        <v>30</v>
      </c>
      <c r="AB48" s="295">
        <f>'資源化量内訳'!U48</f>
        <v>144</v>
      </c>
      <c r="AC48" s="295">
        <f>'資源化量内訳'!V48</f>
        <v>32</v>
      </c>
      <c r="AD48" s="295">
        <f>'資源化量内訳'!W48</f>
        <v>0</v>
      </c>
      <c r="AE48" s="295">
        <f>'資源化量内訳'!X48</f>
        <v>0</v>
      </c>
      <c r="AF48" s="295">
        <f>'資源化量内訳'!Y48</f>
        <v>0</v>
      </c>
      <c r="AG48" s="295">
        <f>'資源化量内訳'!Z48</f>
        <v>0</v>
      </c>
      <c r="AH48" s="295">
        <f>'資源化量内訳'!AA48</f>
        <v>3</v>
      </c>
      <c r="AI48" s="294">
        <f t="shared" si="5"/>
        <v>5108</v>
      </c>
      <c r="AJ48" s="296">
        <f t="shared" si="6"/>
        <v>100</v>
      </c>
      <c r="AK48" s="295">
        <f>'資源化量内訳'!AP48</f>
        <v>0</v>
      </c>
      <c r="AL48" s="295">
        <f>'資源化量内訳'!BC48</f>
        <v>152</v>
      </c>
      <c r="AM48" s="295">
        <f>'資源化量内訳'!BO48</f>
        <v>0</v>
      </c>
      <c r="AN48" s="295">
        <f>'資源化量内訳'!CA48</f>
        <v>0</v>
      </c>
      <c r="AO48" s="295">
        <f>'資源化量内訳'!CM48</f>
        <v>0</v>
      </c>
      <c r="AP48" s="295">
        <f>'資源化量内訳'!CY48</f>
        <v>0</v>
      </c>
      <c r="AQ48" s="295">
        <f>'資源化量内訳'!DL48</f>
        <v>0</v>
      </c>
      <c r="AR48" s="294">
        <f t="shared" si="7"/>
        <v>152</v>
      </c>
      <c r="AS48" s="296">
        <f t="shared" si="8"/>
        <v>9.534064212999217</v>
      </c>
      <c r="AT48" s="295">
        <f>'ごみ処理量内訳'!AI48</f>
        <v>0</v>
      </c>
      <c r="AU48" s="295">
        <f>'ごみ処理量内訳'!AJ48</f>
        <v>611</v>
      </c>
      <c r="AV48" s="295">
        <f>'ごみ処理量内訳'!AK48</f>
        <v>196</v>
      </c>
      <c r="AW48" s="294">
        <f t="shared" si="9"/>
        <v>807</v>
      </c>
    </row>
    <row r="49" spans="1:49" ht="13.5">
      <c r="A49" s="415" t="s">
        <v>362</v>
      </c>
      <c r="B49" s="415">
        <v>8542</v>
      </c>
      <c r="C49" s="415" t="s">
        <v>444</v>
      </c>
      <c r="D49" s="294">
        <f t="shared" si="2"/>
        <v>10002</v>
      </c>
      <c r="E49" s="419">
        <v>10002</v>
      </c>
      <c r="F49" s="419"/>
      <c r="G49" s="295">
        <f>'ごみ搬入量内訳'!H49</f>
        <v>3502</v>
      </c>
      <c r="H49" s="295">
        <f>'ごみ搬入量内訳'!AG49</f>
        <v>35</v>
      </c>
      <c r="I49" s="295">
        <f>'資源化量内訳'!DX49</f>
        <v>72</v>
      </c>
      <c r="J49" s="294">
        <f t="shared" si="3"/>
        <v>3609</v>
      </c>
      <c r="K49" s="294">
        <f t="shared" si="4"/>
        <v>988.5694094057902</v>
      </c>
      <c r="L49" s="295">
        <f>IF($D49&gt;0,('ごみ搬入量内訳'!E49+I49)/$D49/365*10^6,0)</f>
        <v>637.4067652222981</v>
      </c>
      <c r="M49" s="295">
        <f>IF($D49&gt;0,'ごみ搬入量内訳'!F49/$D49/365*10^6,0)</f>
        <v>351.1626441834921</v>
      </c>
      <c r="N49" s="295">
        <f>'ごみ搬入量内訳'!AH49</f>
        <v>0</v>
      </c>
      <c r="O49" s="295">
        <f>'ごみ処理量内訳'!E49</f>
        <v>3110</v>
      </c>
      <c r="P49" s="295">
        <f>'ごみ処理量内訳'!N49</f>
        <v>0</v>
      </c>
      <c r="Q49" s="295">
        <f>'ごみ処理量内訳'!F49</f>
        <v>299</v>
      </c>
      <c r="R49" s="295">
        <f>'ごみ処理量内訳'!G49</f>
        <v>299</v>
      </c>
      <c r="S49" s="295">
        <f>'ごみ処理量内訳'!H49</f>
        <v>0</v>
      </c>
      <c r="T49" s="295">
        <f>'ごみ処理量内訳'!I49</f>
        <v>0</v>
      </c>
      <c r="U49" s="295">
        <f>'ごみ処理量内訳'!J49</f>
        <v>0</v>
      </c>
      <c r="V49" s="295">
        <f>'ごみ処理量内訳'!K49</f>
        <v>0</v>
      </c>
      <c r="W49" s="295">
        <f>'ごみ処理量内訳'!L49</f>
        <v>0</v>
      </c>
      <c r="X49" s="295">
        <f>'ごみ処理量内訳'!M49</f>
        <v>0</v>
      </c>
      <c r="Y49" s="295">
        <f>'資源化量内訳'!R49</f>
        <v>121</v>
      </c>
      <c r="Z49" s="295">
        <f>'資源化量内訳'!S49</f>
        <v>121</v>
      </c>
      <c r="AA49" s="295">
        <f>'資源化量内訳'!T49</f>
        <v>0</v>
      </c>
      <c r="AB49" s="295">
        <f>'資源化量内訳'!U49</f>
        <v>0</v>
      </c>
      <c r="AC49" s="295">
        <f>'資源化量内訳'!V49</f>
        <v>0</v>
      </c>
      <c r="AD49" s="295">
        <f>'資源化量内訳'!W49</f>
        <v>0</v>
      </c>
      <c r="AE49" s="295">
        <f>'資源化量内訳'!X49</f>
        <v>0</v>
      </c>
      <c r="AF49" s="295">
        <f>'資源化量内訳'!Y49</f>
        <v>0</v>
      </c>
      <c r="AG49" s="295">
        <f>'資源化量内訳'!Z49</f>
        <v>0</v>
      </c>
      <c r="AH49" s="295">
        <f>'資源化量内訳'!AA49</f>
        <v>0</v>
      </c>
      <c r="AI49" s="294">
        <f t="shared" si="5"/>
        <v>3530</v>
      </c>
      <c r="AJ49" s="296">
        <f t="shared" si="6"/>
        <v>100</v>
      </c>
      <c r="AK49" s="295">
        <f>'資源化量内訳'!AP49</f>
        <v>0</v>
      </c>
      <c r="AL49" s="295">
        <f>'資源化量内訳'!BC49</f>
        <v>124</v>
      </c>
      <c r="AM49" s="295">
        <f>'資源化量内訳'!BO49</f>
        <v>0</v>
      </c>
      <c r="AN49" s="295">
        <f>'資源化量内訳'!CA49</f>
        <v>0</v>
      </c>
      <c r="AO49" s="295">
        <f>'資源化量内訳'!CM49</f>
        <v>0</v>
      </c>
      <c r="AP49" s="295">
        <f>'資源化量内訳'!CY49</f>
        <v>0</v>
      </c>
      <c r="AQ49" s="295">
        <f>'資源化量内訳'!DL49</f>
        <v>0</v>
      </c>
      <c r="AR49" s="294">
        <f t="shared" si="7"/>
        <v>124</v>
      </c>
      <c r="AS49" s="296">
        <f t="shared" si="8"/>
        <v>8.800666296501944</v>
      </c>
      <c r="AT49" s="295">
        <f>'ごみ処理量内訳'!AI49</f>
        <v>0</v>
      </c>
      <c r="AU49" s="295">
        <f>'ごみ処理量内訳'!AJ49</f>
        <v>263</v>
      </c>
      <c r="AV49" s="295">
        <f>'ごみ処理量内訳'!AK49</f>
        <v>158</v>
      </c>
      <c r="AW49" s="294">
        <f t="shared" si="9"/>
        <v>421</v>
      </c>
    </row>
    <row r="50" spans="1:49" ht="13.5">
      <c r="A50" s="415" t="s">
        <v>362</v>
      </c>
      <c r="B50" s="415">
        <v>8546</v>
      </c>
      <c r="C50" s="415" t="s">
        <v>445</v>
      </c>
      <c r="D50" s="294">
        <f t="shared" si="2"/>
        <v>26883</v>
      </c>
      <c r="E50" s="419">
        <v>26883</v>
      </c>
      <c r="F50" s="419"/>
      <c r="G50" s="295">
        <f>'ごみ搬入量内訳'!H50</f>
        <v>8210</v>
      </c>
      <c r="H50" s="295">
        <f>'ごみ搬入量内訳'!AG50</f>
        <v>238</v>
      </c>
      <c r="I50" s="295">
        <f>'資源化量内訳'!DX50</f>
        <v>331</v>
      </c>
      <c r="J50" s="294">
        <f t="shared" si="3"/>
        <v>8779</v>
      </c>
      <c r="K50" s="294">
        <f t="shared" si="4"/>
        <v>894.6938509288602</v>
      </c>
      <c r="L50" s="295">
        <f>IF($D50&gt;0,('ごみ搬入量内訳'!E50+I50)/$D50/365*10^6,0)</f>
        <v>704.8300117352769</v>
      </c>
      <c r="M50" s="295">
        <f>IF($D50&gt;0,'ごみ搬入量内訳'!F50/$D50/365*10^6,0)</f>
        <v>189.86383919358317</v>
      </c>
      <c r="N50" s="295">
        <f>'ごみ搬入量内訳'!AH50</f>
        <v>0</v>
      </c>
      <c r="O50" s="295">
        <f>'ごみ処理量内訳'!E50</f>
        <v>7227</v>
      </c>
      <c r="P50" s="295">
        <f>'ごみ処理量内訳'!N50</f>
        <v>0</v>
      </c>
      <c r="Q50" s="295">
        <f>'ごみ処理量内訳'!F50</f>
        <v>770</v>
      </c>
      <c r="R50" s="295">
        <f>'ごみ処理量内訳'!G50</f>
        <v>770</v>
      </c>
      <c r="S50" s="295">
        <f>'ごみ処理量内訳'!H50</f>
        <v>0</v>
      </c>
      <c r="T50" s="295">
        <f>'ごみ処理量内訳'!I50</f>
        <v>0</v>
      </c>
      <c r="U50" s="295">
        <f>'ごみ処理量内訳'!J50</f>
        <v>0</v>
      </c>
      <c r="V50" s="295">
        <f>'ごみ処理量内訳'!K50</f>
        <v>0</v>
      </c>
      <c r="W50" s="295">
        <f>'ごみ処理量内訳'!L50</f>
        <v>0</v>
      </c>
      <c r="X50" s="295">
        <f>'ごみ処理量内訳'!M50</f>
        <v>0</v>
      </c>
      <c r="Y50" s="295">
        <f>'資源化量内訳'!R50</f>
        <v>452</v>
      </c>
      <c r="Z50" s="295">
        <f>'資源化量内訳'!S50</f>
        <v>403</v>
      </c>
      <c r="AA50" s="295">
        <f>'資源化量内訳'!T50</f>
        <v>0</v>
      </c>
      <c r="AB50" s="295">
        <f>'資源化量内訳'!U50</f>
        <v>0</v>
      </c>
      <c r="AC50" s="295">
        <f>'資源化量内訳'!V50</f>
        <v>0</v>
      </c>
      <c r="AD50" s="295">
        <f>'資源化量内訳'!W50</f>
        <v>0</v>
      </c>
      <c r="AE50" s="295">
        <f>'資源化量内訳'!X50</f>
        <v>48</v>
      </c>
      <c r="AF50" s="295">
        <f>'資源化量内訳'!Y50</f>
        <v>0</v>
      </c>
      <c r="AG50" s="295">
        <f>'資源化量内訳'!Z50</f>
        <v>0</v>
      </c>
      <c r="AH50" s="295">
        <f>'資源化量内訳'!AA50</f>
        <v>1</v>
      </c>
      <c r="AI50" s="294">
        <f t="shared" si="5"/>
        <v>8449</v>
      </c>
      <c r="AJ50" s="296">
        <f t="shared" si="6"/>
        <v>100</v>
      </c>
      <c r="AK50" s="295">
        <f>'資源化量内訳'!AP50</f>
        <v>0</v>
      </c>
      <c r="AL50" s="295">
        <f>'資源化量内訳'!BC50</f>
        <v>317</v>
      </c>
      <c r="AM50" s="295">
        <f>'資源化量内訳'!BO50</f>
        <v>0</v>
      </c>
      <c r="AN50" s="295">
        <f>'資源化量内訳'!CA50</f>
        <v>0</v>
      </c>
      <c r="AO50" s="295">
        <f>'資源化量内訳'!CM50</f>
        <v>0</v>
      </c>
      <c r="AP50" s="295">
        <f>'資源化量内訳'!CY50</f>
        <v>0</v>
      </c>
      <c r="AQ50" s="295">
        <f>'資源化量内訳'!DL50</f>
        <v>0</v>
      </c>
      <c r="AR50" s="294">
        <f t="shared" si="7"/>
        <v>317</v>
      </c>
      <c r="AS50" s="296">
        <f t="shared" si="8"/>
        <v>12.52847380410023</v>
      </c>
      <c r="AT50" s="295">
        <f>'ごみ処理量内訳'!AI50</f>
        <v>0</v>
      </c>
      <c r="AU50" s="295">
        <f>'ごみ処理量内訳'!AJ50</f>
        <v>611</v>
      </c>
      <c r="AV50" s="295">
        <f>'ごみ処理量内訳'!AK50</f>
        <v>399</v>
      </c>
      <c r="AW50" s="294">
        <f t="shared" si="9"/>
        <v>1010</v>
      </c>
    </row>
    <row r="51" spans="1:49" ht="13.5">
      <c r="A51" s="415" t="s">
        <v>362</v>
      </c>
      <c r="B51" s="415">
        <v>8564</v>
      </c>
      <c r="C51" s="415" t="s">
        <v>446</v>
      </c>
      <c r="D51" s="294">
        <f t="shared" si="2"/>
        <v>18373</v>
      </c>
      <c r="E51" s="419">
        <v>18373</v>
      </c>
      <c r="F51" s="419"/>
      <c r="G51" s="295">
        <f>'ごみ搬入量内訳'!H51</f>
        <v>5571</v>
      </c>
      <c r="H51" s="295">
        <f>'ごみ搬入量内訳'!AG51</f>
        <v>26</v>
      </c>
      <c r="I51" s="295">
        <f>'資源化量内訳'!DX51</f>
        <v>0</v>
      </c>
      <c r="J51" s="294">
        <f t="shared" si="3"/>
        <v>5597</v>
      </c>
      <c r="K51" s="294">
        <f t="shared" si="4"/>
        <v>834.607662077095</v>
      </c>
      <c r="L51" s="295">
        <f>IF($D51&gt;0,('ごみ搬入量内訳'!E51+I51)/$D51/365*10^6,0)</f>
        <v>797.4775373929434</v>
      </c>
      <c r="M51" s="295">
        <f>IF($D51&gt;0,'ごみ搬入量内訳'!F51/$D51/365*10^6,0)</f>
        <v>37.13012468415162</v>
      </c>
      <c r="N51" s="295">
        <f>'ごみ搬入量内訳'!AH51</f>
        <v>0</v>
      </c>
      <c r="O51" s="295">
        <f>'ごみ処理量内訳'!E51</f>
        <v>4326</v>
      </c>
      <c r="P51" s="295">
        <f>'ごみ処理量内訳'!N51</f>
        <v>0</v>
      </c>
      <c r="Q51" s="295">
        <f>'ごみ処理量内訳'!F51</f>
        <v>484</v>
      </c>
      <c r="R51" s="295">
        <f>'ごみ処理量内訳'!G51</f>
        <v>393</v>
      </c>
      <c r="S51" s="295">
        <f>'ごみ処理量内訳'!H51</f>
        <v>0</v>
      </c>
      <c r="T51" s="295">
        <f>'ごみ処理量内訳'!I51</f>
        <v>0</v>
      </c>
      <c r="U51" s="295">
        <f>'ごみ処理量内訳'!J51</f>
        <v>0</v>
      </c>
      <c r="V51" s="295">
        <f>'ごみ処理量内訳'!K51</f>
        <v>0</v>
      </c>
      <c r="W51" s="295">
        <f>'ごみ処理量内訳'!L51</f>
        <v>91</v>
      </c>
      <c r="X51" s="295">
        <f>'ごみ処理量内訳'!M51</f>
        <v>0</v>
      </c>
      <c r="Y51" s="295">
        <f>'資源化量内訳'!R51</f>
        <v>787</v>
      </c>
      <c r="Z51" s="295">
        <f>'資源化量内訳'!S51</f>
        <v>657</v>
      </c>
      <c r="AA51" s="295">
        <f>'資源化量内訳'!T51</f>
        <v>0</v>
      </c>
      <c r="AB51" s="295">
        <f>'資源化量内訳'!U51</f>
        <v>111</v>
      </c>
      <c r="AC51" s="295">
        <f>'資源化量内訳'!V51</f>
        <v>0</v>
      </c>
      <c r="AD51" s="295">
        <f>'資源化量内訳'!W51</f>
        <v>0</v>
      </c>
      <c r="AE51" s="295">
        <f>'資源化量内訳'!X51</f>
        <v>15</v>
      </c>
      <c r="AF51" s="295">
        <f>'資源化量内訳'!Y51</f>
        <v>0</v>
      </c>
      <c r="AG51" s="295">
        <f>'資源化量内訳'!Z51</f>
        <v>0</v>
      </c>
      <c r="AH51" s="295">
        <f>'資源化量内訳'!AA51</f>
        <v>4</v>
      </c>
      <c r="AI51" s="294">
        <f t="shared" si="5"/>
        <v>5597</v>
      </c>
      <c r="AJ51" s="296">
        <f t="shared" si="6"/>
        <v>100</v>
      </c>
      <c r="AK51" s="295">
        <f>'資源化量内訳'!AP51</f>
        <v>354</v>
      </c>
      <c r="AL51" s="295">
        <f>'資源化量内訳'!BC51</f>
        <v>188</v>
      </c>
      <c r="AM51" s="295">
        <f>'資源化量内訳'!BO51</f>
        <v>0</v>
      </c>
      <c r="AN51" s="295">
        <f>'資源化量内訳'!CA51</f>
        <v>0</v>
      </c>
      <c r="AO51" s="295">
        <f>'資源化量内訳'!CM51</f>
        <v>0</v>
      </c>
      <c r="AP51" s="295">
        <f>'資源化量内訳'!CY51</f>
        <v>0</v>
      </c>
      <c r="AQ51" s="295">
        <f>'資源化量内訳'!DL51</f>
        <v>79</v>
      </c>
      <c r="AR51" s="294">
        <f t="shared" si="7"/>
        <v>621</v>
      </c>
      <c r="AS51" s="296">
        <f t="shared" si="8"/>
        <v>25.156333750223336</v>
      </c>
      <c r="AT51" s="295">
        <f>'ごみ処理量内訳'!AI51</f>
        <v>0</v>
      </c>
      <c r="AU51" s="295">
        <f>'ごみ処理量内訳'!AJ51</f>
        <v>496</v>
      </c>
      <c r="AV51" s="295">
        <f>'ごみ処理量内訳'!AK51</f>
        <v>141</v>
      </c>
      <c r="AW51" s="294">
        <f t="shared" si="9"/>
        <v>637</v>
      </c>
    </row>
    <row r="52" spans="1:49" ht="13.5">
      <c r="A52" s="261"/>
      <c r="B52" s="261"/>
      <c r="C52" s="261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3"/>
      <c r="AK52" s="12"/>
      <c r="AL52" s="12"/>
      <c r="AM52" s="12"/>
      <c r="AN52" s="12"/>
      <c r="AO52" s="12"/>
      <c r="AP52" s="12"/>
      <c r="AQ52" s="12"/>
      <c r="AR52" s="12"/>
      <c r="AS52" s="13"/>
      <c r="AT52" s="12"/>
      <c r="AU52" s="12"/>
      <c r="AV52" s="12"/>
      <c r="AW52" s="12"/>
    </row>
    <row r="53" spans="1:49" ht="13.5">
      <c r="A53" s="261"/>
      <c r="B53" s="261"/>
      <c r="C53" s="261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3"/>
      <c r="AK53" s="12"/>
      <c r="AL53" s="12"/>
      <c r="AM53" s="12"/>
      <c r="AN53" s="12"/>
      <c r="AO53" s="12"/>
      <c r="AP53" s="12"/>
      <c r="AQ53" s="12"/>
      <c r="AR53" s="12"/>
      <c r="AS53" s="13"/>
      <c r="AT53" s="12"/>
      <c r="AU53" s="12"/>
      <c r="AV53" s="12"/>
      <c r="AW53" s="12"/>
    </row>
    <row r="54" spans="1:49" ht="13.5">
      <c r="A54" s="261"/>
      <c r="B54" s="261"/>
      <c r="C54" s="261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3"/>
      <c r="AK54" s="12"/>
      <c r="AL54" s="12"/>
      <c r="AM54" s="12"/>
      <c r="AN54" s="12"/>
      <c r="AO54" s="12"/>
      <c r="AP54" s="12"/>
      <c r="AQ54" s="12"/>
      <c r="AR54" s="12"/>
      <c r="AS54" s="13"/>
      <c r="AT54" s="12"/>
      <c r="AU54" s="12"/>
      <c r="AV54" s="12"/>
      <c r="AW54" s="12"/>
    </row>
    <row r="55" spans="1:49" ht="13.5">
      <c r="A55" s="261"/>
      <c r="B55" s="261"/>
      <c r="C55" s="261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3"/>
      <c r="AK55" s="12"/>
      <c r="AL55" s="12"/>
      <c r="AM55" s="12"/>
      <c r="AN55" s="12"/>
      <c r="AO55" s="12"/>
      <c r="AP55" s="12"/>
      <c r="AQ55" s="12"/>
      <c r="AR55" s="12"/>
      <c r="AS55" s="13"/>
      <c r="AT55" s="12"/>
      <c r="AU55" s="12"/>
      <c r="AV55" s="12"/>
      <c r="AW55" s="12"/>
    </row>
    <row r="56" spans="1:49" ht="13.5">
      <c r="A56" s="261"/>
      <c r="B56" s="261"/>
      <c r="C56" s="261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3"/>
      <c r="AK56" s="12"/>
      <c r="AL56" s="12"/>
      <c r="AM56" s="12"/>
      <c r="AN56" s="12"/>
      <c r="AO56" s="12"/>
      <c r="AP56" s="12"/>
      <c r="AQ56" s="12"/>
      <c r="AR56" s="12"/>
      <c r="AS56" s="13"/>
      <c r="AT56" s="12"/>
      <c r="AU56" s="12"/>
      <c r="AV56" s="12"/>
      <c r="AW56" s="12"/>
    </row>
    <row r="57" spans="1:49" ht="13.5">
      <c r="A57" s="261"/>
      <c r="B57" s="261"/>
      <c r="C57" s="261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3"/>
      <c r="AK57" s="12"/>
      <c r="AL57" s="12"/>
      <c r="AM57" s="12"/>
      <c r="AN57" s="12"/>
      <c r="AO57" s="12"/>
      <c r="AP57" s="12"/>
      <c r="AQ57" s="12"/>
      <c r="AR57" s="12"/>
      <c r="AS57" s="13"/>
      <c r="AT57" s="12"/>
      <c r="AU57" s="12"/>
      <c r="AV57" s="12"/>
      <c r="AW57" s="12"/>
    </row>
    <row r="58" spans="1:49" ht="13.5">
      <c r="A58" s="261"/>
      <c r="B58" s="261"/>
      <c r="C58" s="261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3"/>
      <c r="AK58" s="12"/>
      <c r="AL58" s="12"/>
      <c r="AM58" s="12"/>
      <c r="AN58" s="12"/>
      <c r="AO58" s="12"/>
      <c r="AP58" s="12"/>
      <c r="AQ58" s="12"/>
      <c r="AR58" s="12"/>
      <c r="AS58" s="13"/>
      <c r="AT58" s="12"/>
      <c r="AU58" s="12"/>
      <c r="AV58" s="12"/>
      <c r="AW58" s="12"/>
    </row>
    <row r="59" spans="1:49" ht="13.5">
      <c r="A59" s="261"/>
      <c r="B59" s="261"/>
      <c r="C59" s="261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3"/>
      <c r="AK59" s="12"/>
      <c r="AL59" s="12"/>
      <c r="AM59" s="12"/>
      <c r="AN59" s="12"/>
      <c r="AO59" s="12"/>
      <c r="AP59" s="12"/>
      <c r="AQ59" s="12"/>
      <c r="AR59" s="12"/>
      <c r="AS59" s="13"/>
      <c r="AT59" s="12"/>
      <c r="AU59" s="12"/>
      <c r="AV59" s="12"/>
      <c r="AW59" s="12"/>
    </row>
    <row r="60" spans="1:49" ht="13.5">
      <c r="A60" s="261"/>
      <c r="B60" s="261"/>
      <c r="C60" s="261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3"/>
      <c r="AK60" s="12"/>
      <c r="AL60" s="12"/>
      <c r="AM60" s="12"/>
      <c r="AN60" s="12"/>
      <c r="AO60" s="12"/>
      <c r="AP60" s="12"/>
      <c r="AQ60" s="12"/>
      <c r="AR60" s="12"/>
      <c r="AS60" s="13"/>
      <c r="AT60" s="12"/>
      <c r="AU60" s="12"/>
      <c r="AV60" s="12"/>
      <c r="AW60" s="12"/>
    </row>
    <row r="61" spans="1:49" ht="13.5">
      <c r="A61" s="261"/>
      <c r="B61" s="261"/>
      <c r="C61" s="261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3"/>
      <c r="AK61" s="12"/>
      <c r="AL61" s="12"/>
      <c r="AM61" s="12"/>
      <c r="AN61" s="12"/>
      <c r="AO61" s="12"/>
      <c r="AP61" s="12"/>
      <c r="AQ61" s="12"/>
      <c r="AR61" s="12"/>
      <c r="AS61" s="13"/>
      <c r="AT61" s="12"/>
      <c r="AU61" s="12"/>
      <c r="AV61" s="12"/>
      <c r="AW61" s="12"/>
    </row>
    <row r="62" spans="1:49" ht="13.5">
      <c r="A62" s="261"/>
      <c r="B62" s="261"/>
      <c r="C62" s="261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3"/>
      <c r="AK62" s="12"/>
      <c r="AL62" s="12"/>
      <c r="AM62" s="12"/>
      <c r="AN62" s="12"/>
      <c r="AO62" s="12"/>
      <c r="AP62" s="12"/>
      <c r="AQ62" s="12"/>
      <c r="AR62" s="12"/>
      <c r="AS62" s="13"/>
      <c r="AT62" s="12"/>
      <c r="AU62" s="12"/>
      <c r="AV62" s="12"/>
      <c r="AW62" s="12"/>
    </row>
    <row r="63" spans="1:49" ht="13.5">
      <c r="A63" s="261"/>
      <c r="B63" s="261"/>
      <c r="C63" s="261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3"/>
      <c r="AK63" s="12"/>
      <c r="AL63" s="12"/>
      <c r="AM63" s="12"/>
      <c r="AN63" s="12"/>
      <c r="AO63" s="12"/>
      <c r="AP63" s="12"/>
      <c r="AQ63" s="12"/>
      <c r="AR63" s="12"/>
      <c r="AS63" s="13"/>
      <c r="AT63" s="12"/>
      <c r="AU63" s="12"/>
      <c r="AV63" s="12"/>
      <c r="AW63" s="12"/>
    </row>
    <row r="64" spans="1:49" ht="13.5">
      <c r="A64" s="261"/>
      <c r="B64" s="261"/>
      <c r="C64" s="261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3"/>
      <c r="AK64" s="12"/>
      <c r="AL64" s="12"/>
      <c r="AM64" s="12"/>
      <c r="AN64" s="12"/>
      <c r="AO64" s="12"/>
      <c r="AP64" s="12"/>
      <c r="AQ64" s="12"/>
      <c r="AR64" s="12"/>
      <c r="AS64" s="13"/>
      <c r="AT64" s="12"/>
      <c r="AU64" s="12"/>
      <c r="AV64" s="12"/>
      <c r="AW64" s="12"/>
    </row>
    <row r="65" spans="1:49" ht="13.5">
      <c r="A65" s="261"/>
      <c r="B65" s="261"/>
      <c r="C65" s="261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3"/>
      <c r="AK65" s="12"/>
      <c r="AL65" s="12"/>
      <c r="AM65" s="12"/>
      <c r="AN65" s="12"/>
      <c r="AO65" s="12"/>
      <c r="AP65" s="12"/>
      <c r="AQ65" s="12"/>
      <c r="AR65" s="12"/>
      <c r="AS65" s="13"/>
      <c r="AT65" s="12"/>
      <c r="AU65" s="12"/>
      <c r="AV65" s="12"/>
      <c r="AW65" s="12"/>
    </row>
    <row r="66" spans="1:49" ht="13.5">
      <c r="A66" s="261"/>
      <c r="B66" s="261"/>
      <c r="C66" s="261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3"/>
      <c r="AK66" s="12"/>
      <c r="AL66" s="12"/>
      <c r="AM66" s="12"/>
      <c r="AN66" s="12"/>
      <c r="AO66" s="12"/>
      <c r="AP66" s="12"/>
      <c r="AQ66" s="12"/>
      <c r="AR66" s="12"/>
      <c r="AS66" s="13"/>
      <c r="AT66" s="12"/>
      <c r="AU66" s="12"/>
      <c r="AV66" s="12"/>
      <c r="AW66" s="12"/>
    </row>
    <row r="67" spans="1:49" ht="13.5">
      <c r="A67" s="261"/>
      <c r="B67" s="261"/>
      <c r="C67" s="261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3"/>
      <c r="AK67" s="12"/>
      <c r="AL67" s="12"/>
      <c r="AM67" s="12"/>
      <c r="AN67" s="12"/>
      <c r="AO67" s="12"/>
      <c r="AP67" s="12"/>
      <c r="AQ67" s="12"/>
      <c r="AR67" s="12"/>
      <c r="AS67" s="13"/>
      <c r="AT67" s="12"/>
      <c r="AU67" s="12"/>
      <c r="AV67" s="12"/>
      <c r="AW67" s="12"/>
    </row>
    <row r="68" spans="1:49" ht="13.5">
      <c r="A68" s="261"/>
      <c r="B68" s="261"/>
      <c r="C68" s="261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3"/>
      <c r="AK68" s="12"/>
      <c r="AL68" s="12"/>
      <c r="AM68" s="12"/>
      <c r="AN68" s="12"/>
      <c r="AO68" s="12"/>
      <c r="AP68" s="12"/>
      <c r="AQ68" s="12"/>
      <c r="AR68" s="12"/>
      <c r="AS68" s="13"/>
      <c r="AT68" s="12"/>
      <c r="AU68" s="12"/>
      <c r="AV68" s="12"/>
      <c r="AW68" s="12"/>
    </row>
    <row r="69" spans="1:49" ht="13.5">
      <c r="A69" s="261"/>
      <c r="B69" s="261"/>
      <c r="C69" s="261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3"/>
      <c r="AK69" s="12"/>
      <c r="AL69" s="12"/>
      <c r="AM69" s="12"/>
      <c r="AN69" s="12"/>
      <c r="AO69" s="12"/>
      <c r="AP69" s="12"/>
      <c r="AQ69" s="12"/>
      <c r="AR69" s="12"/>
      <c r="AS69" s="13"/>
      <c r="AT69" s="12"/>
      <c r="AU69" s="12"/>
      <c r="AV69" s="12"/>
      <c r="AW69" s="12"/>
    </row>
    <row r="70" spans="1:49" ht="13.5">
      <c r="A70" s="261"/>
      <c r="B70" s="261"/>
      <c r="C70" s="261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3"/>
      <c r="AK70" s="12"/>
      <c r="AL70" s="12"/>
      <c r="AM70" s="12"/>
      <c r="AN70" s="12"/>
      <c r="AO70" s="12"/>
      <c r="AP70" s="12"/>
      <c r="AQ70" s="12"/>
      <c r="AR70" s="12"/>
      <c r="AS70" s="13"/>
      <c r="AT70" s="12"/>
      <c r="AU70" s="12"/>
      <c r="AV70" s="12"/>
      <c r="AW70" s="12"/>
    </row>
    <row r="71" spans="1:49" ht="13.5">
      <c r="A71" s="261"/>
      <c r="B71" s="261"/>
      <c r="C71" s="261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3"/>
      <c r="AK71" s="12"/>
      <c r="AL71" s="12"/>
      <c r="AM71" s="12"/>
      <c r="AN71" s="12"/>
      <c r="AO71" s="12"/>
      <c r="AP71" s="12"/>
      <c r="AQ71" s="12"/>
      <c r="AR71" s="12"/>
      <c r="AS71" s="13"/>
      <c r="AT71" s="12"/>
      <c r="AU71" s="12"/>
      <c r="AV71" s="12"/>
      <c r="AW71" s="12"/>
    </row>
    <row r="72" spans="1:49" ht="13.5">
      <c r="A72" s="261"/>
      <c r="B72" s="261"/>
      <c r="C72" s="261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3"/>
      <c r="AK72" s="12"/>
      <c r="AL72" s="12"/>
      <c r="AM72" s="12"/>
      <c r="AN72" s="12"/>
      <c r="AO72" s="12"/>
      <c r="AP72" s="12"/>
      <c r="AQ72" s="12"/>
      <c r="AR72" s="12"/>
      <c r="AS72" s="13"/>
      <c r="AT72" s="12"/>
      <c r="AU72" s="12"/>
      <c r="AV72" s="12"/>
      <c r="AW72" s="12"/>
    </row>
    <row r="73" spans="1:49" ht="13.5">
      <c r="A73" s="261"/>
      <c r="B73" s="261"/>
      <c r="C73" s="261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3"/>
      <c r="AK73" s="12"/>
      <c r="AL73" s="12"/>
      <c r="AM73" s="12"/>
      <c r="AN73" s="12"/>
      <c r="AO73" s="12"/>
      <c r="AP73" s="12"/>
      <c r="AQ73" s="12"/>
      <c r="AR73" s="12"/>
      <c r="AS73" s="13"/>
      <c r="AT73" s="12"/>
      <c r="AU73" s="12"/>
      <c r="AV73" s="12"/>
      <c r="AW73" s="12"/>
    </row>
    <row r="74" spans="1:49" ht="13.5">
      <c r="A74" s="261"/>
      <c r="B74" s="261"/>
      <c r="C74" s="261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3"/>
      <c r="AK74" s="12"/>
      <c r="AL74" s="12"/>
      <c r="AM74" s="12"/>
      <c r="AN74" s="12"/>
      <c r="AO74" s="12"/>
      <c r="AP74" s="12"/>
      <c r="AQ74" s="12"/>
      <c r="AR74" s="12"/>
      <c r="AS74" s="13"/>
      <c r="AT74" s="12"/>
      <c r="AU74" s="12"/>
      <c r="AV74" s="12"/>
      <c r="AW74" s="12"/>
    </row>
    <row r="75" spans="1:49" ht="13.5">
      <c r="A75" s="261"/>
      <c r="B75" s="261"/>
      <c r="C75" s="261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3"/>
      <c r="AK75" s="12"/>
      <c r="AL75" s="12"/>
      <c r="AM75" s="12"/>
      <c r="AN75" s="12"/>
      <c r="AO75" s="12"/>
      <c r="AP75" s="12"/>
      <c r="AQ75" s="12"/>
      <c r="AR75" s="12"/>
      <c r="AS75" s="13"/>
      <c r="AT75" s="12"/>
      <c r="AU75" s="12"/>
      <c r="AV75" s="12"/>
      <c r="AW75" s="12"/>
    </row>
    <row r="76" spans="1:49" ht="13.5">
      <c r="A76" s="261"/>
      <c r="B76" s="261"/>
      <c r="C76" s="261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3"/>
      <c r="AK76" s="12"/>
      <c r="AL76" s="12"/>
      <c r="AM76" s="12"/>
      <c r="AN76" s="12"/>
      <c r="AO76" s="12"/>
      <c r="AP76" s="12"/>
      <c r="AQ76" s="12"/>
      <c r="AR76" s="12"/>
      <c r="AS76" s="13"/>
      <c r="AT76" s="12"/>
      <c r="AU76" s="12"/>
      <c r="AV76" s="12"/>
      <c r="AW76" s="12"/>
    </row>
    <row r="77" spans="1:49" ht="13.5">
      <c r="A77" s="261"/>
      <c r="B77" s="261"/>
      <c r="C77" s="261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3"/>
      <c r="AK77" s="12"/>
      <c r="AL77" s="12"/>
      <c r="AM77" s="12"/>
      <c r="AN77" s="12"/>
      <c r="AO77" s="12"/>
      <c r="AP77" s="12"/>
      <c r="AQ77" s="12"/>
      <c r="AR77" s="12"/>
      <c r="AS77" s="13"/>
      <c r="AT77" s="12"/>
      <c r="AU77" s="12"/>
      <c r="AV77" s="12"/>
      <c r="AW77" s="12"/>
    </row>
    <row r="78" spans="1:49" ht="13.5">
      <c r="A78" s="261"/>
      <c r="B78" s="261"/>
      <c r="C78" s="261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3"/>
      <c r="AK78" s="12"/>
      <c r="AL78" s="12"/>
      <c r="AM78" s="12"/>
      <c r="AN78" s="12"/>
      <c r="AO78" s="12"/>
      <c r="AP78" s="12"/>
      <c r="AQ78" s="12"/>
      <c r="AR78" s="12"/>
      <c r="AS78" s="13"/>
      <c r="AT78" s="12"/>
      <c r="AU78" s="12"/>
      <c r="AV78" s="12"/>
      <c r="AW78" s="12"/>
    </row>
    <row r="79" spans="1:49" ht="13.5">
      <c r="A79" s="261"/>
      <c r="B79" s="261"/>
      <c r="C79" s="261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3"/>
      <c r="AK79" s="12"/>
      <c r="AL79" s="12"/>
      <c r="AM79" s="12"/>
      <c r="AN79" s="12"/>
      <c r="AO79" s="12"/>
      <c r="AP79" s="12"/>
      <c r="AQ79" s="12"/>
      <c r="AR79" s="12"/>
      <c r="AS79" s="13"/>
      <c r="AT79" s="12"/>
      <c r="AU79" s="12"/>
      <c r="AV79" s="12"/>
      <c r="AW79" s="12"/>
    </row>
    <row r="80" spans="1:49" ht="13.5">
      <c r="A80" s="261"/>
      <c r="B80" s="261"/>
      <c r="C80" s="261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3"/>
      <c r="AK80" s="12"/>
      <c r="AL80" s="12"/>
      <c r="AM80" s="12"/>
      <c r="AN80" s="12"/>
      <c r="AO80" s="12"/>
      <c r="AP80" s="12"/>
      <c r="AQ80" s="12"/>
      <c r="AR80" s="12"/>
      <c r="AS80" s="13"/>
      <c r="AT80" s="12"/>
      <c r="AU80" s="12"/>
      <c r="AV80" s="12"/>
      <c r="AW80" s="12"/>
    </row>
    <row r="81" spans="1:49" ht="13.5">
      <c r="A81" s="261"/>
      <c r="B81" s="261"/>
      <c r="C81" s="261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3"/>
      <c r="AK81" s="12"/>
      <c r="AL81" s="12"/>
      <c r="AM81" s="12"/>
      <c r="AN81" s="12"/>
      <c r="AO81" s="12"/>
      <c r="AP81" s="12"/>
      <c r="AQ81" s="12"/>
      <c r="AR81" s="12"/>
      <c r="AS81" s="13"/>
      <c r="AT81" s="12"/>
      <c r="AU81" s="12"/>
      <c r="AV81" s="12"/>
      <c r="AW81" s="12"/>
    </row>
    <row r="82" spans="1:49" ht="13.5">
      <c r="A82" s="261"/>
      <c r="B82" s="261"/>
      <c r="C82" s="261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3"/>
      <c r="AK82" s="12"/>
      <c r="AL82" s="12"/>
      <c r="AM82" s="12"/>
      <c r="AN82" s="12"/>
      <c r="AO82" s="12"/>
      <c r="AP82" s="12"/>
      <c r="AQ82" s="12"/>
      <c r="AR82" s="12"/>
      <c r="AS82" s="13"/>
      <c r="AT82" s="12"/>
      <c r="AU82" s="12"/>
      <c r="AV82" s="12"/>
      <c r="AW82" s="12"/>
    </row>
    <row r="83" spans="1:49" ht="13.5">
      <c r="A83" s="261"/>
      <c r="B83" s="261"/>
      <c r="C83" s="261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3"/>
      <c r="AK83" s="12"/>
      <c r="AL83" s="12"/>
      <c r="AM83" s="12"/>
      <c r="AN83" s="12"/>
      <c r="AO83" s="12"/>
      <c r="AP83" s="12"/>
      <c r="AQ83" s="12"/>
      <c r="AR83" s="12"/>
      <c r="AS83" s="13"/>
      <c r="AT83" s="12"/>
      <c r="AU83" s="12"/>
      <c r="AV83" s="12"/>
      <c r="AW83" s="12"/>
    </row>
    <row r="84" spans="1:49" ht="13.5">
      <c r="A84" s="261"/>
      <c r="B84" s="261"/>
      <c r="C84" s="261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3"/>
      <c r="AK84" s="12"/>
      <c r="AL84" s="12"/>
      <c r="AM84" s="12"/>
      <c r="AN84" s="12"/>
      <c r="AO84" s="12"/>
      <c r="AP84" s="12"/>
      <c r="AQ84" s="12"/>
      <c r="AR84" s="12"/>
      <c r="AS84" s="13"/>
      <c r="AT84" s="12"/>
      <c r="AU84" s="12"/>
      <c r="AV84" s="12"/>
      <c r="AW84" s="12"/>
    </row>
    <row r="85" spans="1:49" ht="13.5">
      <c r="A85" s="261"/>
      <c r="B85" s="261"/>
      <c r="C85" s="261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3"/>
      <c r="AK85" s="12"/>
      <c r="AL85" s="12"/>
      <c r="AM85" s="12"/>
      <c r="AN85" s="12"/>
      <c r="AO85" s="12"/>
      <c r="AP85" s="12"/>
      <c r="AQ85" s="12"/>
      <c r="AR85" s="12"/>
      <c r="AS85" s="13"/>
      <c r="AT85" s="12"/>
      <c r="AU85" s="12"/>
      <c r="AV85" s="12"/>
      <c r="AW85" s="12"/>
    </row>
    <row r="86" spans="1:49" ht="13.5">
      <c r="A86" s="261"/>
      <c r="B86" s="261"/>
      <c r="C86" s="261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3"/>
      <c r="AK86" s="12"/>
      <c r="AL86" s="12"/>
      <c r="AM86" s="12"/>
      <c r="AN86" s="12"/>
      <c r="AO86" s="12"/>
      <c r="AP86" s="12"/>
      <c r="AQ86" s="12"/>
      <c r="AR86" s="12"/>
      <c r="AS86" s="13"/>
      <c r="AT86" s="12"/>
      <c r="AU86" s="12"/>
      <c r="AV86" s="12"/>
      <c r="AW86" s="12"/>
    </row>
    <row r="87" spans="1:49" ht="13.5">
      <c r="A87" s="261"/>
      <c r="B87" s="261"/>
      <c r="C87" s="261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3"/>
      <c r="AK87" s="12"/>
      <c r="AL87" s="12"/>
      <c r="AM87" s="12"/>
      <c r="AN87" s="12"/>
      <c r="AO87" s="12"/>
      <c r="AP87" s="12"/>
      <c r="AQ87" s="12"/>
      <c r="AR87" s="12"/>
      <c r="AS87" s="13"/>
      <c r="AT87" s="12"/>
      <c r="AU87" s="12"/>
      <c r="AV87" s="12"/>
      <c r="AW87" s="12"/>
    </row>
    <row r="88" spans="1:49" ht="13.5">
      <c r="A88" s="261"/>
      <c r="B88" s="261"/>
      <c r="C88" s="261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3"/>
      <c r="AK88" s="12"/>
      <c r="AL88" s="12"/>
      <c r="AM88" s="12"/>
      <c r="AN88" s="12"/>
      <c r="AO88" s="12"/>
      <c r="AP88" s="12"/>
      <c r="AQ88" s="12"/>
      <c r="AR88" s="12"/>
      <c r="AS88" s="13"/>
      <c r="AT88" s="12"/>
      <c r="AU88" s="12"/>
      <c r="AV88" s="12"/>
      <c r="AW88" s="12"/>
    </row>
    <row r="89" spans="1:49" ht="13.5">
      <c r="A89" s="261"/>
      <c r="B89" s="261"/>
      <c r="C89" s="261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3"/>
      <c r="AK89" s="12"/>
      <c r="AL89" s="12"/>
      <c r="AM89" s="12"/>
      <c r="AN89" s="12"/>
      <c r="AO89" s="12"/>
      <c r="AP89" s="12"/>
      <c r="AQ89" s="12"/>
      <c r="AR89" s="12"/>
      <c r="AS89" s="13"/>
      <c r="AT89" s="12"/>
      <c r="AU89" s="12"/>
      <c r="AV89" s="12"/>
      <c r="AW89" s="12"/>
    </row>
    <row r="90" spans="1:49" ht="13.5">
      <c r="A90" s="261"/>
      <c r="B90" s="261"/>
      <c r="C90" s="261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3"/>
      <c r="AK90" s="12"/>
      <c r="AL90" s="12"/>
      <c r="AM90" s="12"/>
      <c r="AN90" s="12"/>
      <c r="AO90" s="12"/>
      <c r="AP90" s="12"/>
      <c r="AQ90" s="12"/>
      <c r="AR90" s="12"/>
      <c r="AS90" s="13"/>
      <c r="AT90" s="12"/>
      <c r="AU90" s="12"/>
      <c r="AV90" s="12"/>
      <c r="AW90" s="12"/>
    </row>
    <row r="91" spans="1:49" ht="13.5">
      <c r="A91" s="261"/>
      <c r="B91" s="261"/>
      <c r="C91" s="261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3"/>
      <c r="AK91" s="12"/>
      <c r="AL91" s="12"/>
      <c r="AM91" s="12"/>
      <c r="AN91" s="12"/>
      <c r="AO91" s="12"/>
      <c r="AP91" s="12"/>
      <c r="AQ91" s="12"/>
      <c r="AR91" s="12"/>
      <c r="AS91" s="13"/>
      <c r="AT91" s="12"/>
      <c r="AU91" s="12"/>
      <c r="AV91" s="12"/>
      <c r="AW91" s="12"/>
    </row>
    <row r="92" spans="1:49" ht="13.5">
      <c r="A92" s="261"/>
      <c r="B92" s="261"/>
      <c r="C92" s="261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3"/>
      <c r="AK92" s="12"/>
      <c r="AL92" s="12"/>
      <c r="AM92" s="12"/>
      <c r="AN92" s="12"/>
      <c r="AO92" s="12"/>
      <c r="AP92" s="12"/>
      <c r="AQ92" s="12"/>
      <c r="AR92" s="12"/>
      <c r="AS92" s="13"/>
      <c r="AT92" s="12"/>
      <c r="AU92" s="12"/>
      <c r="AV92" s="12"/>
      <c r="AW92" s="12"/>
    </row>
    <row r="93" spans="1:49" ht="13.5">
      <c r="A93" s="261"/>
      <c r="B93" s="261"/>
      <c r="C93" s="261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3"/>
      <c r="AK93" s="12"/>
      <c r="AL93" s="12"/>
      <c r="AM93" s="12"/>
      <c r="AN93" s="12"/>
      <c r="AO93" s="12"/>
      <c r="AP93" s="12"/>
      <c r="AQ93" s="12"/>
      <c r="AR93" s="12"/>
      <c r="AS93" s="13"/>
      <c r="AT93" s="12"/>
      <c r="AU93" s="12"/>
      <c r="AV93" s="12"/>
      <c r="AW93" s="12"/>
    </row>
    <row r="94" spans="1:49" ht="13.5">
      <c r="A94" s="261"/>
      <c r="B94" s="261"/>
      <c r="C94" s="261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3"/>
      <c r="AK94" s="12"/>
      <c r="AL94" s="12"/>
      <c r="AM94" s="12"/>
      <c r="AN94" s="12"/>
      <c r="AO94" s="12"/>
      <c r="AP94" s="12"/>
      <c r="AQ94" s="12"/>
      <c r="AR94" s="12"/>
      <c r="AS94" s="13"/>
      <c r="AT94" s="12"/>
      <c r="AU94" s="12"/>
      <c r="AV94" s="12"/>
      <c r="AW94" s="12"/>
    </row>
    <row r="95" spans="1:49" ht="13.5">
      <c r="A95" s="261"/>
      <c r="B95" s="261"/>
      <c r="C95" s="261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3"/>
      <c r="AK95" s="12"/>
      <c r="AL95" s="12"/>
      <c r="AM95" s="12"/>
      <c r="AN95" s="12"/>
      <c r="AO95" s="12"/>
      <c r="AP95" s="12"/>
      <c r="AQ95" s="12"/>
      <c r="AR95" s="12"/>
      <c r="AS95" s="13"/>
      <c r="AT95" s="12"/>
      <c r="AU95" s="12"/>
      <c r="AV95" s="12"/>
      <c r="AW95" s="12"/>
    </row>
    <row r="96" spans="1:49" ht="13.5">
      <c r="A96" s="261"/>
      <c r="B96" s="261"/>
      <c r="C96" s="261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3"/>
      <c r="AK96" s="12"/>
      <c r="AL96" s="12"/>
      <c r="AM96" s="12"/>
      <c r="AN96" s="12"/>
      <c r="AO96" s="12"/>
      <c r="AP96" s="12"/>
      <c r="AQ96" s="12"/>
      <c r="AR96" s="12"/>
      <c r="AS96" s="13"/>
      <c r="AT96" s="12"/>
      <c r="AU96" s="12"/>
      <c r="AV96" s="12"/>
      <c r="AW96" s="12"/>
    </row>
    <row r="97" spans="1:49" ht="13.5">
      <c r="A97" s="261"/>
      <c r="B97" s="261"/>
      <c r="C97" s="261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3"/>
      <c r="AK97" s="12"/>
      <c r="AL97" s="12"/>
      <c r="AM97" s="12"/>
      <c r="AN97" s="12"/>
      <c r="AO97" s="12"/>
      <c r="AP97" s="12"/>
      <c r="AQ97" s="12"/>
      <c r="AR97" s="12"/>
      <c r="AS97" s="13"/>
      <c r="AT97" s="12"/>
      <c r="AU97" s="12"/>
      <c r="AV97" s="12"/>
      <c r="AW97" s="12"/>
    </row>
    <row r="98" spans="1:49" ht="13.5">
      <c r="A98" s="261"/>
      <c r="B98" s="261"/>
      <c r="C98" s="261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3"/>
      <c r="AK98" s="12"/>
      <c r="AL98" s="12"/>
      <c r="AM98" s="12"/>
      <c r="AN98" s="12"/>
      <c r="AO98" s="12"/>
      <c r="AP98" s="12"/>
      <c r="AQ98" s="12"/>
      <c r="AR98" s="12"/>
      <c r="AS98" s="13"/>
      <c r="AT98" s="12"/>
      <c r="AU98" s="12"/>
      <c r="AV98" s="12"/>
      <c r="AW98" s="12"/>
    </row>
    <row r="99" spans="1:49" ht="13.5">
      <c r="A99" s="261"/>
      <c r="B99" s="261"/>
      <c r="C99" s="261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3"/>
      <c r="AK99" s="12"/>
      <c r="AL99" s="12"/>
      <c r="AM99" s="12"/>
      <c r="AN99" s="12"/>
      <c r="AO99" s="12"/>
      <c r="AP99" s="12"/>
      <c r="AQ99" s="12"/>
      <c r="AR99" s="12"/>
      <c r="AS99" s="13"/>
      <c r="AT99" s="12"/>
      <c r="AU99" s="12"/>
      <c r="AV99" s="12"/>
      <c r="AW99" s="12"/>
    </row>
    <row r="100" spans="1:49" ht="13.5">
      <c r="A100" s="261"/>
      <c r="B100" s="261"/>
      <c r="C100" s="261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3"/>
      <c r="AK100" s="12"/>
      <c r="AL100" s="12"/>
      <c r="AM100" s="12"/>
      <c r="AN100" s="12"/>
      <c r="AO100" s="12"/>
      <c r="AP100" s="12"/>
      <c r="AQ100" s="12"/>
      <c r="AR100" s="12"/>
      <c r="AS100" s="13"/>
      <c r="AT100" s="12"/>
      <c r="AU100" s="12"/>
      <c r="AV100" s="12"/>
      <c r="AW100" s="12"/>
    </row>
    <row r="101" spans="1:49" ht="13.5">
      <c r="A101" s="261"/>
      <c r="B101" s="261"/>
      <c r="C101" s="261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3"/>
      <c r="AK101" s="12"/>
      <c r="AL101" s="12"/>
      <c r="AM101" s="12"/>
      <c r="AN101" s="12"/>
      <c r="AO101" s="12"/>
      <c r="AP101" s="12"/>
      <c r="AQ101" s="12"/>
      <c r="AR101" s="12"/>
      <c r="AS101" s="13"/>
      <c r="AT101" s="12"/>
      <c r="AU101" s="12"/>
      <c r="AV101" s="12"/>
      <c r="AW101" s="12"/>
    </row>
    <row r="102" spans="1:49" ht="13.5">
      <c r="A102" s="261"/>
      <c r="B102" s="261"/>
      <c r="C102" s="261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3"/>
      <c r="AK102" s="12"/>
      <c r="AL102" s="12"/>
      <c r="AM102" s="12"/>
      <c r="AN102" s="12"/>
      <c r="AO102" s="12"/>
      <c r="AP102" s="12"/>
      <c r="AQ102" s="12"/>
      <c r="AR102" s="12"/>
      <c r="AS102" s="13"/>
      <c r="AT102" s="12"/>
      <c r="AU102" s="12"/>
      <c r="AV102" s="12"/>
      <c r="AW102" s="12"/>
    </row>
    <row r="103" spans="1:49" ht="13.5">
      <c r="A103" s="261"/>
      <c r="B103" s="261"/>
      <c r="C103" s="261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3"/>
      <c r="AK103" s="12"/>
      <c r="AL103" s="12"/>
      <c r="AM103" s="12"/>
      <c r="AN103" s="12"/>
      <c r="AO103" s="12"/>
      <c r="AP103" s="12"/>
      <c r="AQ103" s="12"/>
      <c r="AR103" s="12"/>
      <c r="AS103" s="13"/>
      <c r="AT103" s="12"/>
      <c r="AU103" s="12"/>
      <c r="AV103" s="12"/>
      <c r="AW103" s="12"/>
    </row>
    <row r="104" spans="1:49" ht="13.5">
      <c r="A104" s="261"/>
      <c r="B104" s="261"/>
      <c r="C104" s="261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3"/>
      <c r="AK104" s="12"/>
      <c r="AL104" s="12"/>
      <c r="AM104" s="12"/>
      <c r="AN104" s="12"/>
      <c r="AO104" s="12"/>
      <c r="AP104" s="12"/>
      <c r="AQ104" s="12"/>
      <c r="AR104" s="12"/>
      <c r="AS104" s="13"/>
      <c r="AT104" s="12"/>
      <c r="AU104" s="12"/>
      <c r="AV104" s="12"/>
      <c r="AW104" s="12"/>
    </row>
    <row r="105" spans="1:49" ht="13.5">
      <c r="A105" s="261"/>
      <c r="B105" s="261"/>
      <c r="C105" s="261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3"/>
      <c r="AK105" s="12"/>
      <c r="AL105" s="12"/>
      <c r="AM105" s="12"/>
      <c r="AN105" s="12"/>
      <c r="AO105" s="12"/>
      <c r="AP105" s="12"/>
      <c r="AQ105" s="12"/>
      <c r="AR105" s="12"/>
      <c r="AS105" s="13"/>
      <c r="AT105" s="12"/>
      <c r="AU105" s="12"/>
      <c r="AV105" s="12"/>
      <c r="AW105" s="12"/>
    </row>
    <row r="106" spans="1:49" ht="13.5">
      <c r="A106" s="261"/>
      <c r="B106" s="261"/>
      <c r="C106" s="261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3"/>
      <c r="AK106" s="12"/>
      <c r="AL106" s="12"/>
      <c r="AM106" s="12"/>
      <c r="AN106" s="12"/>
      <c r="AO106" s="12"/>
      <c r="AP106" s="12"/>
      <c r="AQ106" s="12"/>
      <c r="AR106" s="12"/>
      <c r="AS106" s="13"/>
      <c r="AT106" s="12"/>
      <c r="AU106" s="12"/>
      <c r="AV106" s="12"/>
      <c r="AW106" s="12"/>
    </row>
    <row r="107" spans="1:49" ht="13.5">
      <c r="A107" s="261"/>
      <c r="B107" s="261"/>
      <c r="C107" s="261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3"/>
      <c r="AK107" s="12"/>
      <c r="AL107" s="12"/>
      <c r="AM107" s="12"/>
      <c r="AN107" s="12"/>
      <c r="AO107" s="12"/>
      <c r="AP107" s="12"/>
      <c r="AQ107" s="12"/>
      <c r="AR107" s="12"/>
      <c r="AS107" s="13"/>
      <c r="AT107" s="12"/>
      <c r="AU107" s="12"/>
      <c r="AV107" s="12"/>
      <c r="AW107" s="12"/>
    </row>
    <row r="108" spans="1:49" ht="13.5">
      <c r="A108" s="261"/>
      <c r="B108" s="261"/>
      <c r="C108" s="261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3"/>
      <c r="AK108" s="12"/>
      <c r="AL108" s="12"/>
      <c r="AM108" s="12"/>
      <c r="AN108" s="12"/>
      <c r="AO108" s="12"/>
      <c r="AP108" s="12"/>
      <c r="AQ108" s="12"/>
      <c r="AR108" s="12"/>
      <c r="AS108" s="13"/>
      <c r="AT108" s="12"/>
      <c r="AU108" s="12"/>
      <c r="AV108" s="12"/>
      <c r="AW108" s="12"/>
    </row>
    <row r="109" spans="1:49" ht="13.5">
      <c r="A109" s="261"/>
      <c r="B109" s="261"/>
      <c r="C109" s="261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3"/>
      <c r="AK109" s="12"/>
      <c r="AL109" s="12"/>
      <c r="AM109" s="12"/>
      <c r="AN109" s="12"/>
      <c r="AO109" s="12"/>
      <c r="AP109" s="12"/>
      <c r="AQ109" s="12"/>
      <c r="AR109" s="12"/>
      <c r="AS109" s="13"/>
      <c r="AT109" s="12"/>
      <c r="AU109" s="12"/>
      <c r="AV109" s="12"/>
      <c r="AW109" s="12"/>
    </row>
    <row r="110" spans="1:49" ht="13.5">
      <c r="A110" s="261"/>
      <c r="B110" s="261"/>
      <c r="C110" s="261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3"/>
      <c r="AK110" s="12"/>
      <c r="AL110" s="12"/>
      <c r="AM110" s="12"/>
      <c r="AN110" s="12"/>
      <c r="AO110" s="12"/>
      <c r="AP110" s="12"/>
      <c r="AQ110" s="12"/>
      <c r="AR110" s="12"/>
      <c r="AS110" s="13"/>
      <c r="AT110" s="12"/>
      <c r="AU110" s="12"/>
      <c r="AV110" s="12"/>
      <c r="AW110" s="12"/>
    </row>
    <row r="111" spans="1:49" ht="13.5">
      <c r="A111" s="261"/>
      <c r="B111" s="261"/>
      <c r="C111" s="261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3"/>
      <c r="AK111" s="12"/>
      <c r="AL111" s="12"/>
      <c r="AM111" s="12"/>
      <c r="AN111" s="12"/>
      <c r="AO111" s="12"/>
      <c r="AP111" s="12"/>
      <c r="AQ111" s="12"/>
      <c r="AR111" s="12"/>
      <c r="AS111" s="13"/>
      <c r="AT111" s="12"/>
      <c r="AU111" s="12"/>
      <c r="AV111" s="12"/>
      <c r="AW111" s="12"/>
    </row>
    <row r="112" spans="1:49" ht="13.5">
      <c r="A112" s="261"/>
      <c r="B112" s="261"/>
      <c r="C112" s="261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3"/>
      <c r="AK112" s="12"/>
      <c r="AL112" s="12"/>
      <c r="AM112" s="12"/>
      <c r="AN112" s="12"/>
      <c r="AO112" s="12"/>
      <c r="AP112" s="12"/>
      <c r="AQ112" s="12"/>
      <c r="AR112" s="12"/>
      <c r="AS112" s="13"/>
      <c r="AT112" s="12"/>
      <c r="AU112" s="12"/>
      <c r="AV112" s="12"/>
      <c r="AW112" s="12"/>
    </row>
    <row r="113" spans="1:49" ht="13.5">
      <c r="A113" s="261"/>
      <c r="B113" s="261"/>
      <c r="C113" s="261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3"/>
      <c r="AK113" s="12"/>
      <c r="AL113" s="12"/>
      <c r="AM113" s="12"/>
      <c r="AN113" s="12"/>
      <c r="AO113" s="12"/>
      <c r="AP113" s="12"/>
      <c r="AQ113" s="12"/>
      <c r="AR113" s="12"/>
      <c r="AS113" s="13"/>
      <c r="AT113" s="12"/>
      <c r="AU113" s="12"/>
      <c r="AV113" s="12"/>
      <c r="AW113" s="12"/>
    </row>
    <row r="114" spans="1:49" ht="13.5">
      <c r="A114" s="261"/>
      <c r="B114" s="261"/>
      <c r="C114" s="261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3"/>
      <c r="AK114" s="12"/>
      <c r="AL114" s="12"/>
      <c r="AM114" s="12"/>
      <c r="AN114" s="12"/>
      <c r="AO114" s="12"/>
      <c r="AP114" s="12"/>
      <c r="AQ114" s="12"/>
      <c r="AR114" s="12"/>
      <c r="AS114" s="13"/>
      <c r="AT114" s="12"/>
      <c r="AU114" s="12"/>
      <c r="AV114" s="12"/>
      <c r="AW114" s="12"/>
    </row>
    <row r="115" spans="1:49" ht="13.5">
      <c r="A115" s="261"/>
      <c r="B115" s="261"/>
      <c r="C115" s="261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3"/>
      <c r="AK115" s="12"/>
      <c r="AL115" s="12"/>
      <c r="AM115" s="12"/>
      <c r="AN115" s="12"/>
      <c r="AO115" s="12"/>
      <c r="AP115" s="12"/>
      <c r="AQ115" s="12"/>
      <c r="AR115" s="12"/>
      <c r="AS115" s="13"/>
      <c r="AT115" s="12"/>
      <c r="AU115" s="12"/>
      <c r="AV115" s="12"/>
      <c r="AW115" s="12"/>
    </row>
    <row r="116" spans="1:49" ht="13.5">
      <c r="A116" s="261"/>
      <c r="B116" s="261"/>
      <c r="C116" s="261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3"/>
      <c r="AK116" s="12"/>
      <c r="AL116" s="12"/>
      <c r="AM116" s="12"/>
      <c r="AN116" s="12"/>
      <c r="AO116" s="12"/>
      <c r="AP116" s="12"/>
      <c r="AQ116" s="12"/>
      <c r="AR116" s="12"/>
      <c r="AS116" s="13"/>
      <c r="AT116" s="12"/>
      <c r="AU116" s="12"/>
      <c r="AV116" s="12"/>
      <c r="AW116" s="12"/>
    </row>
    <row r="117" spans="1:49" ht="13.5">
      <c r="A117" s="261"/>
      <c r="B117" s="261"/>
      <c r="C117" s="261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3"/>
      <c r="AK117" s="12"/>
      <c r="AL117" s="12"/>
      <c r="AM117" s="12"/>
      <c r="AN117" s="12"/>
      <c r="AO117" s="12"/>
      <c r="AP117" s="12"/>
      <c r="AQ117" s="12"/>
      <c r="AR117" s="12"/>
      <c r="AS117" s="13"/>
      <c r="AT117" s="12"/>
      <c r="AU117" s="12"/>
      <c r="AV117" s="12"/>
      <c r="AW117" s="12"/>
    </row>
    <row r="118" spans="1:49" ht="13.5">
      <c r="A118" s="261"/>
      <c r="B118" s="261"/>
      <c r="C118" s="261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3"/>
      <c r="AK118" s="12"/>
      <c r="AL118" s="12"/>
      <c r="AM118" s="12"/>
      <c r="AN118" s="12"/>
      <c r="AO118" s="12"/>
      <c r="AP118" s="12"/>
      <c r="AQ118" s="12"/>
      <c r="AR118" s="12"/>
      <c r="AS118" s="13"/>
      <c r="AT118" s="12"/>
      <c r="AU118" s="12"/>
      <c r="AV118" s="12"/>
      <c r="AW118" s="12"/>
    </row>
    <row r="119" spans="1:49" ht="13.5">
      <c r="A119" s="261"/>
      <c r="B119" s="261"/>
      <c r="C119" s="261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3"/>
      <c r="AK119" s="12"/>
      <c r="AL119" s="12"/>
      <c r="AM119" s="12"/>
      <c r="AN119" s="12"/>
      <c r="AO119" s="12"/>
      <c r="AP119" s="12"/>
      <c r="AQ119" s="12"/>
      <c r="AR119" s="12"/>
      <c r="AS119" s="13"/>
      <c r="AT119" s="12"/>
      <c r="AU119" s="12"/>
      <c r="AV119" s="12"/>
      <c r="AW119" s="12"/>
    </row>
    <row r="120" spans="1:49" ht="13.5">
      <c r="A120" s="261"/>
      <c r="B120" s="261"/>
      <c r="C120" s="261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3"/>
      <c r="AK120" s="12"/>
      <c r="AL120" s="12"/>
      <c r="AM120" s="12"/>
      <c r="AN120" s="12"/>
      <c r="AO120" s="12"/>
      <c r="AP120" s="12"/>
      <c r="AQ120" s="12"/>
      <c r="AR120" s="12"/>
      <c r="AS120" s="13"/>
      <c r="AT120" s="12"/>
      <c r="AU120" s="12"/>
      <c r="AV120" s="12"/>
      <c r="AW120" s="12"/>
    </row>
    <row r="121" spans="1:49" ht="13.5">
      <c r="A121" s="261"/>
      <c r="B121" s="261"/>
      <c r="C121" s="261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3"/>
      <c r="AK121" s="12"/>
      <c r="AL121" s="12"/>
      <c r="AM121" s="12"/>
      <c r="AN121" s="12"/>
      <c r="AO121" s="12"/>
      <c r="AP121" s="12"/>
      <c r="AQ121" s="12"/>
      <c r="AR121" s="12"/>
      <c r="AS121" s="13"/>
      <c r="AT121" s="12"/>
      <c r="AU121" s="12"/>
      <c r="AV121" s="12"/>
      <c r="AW121" s="12"/>
    </row>
    <row r="122" spans="1:49" ht="13.5">
      <c r="A122" s="261"/>
      <c r="B122" s="261"/>
      <c r="C122" s="261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3"/>
      <c r="AK122" s="12"/>
      <c r="AL122" s="12"/>
      <c r="AM122" s="12"/>
      <c r="AN122" s="12"/>
      <c r="AO122" s="12"/>
      <c r="AP122" s="12"/>
      <c r="AQ122" s="12"/>
      <c r="AR122" s="12"/>
      <c r="AS122" s="13"/>
      <c r="AT122" s="12"/>
      <c r="AU122" s="12"/>
      <c r="AV122" s="12"/>
      <c r="AW122" s="12"/>
    </row>
    <row r="123" spans="1:49" ht="13.5">
      <c r="A123" s="261"/>
      <c r="B123" s="261"/>
      <c r="C123" s="261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3"/>
      <c r="AK123" s="12"/>
      <c r="AL123" s="12"/>
      <c r="AM123" s="12"/>
      <c r="AN123" s="12"/>
      <c r="AO123" s="12"/>
      <c r="AP123" s="12"/>
      <c r="AQ123" s="12"/>
      <c r="AR123" s="12"/>
      <c r="AS123" s="13"/>
      <c r="AT123" s="12"/>
      <c r="AU123" s="12"/>
      <c r="AV123" s="12"/>
      <c r="AW123" s="12"/>
    </row>
    <row r="124" spans="1:49" ht="13.5">
      <c r="A124" s="261"/>
      <c r="B124" s="261"/>
      <c r="C124" s="261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3"/>
      <c r="AK124" s="12"/>
      <c r="AL124" s="12"/>
      <c r="AM124" s="12"/>
      <c r="AN124" s="12"/>
      <c r="AO124" s="12"/>
      <c r="AP124" s="12"/>
      <c r="AQ124" s="12"/>
      <c r="AR124" s="12"/>
      <c r="AS124" s="13"/>
      <c r="AT124" s="12"/>
      <c r="AU124" s="12"/>
      <c r="AV124" s="12"/>
      <c r="AW124" s="12"/>
    </row>
    <row r="125" spans="1:49" ht="13.5">
      <c r="A125" s="261"/>
      <c r="B125" s="261"/>
      <c r="C125" s="261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3"/>
      <c r="AK125" s="12"/>
      <c r="AL125" s="12"/>
      <c r="AM125" s="12"/>
      <c r="AN125" s="12"/>
      <c r="AO125" s="12"/>
      <c r="AP125" s="12"/>
      <c r="AQ125" s="12"/>
      <c r="AR125" s="12"/>
      <c r="AS125" s="13"/>
      <c r="AT125" s="12"/>
      <c r="AU125" s="12"/>
      <c r="AV125" s="12"/>
      <c r="AW125" s="12"/>
    </row>
    <row r="126" spans="1:49" ht="13.5">
      <c r="A126" s="261"/>
      <c r="B126" s="261"/>
      <c r="C126" s="261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3"/>
      <c r="AK126" s="12"/>
      <c r="AL126" s="12"/>
      <c r="AM126" s="12"/>
      <c r="AN126" s="12"/>
      <c r="AO126" s="12"/>
      <c r="AP126" s="12"/>
      <c r="AQ126" s="12"/>
      <c r="AR126" s="12"/>
      <c r="AS126" s="13"/>
      <c r="AT126" s="12"/>
      <c r="AU126" s="12"/>
      <c r="AV126" s="12"/>
      <c r="AW126" s="12"/>
    </row>
    <row r="127" spans="1:49" ht="13.5">
      <c r="A127" s="261"/>
      <c r="B127" s="261"/>
      <c r="C127" s="261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3"/>
      <c r="AK127" s="12"/>
      <c r="AL127" s="12"/>
      <c r="AM127" s="12"/>
      <c r="AN127" s="12"/>
      <c r="AO127" s="12"/>
      <c r="AP127" s="12"/>
      <c r="AQ127" s="12"/>
      <c r="AR127" s="12"/>
      <c r="AS127" s="13"/>
      <c r="AT127" s="12"/>
      <c r="AU127" s="12"/>
      <c r="AV127" s="12"/>
      <c r="AW127" s="12"/>
    </row>
    <row r="128" spans="1:49" ht="13.5">
      <c r="A128" s="261"/>
      <c r="B128" s="261"/>
      <c r="C128" s="261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3"/>
      <c r="AK128" s="12"/>
      <c r="AL128" s="12"/>
      <c r="AM128" s="12"/>
      <c r="AN128" s="12"/>
      <c r="AO128" s="12"/>
      <c r="AP128" s="12"/>
      <c r="AQ128" s="12"/>
      <c r="AR128" s="12"/>
      <c r="AS128" s="13"/>
      <c r="AT128" s="12"/>
      <c r="AU128" s="12"/>
      <c r="AV128" s="12"/>
      <c r="AW128" s="12"/>
    </row>
    <row r="129" spans="1:49" ht="13.5">
      <c r="A129" s="261"/>
      <c r="B129" s="261"/>
      <c r="C129" s="261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3"/>
      <c r="AK129" s="12"/>
      <c r="AL129" s="12"/>
      <c r="AM129" s="12"/>
      <c r="AN129" s="12"/>
      <c r="AO129" s="12"/>
      <c r="AP129" s="12"/>
      <c r="AQ129" s="12"/>
      <c r="AR129" s="12"/>
      <c r="AS129" s="13"/>
      <c r="AT129" s="12"/>
      <c r="AU129" s="12"/>
      <c r="AV129" s="12"/>
      <c r="AW129" s="12"/>
    </row>
    <row r="130" spans="1:49" ht="13.5">
      <c r="A130" s="261"/>
      <c r="B130" s="261"/>
      <c r="C130" s="261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3"/>
      <c r="AK130" s="12"/>
      <c r="AL130" s="12"/>
      <c r="AM130" s="12"/>
      <c r="AN130" s="12"/>
      <c r="AO130" s="12"/>
      <c r="AP130" s="12"/>
      <c r="AQ130" s="12"/>
      <c r="AR130" s="12"/>
      <c r="AS130" s="13"/>
      <c r="AT130" s="12"/>
      <c r="AU130" s="12"/>
      <c r="AV130" s="12"/>
      <c r="AW130" s="12"/>
    </row>
    <row r="131" spans="1:49" ht="13.5">
      <c r="A131" s="261"/>
      <c r="B131" s="261"/>
      <c r="C131" s="261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3"/>
      <c r="AK131" s="12"/>
      <c r="AL131" s="12"/>
      <c r="AM131" s="12"/>
      <c r="AN131" s="12"/>
      <c r="AO131" s="12"/>
      <c r="AP131" s="12"/>
      <c r="AQ131" s="12"/>
      <c r="AR131" s="12"/>
      <c r="AS131" s="13"/>
      <c r="AT131" s="12"/>
      <c r="AU131" s="12"/>
      <c r="AV131" s="12"/>
      <c r="AW131" s="12"/>
    </row>
    <row r="132" spans="1:49" ht="13.5">
      <c r="A132" s="261"/>
      <c r="B132" s="261"/>
      <c r="C132" s="261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3"/>
      <c r="AK132" s="12"/>
      <c r="AL132" s="12"/>
      <c r="AM132" s="12"/>
      <c r="AN132" s="12"/>
      <c r="AO132" s="12"/>
      <c r="AP132" s="12"/>
      <c r="AQ132" s="12"/>
      <c r="AR132" s="12"/>
      <c r="AS132" s="13"/>
      <c r="AT132" s="12"/>
      <c r="AU132" s="12"/>
      <c r="AV132" s="12"/>
      <c r="AW132" s="12"/>
    </row>
    <row r="133" spans="1:49" ht="13.5">
      <c r="A133" s="261"/>
      <c r="B133" s="261"/>
      <c r="C133" s="261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3"/>
      <c r="AK133" s="12"/>
      <c r="AL133" s="12"/>
      <c r="AM133" s="12"/>
      <c r="AN133" s="12"/>
      <c r="AO133" s="12"/>
      <c r="AP133" s="12"/>
      <c r="AQ133" s="12"/>
      <c r="AR133" s="12"/>
      <c r="AS133" s="13"/>
      <c r="AT133" s="12"/>
      <c r="AU133" s="12"/>
      <c r="AV133" s="12"/>
      <c r="AW133" s="12"/>
    </row>
    <row r="134" spans="1:49" ht="13.5">
      <c r="A134" s="261"/>
      <c r="B134" s="261"/>
      <c r="C134" s="261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3"/>
      <c r="AK134" s="12"/>
      <c r="AL134" s="12"/>
      <c r="AM134" s="12"/>
      <c r="AN134" s="12"/>
      <c r="AO134" s="12"/>
      <c r="AP134" s="12"/>
      <c r="AQ134" s="12"/>
      <c r="AR134" s="12"/>
      <c r="AS134" s="13"/>
      <c r="AT134" s="12"/>
      <c r="AU134" s="12"/>
      <c r="AV134" s="12"/>
      <c r="AW134" s="12"/>
    </row>
    <row r="135" spans="1:49" ht="13.5">
      <c r="A135" s="261"/>
      <c r="B135" s="261"/>
      <c r="C135" s="261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3"/>
      <c r="AK135" s="12"/>
      <c r="AL135" s="12"/>
      <c r="AM135" s="12"/>
      <c r="AN135" s="12"/>
      <c r="AO135" s="12"/>
      <c r="AP135" s="12"/>
      <c r="AQ135" s="12"/>
      <c r="AR135" s="12"/>
      <c r="AS135" s="13"/>
      <c r="AT135" s="12"/>
      <c r="AU135" s="12"/>
      <c r="AV135" s="12"/>
      <c r="AW135" s="12"/>
    </row>
    <row r="136" spans="1:49" ht="13.5">
      <c r="A136" s="261"/>
      <c r="B136" s="261"/>
      <c r="C136" s="261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3"/>
      <c r="AK136" s="12"/>
      <c r="AL136" s="12"/>
      <c r="AM136" s="12"/>
      <c r="AN136" s="12"/>
      <c r="AO136" s="12"/>
      <c r="AP136" s="12"/>
      <c r="AQ136" s="12"/>
      <c r="AR136" s="12"/>
      <c r="AS136" s="13"/>
      <c r="AT136" s="12"/>
      <c r="AU136" s="12"/>
      <c r="AV136" s="12"/>
      <c r="AW136" s="12"/>
    </row>
    <row r="137" spans="1:49" ht="13.5">
      <c r="A137" s="261"/>
      <c r="B137" s="261"/>
      <c r="C137" s="261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3"/>
      <c r="AK137" s="12"/>
      <c r="AL137" s="12"/>
      <c r="AM137" s="12"/>
      <c r="AN137" s="12"/>
      <c r="AO137" s="12"/>
      <c r="AP137" s="12"/>
      <c r="AQ137" s="12"/>
      <c r="AR137" s="12"/>
      <c r="AS137" s="13"/>
      <c r="AT137" s="12"/>
      <c r="AU137" s="12"/>
      <c r="AV137" s="12"/>
      <c r="AW137" s="12"/>
    </row>
    <row r="138" spans="1:49" ht="13.5">
      <c r="A138" s="261"/>
      <c r="B138" s="261"/>
      <c r="C138" s="261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3"/>
      <c r="AK138" s="12"/>
      <c r="AL138" s="12"/>
      <c r="AM138" s="12"/>
      <c r="AN138" s="12"/>
      <c r="AO138" s="12"/>
      <c r="AP138" s="12"/>
      <c r="AQ138" s="12"/>
      <c r="AR138" s="12"/>
      <c r="AS138" s="13"/>
      <c r="AT138" s="12"/>
      <c r="AU138" s="12"/>
      <c r="AV138" s="12"/>
      <c r="AW138" s="12"/>
    </row>
    <row r="139" spans="1:49" ht="13.5">
      <c r="A139" s="261"/>
      <c r="B139" s="261"/>
      <c r="C139" s="261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3"/>
      <c r="AK139" s="12"/>
      <c r="AL139" s="12"/>
      <c r="AM139" s="12"/>
      <c r="AN139" s="12"/>
      <c r="AO139" s="12"/>
      <c r="AP139" s="12"/>
      <c r="AQ139" s="12"/>
      <c r="AR139" s="12"/>
      <c r="AS139" s="13"/>
      <c r="AT139" s="12"/>
      <c r="AU139" s="12"/>
      <c r="AV139" s="12"/>
      <c r="AW139" s="12"/>
    </row>
    <row r="140" spans="1:49" ht="13.5">
      <c r="A140" s="261"/>
      <c r="B140" s="261"/>
      <c r="C140" s="261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3"/>
      <c r="AK140" s="12"/>
      <c r="AL140" s="12"/>
      <c r="AM140" s="12"/>
      <c r="AN140" s="12"/>
      <c r="AO140" s="12"/>
      <c r="AP140" s="12"/>
      <c r="AQ140" s="12"/>
      <c r="AR140" s="12"/>
      <c r="AS140" s="13"/>
      <c r="AT140" s="12"/>
      <c r="AU140" s="12"/>
      <c r="AV140" s="12"/>
      <c r="AW140" s="12"/>
    </row>
    <row r="141" spans="1:49" ht="13.5">
      <c r="A141" s="261"/>
      <c r="B141" s="261"/>
      <c r="C141" s="261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3"/>
      <c r="AK141" s="12"/>
      <c r="AL141" s="12"/>
      <c r="AM141" s="12"/>
      <c r="AN141" s="12"/>
      <c r="AO141" s="12"/>
      <c r="AP141" s="12"/>
      <c r="AQ141" s="12"/>
      <c r="AR141" s="12"/>
      <c r="AS141" s="13"/>
      <c r="AT141" s="12"/>
      <c r="AU141" s="12"/>
      <c r="AV141" s="12"/>
      <c r="AW141" s="12"/>
    </row>
    <row r="142" spans="1:49" ht="13.5">
      <c r="A142" s="261"/>
      <c r="B142" s="261"/>
      <c r="C142" s="261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3"/>
      <c r="AK142" s="12"/>
      <c r="AL142" s="12"/>
      <c r="AM142" s="12"/>
      <c r="AN142" s="12"/>
      <c r="AO142" s="12"/>
      <c r="AP142" s="12"/>
      <c r="AQ142" s="12"/>
      <c r="AR142" s="12"/>
      <c r="AS142" s="13"/>
      <c r="AT142" s="12"/>
      <c r="AU142" s="12"/>
      <c r="AV142" s="12"/>
      <c r="AW142" s="12"/>
    </row>
    <row r="143" spans="1:49" ht="13.5">
      <c r="A143" s="261"/>
      <c r="B143" s="261"/>
      <c r="C143" s="261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3"/>
      <c r="AK143" s="12"/>
      <c r="AL143" s="12"/>
      <c r="AM143" s="12"/>
      <c r="AN143" s="12"/>
      <c r="AO143" s="12"/>
      <c r="AP143" s="12"/>
      <c r="AQ143" s="12"/>
      <c r="AR143" s="12"/>
      <c r="AS143" s="13"/>
      <c r="AT143" s="12"/>
      <c r="AU143" s="12"/>
      <c r="AV143" s="12"/>
      <c r="AW143" s="12"/>
    </row>
    <row r="144" spans="1:49" ht="13.5">
      <c r="A144" s="261"/>
      <c r="B144" s="261"/>
      <c r="C144" s="261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3"/>
      <c r="AK144" s="12"/>
      <c r="AL144" s="12"/>
      <c r="AM144" s="12"/>
      <c r="AN144" s="12"/>
      <c r="AO144" s="12"/>
      <c r="AP144" s="12"/>
      <c r="AQ144" s="12"/>
      <c r="AR144" s="12"/>
      <c r="AS144" s="13"/>
      <c r="AT144" s="12"/>
      <c r="AU144" s="12"/>
      <c r="AV144" s="12"/>
      <c r="AW144" s="12"/>
    </row>
    <row r="145" spans="1:49" ht="13.5">
      <c r="A145" s="261"/>
      <c r="B145" s="261"/>
      <c r="C145" s="261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3"/>
      <c r="AK145" s="12"/>
      <c r="AL145" s="12"/>
      <c r="AM145" s="12"/>
      <c r="AN145" s="12"/>
      <c r="AO145" s="12"/>
      <c r="AP145" s="12"/>
      <c r="AQ145" s="12"/>
      <c r="AR145" s="12"/>
      <c r="AS145" s="13"/>
      <c r="AT145" s="12"/>
      <c r="AU145" s="12"/>
      <c r="AV145" s="12"/>
      <c r="AW145" s="12"/>
    </row>
    <row r="146" spans="1:49" ht="13.5">
      <c r="A146" s="261"/>
      <c r="B146" s="261"/>
      <c r="C146" s="261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3"/>
      <c r="AK146" s="12"/>
      <c r="AL146" s="12"/>
      <c r="AM146" s="12"/>
      <c r="AN146" s="12"/>
      <c r="AO146" s="12"/>
      <c r="AP146" s="12"/>
      <c r="AQ146" s="12"/>
      <c r="AR146" s="12"/>
      <c r="AS146" s="13"/>
      <c r="AT146" s="12"/>
      <c r="AU146" s="12"/>
      <c r="AV146" s="12"/>
      <c r="AW146" s="12"/>
    </row>
    <row r="147" spans="1:49" ht="13.5">
      <c r="A147" s="261"/>
      <c r="B147" s="261"/>
      <c r="C147" s="261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3"/>
      <c r="AK147" s="12"/>
      <c r="AL147" s="12"/>
      <c r="AM147" s="12"/>
      <c r="AN147" s="12"/>
      <c r="AO147" s="12"/>
      <c r="AP147" s="12"/>
      <c r="AQ147" s="12"/>
      <c r="AR147" s="12"/>
      <c r="AS147" s="13"/>
      <c r="AT147" s="12"/>
      <c r="AU147" s="12"/>
      <c r="AV147" s="12"/>
      <c r="AW147" s="12"/>
    </row>
    <row r="148" spans="1:49" ht="13.5">
      <c r="A148" s="261"/>
      <c r="B148" s="261"/>
      <c r="C148" s="261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3"/>
      <c r="AK148" s="12"/>
      <c r="AL148" s="12"/>
      <c r="AM148" s="12"/>
      <c r="AN148" s="12"/>
      <c r="AO148" s="12"/>
      <c r="AP148" s="12"/>
      <c r="AQ148" s="12"/>
      <c r="AR148" s="12"/>
      <c r="AS148" s="13"/>
      <c r="AT148" s="12"/>
      <c r="AU148" s="12"/>
      <c r="AV148" s="12"/>
      <c r="AW148" s="12"/>
    </row>
    <row r="149" spans="1:49" ht="13.5">
      <c r="A149" s="261"/>
      <c r="B149" s="261"/>
      <c r="C149" s="261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3"/>
      <c r="AK149" s="12"/>
      <c r="AL149" s="12"/>
      <c r="AM149" s="12"/>
      <c r="AN149" s="12"/>
      <c r="AO149" s="12"/>
      <c r="AP149" s="12"/>
      <c r="AQ149" s="12"/>
      <c r="AR149" s="12"/>
      <c r="AS149" s="13"/>
      <c r="AT149" s="12"/>
      <c r="AU149" s="12"/>
      <c r="AV149" s="12"/>
      <c r="AW149" s="12"/>
    </row>
    <row r="150" spans="1:49" ht="13.5">
      <c r="A150" s="261"/>
      <c r="B150" s="261"/>
      <c r="C150" s="261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3"/>
      <c r="AK150" s="12"/>
      <c r="AL150" s="12"/>
      <c r="AM150" s="12"/>
      <c r="AN150" s="12"/>
      <c r="AO150" s="12"/>
      <c r="AP150" s="12"/>
      <c r="AQ150" s="12"/>
      <c r="AR150" s="12"/>
      <c r="AS150" s="13"/>
      <c r="AT150" s="12"/>
      <c r="AU150" s="12"/>
      <c r="AV150" s="12"/>
      <c r="AW150" s="12"/>
    </row>
    <row r="151" spans="1:49" ht="13.5">
      <c r="A151" s="261"/>
      <c r="B151" s="261"/>
      <c r="C151" s="261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3"/>
      <c r="AK151" s="12"/>
      <c r="AL151" s="12"/>
      <c r="AM151" s="12"/>
      <c r="AN151" s="12"/>
      <c r="AO151" s="12"/>
      <c r="AP151" s="12"/>
      <c r="AQ151" s="12"/>
      <c r="AR151" s="12"/>
      <c r="AS151" s="13"/>
      <c r="AT151" s="12"/>
      <c r="AU151" s="12"/>
      <c r="AV151" s="12"/>
      <c r="AW151" s="12"/>
    </row>
    <row r="152" spans="1:49" ht="13.5">
      <c r="A152" s="261"/>
      <c r="B152" s="261"/>
      <c r="C152" s="261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3"/>
      <c r="AK152" s="12"/>
      <c r="AL152" s="12"/>
      <c r="AM152" s="12"/>
      <c r="AN152" s="12"/>
      <c r="AO152" s="12"/>
      <c r="AP152" s="12"/>
      <c r="AQ152" s="12"/>
      <c r="AR152" s="12"/>
      <c r="AS152" s="13"/>
      <c r="AT152" s="12"/>
      <c r="AU152" s="12"/>
      <c r="AV152" s="12"/>
      <c r="AW152" s="12"/>
    </row>
    <row r="153" spans="1:49" ht="13.5">
      <c r="A153" s="261"/>
      <c r="B153" s="261"/>
      <c r="C153" s="261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3"/>
      <c r="AK153" s="12"/>
      <c r="AL153" s="12"/>
      <c r="AM153" s="12"/>
      <c r="AN153" s="12"/>
      <c r="AO153" s="12"/>
      <c r="AP153" s="12"/>
      <c r="AQ153" s="12"/>
      <c r="AR153" s="12"/>
      <c r="AS153" s="13"/>
      <c r="AT153" s="12"/>
      <c r="AU153" s="12"/>
      <c r="AV153" s="12"/>
      <c r="AW153" s="12"/>
    </row>
    <row r="154" spans="1:49" ht="13.5">
      <c r="A154" s="261"/>
      <c r="B154" s="261"/>
      <c r="C154" s="261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3"/>
      <c r="AK154" s="12"/>
      <c r="AL154" s="12"/>
      <c r="AM154" s="12"/>
      <c r="AN154" s="12"/>
      <c r="AO154" s="12"/>
      <c r="AP154" s="12"/>
      <c r="AQ154" s="12"/>
      <c r="AR154" s="12"/>
      <c r="AS154" s="13"/>
      <c r="AT154" s="12"/>
      <c r="AU154" s="12"/>
      <c r="AV154" s="12"/>
      <c r="AW154" s="12"/>
    </row>
    <row r="155" spans="1:49" ht="13.5">
      <c r="A155" s="261"/>
      <c r="B155" s="261"/>
      <c r="C155" s="261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3"/>
      <c r="AK155" s="12"/>
      <c r="AL155" s="12"/>
      <c r="AM155" s="12"/>
      <c r="AN155" s="12"/>
      <c r="AO155" s="12"/>
      <c r="AP155" s="12"/>
      <c r="AQ155" s="12"/>
      <c r="AR155" s="12"/>
      <c r="AS155" s="13"/>
      <c r="AT155" s="12"/>
      <c r="AU155" s="12"/>
      <c r="AV155" s="12"/>
      <c r="AW155" s="12"/>
    </row>
    <row r="156" spans="1:49" ht="13.5">
      <c r="A156" s="261"/>
      <c r="B156" s="261"/>
      <c r="C156" s="261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3"/>
      <c r="AK156" s="12"/>
      <c r="AL156" s="12"/>
      <c r="AM156" s="12"/>
      <c r="AN156" s="12"/>
      <c r="AO156" s="12"/>
      <c r="AP156" s="12"/>
      <c r="AQ156" s="12"/>
      <c r="AR156" s="12"/>
      <c r="AS156" s="13"/>
      <c r="AT156" s="12"/>
      <c r="AU156" s="12"/>
      <c r="AV156" s="12"/>
      <c r="AW156" s="12"/>
    </row>
    <row r="157" spans="1:49" ht="13.5">
      <c r="A157" s="261"/>
      <c r="B157" s="261"/>
      <c r="C157" s="261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3"/>
      <c r="AK157" s="12"/>
      <c r="AL157" s="12"/>
      <c r="AM157" s="12"/>
      <c r="AN157" s="12"/>
      <c r="AO157" s="12"/>
      <c r="AP157" s="12"/>
      <c r="AQ157" s="12"/>
      <c r="AR157" s="12"/>
      <c r="AS157" s="13"/>
      <c r="AT157" s="12"/>
      <c r="AU157" s="12"/>
      <c r="AV157" s="12"/>
      <c r="AW157" s="12"/>
    </row>
    <row r="158" spans="1:49" ht="13.5">
      <c r="A158" s="261"/>
      <c r="B158" s="261"/>
      <c r="C158" s="261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3"/>
      <c r="AK158" s="12"/>
      <c r="AL158" s="12"/>
      <c r="AM158" s="12"/>
      <c r="AN158" s="12"/>
      <c r="AO158" s="12"/>
      <c r="AP158" s="12"/>
      <c r="AQ158" s="12"/>
      <c r="AR158" s="12"/>
      <c r="AS158" s="13"/>
      <c r="AT158" s="12"/>
      <c r="AU158" s="12"/>
      <c r="AV158" s="12"/>
      <c r="AW158" s="12"/>
    </row>
    <row r="159" spans="1:49" ht="13.5">
      <c r="A159" s="261"/>
      <c r="B159" s="261"/>
      <c r="C159" s="261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3"/>
      <c r="AK159" s="12"/>
      <c r="AL159" s="12"/>
      <c r="AM159" s="12"/>
      <c r="AN159" s="12"/>
      <c r="AO159" s="12"/>
      <c r="AP159" s="12"/>
      <c r="AQ159" s="12"/>
      <c r="AR159" s="12"/>
      <c r="AS159" s="13"/>
      <c r="AT159" s="12"/>
      <c r="AU159" s="12"/>
      <c r="AV159" s="12"/>
      <c r="AW159" s="12"/>
    </row>
    <row r="160" spans="1:49" ht="13.5">
      <c r="A160" s="261"/>
      <c r="B160" s="261"/>
      <c r="C160" s="261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3"/>
      <c r="AK160" s="12"/>
      <c r="AL160" s="12"/>
      <c r="AM160" s="12"/>
      <c r="AN160" s="12"/>
      <c r="AO160" s="12"/>
      <c r="AP160" s="12"/>
      <c r="AQ160" s="12"/>
      <c r="AR160" s="12"/>
      <c r="AS160" s="13"/>
      <c r="AT160" s="12"/>
      <c r="AU160" s="12"/>
      <c r="AV160" s="12"/>
      <c r="AW160" s="12"/>
    </row>
    <row r="161" spans="1:49" ht="13.5">
      <c r="A161" s="261"/>
      <c r="B161" s="261"/>
      <c r="C161" s="261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3"/>
      <c r="AK161" s="12"/>
      <c r="AL161" s="12"/>
      <c r="AM161" s="12"/>
      <c r="AN161" s="12"/>
      <c r="AO161" s="12"/>
      <c r="AP161" s="12"/>
      <c r="AQ161" s="12"/>
      <c r="AR161" s="12"/>
      <c r="AS161" s="13"/>
      <c r="AT161" s="12"/>
      <c r="AU161" s="12"/>
      <c r="AV161" s="12"/>
      <c r="AW161" s="12"/>
    </row>
    <row r="162" spans="1:49" ht="13.5">
      <c r="A162" s="261"/>
      <c r="B162" s="261"/>
      <c r="C162" s="261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3"/>
      <c r="AK162" s="12"/>
      <c r="AL162" s="12"/>
      <c r="AM162" s="12"/>
      <c r="AN162" s="12"/>
      <c r="AO162" s="12"/>
      <c r="AP162" s="12"/>
      <c r="AQ162" s="12"/>
      <c r="AR162" s="12"/>
      <c r="AS162" s="13"/>
      <c r="AT162" s="12"/>
      <c r="AU162" s="12"/>
      <c r="AV162" s="12"/>
      <c r="AW162" s="12"/>
    </row>
    <row r="163" spans="1:49" ht="13.5">
      <c r="A163" s="261"/>
      <c r="B163" s="261"/>
      <c r="C163" s="261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3"/>
      <c r="AK163" s="12"/>
      <c r="AL163" s="12"/>
      <c r="AM163" s="12"/>
      <c r="AN163" s="12"/>
      <c r="AO163" s="12"/>
      <c r="AP163" s="12"/>
      <c r="AQ163" s="12"/>
      <c r="AR163" s="12"/>
      <c r="AS163" s="13"/>
      <c r="AT163" s="12"/>
      <c r="AU163" s="12"/>
      <c r="AV163" s="12"/>
      <c r="AW163" s="12"/>
    </row>
    <row r="164" spans="1:49" ht="13.5">
      <c r="A164" s="261"/>
      <c r="B164" s="261"/>
      <c r="C164" s="261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3"/>
      <c r="AK164" s="12"/>
      <c r="AL164" s="12"/>
      <c r="AM164" s="12"/>
      <c r="AN164" s="12"/>
      <c r="AO164" s="12"/>
      <c r="AP164" s="12"/>
      <c r="AQ164" s="12"/>
      <c r="AR164" s="12"/>
      <c r="AS164" s="13"/>
      <c r="AT164" s="12"/>
      <c r="AU164" s="12"/>
      <c r="AV164" s="12"/>
      <c r="AW164" s="12"/>
    </row>
    <row r="165" spans="1:49" ht="13.5">
      <c r="A165" s="261"/>
      <c r="B165" s="261"/>
      <c r="C165" s="261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3"/>
      <c r="AK165" s="12"/>
      <c r="AL165" s="12"/>
      <c r="AM165" s="12"/>
      <c r="AN165" s="12"/>
      <c r="AO165" s="12"/>
      <c r="AP165" s="12"/>
      <c r="AQ165" s="12"/>
      <c r="AR165" s="12"/>
      <c r="AS165" s="13"/>
      <c r="AT165" s="12"/>
      <c r="AU165" s="12"/>
      <c r="AV165" s="12"/>
      <c r="AW165" s="12"/>
    </row>
    <row r="166" spans="1:49" ht="13.5">
      <c r="A166" s="261"/>
      <c r="B166" s="261"/>
      <c r="C166" s="261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3"/>
      <c r="AK166" s="12"/>
      <c r="AL166" s="12"/>
      <c r="AM166" s="12"/>
      <c r="AN166" s="12"/>
      <c r="AO166" s="12"/>
      <c r="AP166" s="12"/>
      <c r="AQ166" s="12"/>
      <c r="AR166" s="12"/>
      <c r="AS166" s="13"/>
      <c r="AT166" s="12"/>
      <c r="AU166" s="12"/>
      <c r="AV166" s="12"/>
      <c r="AW166" s="12"/>
    </row>
    <row r="167" spans="1:49" ht="13.5">
      <c r="A167" s="261"/>
      <c r="B167" s="261"/>
      <c r="C167" s="261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3"/>
      <c r="AK167" s="12"/>
      <c r="AL167" s="12"/>
      <c r="AM167" s="12"/>
      <c r="AN167" s="12"/>
      <c r="AO167" s="12"/>
      <c r="AP167" s="12"/>
      <c r="AQ167" s="12"/>
      <c r="AR167" s="12"/>
      <c r="AS167" s="13"/>
      <c r="AT167" s="12"/>
      <c r="AU167" s="12"/>
      <c r="AV167" s="12"/>
      <c r="AW167" s="12"/>
    </row>
    <row r="168" spans="1:49" ht="13.5">
      <c r="A168" s="261"/>
      <c r="B168" s="261"/>
      <c r="C168" s="261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3"/>
      <c r="AK168" s="12"/>
      <c r="AL168" s="12"/>
      <c r="AM168" s="12"/>
      <c r="AN168" s="12"/>
      <c r="AO168" s="12"/>
      <c r="AP168" s="12"/>
      <c r="AQ168" s="12"/>
      <c r="AR168" s="12"/>
      <c r="AS168" s="13"/>
      <c r="AT168" s="12"/>
      <c r="AU168" s="12"/>
      <c r="AV168" s="12"/>
      <c r="AW168" s="12"/>
    </row>
    <row r="169" spans="1:49" ht="13.5">
      <c r="A169" s="261"/>
      <c r="B169" s="261"/>
      <c r="C169" s="261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3"/>
      <c r="AK169" s="12"/>
      <c r="AL169" s="12"/>
      <c r="AM169" s="12"/>
      <c r="AN169" s="12"/>
      <c r="AO169" s="12"/>
      <c r="AP169" s="12"/>
      <c r="AQ169" s="12"/>
      <c r="AR169" s="12"/>
      <c r="AS169" s="13"/>
      <c r="AT169" s="12"/>
      <c r="AU169" s="12"/>
      <c r="AV169" s="12"/>
      <c r="AW169" s="12"/>
    </row>
    <row r="170" spans="1:49" ht="13.5">
      <c r="A170" s="261"/>
      <c r="B170" s="261"/>
      <c r="C170" s="261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3"/>
      <c r="AK170" s="12"/>
      <c r="AL170" s="12"/>
      <c r="AM170" s="12"/>
      <c r="AN170" s="12"/>
      <c r="AO170" s="12"/>
      <c r="AP170" s="12"/>
      <c r="AQ170" s="12"/>
      <c r="AR170" s="12"/>
      <c r="AS170" s="13"/>
      <c r="AT170" s="12"/>
      <c r="AU170" s="12"/>
      <c r="AV170" s="12"/>
      <c r="AW170" s="12"/>
    </row>
    <row r="171" spans="1:49" ht="13.5">
      <c r="A171" s="261"/>
      <c r="B171" s="261"/>
      <c r="C171" s="261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3"/>
      <c r="AK171" s="12"/>
      <c r="AL171" s="12"/>
      <c r="AM171" s="12"/>
      <c r="AN171" s="12"/>
      <c r="AO171" s="12"/>
      <c r="AP171" s="12"/>
      <c r="AQ171" s="12"/>
      <c r="AR171" s="12"/>
      <c r="AS171" s="13"/>
      <c r="AT171" s="12"/>
      <c r="AU171" s="12"/>
      <c r="AV171" s="12"/>
      <c r="AW171" s="12"/>
    </row>
    <row r="172" spans="1:49" ht="13.5">
      <c r="A172" s="261"/>
      <c r="B172" s="261"/>
      <c r="C172" s="261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3"/>
      <c r="AK172" s="12"/>
      <c r="AL172" s="12"/>
      <c r="AM172" s="12"/>
      <c r="AN172" s="12"/>
      <c r="AO172" s="12"/>
      <c r="AP172" s="12"/>
      <c r="AQ172" s="12"/>
      <c r="AR172" s="12"/>
      <c r="AS172" s="13"/>
      <c r="AT172" s="12"/>
      <c r="AU172" s="12"/>
      <c r="AV172" s="12"/>
      <c r="AW172" s="12"/>
    </row>
    <row r="173" spans="1:49" ht="13.5">
      <c r="A173" s="261"/>
      <c r="B173" s="261"/>
      <c r="C173" s="261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3"/>
      <c r="AK173" s="12"/>
      <c r="AL173" s="12"/>
      <c r="AM173" s="12"/>
      <c r="AN173" s="12"/>
      <c r="AO173" s="12"/>
      <c r="AP173" s="12"/>
      <c r="AQ173" s="12"/>
      <c r="AR173" s="12"/>
      <c r="AS173" s="13"/>
      <c r="AT173" s="12"/>
      <c r="AU173" s="12"/>
      <c r="AV173" s="12"/>
      <c r="AW173" s="12"/>
    </row>
    <row r="174" spans="1:49" ht="13.5">
      <c r="A174" s="261"/>
      <c r="B174" s="261"/>
      <c r="C174" s="261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3"/>
      <c r="AK174" s="12"/>
      <c r="AL174" s="12"/>
      <c r="AM174" s="12"/>
      <c r="AN174" s="12"/>
      <c r="AO174" s="12"/>
      <c r="AP174" s="12"/>
      <c r="AQ174" s="12"/>
      <c r="AR174" s="12"/>
      <c r="AS174" s="13"/>
      <c r="AT174" s="12"/>
      <c r="AU174" s="12"/>
      <c r="AV174" s="12"/>
      <c r="AW174" s="12"/>
    </row>
    <row r="175" spans="1:49" ht="13.5">
      <c r="A175" s="261"/>
      <c r="B175" s="261"/>
      <c r="C175" s="261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3"/>
      <c r="AK175" s="12"/>
      <c r="AL175" s="12"/>
      <c r="AM175" s="12"/>
      <c r="AN175" s="12"/>
      <c r="AO175" s="12"/>
      <c r="AP175" s="12"/>
      <c r="AQ175" s="12"/>
      <c r="AR175" s="12"/>
      <c r="AS175" s="13"/>
      <c r="AT175" s="12"/>
      <c r="AU175" s="12"/>
      <c r="AV175" s="12"/>
      <c r="AW175" s="12"/>
    </row>
    <row r="176" spans="1:49" ht="13.5">
      <c r="A176" s="261"/>
      <c r="B176" s="261"/>
      <c r="C176" s="261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3"/>
      <c r="AK176" s="12"/>
      <c r="AL176" s="12"/>
      <c r="AM176" s="12"/>
      <c r="AN176" s="12"/>
      <c r="AO176" s="12"/>
      <c r="AP176" s="12"/>
      <c r="AQ176" s="12"/>
      <c r="AR176" s="12"/>
      <c r="AS176" s="13"/>
      <c r="AT176" s="12"/>
      <c r="AU176" s="12"/>
      <c r="AV176" s="12"/>
      <c r="AW176" s="12"/>
    </row>
    <row r="177" spans="1:49" ht="13.5">
      <c r="A177" s="261"/>
      <c r="B177" s="261"/>
      <c r="C177" s="261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3"/>
      <c r="AK177" s="12"/>
      <c r="AL177" s="12"/>
      <c r="AM177" s="12"/>
      <c r="AN177" s="12"/>
      <c r="AO177" s="12"/>
      <c r="AP177" s="12"/>
      <c r="AQ177" s="12"/>
      <c r="AR177" s="12"/>
      <c r="AS177" s="13"/>
      <c r="AT177" s="12"/>
      <c r="AU177" s="12"/>
      <c r="AV177" s="12"/>
      <c r="AW177" s="12"/>
    </row>
    <row r="178" spans="1:49" ht="13.5">
      <c r="A178" s="261"/>
      <c r="B178" s="261"/>
      <c r="C178" s="261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3"/>
      <c r="AK178" s="12"/>
      <c r="AL178" s="12"/>
      <c r="AM178" s="12"/>
      <c r="AN178" s="12"/>
      <c r="AO178" s="12"/>
      <c r="AP178" s="12"/>
      <c r="AQ178" s="12"/>
      <c r="AR178" s="12"/>
      <c r="AS178" s="13"/>
      <c r="AT178" s="12"/>
      <c r="AU178" s="12"/>
      <c r="AV178" s="12"/>
      <c r="AW178" s="12"/>
    </row>
    <row r="179" spans="1:49" ht="13.5">
      <c r="A179" s="261"/>
      <c r="B179" s="261"/>
      <c r="C179" s="261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3"/>
      <c r="AK179" s="12"/>
      <c r="AL179" s="12"/>
      <c r="AM179" s="12"/>
      <c r="AN179" s="12"/>
      <c r="AO179" s="12"/>
      <c r="AP179" s="12"/>
      <c r="AQ179" s="12"/>
      <c r="AR179" s="12"/>
      <c r="AS179" s="13"/>
      <c r="AT179" s="12"/>
      <c r="AU179" s="12"/>
      <c r="AV179" s="12"/>
      <c r="AW179" s="12"/>
    </row>
    <row r="180" spans="1:49" ht="13.5">
      <c r="A180" s="261"/>
      <c r="B180" s="261"/>
      <c r="C180" s="261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3"/>
      <c r="AK180" s="12"/>
      <c r="AL180" s="12"/>
      <c r="AM180" s="12"/>
      <c r="AN180" s="12"/>
      <c r="AO180" s="12"/>
      <c r="AP180" s="12"/>
      <c r="AQ180" s="12"/>
      <c r="AR180" s="12"/>
      <c r="AS180" s="13"/>
      <c r="AT180" s="12"/>
      <c r="AU180" s="12"/>
      <c r="AV180" s="12"/>
      <c r="AW180" s="12"/>
    </row>
    <row r="181" spans="1:49" ht="13.5">
      <c r="A181" s="261"/>
      <c r="B181" s="261"/>
      <c r="C181" s="261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3"/>
      <c r="AK181" s="12"/>
      <c r="AL181" s="12"/>
      <c r="AM181" s="12"/>
      <c r="AN181" s="12"/>
      <c r="AO181" s="12"/>
      <c r="AP181" s="12"/>
      <c r="AQ181" s="12"/>
      <c r="AR181" s="12"/>
      <c r="AS181" s="13"/>
      <c r="AT181" s="12"/>
      <c r="AU181" s="12"/>
      <c r="AV181" s="12"/>
      <c r="AW181" s="12"/>
    </row>
    <row r="182" spans="1:49" ht="13.5">
      <c r="A182" s="261"/>
      <c r="B182" s="261"/>
      <c r="C182" s="261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3"/>
      <c r="AK182" s="12"/>
      <c r="AL182" s="12"/>
      <c r="AM182" s="12"/>
      <c r="AN182" s="12"/>
      <c r="AO182" s="12"/>
      <c r="AP182" s="12"/>
      <c r="AQ182" s="12"/>
      <c r="AR182" s="12"/>
      <c r="AS182" s="13"/>
      <c r="AT182" s="12"/>
      <c r="AU182" s="12"/>
      <c r="AV182" s="12"/>
      <c r="AW182" s="12"/>
    </row>
    <row r="183" spans="1:49" ht="13.5">
      <c r="A183" s="261"/>
      <c r="B183" s="261"/>
      <c r="C183" s="261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3"/>
      <c r="AK183" s="12"/>
      <c r="AL183" s="12"/>
      <c r="AM183" s="12"/>
      <c r="AN183" s="12"/>
      <c r="AO183" s="12"/>
      <c r="AP183" s="12"/>
      <c r="AQ183" s="12"/>
      <c r="AR183" s="12"/>
      <c r="AS183" s="13"/>
      <c r="AT183" s="12"/>
      <c r="AU183" s="12"/>
      <c r="AV183" s="12"/>
      <c r="AW183" s="12"/>
    </row>
    <row r="184" spans="1:49" ht="13.5">
      <c r="A184" s="261"/>
      <c r="B184" s="261"/>
      <c r="C184" s="261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3"/>
      <c r="AK184" s="12"/>
      <c r="AL184" s="12"/>
      <c r="AM184" s="12"/>
      <c r="AN184" s="12"/>
      <c r="AO184" s="12"/>
      <c r="AP184" s="12"/>
      <c r="AQ184" s="12"/>
      <c r="AR184" s="12"/>
      <c r="AS184" s="13"/>
      <c r="AT184" s="12"/>
      <c r="AU184" s="12"/>
      <c r="AV184" s="12"/>
      <c r="AW184" s="12"/>
    </row>
    <row r="185" spans="1:49" ht="13.5">
      <c r="A185" s="261"/>
      <c r="B185" s="261"/>
      <c r="C185" s="261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3"/>
      <c r="AK185" s="12"/>
      <c r="AL185" s="12"/>
      <c r="AM185" s="12"/>
      <c r="AN185" s="12"/>
      <c r="AO185" s="12"/>
      <c r="AP185" s="12"/>
      <c r="AQ185" s="12"/>
      <c r="AR185" s="12"/>
      <c r="AS185" s="13"/>
      <c r="AT185" s="12"/>
      <c r="AU185" s="12"/>
      <c r="AV185" s="12"/>
      <c r="AW185" s="12"/>
    </row>
    <row r="186" spans="1:49" ht="13.5">
      <c r="A186" s="261"/>
      <c r="B186" s="261"/>
      <c r="C186" s="261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3"/>
      <c r="AK186" s="12"/>
      <c r="AL186" s="12"/>
      <c r="AM186" s="12"/>
      <c r="AN186" s="12"/>
      <c r="AO186" s="12"/>
      <c r="AP186" s="12"/>
      <c r="AQ186" s="12"/>
      <c r="AR186" s="12"/>
      <c r="AS186" s="13"/>
      <c r="AT186" s="12"/>
      <c r="AU186" s="12"/>
      <c r="AV186" s="12"/>
      <c r="AW186" s="12"/>
    </row>
    <row r="187" spans="1:49" ht="13.5">
      <c r="A187" s="261"/>
      <c r="B187" s="261"/>
      <c r="C187" s="261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3"/>
      <c r="AK187" s="12"/>
      <c r="AL187" s="12"/>
      <c r="AM187" s="12"/>
      <c r="AN187" s="12"/>
      <c r="AO187" s="12"/>
      <c r="AP187" s="12"/>
      <c r="AQ187" s="12"/>
      <c r="AR187" s="12"/>
      <c r="AS187" s="13"/>
      <c r="AT187" s="12"/>
      <c r="AU187" s="12"/>
      <c r="AV187" s="12"/>
      <c r="AW187" s="12"/>
    </row>
    <row r="188" spans="1:49" ht="13.5">
      <c r="A188" s="261"/>
      <c r="B188" s="261"/>
      <c r="C188" s="261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3"/>
      <c r="AK188" s="12"/>
      <c r="AL188" s="12"/>
      <c r="AM188" s="12"/>
      <c r="AN188" s="12"/>
      <c r="AO188" s="12"/>
      <c r="AP188" s="12"/>
      <c r="AQ188" s="12"/>
      <c r="AR188" s="12"/>
      <c r="AS188" s="13"/>
      <c r="AT188" s="12"/>
      <c r="AU188" s="12"/>
      <c r="AV188" s="12"/>
      <c r="AW188" s="12"/>
    </row>
    <row r="189" spans="1:49" ht="13.5">
      <c r="A189" s="261"/>
      <c r="B189" s="261"/>
      <c r="C189" s="261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3"/>
      <c r="AK189" s="12"/>
      <c r="AL189" s="12"/>
      <c r="AM189" s="12"/>
      <c r="AN189" s="12"/>
      <c r="AO189" s="12"/>
      <c r="AP189" s="12"/>
      <c r="AQ189" s="12"/>
      <c r="AR189" s="12"/>
      <c r="AS189" s="13"/>
      <c r="AT189" s="12"/>
      <c r="AU189" s="12"/>
      <c r="AV189" s="12"/>
      <c r="AW189" s="12"/>
    </row>
    <row r="190" spans="1:49" ht="13.5">
      <c r="A190" s="261"/>
      <c r="B190" s="261"/>
      <c r="C190" s="261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3"/>
      <c r="AK190" s="12"/>
      <c r="AL190" s="12"/>
      <c r="AM190" s="12"/>
      <c r="AN190" s="12"/>
      <c r="AO190" s="12"/>
      <c r="AP190" s="12"/>
      <c r="AQ190" s="12"/>
      <c r="AR190" s="12"/>
      <c r="AS190" s="13"/>
      <c r="AT190" s="12"/>
      <c r="AU190" s="12"/>
      <c r="AV190" s="12"/>
      <c r="AW190" s="12"/>
    </row>
    <row r="191" spans="1:49" ht="13.5">
      <c r="A191" s="261"/>
      <c r="B191" s="261"/>
      <c r="C191" s="261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3"/>
      <c r="AK191" s="12"/>
      <c r="AL191" s="12"/>
      <c r="AM191" s="12"/>
      <c r="AN191" s="12"/>
      <c r="AO191" s="12"/>
      <c r="AP191" s="12"/>
      <c r="AQ191" s="12"/>
      <c r="AR191" s="12"/>
      <c r="AS191" s="13"/>
      <c r="AT191" s="12"/>
      <c r="AU191" s="12"/>
      <c r="AV191" s="12"/>
      <c r="AW191" s="12"/>
    </row>
    <row r="192" spans="1:49" ht="13.5">
      <c r="A192" s="261"/>
      <c r="B192" s="261"/>
      <c r="C192" s="261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3"/>
      <c r="AK192" s="12"/>
      <c r="AL192" s="12"/>
      <c r="AM192" s="12"/>
      <c r="AN192" s="12"/>
      <c r="AO192" s="12"/>
      <c r="AP192" s="12"/>
      <c r="AQ192" s="12"/>
      <c r="AR192" s="12"/>
      <c r="AS192" s="13"/>
      <c r="AT192" s="12"/>
      <c r="AU192" s="12"/>
      <c r="AV192" s="12"/>
      <c r="AW192" s="12"/>
    </row>
    <row r="193" spans="1:49" ht="13.5">
      <c r="A193" s="261"/>
      <c r="B193" s="261"/>
      <c r="C193" s="261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3"/>
      <c r="AK193" s="12"/>
      <c r="AL193" s="12"/>
      <c r="AM193" s="12"/>
      <c r="AN193" s="12"/>
      <c r="AO193" s="12"/>
      <c r="AP193" s="12"/>
      <c r="AQ193" s="12"/>
      <c r="AR193" s="12"/>
      <c r="AS193" s="13"/>
      <c r="AT193" s="12"/>
      <c r="AU193" s="12"/>
      <c r="AV193" s="12"/>
      <c r="AW193" s="12"/>
    </row>
    <row r="194" spans="1:49" ht="13.5">
      <c r="A194" s="261"/>
      <c r="B194" s="261"/>
      <c r="C194" s="261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3"/>
      <c r="AK194" s="12"/>
      <c r="AL194" s="12"/>
      <c r="AM194" s="12"/>
      <c r="AN194" s="12"/>
      <c r="AO194" s="12"/>
      <c r="AP194" s="12"/>
      <c r="AQ194" s="12"/>
      <c r="AR194" s="12"/>
      <c r="AS194" s="13"/>
      <c r="AT194" s="12"/>
      <c r="AU194" s="12"/>
      <c r="AV194" s="12"/>
      <c r="AW194" s="12"/>
    </row>
    <row r="195" spans="1:49" ht="13.5">
      <c r="A195" s="261"/>
      <c r="B195" s="261"/>
      <c r="C195" s="261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3"/>
      <c r="AK195" s="12"/>
      <c r="AL195" s="12"/>
      <c r="AM195" s="12"/>
      <c r="AN195" s="12"/>
      <c r="AO195" s="12"/>
      <c r="AP195" s="12"/>
      <c r="AQ195" s="12"/>
      <c r="AR195" s="12"/>
      <c r="AS195" s="13"/>
      <c r="AT195" s="12"/>
      <c r="AU195" s="12"/>
      <c r="AV195" s="12"/>
      <c r="AW195" s="12"/>
    </row>
    <row r="196" spans="1:49" ht="13.5">
      <c r="A196" s="261"/>
      <c r="B196" s="261"/>
      <c r="C196" s="261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3"/>
      <c r="AK196" s="12"/>
      <c r="AL196" s="12"/>
      <c r="AM196" s="12"/>
      <c r="AN196" s="12"/>
      <c r="AO196" s="12"/>
      <c r="AP196" s="12"/>
      <c r="AQ196" s="12"/>
      <c r="AR196" s="12"/>
      <c r="AS196" s="13"/>
      <c r="AT196" s="12"/>
      <c r="AU196" s="12"/>
      <c r="AV196" s="12"/>
      <c r="AW196" s="12"/>
    </row>
    <row r="197" spans="1:49" ht="13.5">
      <c r="A197" s="261"/>
      <c r="B197" s="261"/>
      <c r="C197" s="261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3"/>
      <c r="AK197" s="12"/>
      <c r="AL197" s="12"/>
      <c r="AM197" s="12"/>
      <c r="AN197" s="12"/>
      <c r="AO197" s="12"/>
      <c r="AP197" s="12"/>
      <c r="AQ197" s="12"/>
      <c r="AR197" s="12"/>
      <c r="AS197" s="13"/>
      <c r="AT197" s="12"/>
      <c r="AU197" s="12"/>
      <c r="AV197" s="12"/>
      <c r="AW197" s="12"/>
    </row>
    <row r="198" spans="1:49" ht="13.5">
      <c r="A198" s="261"/>
      <c r="B198" s="261"/>
      <c r="C198" s="261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3"/>
      <c r="AK198" s="12"/>
      <c r="AL198" s="12"/>
      <c r="AM198" s="12"/>
      <c r="AN198" s="12"/>
      <c r="AO198" s="12"/>
      <c r="AP198" s="12"/>
      <c r="AQ198" s="12"/>
      <c r="AR198" s="12"/>
      <c r="AS198" s="13"/>
      <c r="AT198" s="12"/>
      <c r="AU198" s="12"/>
      <c r="AV198" s="12"/>
      <c r="AW198" s="12"/>
    </row>
    <row r="199" spans="1:49" ht="13.5">
      <c r="A199" s="261"/>
      <c r="B199" s="261"/>
      <c r="C199" s="261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3"/>
      <c r="AK199" s="12"/>
      <c r="AL199" s="12"/>
      <c r="AM199" s="12"/>
      <c r="AN199" s="12"/>
      <c r="AO199" s="12"/>
      <c r="AP199" s="12"/>
      <c r="AQ199" s="12"/>
      <c r="AR199" s="12"/>
      <c r="AS199" s="13"/>
      <c r="AT199" s="12"/>
      <c r="AU199" s="12"/>
      <c r="AV199" s="12"/>
      <c r="AW199" s="12"/>
    </row>
    <row r="200" spans="1:49" ht="13.5">
      <c r="A200" s="261"/>
      <c r="B200" s="261"/>
      <c r="C200" s="261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3"/>
      <c r="AK200" s="12"/>
      <c r="AL200" s="12"/>
      <c r="AM200" s="12"/>
      <c r="AN200" s="12"/>
      <c r="AO200" s="12"/>
      <c r="AP200" s="12"/>
      <c r="AQ200" s="12"/>
      <c r="AR200" s="12"/>
      <c r="AS200" s="13"/>
      <c r="AT200" s="12"/>
      <c r="AU200" s="12"/>
      <c r="AV200" s="12"/>
      <c r="AW200" s="12"/>
    </row>
    <row r="201" spans="1:49" ht="13.5">
      <c r="A201" s="261"/>
      <c r="B201" s="261"/>
      <c r="C201" s="261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3"/>
      <c r="AK201" s="12"/>
      <c r="AL201" s="12"/>
      <c r="AM201" s="12"/>
      <c r="AN201" s="12"/>
      <c r="AO201" s="12"/>
      <c r="AP201" s="12"/>
      <c r="AQ201" s="12"/>
      <c r="AR201" s="12"/>
      <c r="AS201" s="13"/>
      <c r="AT201" s="12"/>
      <c r="AU201" s="12"/>
      <c r="AV201" s="12"/>
      <c r="AW201" s="12"/>
    </row>
    <row r="202" spans="1:49" ht="13.5">
      <c r="A202" s="261"/>
      <c r="B202" s="261"/>
      <c r="C202" s="261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3"/>
      <c r="AK202" s="12"/>
      <c r="AL202" s="12"/>
      <c r="AM202" s="12"/>
      <c r="AN202" s="12"/>
      <c r="AO202" s="12"/>
      <c r="AP202" s="12"/>
      <c r="AQ202" s="12"/>
      <c r="AR202" s="12"/>
      <c r="AS202" s="13"/>
      <c r="AT202" s="12"/>
      <c r="AU202" s="12"/>
      <c r="AV202" s="12"/>
      <c r="AW202" s="12"/>
    </row>
    <row r="203" spans="1:49" ht="13.5">
      <c r="A203" s="261"/>
      <c r="B203" s="261"/>
      <c r="C203" s="261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3"/>
      <c r="AK203" s="12"/>
      <c r="AL203" s="12"/>
      <c r="AM203" s="12"/>
      <c r="AN203" s="12"/>
      <c r="AO203" s="12"/>
      <c r="AP203" s="12"/>
      <c r="AQ203" s="12"/>
      <c r="AR203" s="12"/>
      <c r="AS203" s="13"/>
      <c r="AT203" s="12"/>
      <c r="AU203" s="12"/>
      <c r="AV203" s="12"/>
      <c r="AW203" s="12"/>
    </row>
    <row r="204" spans="1:49" ht="13.5">
      <c r="A204" s="261"/>
      <c r="B204" s="261"/>
      <c r="C204" s="261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3"/>
      <c r="AK204" s="12"/>
      <c r="AL204" s="12"/>
      <c r="AM204" s="12"/>
      <c r="AN204" s="12"/>
      <c r="AO204" s="12"/>
      <c r="AP204" s="12"/>
      <c r="AQ204" s="12"/>
      <c r="AR204" s="12"/>
      <c r="AS204" s="13"/>
      <c r="AT204" s="12"/>
      <c r="AU204" s="12"/>
      <c r="AV204" s="12"/>
      <c r="AW204" s="12"/>
    </row>
    <row r="205" spans="1:49" ht="13.5">
      <c r="A205" s="261"/>
      <c r="B205" s="261"/>
      <c r="C205" s="261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3"/>
      <c r="AK205" s="12"/>
      <c r="AL205" s="12"/>
      <c r="AM205" s="12"/>
      <c r="AN205" s="12"/>
      <c r="AO205" s="12"/>
      <c r="AP205" s="12"/>
      <c r="AQ205" s="12"/>
      <c r="AR205" s="12"/>
      <c r="AS205" s="13"/>
      <c r="AT205" s="12"/>
      <c r="AU205" s="12"/>
      <c r="AV205" s="12"/>
      <c r="AW205" s="12"/>
    </row>
    <row r="206" spans="1:49" ht="13.5">
      <c r="A206" s="261"/>
      <c r="B206" s="261"/>
      <c r="C206" s="261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3"/>
      <c r="AK206" s="12"/>
      <c r="AL206" s="12"/>
      <c r="AM206" s="12"/>
      <c r="AN206" s="12"/>
      <c r="AO206" s="12"/>
      <c r="AP206" s="12"/>
      <c r="AQ206" s="12"/>
      <c r="AR206" s="12"/>
      <c r="AS206" s="13"/>
      <c r="AT206" s="12"/>
      <c r="AU206" s="12"/>
      <c r="AV206" s="12"/>
      <c r="AW206" s="12"/>
    </row>
    <row r="207" spans="1:49" ht="13.5">
      <c r="A207" s="261"/>
      <c r="B207" s="261"/>
      <c r="C207" s="261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3"/>
      <c r="AK207" s="12"/>
      <c r="AL207" s="12"/>
      <c r="AM207" s="12"/>
      <c r="AN207" s="12"/>
      <c r="AO207" s="12"/>
      <c r="AP207" s="12"/>
      <c r="AQ207" s="12"/>
      <c r="AR207" s="12"/>
      <c r="AS207" s="13"/>
      <c r="AT207" s="12"/>
      <c r="AU207" s="12"/>
      <c r="AV207" s="12"/>
      <c r="AW207" s="12"/>
    </row>
    <row r="208" spans="1:49" ht="13.5">
      <c r="A208" s="261"/>
      <c r="B208" s="261"/>
      <c r="C208" s="261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3"/>
      <c r="AK208" s="12"/>
      <c r="AL208" s="12"/>
      <c r="AM208" s="12"/>
      <c r="AN208" s="12"/>
      <c r="AO208" s="12"/>
      <c r="AP208" s="12"/>
      <c r="AQ208" s="12"/>
      <c r="AR208" s="12"/>
      <c r="AS208" s="13"/>
      <c r="AT208" s="12"/>
      <c r="AU208" s="12"/>
      <c r="AV208" s="12"/>
      <c r="AW208" s="12"/>
    </row>
    <row r="209" spans="1:49" ht="13.5">
      <c r="A209" s="261"/>
      <c r="B209" s="261"/>
      <c r="C209" s="261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3"/>
      <c r="AK209" s="12"/>
      <c r="AL209" s="12"/>
      <c r="AM209" s="12"/>
      <c r="AN209" s="12"/>
      <c r="AO209" s="12"/>
      <c r="AP209" s="12"/>
      <c r="AQ209" s="12"/>
      <c r="AR209" s="12"/>
      <c r="AS209" s="13"/>
      <c r="AT209" s="12"/>
      <c r="AU209" s="12"/>
      <c r="AV209" s="12"/>
      <c r="AW209" s="12"/>
    </row>
    <row r="210" spans="1:49" ht="13.5">
      <c r="A210" s="261"/>
      <c r="B210" s="261"/>
      <c r="C210" s="261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3"/>
      <c r="AK210" s="12"/>
      <c r="AL210" s="12"/>
      <c r="AM210" s="12"/>
      <c r="AN210" s="12"/>
      <c r="AO210" s="12"/>
      <c r="AP210" s="12"/>
      <c r="AQ210" s="12"/>
      <c r="AR210" s="12"/>
      <c r="AS210" s="13"/>
      <c r="AT210" s="12"/>
      <c r="AU210" s="12"/>
      <c r="AV210" s="12"/>
      <c r="AW210" s="12"/>
    </row>
    <row r="211" spans="1:49" ht="13.5">
      <c r="A211" s="261"/>
      <c r="B211" s="261"/>
      <c r="C211" s="261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3"/>
      <c r="AK211" s="12"/>
      <c r="AL211" s="12"/>
      <c r="AM211" s="12"/>
      <c r="AN211" s="12"/>
      <c r="AO211" s="12"/>
      <c r="AP211" s="12"/>
      <c r="AQ211" s="12"/>
      <c r="AR211" s="12"/>
      <c r="AS211" s="13"/>
      <c r="AT211" s="12"/>
      <c r="AU211" s="12"/>
      <c r="AV211" s="12"/>
      <c r="AW211" s="12"/>
    </row>
    <row r="212" spans="1:49" ht="13.5">
      <c r="A212" s="261"/>
      <c r="B212" s="261"/>
      <c r="C212" s="261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3"/>
      <c r="AK212" s="12"/>
      <c r="AL212" s="12"/>
      <c r="AM212" s="12"/>
      <c r="AN212" s="12"/>
      <c r="AO212" s="12"/>
      <c r="AP212" s="12"/>
      <c r="AQ212" s="12"/>
      <c r="AR212" s="12"/>
      <c r="AS212" s="13"/>
      <c r="AT212" s="12"/>
      <c r="AU212" s="12"/>
      <c r="AV212" s="12"/>
      <c r="AW212" s="12"/>
    </row>
    <row r="213" spans="1:49" ht="13.5">
      <c r="A213" s="261"/>
      <c r="B213" s="261"/>
      <c r="C213" s="261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3"/>
      <c r="AK213" s="12"/>
      <c r="AL213" s="12"/>
      <c r="AM213" s="12"/>
      <c r="AN213" s="12"/>
      <c r="AO213" s="12"/>
      <c r="AP213" s="12"/>
      <c r="AQ213" s="12"/>
      <c r="AR213" s="12"/>
      <c r="AS213" s="13"/>
      <c r="AT213" s="12"/>
      <c r="AU213" s="12"/>
      <c r="AV213" s="12"/>
      <c r="AW213" s="12"/>
    </row>
    <row r="214" spans="1:49" ht="13.5">
      <c r="A214" s="261"/>
      <c r="B214" s="261"/>
      <c r="C214" s="261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3"/>
      <c r="AK214" s="12"/>
      <c r="AL214" s="12"/>
      <c r="AM214" s="12"/>
      <c r="AN214" s="12"/>
      <c r="AO214" s="12"/>
      <c r="AP214" s="12"/>
      <c r="AQ214" s="12"/>
      <c r="AR214" s="12"/>
      <c r="AS214" s="13"/>
      <c r="AT214" s="12"/>
      <c r="AU214" s="12"/>
      <c r="AV214" s="12"/>
      <c r="AW214" s="12"/>
    </row>
    <row r="215" spans="1:49" ht="13.5">
      <c r="A215" s="261"/>
      <c r="B215" s="261"/>
      <c r="C215" s="261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3"/>
      <c r="AK215" s="12"/>
      <c r="AL215" s="12"/>
      <c r="AM215" s="12"/>
      <c r="AN215" s="12"/>
      <c r="AO215" s="12"/>
      <c r="AP215" s="12"/>
      <c r="AQ215" s="12"/>
      <c r="AR215" s="12"/>
      <c r="AS215" s="13"/>
      <c r="AT215" s="12"/>
      <c r="AU215" s="12"/>
      <c r="AV215" s="12"/>
      <c r="AW215" s="12"/>
    </row>
    <row r="216" spans="1:49" ht="13.5">
      <c r="A216" s="261"/>
      <c r="B216" s="261"/>
      <c r="C216" s="261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3"/>
      <c r="AK216" s="12"/>
      <c r="AL216" s="12"/>
      <c r="AM216" s="12"/>
      <c r="AN216" s="12"/>
      <c r="AO216" s="12"/>
      <c r="AP216" s="12"/>
      <c r="AQ216" s="12"/>
      <c r="AR216" s="12"/>
      <c r="AS216" s="13"/>
      <c r="AT216" s="12"/>
      <c r="AU216" s="12"/>
      <c r="AV216" s="12"/>
      <c r="AW216" s="12"/>
    </row>
    <row r="217" spans="1:49" ht="13.5">
      <c r="A217" s="261"/>
      <c r="B217" s="261"/>
      <c r="C217" s="261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3"/>
      <c r="AK217" s="12"/>
      <c r="AL217" s="12"/>
      <c r="AM217" s="12"/>
      <c r="AN217" s="12"/>
      <c r="AO217" s="12"/>
      <c r="AP217" s="12"/>
      <c r="AQ217" s="12"/>
      <c r="AR217" s="12"/>
      <c r="AS217" s="13"/>
      <c r="AT217" s="12"/>
      <c r="AU217" s="12"/>
      <c r="AV217" s="12"/>
      <c r="AW217" s="12"/>
    </row>
    <row r="218" spans="1:49" ht="13.5">
      <c r="A218" s="261"/>
      <c r="B218" s="261"/>
      <c r="C218" s="261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3"/>
      <c r="AK218" s="12"/>
      <c r="AL218" s="12"/>
      <c r="AM218" s="12"/>
      <c r="AN218" s="12"/>
      <c r="AO218" s="12"/>
      <c r="AP218" s="12"/>
      <c r="AQ218" s="12"/>
      <c r="AR218" s="12"/>
      <c r="AS218" s="13"/>
      <c r="AT218" s="12"/>
      <c r="AU218" s="12"/>
      <c r="AV218" s="12"/>
      <c r="AW218" s="12"/>
    </row>
    <row r="219" spans="1:49" ht="13.5">
      <c r="A219" s="261"/>
      <c r="B219" s="261"/>
      <c r="C219" s="261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3"/>
      <c r="AK219" s="12"/>
      <c r="AL219" s="12"/>
      <c r="AM219" s="12"/>
      <c r="AN219" s="12"/>
      <c r="AO219" s="12"/>
      <c r="AP219" s="12"/>
      <c r="AQ219" s="12"/>
      <c r="AR219" s="12"/>
      <c r="AS219" s="13"/>
      <c r="AT219" s="12"/>
      <c r="AU219" s="12"/>
      <c r="AV219" s="12"/>
      <c r="AW219" s="12"/>
    </row>
    <row r="220" spans="1:49" ht="13.5">
      <c r="A220" s="261"/>
      <c r="B220" s="261"/>
      <c r="C220" s="261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3"/>
      <c r="AK220" s="12"/>
      <c r="AL220" s="12"/>
      <c r="AM220" s="12"/>
      <c r="AN220" s="12"/>
      <c r="AO220" s="12"/>
      <c r="AP220" s="12"/>
      <c r="AQ220" s="12"/>
      <c r="AR220" s="12"/>
      <c r="AS220" s="13"/>
      <c r="AT220" s="12"/>
      <c r="AU220" s="12"/>
      <c r="AV220" s="12"/>
      <c r="AW220" s="12"/>
    </row>
    <row r="221" spans="1:49" ht="13.5">
      <c r="A221" s="261"/>
      <c r="B221" s="261"/>
      <c r="C221" s="261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3"/>
      <c r="AK221" s="12"/>
      <c r="AL221" s="12"/>
      <c r="AM221" s="12"/>
      <c r="AN221" s="12"/>
      <c r="AO221" s="12"/>
      <c r="AP221" s="12"/>
      <c r="AQ221" s="12"/>
      <c r="AR221" s="12"/>
      <c r="AS221" s="13"/>
      <c r="AT221" s="12"/>
      <c r="AU221" s="12"/>
      <c r="AV221" s="12"/>
      <c r="AW221" s="12"/>
    </row>
    <row r="222" spans="1:49" ht="13.5">
      <c r="A222" s="261"/>
      <c r="B222" s="261"/>
      <c r="C222" s="261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3"/>
      <c r="AK222" s="12"/>
      <c r="AL222" s="12"/>
      <c r="AM222" s="12"/>
      <c r="AN222" s="12"/>
      <c r="AO222" s="12"/>
      <c r="AP222" s="12"/>
      <c r="AQ222" s="12"/>
      <c r="AR222" s="12"/>
      <c r="AS222" s="13"/>
      <c r="AT222" s="12"/>
      <c r="AU222" s="12"/>
      <c r="AV222" s="12"/>
      <c r="AW222" s="12"/>
    </row>
    <row r="223" spans="1:49" ht="13.5">
      <c r="A223" s="261"/>
      <c r="B223" s="261"/>
      <c r="C223" s="261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3"/>
      <c r="AK223" s="12"/>
      <c r="AL223" s="12"/>
      <c r="AM223" s="12"/>
      <c r="AN223" s="12"/>
      <c r="AO223" s="12"/>
      <c r="AP223" s="12"/>
      <c r="AQ223" s="12"/>
      <c r="AR223" s="12"/>
      <c r="AS223" s="13"/>
      <c r="AT223" s="12"/>
      <c r="AU223" s="12"/>
      <c r="AV223" s="12"/>
      <c r="AW223" s="12"/>
    </row>
    <row r="224" spans="1:49" ht="13.5">
      <c r="A224" s="261"/>
      <c r="B224" s="261"/>
      <c r="C224" s="261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3"/>
      <c r="AK224" s="12"/>
      <c r="AL224" s="12"/>
      <c r="AM224" s="12"/>
      <c r="AN224" s="12"/>
      <c r="AO224" s="12"/>
      <c r="AP224" s="12"/>
      <c r="AQ224" s="12"/>
      <c r="AR224" s="12"/>
      <c r="AS224" s="13"/>
      <c r="AT224" s="12"/>
      <c r="AU224" s="12"/>
      <c r="AV224" s="12"/>
      <c r="AW224" s="12"/>
    </row>
    <row r="225" spans="1:49" ht="13.5">
      <c r="A225" s="261"/>
      <c r="B225" s="261"/>
      <c r="C225" s="261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3"/>
      <c r="AK225" s="12"/>
      <c r="AL225" s="12"/>
      <c r="AM225" s="12"/>
      <c r="AN225" s="12"/>
      <c r="AO225" s="12"/>
      <c r="AP225" s="12"/>
      <c r="AQ225" s="12"/>
      <c r="AR225" s="12"/>
      <c r="AS225" s="13"/>
      <c r="AT225" s="12"/>
      <c r="AU225" s="12"/>
      <c r="AV225" s="12"/>
      <c r="AW225" s="12"/>
    </row>
    <row r="226" spans="1:49" ht="13.5">
      <c r="A226" s="261"/>
      <c r="B226" s="261"/>
      <c r="C226" s="261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3"/>
      <c r="AK226" s="12"/>
      <c r="AL226" s="12"/>
      <c r="AM226" s="12"/>
      <c r="AN226" s="12"/>
      <c r="AO226" s="12"/>
      <c r="AP226" s="12"/>
      <c r="AQ226" s="12"/>
      <c r="AR226" s="12"/>
      <c r="AS226" s="13"/>
      <c r="AT226" s="12"/>
      <c r="AU226" s="12"/>
      <c r="AV226" s="12"/>
      <c r="AW226" s="12"/>
    </row>
    <row r="227" spans="1:49" ht="13.5">
      <c r="A227" s="261"/>
      <c r="B227" s="261"/>
      <c r="C227" s="261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3"/>
      <c r="AK227" s="12"/>
      <c r="AL227" s="12"/>
      <c r="AM227" s="12"/>
      <c r="AN227" s="12"/>
      <c r="AO227" s="12"/>
      <c r="AP227" s="12"/>
      <c r="AQ227" s="12"/>
      <c r="AR227" s="12"/>
      <c r="AS227" s="13"/>
      <c r="AT227" s="12"/>
      <c r="AU227" s="12"/>
      <c r="AV227" s="12"/>
      <c r="AW227" s="12"/>
    </row>
    <row r="228" spans="1:49" ht="13.5">
      <c r="A228" s="261"/>
      <c r="B228" s="261"/>
      <c r="C228" s="261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3"/>
      <c r="AK228" s="12"/>
      <c r="AL228" s="12"/>
      <c r="AM228" s="12"/>
      <c r="AN228" s="12"/>
      <c r="AO228" s="12"/>
      <c r="AP228" s="12"/>
      <c r="AQ228" s="12"/>
      <c r="AR228" s="12"/>
      <c r="AS228" s="13"/>
      <c r="AT228" s="12"/>
      <c r="AU228" s="12"/>
      <c r="AV228" s="12"/>
      <c r="AW228" s="12"/>
    </row>
    <row r="229" spans="1:49" ht="13.5">
      <c r="A229" s="261"/>
      <c r="B229" s="261"/>
      <c r="C229" s="261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3"/>
      <c r="AK229" s="12"/>
      <c r="AL229" s="12"/>
      <c r="AM229" s="12"/>
      <c r="AN229" s="12"/>
      <c r="AO229" s="12"/>
      <c r="AP229" s="12"/>
      <c r="AQ229" s="12"/>
      <c r="AR229" s="12"/>
      <c r="AS229" s="13"/>
      <c r="AT229" s="12"/>
      <c r="AU229" s="12"/>
      <c r="AV229" s="12"/>
      <c r="AW229" s="12"/>
    </row>
    <row r="230" spans="1:49" ht="13.5">
      <c r="A230" s="261"/>
      <c r="B230" s="261"/>
      <c r="C230" s="261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3"/>
      <c r="AK230" s="12"/>
      <c r="AL230" s="12"/>
      <c r="AM230" s="12"/>
      <c r="AN230" s="12"/>
      <c r="AO230" s="12"/>
      <c r="AP230" s="12"/>
      <c r="AQ230" s="12"/>
      <c r="AR230" s="12"/>
      <c r="AS230" s="13"/>
      <c r="AT230" s="12"/>
      <c r="AU230" s="12"/>
      <c r="AV230" s="12"/>
      <c r="AW230" s="12"/>
    </row>
    <row r="231" spans="1:49" ht="13.5">
      <c r="A231" s="261"/>
      <c r="B231" s="261"/>
      <c r="C231" s="261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3"/>
      <c r="AK231" s="12"/>
      <c r="AL231" s="12"/>
      <c r="AM231" s="12"/>
      <c r="AN231" s="12"/>
      <c r="AO231" s="12"/>
      <c r="AP231" s="12"/>
      <c r="AQ231" s="12"/>
      <c r="AR231" s="12"/>
      <c r="AS231" s="13"/>
      <c r="AT231" s="12"/>
      <c r="AU231" s="12"/>
      <c r="AV231" s="12"/>
      <c r="AW231" s="12"/>
    </row>
    <row r="232" spans="1:49" ht="13.5">
      <c r="A232" s="261"/>
      <c r="B232" s="261"/>
      <c r="C232" s="261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3"/>
      <c r="AK232" s="12"/>
      <c r="AL232" s="12"/>
      <c r="AM232" s="12"/>
      <c r="AN232" s="12"/>
      <c r="AO232" s="12"/>
      <c r="AP232" s="12"/>
      <c r="AQ232" s="12"/>
      <c r="AR232" s="12"/>
      <c r="AS232" s="13"/>
      <c r="AT232" s="12"/>
      <c r="AU232" s="12"/>
      <c r="AV232" s="12"/>
      <c r="AW232" s="12"/>
    </row>
    <row r="233" spans="1:49" ht="13.5">
      <c r="A233" s="261"/>
      <c r="B233" s="261"/>
      <c r="C233" s="261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3"/>
      <c r="AK233" s="12"/>
      <c r="AL233" s="12"/>
      <c r="AM233" s="12"/>
      <c r="AN233" s="12"/>
      <c r="AO233" s="12"/>
      <c r="AP233" s="12"/>
      <c r="AQ233" s="12"/>
      <c r="AR233" s="12"/>
      <c r="AS233" s="13"/>
      <c r="AT233" s="12"/>
      <c r="AU233" s="12"/>
      <c r="AV233" s="12"/>
      <c r="AW233" s="12"/>
    </row>
    <row r="234" spans="1:49" ht="13.5">
      <c r="A234" s="261"/>
      <c r="B234" s="261"/>
      <c r="C234" s="261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3"/>
      <c r="AK234" s="12"/>
      <c r="AL234" s="12"/>
      <c r="AM234" s="12"/>
      <c r="AN234" s="12"/>
      <c r="AO234" s="12"/>
      <c r="AP234" s="12"/>
      <c r="AQ234" s="12"/>
      <c r="AR234" s="12"/>
      <c r="AS234" s="13"/>
      <c r="AT234" s="12"/>
      <c r="AU234" s="12"/>
      <c r="AV234" s="12"/>
      <c r="AW234" s="12"/>
    </row>
    <row r="235" spans="1:49" ht="13.5">
      <c r="A235" s="261"/>
      <c r="B235" s="261"/>
      <c r="C235" s="261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3"/>
      <c r="AK235" s="12"/>
      <c r="AL235" s="12"/>
      <c r="AM235" s="12"/>
      <c r="AN235" s="12"/>
      <c r="AO235" s="12"/>
      <c r="AP235" s="12"/>
      <c r="AQ235" s="12"/>
      <c r="AR235" s="12"/>
      <c r="AS235" s="13"/>
      <c r="AT235" s="12"/>
      <c r="AU235" s="12"/>
      <c r="AV235" s="12"/>
      <c r="AW235" s="12"/>
    </row>
    <row r="236" spans="1:49" ht="13.5">
      <c r="A236" s="261"/>
      <c r="B236" s="261"/>
      <c r="C236" s="261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3"/>
      <c r="AK236" s="12"/>
      <c r="AL236" s="12"/>
      <c r="AM236" s="12"/>
      <c r="AN236" s="12"/>
      <c r="AO236" s="12"/>
      <c r="AP236" s="12"/>
      <c r="AQ236" s="12"/>
      <c r="AR236" s="12"/>
      <c r="AS236" s="13"/>
      <c r="AT236" s="12"/>
      <c r="AU236" s="12"/>
      <c r="AV236" s="12"/>
      <c r="AW236" s="12"/>
    </row>
    <row r="237" spans="1:49" ht="13.5">
      <c r="A237" s="261"/>
      <c r="B237" s="261"/>
      <c r="C237" s="261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3"/>
      <c r="AK237" s="12"/>
      <c r="AL237" s="12"/>
      <c r="AM237" s="12"/>
      <c r="AN237" s="12"/>
      <c r="AO237" s="12"/>
      <c r="AP237" s="12"/>
      <c r="AQ237" s="12"/>
      <c r="AR237" s="12"/>
      <c r="AS237" s="13"/>
      <c r="AT237" s="12"/>
      <c r="AU237" s="12"/>
      <c r="AV237" s="12"/>
      <c r="AW237" s="12"/>
    </row>
    <row r="238" spans="1:49" ht="13.5">
      <c r="A238" s="261"/>
      <c r="B238" s="261"/>
      <c r="C238" s="261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3"/>
      <c r="AK238" s="12"/>
      <c r="AL238" s="12"/>
      <c r="AM238" s="12"/>
      <c r="AN238" s="12"/>
      <c r="AO238" s="12"/>
      <c r="AP238" s="12"/>
      <c r="AQ238" s="12"/>
      <c r="AR238" s="12"/>
      <c r="AS238" s="13"/>
      <c r="AT238" s="12"/>
      <c r="AU238" s="12"/>
      <c r="AV238" s="12"/>
      <c r="AW238" s="12"/>
    </row>
    <row r="239" spans="1:49" ht="13.5">
      <c r="A239" s="261"/>
      <c r="B239" s="261"/>
      <c r="C239" s="261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3"/>
      <c r="AK239" s="12"/>
      <c r="AL239" s="12"/>
      <c r="AM239" s="12"/>
      <c r="AN239" s="12"/>
      <c r="AO239" s="12"/>
      <c r="AP239" s="12"/>
      <c r="AQ239" s="12"/>
      <c r="AR239" s="12"/>
      <c r="AS239" s="13"/>
      <c r="AT239" s="12"/>
      <c r="AU239" s="12"/>
      <c r="AV239" s="12"/>
      <c r="AW239" s="12"/>
    </row>
    <row r="240" spans="1:49" ht="13.5">
      <c r="A240" s="261"/>
      <c r="B240" s="261"/>
      <c r="C240" s="261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3"/>
      <c r="AK240" s="12"/>
      <c r="AL240" s="12"/>
      <c r="AM240" s="12"/>
      <c r="AN240" s="12"/>
      <c r="AO240" s="12"/>
      <c r="AP240" s="12"/>
      <c r="AQ240" s="12"/>
      <c r="AR240" s="12"/>
      <c r="AS240" s="13"/>
      <c r="AT240" s="12"/>
      <c r="AU240" s="12"/>
      <c r="AV240" s="12"/>
      <c r="AW240" s="12"/>
    </row>
    <row r="241" spans="1:49" ht="13.5">
      <c r="A241" s="261"/>
      <c r="B241" s="261"/>
      <c r="C241" s="261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3"/>
      <c r="AK241" s="12"/>
      <c r="AL241" s="12"/>
      <c r="AM241" s="12"/>
      <c r="AN241" s="12"/>
      <c r="AO241" s="12"/>
      <c r="AP241" s="12"/>
      <c r="AQ241" s="12"/>
      <c r="AR241" s="12"/>
      <c r="AS241" s="13"/>
      <c r="AT241" s="12"/>
      <c r="AU241" s="12"/>
      <c r="AV241" s="12"/>
      <c r="AW241" s="12"/>
    </row>
    <row r="242" spans="1:49" ht="13.5">
      <c r="A242" s="261"/>
      <c r="B242" s="261"/>
      <c r="C242" s="261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3"/>
      <c r="AK242" s="12"/>
      <c r="AL242" s="12"/>
      <c r="AM242" s="12"/>
      <c r="AN242" s="12"/>
      <c r="AO242" s="12"/>
      <c r="AP242" s="12"/>
      <c r="AQ242" s="12"/>
      <c r="AR242" s="12"/>
      <c r="AS242" s="13"/>
      <c r="AT242" s="12"/>
      <c r="AU242" s="12"/>
      <c r="AV242" s="12"/>
      <c r="AW242" s="12"/>
    </row>
    <row r="243" spans="1:49" ht="13.5">
      <c r="A243" s="261"/>
      <c r="B243" s="261"/>
      <c r="C243" s="261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3"/>
      <c r="AK243" s="12"/>
      <c r="AL243" s="12"/>
      <c r="AM243" s="12"/>
      <c r="AN243" s="12"/>
      <c r="AO243" s="12"/>
      <c r="AP243" s="12"/>
      <c r="AQ243" s="12"/>
      <c r="AR243" s="12"/>
      <c r="AS243" s="13"/>
      <c r="AT243" s="12"/>
      <c r="AU243" s="12"/>
      <c r="AV243" s="12"/>
      <c r="AW243" s="12"/>
    </row>
    <row r="244" spans="1:49" ht="13.5">
      <c r="A244" s="261"/>
      <c r="B244" s="261"/>
      <c r="C244" s="261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3"/>
      <c r="AK244" s="12"/>
      <c r="AL244" s="12"/>
      <c r="AM244" s="12"/>
      <c r="AN244" s="12"/>
      <c r="AO244" s="12"/>
      <c r="AP244" s="12"/>
      <c r="AQ244" s="12"/>
      <c r="AR244" s="12"/>
      <c r="AS244" s="13"/>
      <c r="AT244" s="12"/>
      <c r="AU244" s="12"/>
      <c r="AV244" s="12"/>
      <c r="AW244" s="12"/>
    </row>
    <row r="245" spans="1:49" ht="13.5">
      <c r="A245" s="261"/>
      <c r="B245" s="261"/>
      <c r="C245" s="261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3"/>
      <c r="AK245" s="12"/>
      <c r="AL245" s="12"/>
      <c r="AM245" s="12"/>
      <c r="AN245" s="12"/>
      <c r="AO245" s="12"/>
      <c r="AP245" s="12"/>
      <c r="AQ245" s="12"/>
      <c r="AR245" s="12"/>
      <c r="AS245" s="13"/>
      <c r="AT245" s="12"/>
      <c r="AU245" s="12"/>
      <c r="AV245" s="12"/>
      <c r="AW245" s="12"/>
    </row>
    <row r="246" spans="1:49" ht="13.5">
      <c r="A246" s="261"/>
      <c r="B246" s="261"/>
      <c r="C246" s="261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3"/>
      <c r="AK246" s="12"/>
      <c r="AL246" s="12"/>
      <c r="AM246" s="12"/>
      <c r="AN246" s="12"/>
      <c r="AO246" s="12"/>
      <c r="AP246" s="12"/>
      <c r="AQ246" s="12"/>
      <c r="AR246" s="12"/>
      <c r="AS246" s="13"/>
      <c r="AT246" s="12"/>
      <c r="AU246" s="12"/>
      <c r="AV246" s="12"/>
      <c r="AW246" s="12"/>
    </row>
    <row r="247" spans="1:49" ht="13.5">
      <c r="A247" s="261"/>
      <c r="B247" s="261"/>
      <c r="C247" s="261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3"/>
      <c r="AK247" s="12"/>
      <c r="AL247" s="12"/>
      <c r="AM247" s="12"/>
      <c r="AN247" s="12"/>
      <c r="AO247" s="12"/>
      <c r="AP247" s="12"/>
      <c r="AQ247" s="12"/>
      <c r="AR247" s="12"/>
      <c r="AS247" s="13"/>
      <c r="AT247" s="12"/>
      <c r="AU247" s="12"/>
      <c r="AV247" s="12"/>
      <c r="AW247" s="12"/>
    </row>
    <row r="248" spans="1:49" ht="13.5">
      <c r="A248" s="261"/>
      <c r="B248" s="261"/>
      <c r="C248" s="261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3"/>
      <c r="AK248" s="12"/>
      <c r="AL248" s="12"/>
      <c r="AM248" s="12"/>
      <c r="AN248" s="12"/>
      <c r="AO248" s="12"/>
      <c r="AP248" s="12"/>
      <c r="AQ248" s="12"/>
      <c r="AR248" s="12"/>
      <c r="AS248" s="13"/>
      <c r="AT248" s="12"/>
      <c r="AU248" s="12"/>
      <c r="AV248" s="12"/>
      <c r="AW248" s="12"/>
    </row>
    <row r="249" spans="1:49" ht="13.5">
      <c r="A249" s="261"/>
      <c r="B249" s="261"/>
      <c r="C249" s="261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3"/>
      <c r="AK249" s="12"/>
      <c r="AL249" s="12"/>
      <c r="AM249" s="12"/>
      <c r="AN249" s="12"/>
      <c r="AO249" s="12"/>
      <c r="AP249" s="12"/>
      <c r="AQ249" s="12"/>
      <c r="AR249" s="12"/>
      <c r="AS249" s="13"/>
      <c r="AT249" s="12"/>
      <c r="AU249" s="12"/>
      <c r="AV249" s="12"/>
      <c r="AW249" s="12"/>
    </row>
    <row r="250" spans="1:49" ht="13.5">
      <c r="A250" s="261"/>
      <c r="B250" s="261"/>
      <c r="C250" s="261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3"/>
      <c r="AK250" s="12"/>
      <c r="AL250" s="12"/>
      <c r="AM250" s="12"/>
      <c r="AN250" s="12"/>
      <c r="AO250" s="12"/>
      <c r="AP250" s="12"/>
      <c r="AQ250" s="12"/>
      <c r="AR250" s="12"/>
      <c r="AS250" s="13"/>
      <c r="AT250" s="12"/>
      <c r="AU250" s="12"/>
      <c r="AV250" s="12"/>
      <c r="AW250" s="12"/>
    </row>
    <row r="251" spans="1:49" ht="13.5">
      <c r="A251" s="261"/>
      <c r="B251" s="261"/>
      <c r="C251" s="261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3"/>
      <c r="AK251" s="12"/>
      <c r="AL251" s="12"/>
      <c r="AM251" s="12"/>
      <c r="AN251" s="12"/>
      <c r="AO251" s="12"/>
      <c r="AP251" s="12"/>
      <c r="AQ251" s="12"/>
      <c r="AR251" s="12"/>
      <c r="AS251" s="13"/>
      <c r="AT251" s="12"/>
      <c r="AU251" s="12"/>
      <c r="AV251" s="12"/>
      <c r="AW251" s="12"/>
    </row>
    <row r="252" spans="1:49" ht="13.5">
      <c r="A252" s="261"/>
      <c r="B252" s="261"/>
      <c r="C252" s="261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3"/>
      <c r="AK252" s="12"/>
      <c r="AL252" s="12"/>
      <c r="AM252" s="12"/>
      <c r="AN252" s="12"/>
      <c r="AO252" s="12"/>
      <c r="AP252" s="12"/>
      <c r="AQ252" s="12"/>
      <c r="AR252" s="12"/>
      <c r="AS252" s="13"/>
      <c r="AT252" s="12"/>
      <c r="AU252" s="12"/>
      <c r="AV252" s="12"/>
      <c r="AW252" s="12"/>
    </row>
    <row r="253" spans="1:49" ht="13.5">
      <c r="A253" s="261"/>
      <c r="B253" s="261"/>
      <c r="C253" s="261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3"/>
      <c r="AK253" s="12"/>
      <c r="AL253" s="12"/>
      <c r="AM253" s="12"/>
      <c r="AN253" s="12"/>
      <c r="AO253" s="12"/>
      <c r="AP253" s="12"/>
      <c r="AQ253" s="12"/>
      <c r="AR253" s="12"/>
      <c r="AS253" s="13"/>
      <c r="AT253" s="12"/>
      <c r="AU253" s="12"/>
      <c r="AV253" s="12"/>
      <c r="AW253" s="12"/>
    </row>
    <row r="254" spans="1:49" ht="13.5">
      <c r="A254" s="261"/>
      <c r="B254" s="261"/>
      <c r="C254" s="261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3"/>
      <c r="AK254" s="12"/>
      <c r="AL254" s="12"/>
      <c r="AM254" s="12"/>
      <c r="AN254" s="12"/>
      <c r="AO254" s="12"/>
      <c r="AP254" s="12"/>
      <c r="AQ254" s="12"/>
      <c r="AR254" s="12"/>
      <c r="AS254" s="13"/>
      <c r="AT254" s="12"/>
      <c r="AU254" s="12"/>
      <c r="AV254" s="12"/>
      <c r="AW254" s="12"/>
    </row>
    <row r="255" spans="1:49" ht="13.5">
      <c r="A255" s="261"/>
      <c r="B255" s="261"/>
      <c r="C255" s="261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3"/>
      <c r="AK255" s="12"/>
      <c r="AL255" s="12"/>
      <c r="AM255" s="12"/>
      <c r="AN255" s="12"/>
      <c r="AO255" s="12"/>
      <c r="AP255" s="12"/>
      <c r="AQ255" s="12"/>
      <c r="AR255" s="12"/>
      <c r="AS255" s="13"/>
      <c r="AT255" s="12"/>
      <c r="AU255" s="12"/>
      <c r="AV255" s="12"/>
      <c r="AW255" s="12"/>
    </row>
    <row r="256" spans="1:49" ht="13.5">
      <c r="A256" s="261"/>
      <c r="B256" s="261"/>
      <c r="C256" s="261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3"/>
      <c r="AK256" s="12"/>
      <c r="AL256" s="12"/>
      <c r="AM256" s="12"/>
      <c r="AN256" s="12"/>
      <c r="AO256" s="12"/>
      <c r="AP256" s="12"/>
      <c r="AQ256" s="12"/>
      <c r="AR256" s="12"/>
      <c r="AS256" s="13"/>
      <c r="AT256" s="12"/>
      <c r="AU256" s="12"/>
      <c r="AV256" s="12"/>
      <c r="AW256" s="12"/>
    </row>
    <row r="257" spans="1:49" ht="13.5">
      <c r="A257" s="261"/>
      <c r="B257" s="261"/>
      <c r="C257" s="261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3"/>
      <c r="AK257" s="12"/>
      <c r="AL257" s="12"/>
      <c r="AM257" s="12"/>
      <c r="AN257" s="12"/>
      <c r="AO257" s="12"/>
      <c r="AP257" s="12"/>
      <c r="AQ257" s="12"/>
      <c r="AR257" s="12"/>
      <c r="AS257" s="13"/>
      <c r="AT257" s="12"/>
      <c r="AU257" s="12"/>
      <c r="AV257" s="12"/>
      <c r="AW257" s="12"/>
    </row>
    <row r="258" spans="1:49" ht="13.5">
      <c r="A258" s="261"/>
      <c r="B258" s="261"/>
      <c r="C258" s="261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3"/>
      <c r="AK258" s="12"/>
      <c r="AL258" s="12"/>
      <c r="AM258" s="12"/>
      <c r="AN258" s="12"/>
      <c r="AO258" s="12"/>
      <c r="AP258" s="12"/>
      <c r="AQ258" s="12"/>
      <c r="AR258" s="12"/>
      <c r="AS258" s="13"/>
      <c r="AT258" s="12"/>
      <c r="AU258" s="12"/>
      <c r="AV258" s="12"/>
      <c r="AW258" s="12"/>
    </row>
    <row r="259" spans="1:49" ht="13.5">
      <c r="A259" s="261"/>
      <c r="B259" s="261"/>
      <c r="C259" s="261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3"/>
      <c r="AK259" s="12"/>
      <c r="AL259" s="12"/>
      <c r="AM259" s="12"/>
      <c r="AN259" s="12"/>
      <c r="AO259" s="12"/>
      <c r="AP259" s="12"/>
      <c r="AQ259" s="12"/>
      <c r="AR259" s="12"/>
      <c r="AS259" s="13"/>
      <c r="AT259" s="12"/>
      <c r="AU259" s="12"/>
      <c r="AV259" s="12"/>
      <c r="AW259" s="12"/>
    </row>
    <row r="260" spans="1:49" ht="13.5">
      <c r="A260" s="261"/>
      <c r="B260" s="261"/>
      <c r="C260" s="261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3"/>
      <c r="AK260" s="12"/>
      <c r="AL260" s="12"/>
      <c r="AM260" s="12"/>
      <c r="AN260" s="12"/>
      <c r="AO260" s="12"/>
      <c r="AP260" s="12"/>
      <c r="AQ260" s="12"/>
      <c r="AR260" s="12"/>
      <c r="AS260" s="13"/>
      <c r="AT260" s="12"/>
      <c r="AU260" s="12"/>
      <c r="AV260" s="12"/>
      <c r="AW260" s="12"/>
    </row>
    <row r="261" spans="1:49" ht="13.5">
      <c r="A261" s="261"/>
      <c r="B261" s="261"/>
      <c r="C261" s="261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3"/>
      <c r="AK261" s="12"/>
      <c r="AL261" s="12"/>
      <c r="AM261" s="12"/>
      <c r="AN261" s="12"/>
      <c r="AO261" s="12"/>
      <c r="AP261" s="12"/>
      <c r="AQ261" s="12"/>
      <c r="AR261" s="12"/>
      <c r="AS261" s="13"/>
      <c r="AT261" s="12"/>
      <c r="AU261" s="12"/>
      <c r="AV261" s="12"/>
      <c r="AW261" s="12"/>
    </row>
    <row r="262" spans="1:49" ht="13.5">
      <c r="A262" s="261"/>
      <c r="B262" s="261"/>
      <c r="C262" s="261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3"/>
      <c r="AK262" s="12"/>
      <c r="AL262" s="12"/>
      <c r="AM262" s="12"/>
      <c r="AN262" s="12"/>
      <c r="AO262" s="12"/>
      <c r="AP262" s="12"/>
      <c r="AQ262" s="12"/>
      <c r="AR262" s="12"/>
      <c r="AS262" s="13"/>
      <c r="AT262" s="12"/>
      <c r="AU262" s="12"/>
      <c r="AV262" s="12"/>
      <c r="AW262" s="12"/>
    </row>
    <row r="263" spans="1:49" ht="13.5">
      <c r="A263" s="261"/>
      <c r="B263" s="261"/>
      <c r="C263" s="261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3"/>
      <c r="AK263" s="12"/>
      <c r="AL263" s="12"/>
      <c r="AM263" s="12"/>
      <c r="AN263" s="12"/>
      <c r="AO263" s="12"/>
      <c r="AP263" s="12"/>
      <c r="AQ263" s="12"/>
      <c r="AR263" s="12"/>
      <c r="AS263" s="13"/>
      <c r="AT263" s="12"/>
      <c r="AU263" s="12"/>
      <c r="AV263" s="12"/>
      <c r="AW263" s="12"/>
    </row>
    <row r="264" spans="1:49" ht="13.5">
      <c r="A264" s="261"/>
      <c r="B264" s="261"/>
      <c r="C264" s="261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3"/>
      <c r="AK264" s="12"/>
      <c r="AL264" s="12"/>
      <c r="AM264" s="12"/>
      <c r="AN264" s="12"/>
      <c r="AO264" s="12"/>
      <c r="AP264" s="12"/>
      <c r="AQ264" s="12"/>
      <c r="AR264" s="12"/>
      <c r="AS264" s="13"/>
      <c r="AT264" s="12"/>
      <c r="AU264" s="12"/>
      <c r="AV264" s="12"/>
      <c r="AW264" s="12"/>
    </row>
    <row r="265" spans="1:49" ht="13.5">
      <c r="A265" s="261"/>
      <c r="B265" s="261"/>
      <c r="C265" s="261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3"/>
      <c r="AK265" s="12"/>
      <c r="AL265" s="12"/>
      <c r="AM265" s="12"/>
      <c r="AN265" s="12"/>
      <c r="AO265" s="12"/>
      <c r="AP265" s="12"/>
      <c r="AQ265" s="12"/>
      <c r="AR265" s="12"/>
      <c r="AS265" s="13"/>
      <c r="AT265" s="12"/>
      <c r="AU265" s="12"/>
      <c r="AV265" s="12"/>
      <c r="AW265" s="12"/>
    </row>
    <row r="266" spans="1:49" ht="13.5">
      <c r="A266" s="261"/>
      <c r="B266" s="261"/>
      <c r="C266" s="261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3"/>
      <c r="AK266" s="12"/>
      <c r="AL266" s="12"/>
      <c r="AM266" s="12"/>
      <c r="AN266" s="12"/>
      <c r="AO266" s="12"/>
      <c r="AP266" s="12"/>
      <c r="AQ266" s="12"/>
      <c r="AR266" s="12"/>
      <c r="AS266" s="13"/>
      <c r="AT266" s="12"/>
      <c r="AU266" s="12"/>
      <c r="AV266" s="12"/>
      <c r="AW266" s="12"/>
    </row>
    <row r="267" spans="1:49" ht="13.5">
      <c r="A267" s="261"/>
      <c r="B267" s="261"/>
      <c r="C267" s="261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3"/>
      <c r="AK267" s="12"/>
      <c r="AL267" s="12"/>
      <c r="AM267" s="12"/>
      <c r="AN267" s="12"/>
      <c r="AO267" s="12"/>
      <c r="AP267" s="12"/>
      <c r="AQ267" s="12"/>
      <c r="AR267" s="12"/>
      <c r="AS267" s="13"/>
      <c r="AT267" s="12"/>
      <c r="AU267" s="12"/>
      <c r="AV267" s="12"/>
      <c r="AW267" s="12"/>
    </row>
    <row r="268" spans="1:49" ht="13.5">
      <c r="A268" s="261"/>
      <c r="B268" s="261"/>
      <c r="C268" s="261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3"/>
      <c r="AK268" s="12"/>
      <c r="AL268" s="12"/>
      <c r="AM268" s="12"/>
      <c r="AN268" s="12"/>
      <c r="AO268" s="12"/>
      <c r="AP268" s="12"/>
      <c r="AQ268" s="12"/>
      <c r="AR268" s="12"/>
      <c r="AS268" s="13"/>
      <c r="AT268" s="12"/>
      <c r="AU268" s="12"/>
      <c r="AV268" s="12"/>
      <c r="AW268" s="12"/>
    </row>
    <row r="269" spans="1:49" ht="13.5">
      <c r="A269" s="261"/>
      <c r="B269" s="261"/>
      <c r="C269" s="261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3"/>
      <c r="AK269" s="12"/>
      <c r="AL269" s="12"/>
      <c r="AM269" s="12"/>
      <c r="AN269" s="12"/>
      <c r="AO269" s="12"/>
      <c r="AP269" s="12"/>
      <c r="AQ269" s="12"/>
      <c r="AR269" s="12"/>
      <c r="AS269" s="13"/>
      <c r="AT269" s="12"/>
      <c r="AU269" s="12"/>
      <c r="AV269" s="12"/>
      <c r="AW269" s="12"/>
    </row>
    <row r="270" spans="1:49" ht="13.5">
      <c r="A270" s="261"/>
      <c r="B270" s="261"/>
      <c r="C270" s="261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3"/>
      <c r="AK270" s="12"/>
      <c r="AL270" s="12"/>
      <c r="AM270" s="12"/>
      <c r="AN270" s="12"/>
      <c r="AO270" s="12"/>
      <c r="AP270" s="12"/>
      <c r="AQ270" s="12"/>
      <c r="AR270" s="12"/>
      <c r="AS270" s="13"/>
      <c r="AT270" s="12"/>
      <c r="AU270" s="12"/>
      <c r="AV270" s="12"/>
      <c r="AW270" s="12"/>
    </row>
    <row r="271" spans="1:49" ht="13.5">
      <c r="A271" s="261"/>
      <c r="B271" s="261"/>
      <c r="C271" s="261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3"/>
      <c r="AK271" s="12"/>
      <c r="AL271" s="12"/>
      <c r="AM271" s="12"/>
      <c r="AN271" s="12"/>
      <c r="AO271" s="12"/>
      <c r="AP271" s="12"/>
      <c r="AQ271" s="12"/>
      <c r="AR271" s="12"/>
      <c r="AS271" s="13"/>
      <c r="AT271" s="12"/>
      <c r="AU271" s="12"/>
      <c r="AV271" s="12"/>
      <c r="AW271" s="12"/>
    </row>
    <row r="272" spans="1:49" ht="13.5">
      <c r="A272" s="261"/>
      <c r="B272" s="261"/>
      <c r="C272" s="261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3"/>
      <c r="AK272" s="12"/>
      <c r="AL272" s="12"/>
      <c r="AM272" s="12"/>
      <c r="AN272" s="12"/>
      <c r="AO272" s="12"/>
      <c r="AP272" s="12"/>
      <c r="AQ272" s="12"/>
      <c r="AR272" s="12"/>
      <c r="AS272" s="13"/>
      <c r="AT272" s="12"/>
      <c r="AU272" s="12"/>
      <c r="AV272" s="12"/>
      <c r="AW272" s="12"/>
    </row>
    <row r="273" spans="1:49" ht="13.5">
      <c r="A273" s="261"/>
      <c r="B273" s="261"/>
      <c r="C273" s="261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3"/>
      <c r="AK273" s="12"/>
      <c r="AL273" s="12"/>
      <c r="AM273" s="12"/>
      <c r="AN273" s="12"/>
      <c r="AO273" s="12"/>
      <c r="AP273" s="12"/>
      <c r="AQ273" s="12"/>
      <c r="AR273" s="12"/>
      <c r="AS273" s="13"/>
      <c r="AT273" s="12"/>
      <c r="AU273" s="12"/>
      <c r="AV273" s="12"/>
      <c r="AW273" s="12"/>
    </row>
    <row r="274" spans="1:49" ht="13.5">
      <c r="A274" s="261"/>
      <c r="B274" s="261"/>
      <c r="C274" s="261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3"/>
      <c r="AK274" s="12"/>
      <c r="AL274" s="12"/>
      <c r="AM274" s="12"/>
      <c r="AN274" s="12"/>
      <c r="AO274" s="12"/>
      <c r="AP274" s="12"/>
      <c r="AQ274" s="12"/>
      <c r="AR274" s="12"/>
      <c r="AS274" s="13"/>
      <c r="AT274" s="12"/>
      <c r="AU274" s="12"/>
      <c r="AV274" s="12"/>
      <c r="AW274" s="12"/>
    </row>
    <row r="275" spans="1:49" ht="13.5">
      <c r="A275" s="261"/>
      <c r="B275" s="261"/>
      <c r="C275" s="261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3"/>
      <c r="AK275" s="12"/>
      <c r="AL275" s="12"/>
      <c r="AM275" s="12"/>
      <c r="AN275" s="12"/>
      <c r="AO275" s="12"/>
      <c r="AP275" s="12"/>
      <c r="AQ275" s="12"/>
      <c r="AR275" s="12"/>
      <c r="AS275" s="13"/>
      <c r="AT275" s="12"/>
      <c r="AU275" s="12"/>
      <c r="AV275" s="12"/>
      <c r="AW275" s="12"/>
    </row>
    <row r="276" spans="1:49" ht="13.5">
      <c r="A276" s="261"/>
      <c r="B276" s="261"/>
      <c r="C276" s="261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3"/>
      <c r="AK276" s="12"/>
      <c r="AL276" s="12"/>
      <c r="AM276" s="12"/>
      <c r="AN276" s="12"/>
      <c r="AO276" s="12"/>
      <c r="AP276" s="12"/>
      <c r="AQ276" s="12"/>
      <c r="AR276" s="12"/>
      <c r="AS276" s="13"/>
      <c r="AT276" s="12"/>
      <c r="AU276" s="12"/>
      <c r="AV276" s="12"/>
      <c r="AW276" s="12"/>
    </row>
    <row r="277" spans="1:49" ht="13.5">
      <c r="A277" s="261"/>
      <c r="B277" s="261"/>
      <c r="C277" s="261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3"/>
      <c r="AK277" s="12"/>
      <c r="AL277" s="12"/>
      <c r="AM277" s="12"/>
      <c r="AN277" s="12"/>
      <c r="AO277" s="12"/>
      <c r="AP277" s="12"/>
      <c r="AQ277" s="12"/>
      <c r="AR277" s="12"/>
      <c r="AS277" s="13"/>
      <c r="AT277" s="12"/>
      <c r="AU277" s="12"/>
      <c r="AV277" s="12"/>
      <c r="AW277" s="12"/>
    </row>
    <row r="278" spans="1:49" ht="13.5">
      <c r="A278" s="261"/>
      <c r="B278" s="261"/>
      <c r="C278" s="261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3"/>
      <c r="AK278" s="12"/>
      <c r="AL278" s="12"/>
      <c r="AM278" s="12"/>
      <c r="AN278" s="12"/>
      <c r="AO278" s="12"/>
      <c r="AP278" s="12"/>
      <c r="AQ278" s="12"/>
      <c r="AR278" s="12"/>
      <c r="AS278" s="13"/>
      <c r="AT278" s="12"/>
      <c r="AU278" s="12"/>
      <c r="AV278" s="12"/>
      <c r="AW278" s="12"/>
    </row>
    <row r="279" spans="1:49" ht="13.5">
      <c r="A279" s="261"/>
      <c r="B279" s="261"/>
      <c r="C279" s="261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3"/>
      <c r="AK279" s="12"/>
      <c r="AL279" s="12"/>
      <c r="AM279" s="12"/>
      <c r="AN279" s="12"/>
      <c r="AO279" s="12"/>
      <c r="AP279" s="12"/>
      <c r="AQ279" s="12"/>
      <c r="AR279" s="12"/>
      <c r="AS279" s="13"/>
      <c r="AT279" s="12"/>
      <c r="AU279" s="12"/>
      <c r="AV279" s="12"/>
      <c r="AW279" s="12"/>
    </row>
    <row r="280" spans="1:49" ht="13.5">
      <c r="A280" s="261"/>
      <c r="B280" s="261"/>
      <c r="C280" s="261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3"/>
      <c r="AK280" s="12"/>
      <c r="AL280" s="12"/>
      <c r="AM280" s="12"/>
      <c r="AN280" s="12"/>
      <c r="AO280" s="12"/>
      <c r="AP280" s="12"/>
      <c r="AQ280" s="12"/>
      <c r="AR280" s="12"/>
      <c r="AS280" s="13"/>
      <c r="AT280" s="12"/>
      <c r="AU280" s="12"/>
      <c r="AV280" s="12"/>
      <c r="AW280" s="12"/>
    </row>
    <row r="281" spans="1:49" ht="13.5">
      <c r="A281" s="261"/>
      <c r="B281" s="261"/>
      <c r="C281" s="261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3"/>
      <c r="AK281" s="12"/>
      <c r="AL281" s="12"/>
      <c r="AM281" s="12"/>
      <c r="AN281" s="12"/>
      <c r="AO281" s="12"/>
      <c r="AP281" s="12"/>
      <c r="AQ281" s="12"/>
      <c r="AR281" s="12"/>
      <c r="AS281" s="13"/>
      <c r="AT281" s="12"/>
      <c r="AU281" s="12"/>
      <c r="AV281" s="12"/>
      <c r="AW281" s="12"/>
    </row>
    <row r="282" spans="1:49" ht="13.5">
      <c r="A282" s="261"/>
      <c r="B282" s="261"/>
      <c r="C282" s="261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3"/>
      <c r="AK282" s="12"/>
      <c r="AL282" s="12"/>
      <c r="AM282" s="12"/>
      <c r="AN282" s="12"/>
      <c r="AO282" s="12"/>
      <c r="AP282" s="12"/>
      <c r="AQ282" s="12"/>
      <c r="AR282" s="12"/>
      <c r="AS282" s="13"/>
      <c r="AT282" s="12"/>
      <c r="AU282" s="12"/>
      <c r="AV282" s="12"/>
      <c r="AW282" s="12"/>
    </row>
    <row r="283" spans="1:49" ht="13.5">
      <c r="A283" s="261"/>
      <c r="B283" s="261"/>
      <c r="C283" s="261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3"/>
      <c r="AK283" s="12"/>
      <c r="AL283" s="12"/>
      <c r="AM283" s="12"/>
      <c r="AN283" s="12"/>
      <c r="AO283" s="12"/>
      <c r="AP283" s="12"/>
      <c r="AQ283" s="12"/>
      <c r="AR283" s="12"/>
      <c r="AS283" s="13"/>
      <c r="AT283" s="12"/>
      <c r="AU283" s="12"/>
      <c r="AV283" s="12"/>
      <c r="AW283" s="12"/>
    </row>
    <row r="284" spans="1:49" ht="13.5">
      <c r="A284" s="261"/>
      <c r="B284" s="261"/>
      <c r="C284" s="261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3"/>
      <c r="AK284" s="12"/>
      <c r="AL284" s="12"/>
      <c r="AM284" s="12"/>
      <c r="AN284" s="12"/>
      <c r="AO284" s="12"/>
      <c r="AP284" s="12"/>
      <c r="AQ284" s="12"/>
      <c r="AR284" s="12"/>
      <c r="AS284" s="13"/>
      <c r="AT284" s="12"/>
      <c r="AU284" s="12"/>
      <c r="AV284" s="12"/>
      <c r="AW284" s="12"/>
    </row>
    <row r="285" spans="1:49" ht="13.5">
      <c r="A285" s="261"/>
      <c r="B285" s="261"/>
      <c r="C285" s="261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3"/>
      <c r="AK285" s="12"/>
      <c r="AL285" s="12"/>
      <c r="AM285" s="12"/>
      <c r="AN285" s="12"/>
      <c r="AO285" s="12"/>
      <c r="AP285" s="12"/>
      <c r="AQ285" s="12"/>
      <c r="AR285" s="12"/>
      <c r="AS285" s="13"/>
      <c r="AT285" s="12"/>
      <c r="AU285" s="12"/>
      <c r="AV285" s="12"/>
      <c r="AW285" s="12"/>
    </row>
    <row r="286" spans="1:49" ht="13.5">
      <c r="A286" s="261"/>
      <c r="B286" s="261"/>
      <c r="C286" s="261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3"/>
      <c r="AK286" s="12"/>
      <c r="AL286" s="12"/>
      <c r="AM286" s="12"/>
      <c r="AN286" s="12"/>
      <c r="AO286" s="12"/>
      <c r="AP286" s="12"/>
      <c r="AQ286" s="12"/>
      <c r="AR286" s="12"/>
      <c r="AS286" s="13"/>
      <c r="AT286" s="12"/>
      <c r="AU286" s="12"/>
      <c r="AV286" s="12"/>
      <c r="AW286" s="12"/>
    </row>
    <row r="287" spans="1:49" ht="13.5">
      <c r="A287" s="261"/>
      <c r="B287" s="261"/>
      <c r="C287" s="261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3"/>
      <c r="AK287" s="12"/>
      <c r="AL287" s="12"/>
      <c r="AM287" s="12"/>
      <c r="AN287" s="12"/>
      <c r="AO287" s="12"/>
      <c r="AP287" s="12"/>
      <c r="AQ287" s="12"/>
      <c r="AR287" s="12"/>
      <c r="AS287" s="13"/>
      <c r="AT287" s="12"/>
      <c r="AU287" s="12"/>
      <c r="AV287" s="12"/>
      <c r="AW287" s="12"/>
    </row>
    <row r="288" spans="1:49" ht="13.5">
      <c r="A288" s="261"/>
      <c r="B288" s="261"/>
      <c r="C288" s="261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3"/>
      <c r="AK288" s="12"/>
      <c r="AL288" s="12"/>
      <c r="AM288" s="12"/>
      <c r="AN288" s="12"/>
      <c r="AO288" s="12"/>
      <c r="AP288" s="12"/>
      <c r="AQ288" s="12"/>
      <c r="AR288" s="12"/>
      <c r="AS288" s="13"/>
      <c r="AT288" s="12"/>
      <c r="AU288" s="12"/>
      <c r="AV288" s="12"/>
      <c r="AW288" s="12"/>
    </row>
    <row r="289" spans="1:49" ht="13.5">
      <c r="A289" s="261"/>
      <c r="B289" s="261"/>
      <c r="C289" s="261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3"/>
      <c r="AK289" s="12"/>
      <c r="AL289" s="12"/>
      <c r="AM289" s="12"/>
      <c r="AN289" s="12"/>
      <c r="AO289" s="12"/>
      <c r="AP289" s="12"/>
      <c r="AQ289" s="12"/>
      <c r="AR289" s="12"/>
      <c r="AS289" s="13"/>
      <c r="AT289" s="12"/>
      <c r="AU289" s="12"/>
      <c r="AV289" s="12"/>
      <c r="AW289" s="12"/>
    </row>
    <row r="290" spans="1:49" ht="13.5">
      <c r="A290" s="261"/>
      <c r="B290" s="261"/>
      <c r="C290" s="261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3"/>
      <c r="AK290" s="12"/>
      <c r="AL290" s="12"/>
      <c r="AM290" s="12"/>
      <c r="AN290" s="12"/>
      <c r="AO290" s="12"/>
      <c r="AP290" s="12"/>
      <c r="AQ290" s="12"/>
      <c r="AR290" s="12"/>
      <c r="AS290" s="13"/>
      <c r="AT290" s="12"/>
      <c r="AU290" s="12"/>
      <c r="AV290" s="12"/>
      <c r="AW290" s="12"/>
    </row>
    <row r="291" spans="1:49" ht="13.5">
      <c r="A291" s="261"/>
      <c r="B291" s="261"/>
      <c r="C291" s="261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3"/>
      <c r="AK291" s="12"/>
      <c r="AL291" s="12"/>
      <c r="AM291" s="12"/>
      <c r="AN291" s="12"/>
      <c r="AO291" s="12"/>
      <c r="AP291" s="12"/>
      <c r="AQ291" s="12"/>
      <c r="AR291" s="12"/>
      <c r="AS291" s="13"/>
      <c r="AT291" s="12"/>
      <c r="AU291" s="12"/>
      <c r="AV291" s="12"/>
      <c r="AW291" s="12"/>
    </row>
    <row r="292" spans="1:49" ht="13.5">
      <c r="A292" s="261"/>
      <c r="B292" s="261"/>
      <c r="C292" s="261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3"/>
      <c r="AK292" s="12"/>
      <c r="AL292" s="12"/>
      <c r="AM292" s="12"/>
      <c r="AN292" s="12"/>
      <c r="AO292" s="12"/>
      <c r="AP292" s="12"/>
      <c r="AQ292" s="12"/>
      <c r="AR292" s="12"/>
      <c r="AS292" s="13"/>
      <c r="AT292" s="12"/>
      <c r="AU292" s="12"/>
      <c r="AV292" s="12"/>
      <c r="AW292" s="12"/>
    </row>
    <row r="293" spans="1:49" ht="13.5">
      <c r="A293" s="261"/>
      <c r="B293" s="261"/>
      <c r="C293" s="261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3"/>
      <c r="AK293" s="12"/>
      <c r="AL293" s="12"/>
      <c r="AM293" s="12"/>
      <c r="AN293" s="12"/>
      <c r="AO293" s="12"/>
      <c r="AP293" s="12"/>
      <c r="AQ293" s="12"/>
      <c r="AR293" s="12"/>
      <c r="AS293" s="13"/>
      <c r="AT293" s="12"/>
      <c r="AU293" s="12"/>
      <c r="AV293" s="12"/>
      <c r="AW293" s="12"/>
    </row>
    <row r="294" spans="1:49" ht="13.5">
      <c r="A294" s="261"/>
      <c r="B294" s="261"/>
      <c r="C294" s="261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3"/>
      <c r="AK294" s="12"/>
      <c r="AL294" s="12"/>
      <c r="AM294" s="12"/>
      <c r="AN294" s="12"/>
      <c r="AO294" s="12"/>
      <c r="AP294" s="12"/>
      <c r="AQ294" s="12"/>
      <c r="AR294" s="12"/>
      <c r="AS294" s="13"/>
      <c r="AT294" s="12"/>
      <c r="AU294" s="12"/>
      <c r="AV294" s="12"/>
      <c r="AW294" s="12"/>
    </row>
    <row r="295" spans="1:49" ht="13.5">
      <c r="A295" s="261"/>
      <c r="B295" s="261"/>
      <c r="C295" s="261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3"/>
      <c r="AK295" s="12"/>
      <c r="AL295" s="12"/>
      <c r="AM295" s="12"/>
      <c r="AN295" s="12"/>
      <c r="AO295" s="12"/>
      <c r="AP295" s="12"/>
      <c r="AQ295" s="12"/>
      <c r="AR295" s="12"/>
      <c r="AS295" s="13"/>
      <c r="AT295" s="12"/>
      <c r="AU295" s="12"/>
      <c r="AV295" s="12"/>
      <c r="AW295" s="12"/>
    </row>
    <row r="296" spans="1:49" ht="13.5">
      <c r="A296" s="261"/>
      <c r="B296" s="261"/>
      <c r="C296" s="261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3"/>
      <c r="AK296" s="12"/>
      <c r="AL296" s="12"/>
      <c r="AM296" s="12"/>
      <c r="AN296" s="12"/>
      <c r="AO296" s="12"/>
      <c r="AP296" s="12"/>
      <c r="AQ296" s="12"/>
      <c r="AR296" s="12"/>
      <c r="AS296" s="13"/>
      <c r="AT296" s="12"/>
      <c r="AU296" s="12"/>
      <c r="AV296" s="12"/>
      <c r="AW296" s="12"/>
    </row>
    <row r="297" spans="1:49" ht="13.5">
      <c r="A297" s="261"/>
      <c r="B297" s="261"/>
      <c r="C297" s="261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3"/>
      <c r="AK297" s="12"/>
      <c r="AL297" s="12"/>
      <c r="AM297" s="12"/>
      <c r="AN297" s="12"/>
      <c r="AO297" s="12"/>
      <c r="AP297" s="12"/>
      <c r="AQ297" s="12"/>
      <c r="AR297" s="12"/>
      <c r="AS297" s="13"/>
      <c r="AT297" s="12"/>
      <c r="AU297" s="12"/>
      <c r="AV297" s="12"/>
      <c r="AW297" s="12"/>
    </row>
    <row r="298" spans="1:49" ht="13.5">
      <c r="A298" s="261"/>
      <c r="B298" s="261"/>
      <c r="C298" s="261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3"/>
      <c r="AK298" s="12"/>
      <c r="AL298" s="12"/>
      <c r="AM298" s="12"/>
      <c r="AN298" s="12"/>
      <c r="AO298" s="12"/>
      <c r="AP298" s="12"/>
      <c r="AQ298" s="12"/>
      <c r="AR298" s="12"/>
      <c r="AS298" s="13"/>
      <c r="AT298" s="12"/>
      <c r="AU298" s="12"/>
      <c r="AV298" s="12"/>
      <c r="AW298" s="12"/>
    </row>
    <row r="299" spans="1:49" ht="13.5">
      <c r="A299" s="261"/>
      <c r="B299" s="261"/>
      <c r="C299" s="261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3"/>
      <c r="AK299" s="12"/>
      <c r="AL299" s="12"/>
      <c r="AM299" s="12"/>
      <c r="AN299" s="12"/>
      <c r="AO299" s="12"/>
      <c r="AP299" s="12"/>
      <c r="AQ299" s="12"/>
      <c r="AR299" s="12"/>
      <c r="AS299" s="13"/>
      <c r="AT299" s="12"/>
      <c r="AU299" s="12"/>
      <c r="AV299" s="12"/>
      <c r="AW299" s="12"/>
    </row>
    <row r="300" spans="1:49" ht="13.5">
      <c r="A300" s="261"/>
      <c r="B300" s="261"/>
      <c r="C300" s="261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3"/>
      <c r="AK300" s="12"/>
      <c r="AL300" s="12"/>
      <c r="AM300" s="12"/>
      <c r="AN300" s="12"/>
      <c r="AO300" s="12"/>
      <c r="AP300" s="12"/>
      <c r="AQ300" s="12"/>
      <c r="AR300" s="12"/>
      <c r="AS300" s="13"/>
      <c r="AT300" s="12"/>
      <c r="AU300" s="12"/>
      <c r="AV300" s="12"/>
      <c r="AW300" s="12"/>
    </row>
  </sheetData>
  <sheetProtection/>
  <mergeCells count="33">
    <mergeCell ref="A2:A6"/>
    <mergeCell ref="B2:B6"/>
    <mergeCell ref="C2:C6"/>
    <mergeCell ref="D2:E2"/>
    <mergeCell ref="E3:E4"/>
    <mergeCell ref="N2:N4"/>
    <mergeCell ref="W4:W5"/>
    <mergeCell ref="G2:J2"/>
    <mergeCell ref="K2:M2"/>
    <mergeCell ref="G3:G4"/>
    <mergeCell ref="H3:H4"/>
    <mergeCell ref="I3:I4"/>
    <mergeCell ref="K3:K5"/>
    <mergeCell ref="F3:F4"/>
    <mergeCell ref="AS2:AS5"/>
    <mergeCell ref="AT2:AW2"/>
    <mergeCell ref="AU3:AU4"/>
    <mergeCell ref="AV3:AV4"/>
    <mergeCell ref="AT3:AT4"/>
    <mergeCell ref="AN3:AN4"/>
    <mergeCell ref="AP3:AP4"/>
    <mergeCell ref="AQ3:AQ4"/>
    <mergeCell ref="L3:L5"/>
    <mergeCell ref="AJ2:AJ5"/>
    <mergeCell ref="M3:M5"/>
    <mergeCell ref="O3:O4"/>
    <mergeCell ref="AK2:AR2"/>
    <mergeCell ref="P3:P4"/>
    <mergeCell ref="AO3:AO4"/>
    <mergeCell ref="AK3:AK4"/>
    <mergeCell ref="AL3:AL4"/>
    <mergeCell ref="AM3:AM4"/>
    <mergeCell ref="Q3:X3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　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K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DK51"/>
    </sheetView>
  </sheetViews>
  <sheetFormatPr defaultColWidth="8.796875" defaultRowHeight="14.25"/>
  <cols>
    <col min="2" max="2" width="6.59765625" style="0" customWidth="1"/>
    <col min="3" max="3" width="12.59765625" style="0" customWidth="1"/>
    <col min="4" max="34" width="10.59765625" style="6" customWidth="1"/>
    <col min="35" max="16384" width="9" style="6" customWidth="1"/>
  </cols>
  <sheetData>
    <row r="1" spans="1:34" ht="24.75" customHeight="1">
      <c r="A1" s="1" t="s">
        <v>66</v>
      </c>
      <c r="B1" s="2"/>
      <c r="C1" s="1"/>
      <c r="D1" s="14"/>
      <c r="E1" s="15"/>
      <c r="F1" s="15"/>
      <c r="G1" s="15"/>
      <c r="H1" s="14"/>
      <c r="I1" s="16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</row>
    <row r="2" spans="1:115" s="24" customFormat="1" ht="19.5" customHeight="1">
      <c r="A2" s="345" t="s">
        <v>21</v>
      </c>
      <c r="B2" s="347" t="s">
        <v>302</v>
      </c>
      <c r="C2" s="349" t="s">
        <v>303</v>
      </c>
      <c r="D2" s="320" t="s">
        <v>22</v>
      </c>
      <c r="E2" s="321"/>
      <c r="F2" s="307"/>
      <c r="G2" s="17" t="s">
        <v>23</v>
      </c>
      <c r="H2" s="18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20"/>
      <c r="AH2" s="349" t="s">
        <v>24</v>
      </c>
      <c r="AI2" s="21" t="s">
        <v>25</v>
      </c>
      <c r="AJ2" s="22"/>
      <c r="AK2" s="22"/>
      <c r="AL2" s="23"/>
      <c r="AM2" s="21" t="s">
        <v>26</v>
      </c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3"/>
    </row>
    <row r="3" spans="1:115" s="24" customFormat="1" ht="19.5" customHeight="1">
      <c r="A3" s="346"/>
      <c r="B3" s="348"/>
      <c r="C3" s="350"/>
      <c r="D3" s="25"/>
      <c r="E3" s="26"/>
      <c r="F3" s="27" t="s">
        <v>27</v>
      </c>
      <c r="G3" s="8" t="s">
        <v>7</v>
      </c>
      <c r="H3" s="11" t="s">
        <v>28</v>
      </c>
      <c r="I3" s="28"/>
      <c r="J3" s="28"/>
      <c r="K3" s="28"/>
      <c r="L3" s="28"/>
      <c r="M3" s="28"/>
      <c r="N3" s="19"/>
      <c r="O3" s="19"/>
      <c r="P3" s="19"/>
      <c r="Q3" s="28"/>
      <c r="R3" s="19"/>
      <c r="S3" s="19"/>
      <c r="T3" s="19"/>
      <c r="U3" s="28"/>
      <c r="V3" s="19"/>
      <c r="W3" s="19"/>
      <c r="X3" s="19"/>
      <c r="Y3" s="28"/>
      <c r="Z3" s="19"/>
      <c r="AA3" s="19"/>
      <c r="AB3" s="19"/>
      <c r="AC3" s="28"/>
      <c r="AD3" s="19"/>
      <c r="AE3" s="19"/>
      <c r="AF3" s="29"/>
      <c r="AG3" s="20" t="s">
        <v>29</v>
      </c>
      <c r="AH3" s="350"/>
      <c r="AI3" s="346" t="s">
        <v>30</v>
      </c>
      <c r="AJ3" s="345" t="s">
        <v>31</v>
      </c>
      <c r="AK3" s="345" t="s">
        <v>32</v>
      </c>
      <c r="AL3" s="345" t="s">
        <v>33</v>
      </c>
      <c r="AM3" s="346" t="s">
        <v>30</v>
      </c>
      <c r="AN3" s="314" t="s">
        <v>34</v>
      </c>
      <c r="AO3" s="315"/>
      <c r="AP3" s="315"/>
      <c r="AQ3" s="315"/>
      <c r="AR3" s="315"/>
      <c r="AS3" s="315"/>
      <c r="AT3" s="315"/>
      <c r="AU3" s="315"/>
      <c r="AV3" s="315"/>
      <c r="AW3" s="315"/>
      <c r="AX3" s="315"/>
      <c r="AY3" s="315"/>
      <c r="AZ3" s="315"/>
      <c r="BA3" s="315"/>
      <c r="BB3" s="315"/>
      <c r="BC3" s="315"/>
      <c r="BD3" s="315"/>
      <c r="BE3" s="315"/>
      <c r="BF3" s="315"/>
      <c r="BG3" s="315"/>
      <c r="BH3" s="315"/>
      <c r="BI3" s="315"/>
      <c r="BJ3" s="315"/>
      <c r="BK3" s="315"/>
      <c r="BL3" s="315"/>
      <c r="BM3" s="315"/>
      <c r="BN3" s="315"/>
      <c r="BO3" s="315"/>
      <c r="BP3" s="315"/>
      <c r="BQ3" s="315"/>
      <c r="BR3" s="315"/>
      <c r="BS3" s="315"/>
      <c r="BT3" s="315"/>
      <c r="BU3" s="315"/>
      <c r="BV3" s="315"/>
      <c r="BW3" s="315"/>
      <c r="BX3" s="315"/>
      <c r="BY3" s="315"/>
      <c r="BZ3" s="315"/>
      <c r="CA3" s="315"/>
      <c r="CB3" s="315"/>
      <c r="CC3" s="315"/>
      <c r="CD3" s="315"/>
      <c r="CE3" s="315"/>
      <c r="CF3" s="315"/>
      <c r="CG3" s="315"/>
      <c r="CH3" s="315"/>
      <c r="CI3" s="315"/>
      <c r="CJ3" s="315"/>
      <c r="CK3" s="315"/>
      <c r="CL3" s="315"/>
      <c r="CM3" s="315"/>
      <c r="CN3" s="315"/>
      <c r="CO3" s="315"/>
      <c r="CP3" s="315"/>
      <c r="CQ3" s="315"/>
      <c r="CR3" s="315"/>
      <c r="CS3" s="315"/>
      <c r="CT3" s="315"/>
      <c r="CU3" s="315"/>
      <c r="CV3" s="315"/>
      <c r="CW3" s="315"/>
      <c r="CX3" s="315"/>
      <c r="CY3" s="299"/>
      <c r="CZ3" s="310" t="s">
        <v>35</v>
      </c>
      <c r="DA3" s="311"/>
      <c r="DB3" s="311"/>
      <c r="DC3" s="312"/>
      <c r="DD3" s="310" t="s">
        <v>36</v>
      </c>
      <c r="DE3" s="311"/>
      <c r="DF3" s="311"/>
      <c r="DG3" s="311"/>
      <c r="DH3" s="311"/>
      <c r="DI3" s="311"/>
      <c r="DJ3" s="311"/>
      <c r="DK3" s="312"/>
    </row>
    <row r="4" spans="1:115" s="24" customFormat="1" ht="19.5" customHeight="1">
      <c r="A4" s="346"/>
      <c r="B4" s="348"/>
      <c r="C4" s="350"/>
      <c r="D4" s="8" t="s">
        <v>7</v>
      </c>
      <c r="E4" s="349" t="s">
        <v>37</v>
      </c>
      <c r="F4" s="349" t="s">
        <v>38</v>
      </c>
      <c r="G4" s="10"/>
      <c r="H4" s="8" t="s">
        <v>7</v>
      </c>
      <c r="I4" s="351" t="s">
        <v>39</v>
      </c>
      <c r="J4" s="352"/>
      <c r="K4" s="352"/>
      <c r="L4" s="316"/>
      <c r="M4" s="351" t="s">
        <v>40</v>
      </c>
      <c r="N4" s="352"/>
      <c r="O4" s="352"/>
      <c r="P4" s="316"/>
      <c r="Q4" s="351" t="s">
        <v>41</v>
      </c>
      <c r="R4" s="352"/>
      <c r="S4" s="352"/>
      <c r="T4" s="316"/>
      <c r="U4" s="351" t="s">
        <v>42</v>
      </c>
      <c r="V4" s="352"/>
      <c r="W4" s="352"/>
      <c r="X4" s="316"/>
      <c r="Y4" s="351" t="s">
        <v>43</v>
      </c>
      <c r="Z4" s="352"/>
      <c r="AA4" s="352"/>
      <c r="AB4" s="316"/>
      <c r="AC4" s="351" t="s">
        <v>44</v>
      </c>
      <c r="AD4" s="352"/>
      <c r="AE4" s="352"/>
      <c r="AF4" s="316"/>
      <c r="AG4" s="10"/>
      <c r="AH4" s="309"/>
      <c r="AI4" s="346"/>
      <c r="AJ4" s="346"/>
      <c r="AK4" s="346"/>
      <c r="AL4" s="346"/>
      <c r="AM4" s="346"/>
      <c r="AN4" s="310" t="s">
        <v>45</v>
      </c>
      <c r="AO4" s="311"/>
      <c r="AP4" s="311"/>
      <c r="AQ4" s="311"/>
      <c r="AR4" s="311"/>
      <c r="AS4" s="311"/>
      <c r="AT4" s="311"/>
      <c r="AU4" s="312"/>
      <c r="AV4" s="310" t="s">
        <v>46</v>
      </c>
      <c r="AW4" s="311"/>
      <c r="AX4" s="311"/>
      <c r="AY4" s="311"/>
      <c r="AZ4" s="311"/>
      <c r="BA4" s="311"/>
      <c r="BB4" s="311"/>
      <c r="BC4" s="312"/>
      <c r="BD4" s="310" t="s">
        <v>47</v>
      </c>
      <c r="BE4" s="311"/>
      <c r="BF4" s="311"/>
      <c r="BG4" s="311"/>
      <c r="BH4" s="311"/>
      <c r="BI4" s="311"/>
      <c r="BJ4" s="311"/>
      <c r="BK4" s="312"/>
      <c r="BL4" s="310" t="s">
        <v>48</v>
      </c>
      <c r="BM4" s="311"/>
      <c r="BN4" s="311"/>
      <c r="BO4" s="311"/>
      <c r="BP4" s="311"/>
      <c r="BQ4" s="311"/>
      <c r="BR4" s="311"/>
      <c r="BS4" s="312"/>
      <c r="BT4" s="310" t="s">
        <v>49</v>
      </c>
      <c r="BU4" s="311"/>
      <c r="BV4" s="311"/>
      <c r="BW4" s="311"/>
      <c r="BX4" s="311"/>
      <c r="BY4" s="311"/>
      <c r="BZ4" s="311"/>
      <c r="CA4" s="312"/>
      <c r="CB4" s="310" t="s">
        <v>50</v>
      </c>
      <c r="CC4" s="311"/>
      <c r="CD4" s="311"/>
      <c r="CE4" s="311"/>
      <c r="CF4" s="311"/>
      <c r="CG4" s="311"/>
      <c r="CH4" s="311"/>
      <c r="CI4" s="312"/>
      <c r="CJ4" s="310" t="s">
        <v>51</v>
      </c>
      <c r="CK4" s="311"/>
      <c r="CL4" s="311"/>
      <c r="CM4" s="311"/>
      <c r="CN4" s="311"/>
      <c r="CO4" s="311"/>
      <c r="CP4" s="311"/>
      <c r="CQ4" s="312"/>
      <c r="CR4" s="310" t="s">
        <v>52</v>
      </c>
      <c r="CS4" s="311"/>
      <c r="CT4" s="311"/>
      <c r="CU4" s="311"/>
      <c r="CV4" s="311"/>
      <c r="CW4" s="311"/>
      <c r="CX4" s="311"/>
      <c r="CY4" s="312"/>
      <c r="CZ4" s="309" t="s">
        <v>53</v>
      </c>
      <c r="DA4" s="313" t="s">
        <v>54</v>
      </c>
      <c r="DB4" s="313" t="s">
        <v>55</v>
      </c>
      <c r="DC4" s="313" t="s">
        <v>56</v>
      </c>
      <c r="DD4" s="309" t="s">
        <v>53</v>
      </c>
      <c r="DE4" s="313" t="s">
        <v>57</v>
      </c>
      <c r="DF4" s="313" t="s">
        <v>58</v>
      </c>
      <c r="DG4" s="313" t="s">
        <v>59</v>
      </c>
      <c r="DH4" s="313" t="s">
        <v>54</v>
      </c>
      <c r="DI4" s="313" t="s">
        <v>55</v>
      </c>
      <c r="DJ4" s="313" t="s">
        <v>60</v>
      </c>
      <c r="DK4" s="313" t="s">
        <v>56</v>
      </c>
    </row>
    <row r="5" spans="1:115" s="24" customFormat="1" ht="19.5" customHeight="1">
      <c r="A5" s="346"/>
      <c r="B5" s="348"/>
      <c r="C5" s="350"/>
      <c r="D5" s="30"/>
      <c r="E5" s="308"/>
      <c r="F5" s="309"/>
      <c r="G5" s="10"/>
      <c r="H5" s="30"/>
      <c r="I5" s="8" t="s">
        <v>7</v>
      </c>
      <c r="J5" s="7" t="s">
        <v>61</v>
      </c>
      <c r="K5" s="7" t="s">
        <v>62</v>
      </c>
      <c r="L5" s="7" t="s">
        <v>63</v>
      </c>
      <c r="M5" s="8" t="s">
        <v>7</v>
      </c>
      <c r="N5" s="7" t="s">
        <v>61</v>
      </c>
      <c r="O5" s="7" t="s">
        <v>62</v>
      </c>
      <c r="P5" s="7" t="s">
        <v>63</v>
      </c>
      <c r="Q5" s="8" t="s">
        <v>7</v>
      </c>
      <c r="R5" s="7" t="s">
        <v>61</v>
      </c>
      <c r="S5" s="7" t="s">
        <v>62</v>
      </c>
      <c r="T5" s="7" t="s">
        <v>63</v>
      </c>
      <c r="U5" s="8" t="s">
        <v>7</v>
      </c>
      <c r="V5" s="7" t="s">
        <v>61</v>
      </c>
      <c r="W5" s="7" t="s">
        <v>62</v>
      </c>
      <c r="X5" s="7" t="s">
        <v>63</v>
      </c>
      <c r="Y5" s="8" t="s">
        <v>7</v>
      </c>
      <c r="Z5" s="7" t="s">
        <v>61</v>
      </c>
      <c r="AA5" s="7" t="s">
        <v>62</v>
      </c>
      <c r="AB5" s="7" t="s">
        <v>63</v>
      </c>
      <c r="AC5" s="8" t="s">
        <v>7</v>
      </c>
      <c r="AD5" s="7" t="s">
        <v>61</v>
      </c>
      <c r="AE5" s="7" t="s">
        <v>62</v>
      </c>
      <c r="AF5" s="7" t="s">
        <v>63</v>
      </c>
      <c r="AG5" s="10"/>
      <c r="AH5" s="309"/>
      <c r="AI5" s="30"/>
      <c r="AJ5" s="30"/>
      <c r="AK5" s="30"/>
      <c r="AL5" s="30"/>
      <c r="AM5" s="30"/>
      <c r="AN5" s="10" t="s">
        <v>53</v>
      </c>
      <c r="AO5" s="9" t="s">
        <v>57</v>
      </c>
      <c r="AP5" s="9" t="s">
        <v>58</v>
      </c>
      <c r="AQ5" s="9" t="s">
        <v>59</v>
      </c>
      <c r="AR5" s="9" t="s">
        <v>54</v>
      </c>
      <c r="AS5" s="9" t="s">
        <v>55</v>
      </c>
      <c r="AT5" s="9" t="s">
        <v>60</v>
      </c>
      <c r="AU5" s="9" t="s">
        <v>56</v>
      </c>
      <c r="AV5" s="10" t="s">
        <v>53</v>
      </c>
      <c r="AW5" s="9" t="s">
        <v>57</v>
      </c>
      <c r="AX5" s="9" t="s">
        <v>58</v>
      </c>
      <c r="AY5" s="9" t="s">
        <v>59</v>
      </c>
      <c r="AZ5" s="9" t="s">
        <v>54</v>
      </c>
      <c r="BA5" s="9" t="s">
        <v>55</v>
      </c>
      <c r="BB5" s="9" t="s">
        <v>60</v>
      </c>
      <c r="BC5" s="9" t="s">
        <v>56</v>
      </c>
      <c r="BD5" s="10" t="s">
        <v>53</v>
      </c>
      <c r="BE5" s="9" t="s">
        <v>57</v>
      </c>
      <c r="BF5" s="9" t="s">
        <v>58</v>
      </c>
      <c r="BG5" s="9" t="s">
        <v>59</v>
      </c>
      <c r="BH5" s="9" t="s">
        <v>54</v>
      </c>
      <c r="BI5" s="9" t="s">
        <v>55</v>
      </c>
      <c r="BJ5" s="9" t="s">
        <v>60</v>
      </c>
      <c r="BK5" s="9" t="s">
        <v>56</v>
      </c>
      <c r="BL5" s="10" t="s">
        <v>53</v>
      </c>
      <c r="BM5" s="9" t="s">
        <v>57</v>
      </c>
      <c r="BN5" s="9" t="s">
        <v>58</v>
      </c>
      <c r="BO5" s="9" t="s">
        <v>59</v>
      </c>
      <c r="BP5" s="9" t="s">
        <v>54</v>
      </c>
      <c r="BQ5" s="9" t="s">
        <v>55</v>
      </c>
      <c r="BR5" s="9" t="s">
        <v>60</v>
      </c>
      <c r="BS5" s="9" t="s">
        <v>56</v>
      </c>
      <c r="BT5" s="10" t="s">
        <v>53</v>
      </c>
      <c r="BU5" s="9" t="s">
        <v>57</v>
      </c>
      <c r="BV5" s="9" t="s">
        <v>58</v>
      </c>
      <c r="BW5" s="9" t="s">
        <v>59</v>
      </c>
      <c r="BX5" s="9" t="s">
        <v>54</v>
      </c>
      <c r="BY5" s="9" t="s">
        <v>55</v>
      </c>
      <c r="BZ5" s="9" t="s">
        <v>60</v>
      </c>
      <c r="CA5" s="9" t="s">
        <v>56</v>
      </c>
      <c r="CB5" s="10" t="s">
        <v>53</v>
      </c>
      <c r="CC5" s="9" t="s">
        <v>57</v>
      </c>
      <c r="CD5" s="9" t="s">
        <v>58</v>
      </c>
      <c r="CE5" s="9" t="s">
        <v>59</v>
      </c>
      <c r="CF5" s="9" t="s">
        <v>54</v>
      </c>
      <c r="CG5" s="9" t="s">
        <v>55</v>
      </c>
      <c r="CH5" s="9" t="s">
        <v>60</v>
      </c>
      <c r="CI5" s="9" t="s">
        <v>56</v>
      </c>
      <c r="CJ5" s="10" t="s">
        <v>53</v>
      </c>
      <c r="CK5" s="9" t="s">
        <v>57</v>
      </c>
      <c r="CL5" s="9" t="s">
        <v>58</v>
      </c>
      <c r="CM5" s="9" t="s">
        <v>59</v>
      </c>
      <c r="CN5" s="9" t="s">
        <v>54</v>
      </c>
      <c r="CO5" s="9" t="s">
        <v>55</v>
      </c>
      <c r="CP5" s="9" t="s">
        <v>60</v>
      </c>
      <c r="CQ5" s="9" t="s">
        <v>56</v>
      </c>
      <c r="CR5" s="10" t="s">
        <v>53</v>
      </c>
      <c r="CS5" s="9" t="s">
        <v>57</v>
      </c>
      <c r="CT5" s="9" t="s">
        <v>58</v>
      </c>
      <c r="CU5" s="9" t="s">
        <v>59</v>
      </c>
      <c r="CV5" s="9" t="s">
        <v>54</v>
      </c>
      <c r="CW5" s="9" t="s">
        <v>55</v>
      </c>
      <c r="CX5" s="9" t="s">
        <v>60</v>
      </c>
      <c r="CY5" s="9" t="s">
        <v>56</v>
      </c>
      <c r="CZ5" s="309"/>
      <c r="DA5" s="309"/>
      <c r="DB5" s="309"/>
      <c r="DC5" s="309"/>
      <c r="DD5" s="309"/>
      <c r="DE5" s="309"/>
      <c r="DF5" s="309"/>
      <c r="DG5" s="309"/>
      <c r="DH5" s="309"/>
      <c r="DI5" s="309"/>
      <c r="DJ5" s="309"/>
      <c r="DK5" s="309"/>
    </row>
    <row r="6" spans="1:115" s="24" customFormat="1" ht="16.5" customHeight="1">
      <c r="A6" s="317"/>
      <c r="B6" s="318"/>
      <c r="C6" s="319"/>
      <c r="D6" s="8" t="s">
        <v>64</v>
      </c>
      <c r="E6" s="10" t="s">
        <v>65</v>
      </c>
      <c r="F6" s="10" t="s">
        <v>65</v>
      </c>
      <c r="G6" s="10" t="s">
        <v>65</v>
      </c>
      <c r="H6" s="8" t="s">
        <v>65</v>
      </c>
      <c r="I6" s="8" t="s">
        <v>65</v>
      </c>
      <c r="J6" s="265" t="s">
        <v>65</v>
      </c>
      <c r="K6" s="265" t="s">
        <v>65</v>
      </c>
      <c r="L6" s="265" t="s">
        <v>65</v>
      </c>
      <c r="M6" s="8" t="s">
        <v>65</v>
      </c>
      <c r="N6" s="265" t="s">
        <v>65</v>
      </c>
      <c r="O6" s="265" t="s">
        <v>65</v>
      </c>
      <c r="P6" s="265" t="s">
        <v>65</v>
      </c>
      <c r="Q6" s="8" t="s">
        <v>65</v>
      </c>
      <c r="R6" s="265" t="s">
        <v>65</v>
      </c>
      <c r="S6" s="265" t="s">
        <v>65</v>
      </c>
      <c r="T6" s="265" t="s">
        <v>65</v>
      </c>
      <c r="U6" s="8" t="s">
        <v>65</v>
      </c>
      <c r="V6" s="265" t="s">
        <v>65</v>
      </c>
      <c r="W6" s="265" t="s">
        <v>65</v>
      </c>
      <c r="X6" s="265" t="s">
        <v>65</v>
      </c>
      <c r="Y6" s="8" t="s">
        <v>65</v>
      </c>
      <c r="Z6" s="265" t="s">
        <v>65</v>
      </c>
      <c r="AA6" s="265" t="s">
        <v>65</v>
      </c>
      <c r="AB6" s="265" t="s">
        <v>65</v>
      </c>
      <c r="AC6" s="8" t="s">
        <v>65</v>
      </c>
      <c r="AD6" s="265" t="s">
        <v>65</v>
      </c>
      <c r="AE6" s="265" t="s">
        <v>65</v>
      </c>
      <c r="AF6" s="265" t="s">
        <v>65</v>
      </c>
      <c r="AG6" s="10" t="s">
        <v>65</v>
      </c>
      <c r="AH6" s="10" t="s">
        <v>65</v>
      </c>
      <c r="AI6" s="30"/>
      <c r="AJ6" s="10" t="s">
        <v>65</v>
      </c>
      <c r="AK6" s="10" t="s">
        <v>65</v>
      </c>
      <c r="AL6" s="10" t="s">
        <v>65</v>
      </c>
      <c r="AM6" s="10" t="s">
        <v>65</v>
      </c>
      <c r="AN6" s="10" t="s">
        <v>65</v>
      </c>
      <c r="AO6" s="10" t="s">
        <v>65</v>
      </c>
      <c r="AP6" s="10" t="s">
        <v>65</v>
      </c>
      <c r="AQ6" s="10" t="s">
        <v>65</v>
      </c>
      <c r="AR6" s="10" t="s">
        <v>65</v>
      </c>
      <c r="AS6" s="10" t="s">
        <v>65</v>
      </c>
      <c r="AT6" s="10" t="s">
        <v>65</v>
      </c>
      <c r="AU6" s="10" t="s">
        <v>65</v>
      </c>
      <c r="AV6" s="10" t="s">
        <v>65</v>
      </c>
      <c r="AW6" s="10" t="s">
        <v>65</v>
      </c>
      <c r="AX6" s="10" t="s">
        <v>65</v>
      </c>
      <c r="AY6" s="10" t="s">
        <v>65</v>
      </c>
      <c r="AZ6" s="10" t="s">
        <v>65</v>
      </c>
      <c r="BA6" s="10" t="s">
        <v>65</v>
      </c>
      <c r="BB6" s="10" t="s">
        <v>65</v>
      </c>
      <c r="BC6" s="10" t="s">
        <v>65</v>
      </c>
      <c r="BD6" s="10" t="s">
        <v>65</v>
      </c>
      <c r="BE6" s="10" t="s">
        <v>65</v>
      </c>
      <c r="BF6" s="10" t="s">
        <v>65</v>
      </c>
      <c r="BG6" s="10" t="s">
        <v>65</v>
      </c>
      <c r="BH6" s="10" t="s">
        <v>65</v>
      </c>
      <c r="BI6" s="10" t="s">
        <v>65</v>
      </c>
      <c r="BJ6" s="10" t="s">
        <v>65</v>
      </c>
      <c r="BK6" s="10" t="s">
        <v>65</v>
      </c>
      <c r="BL6" s="10" t="s">
        <v>65</v>
      </c>
      <c r="BM6" s="10" t="s">
        <v>65</v>
      </c>
      <c r="BN6" s="10" t="s">
        <v>65</v>
      </c>
      <c r="BO6" s="10" t="s">
        <v>65</v>
      </c>
      <c r="BP6" s="10" t="s">
        <v>65</v>
      </c>
      <c r="BQ6" s="10" t="s">
        <v>65</v>
      </c>
      <c r="BR6" s="10" t="s">
        <v>65</v>
      </c>
      <c r="BS6" s="10" t="s">
        <v>65</v>
      </c>
      <c r="BT6" s="10" t="s">
        <v>65</v>
      </c>
      <c r="BU6" s="10" t="s">
        <v>65</v>
      </c>
      <c r="BV6" s="10" t="s">
        <v>65</v>
      </c>
      <c r="BW6" s="10" t="s">
        <v>65</v>
      </c>
      <c r="BX6" s="10" t="s">
        <v>65</v>
      </c>
      <c r="BY6" s="10" t="s">
        <v>65</v>
      </c>
      <c r="BZ6" s="10" t="s">
        <v>65</v>
      </c>
      <c r="CA6" s="10" t="s">
        <v>65</v>
      </c>
      <c r="CB6" s="10" t="s">
        <v>65</v>
      </c>
      <c r="CC6" s="10" t="s">
        <v>65</v>
      </c>
      <c r="CD6" s="10" t="s">
        <v>65</v>
      </c>
      <c r="CE6" s="10" t="s">
        <v>65</v>
      </c>
      <c r="CF6" s="10" t="s">
        <v>65</v>
      </c>
      <c r="CG6" s="10" t="s">
        <v>65</v>
      </c>
      <c r="CH6" s="10" t="s">
        <v>65</v>
      </c>
      <c r="CI6" s="10" t="s">
        <v>65</v>
      </c>
      <c r="CJ6" s="10" t="s">
        <v>65</v>
      </c>
      <c r="CK6" s="10" t="s">
        <v>65</v>
      </c>
      <c r="CL6" s="10" t="s">
        <v>65</v>
      </c>
      <c r="CM6" s="10" t="s">
        <v>65</v>
      </c>
      <c r="CN6" s="10" t="s">
        <v>65</v>
      </c>
      <c r="CO6" s="10" t="s">
        <v>65</v>
      </c>
      <c r="CP6" s="10" t="s">
        <v>65</v>
      </c>
      <c r="CQ6" s="10" t="s">
        <v>65</v>
      </c>
      <c r="CR6" s="10" t="s">
        <v>65</v>
      </c>
      <c r="CS6" s="10" t="s">
        <v>65</v>
      </c>
      <c r="CT6" s="10" t="s">
        <v>65</v>
      </c>
      <c r="CU6" s="10" t="s">
        <v>65</v>
      </c>
      <c r="CV6" s="10" t="s">
        <v>65</v>
      </c>
      <c r="CW6" s="10" t="s">
        <v>65</v>
      </c>
      <c r="CX6" s="10" t="s">
        <v>65</v>
      </c>
      <c r="CY6" s="10" t="s">
        <v>65</v>
      </c>
      <c r="CZ6" s="10" t="s">
        <v>65</v>
      </c>
      <c r="DA6" s="10" t="s">
        <v>65</v>
      </c>
      <c r="DB6" s="10" t="s">
        <v>65</v>
      </c>
      <c r="DC6" s="10" t="s">
        <v>65</v>
      </c>
      <c r="DD6" s="10" t="s">
        <v>65</v>
      </c>
      <c r="DE6" s="10" t="s">
        <v>65</v>
      </c>
      <c r="DF6" s="10" t="s">
        <v>65</v>
      </c>
      <c r="DG6" s="10" t="s">
        <v>65</v>
      </c>
      <c r="DH6" s="10" t="s">
        <v>65</v>
      </c>
      <c r="DI6" s="10" t="s">
        <v>65</v>
      </c>
      <c r="DJ6" s="10" t="s">
        <v>65</v>
      </c>
      <c r="DK6" s="10" t="s">
        <v>65</v>
      </c>
    </row>
    <row r="7" spans="1:115" s="267" customFormat="1" ht="13.5">
      <c r="A7" s="280" t="str">
        <f>A8</f>
        <v>茨城県</v>
      </c>
      <c r="B7" s="280">
        <f>INT(B8/1000)*1000</f>
        <v>8000</v>
      </c>
      <c r="C7" s="280" t="s">
        <v>354</v>
      </c>
      <c r="D7" s="278">
        <f>SUM(D8:D200)</f>
        <v>1078035</v>
      </c>
      <c r="E7" s="278">
        <f>SUM(E8:E200)</f>
        <v>802793</v>
      </c>
      <c r="F7" s="278">
        <f aca="true" t="shared" si="0" ref="F7:BQ7">SUM(F8:F200)</f>
        <v>275242</v>
      </c>
      <c r="G7" s="278">
        <f t="shared" si="0"/>
        <v>1078035</v>
      </c>
      <c r="H7" s="278">
        <f t="shared" si="0"/>
        <v>986555</v>
      </c>
      <c r="I7" s="278">
        <f t="shared" si="0"/>
        <v>0</v>
      </c>
      <c r="J7" s="278">
        <f t="shared" si="0"/>
        <v>0</v>
      </c>
      <c r="K7" s="278">
        <f t="shared" si="0"/>
        <v>0</v>
      </c>
      <c r="L7" s="278">
        <f t="shared" si="0"/>
        <v>0</v>
      </c>
      <c r="M7" s="278">
        <f t="shared" si="0"/>
        <v>822779</v>
      </c>
      <c r="N7" s="278">
        <f t="shared" si="0"/>
        <v>73343</v>
      </c>
      <c r="O7" s="278">
        <f t="shared" si="0"/>
        <v>544326</v>
      </c>
      <c r="P7" s="278">
        <f t="shared" si="0"/>
        <v>205110</v>
      </c>
      <c r="Q7" s="278">
        <f t="shared" si="0"/>
        <v>59236</v>
      </c>
      <c r="R7" s="278">
        <f t="shared" si="0"/>
        <v>4561</v>
      </c>
      <c r="S7" s="278">
        <f t="shared" si="0"/>
        <v>45228</v>
      </c>
      <c r="T7" s="278">
        <f t="shared" si="0"/>
        <v>9447</v>
      </c>
      <c r="U7" s="278">
        <f t="shared" si="0"/>
        <v>93611</v>
      </c>
      <c r="V7" s="278">
        <f t="shared" si="0"/>
        <v>1840</v>
      </c>
      <c r="W7" s="278">
        <f t="shared" si="0"/>
        <v>90367</v>
      </c>
      <c r="X7" s="278">
        <f t="shared" si="0"/>
        <v>1404</v>
      </c>
      <c r="Y7" s="278">
        <f t="shared" si="0"/>
        <v>245</v>
      </c>
      <c r="Z7" s="278">
        <f t="shared" si="0"/>
        <v>39</v>
      </c>
      <c r="AA7" s="278">
        <f t="shared" si="0"/>
        <v>204</v>
      </c>
      <c r="AB7" s="278">
        <f t="shared" si="0"/>
        <v>2</v>
      </c>
      <c r="AC7" s="278">
        <f t="shared" si="0"/>
        <v>10684</v>
      </c>
      <c r="AD7" s="278">
        <f t="shared" si="0"/>
        <v>1363</v>
      </c>
      <c r="AE7" s="278">
        <f t="shared" si="0"/>
        <v>8396</v>
      </c>
      <c r="AF7" s="278">
        <f t="shared" si="0"/>
        <v>925</v>
      </c>
      <c r="AG7" s="278">
        <f t="shared" si="0"/>
        <v>91480</v>
      </c>
      <c r="AH7" s="278">
        <f t="shared" si="0"/>
        <v>1535</v>
      </c>
      <c r="AI7" s="278">
        <f t="shared" si="0"/>
        <v>106</v>
      </c>
      <c r="AJ7" s="278">
        <f t="shared" si="0"/>
        <v>44</v>
      </c>
      <c r="AK7" s="278">
        <f t="shared" si="0"/>
        <v>58</v>
      </c>
      <c r="AL7" s="278">
        <f t="shared" si="0"/>
        <v>4</v>
      </c>
      <c r="AM7" s="278">
        <f t="shared" si="0"/>
        <v>1078035</v>
      </c>
      <c r="AN7" s="278">
        <f t="shared" si="0"/>
        <v>853988</v>
      </c>
      <c r="AO7" s="278">
        <f t="shared" si="0"/>
        <v>0</v>
      </c>
      <c r="AP7" s="278">
        <f t="shared" si="0"/>
        <v>779674</v>
      </c>
      <c r="AQ7" s="278">
        <f t="shared" si="0"/>
        <v>2729</v>
      </c>
      <c r="AR7" s="278">
        <f t="shared" si="0"/>
        <v>17</v>
      </c>
      <c r="AS7" s="278">
        <f t="shared" si="0"/>
        <v>0</v>
      </c>
      <c r="AT7" s="278">
        <f t="shared" si="0"/>
        <v>611</v>
      </c>
      <c r="AU7" s="278">
        <f t="shared" si="0"/>
        <v>70957</v>
      </c>
      <c r="AV7" s="278">
        <f t="shared" si="0"/>
        <v>70097</v>
      </c>
      <c r="AW7" s="278">
        <f t="shared" si="0"/>
        <v>0</v>
      </c>
      <c r="AX7" s="278">
        <f t="shared" si="0"/>
        <v>0</v>
      </c>
      <c r="AY7" s="278">
        <f t="shared" si="0"/>
        <v>39762</v>
      </c>
      <c r="AZ7" s="278">
        <f t="shared" si="0"/>
        <v>9306</v>
      </c>
      <c r="BA7" s="278">
        <f t="shared" si="0"/>
        <v>35</v>
      </c>
      <c r="BB7" s="278">
        <f t="shared" si="0"/>
        <v>7569</v>
      </c>
      <c r="BC7" s="278">
        <f t="shared" si="0"/>
        <v>13425</v>
      </c>
      <c r="BD7" s="278">
        <f t="shared" si="0"/>
        <v>3</v>
      </c>
      <c r="BE7" s="278">
        <f t="shared" si="0"/>
        <v>0</v>
      </c>
      <c r="BF7" s="278">
        <f t="shared" si="0"/>
        <v>3</v>
      </c>
      <c r="BG7" s="278">
        <f t="shared" si="0"/>
        <v>0</v>
      </c>
      <c r="BH7" s="278">
        <f t="shared" si="0"/>
        <v>0</v>
      </c>
      <c r="BI7" s="278">
        <f t="shared" si="0"/>
        <v>0</v>
      </c>
      <c r="BJ7" s="278">
        <f t="shared" si="0"/>
        <v>0</v>
      </c>
      <c r="BK7" s="278">
        <f t="shared" si="0"/>
        <v>0</v>
      </c>
      <c r="BL7" s="278">
        <f t="shared" si="0"/>
        <v>0</v>
      </c>
      <c r="BM7" s="278">
        <f t="shared" si="0"/>
        <v>0</v>
      </c>
      <c r="BN7" s="278">
        <f t="shared" si="0"/>
        <v>0</v>
      </c>
      <c r="BO7" s="278">
        <f t="shared" si="0"/>
        <v>0</v>
      </c>
      <c r="BP7" s="278">
        <f t="shared" si="0"/>
        <v>0</v>
      </c>
      <c r="BQ7" s="278">
        <f t="shared" si="0"/>
        <v>0</v>
      </c>
      <c r="BR7" s="278">
        <f aca="true" t="shared" si="1" ref="BR7:DK7">SUM(BR8:BR200)</f>
        <v>0</v>
      </c>
      <c r="BS7" s="278">
        <f t="shared" si="1"/>
        <v>0</v>
      </c>
      <c r="BT7" s="278">
        <f t="shared" si="1"/>
        <v>0</v>
      </c>
      <c r="BU7" s="278">
        <f t="shared" si="1"/>
        <v>0</v>
      </c>
      <c r="BV7" s="278">
        <f t="shared" si="1"/>
        <v>0</v>
      </c>
      <c r="BW7" s="278">
        <f t="shared" si="1"/>
        <v>0</v>
      </c>
      <c r="BX7" s="278">
        <f t="shared" si="1"/>
        <v>0</v>
      </c>
      <c r="BY7" s="278">
        <f t="shared" si="1"/>
        <v>0</v>
      </c>
      <c r="BZ7" s="278">
        <f t="shared" si="1"/>
        <v>0</v>
      </c>
      <c r="CA7" s="278">
        <f t="shared" si="1"/>
        <v>0</v>
      </c>
      <c r="CB7" s="278">
        <f t="shared" si="1"/>
        <v>49609</v>
      </c>
      <c r="CC7" s="278">
        <f t="shared" si="1"/>
        <v>0</v>
      </c>
      <c r="CD7" s="278">
        <f t="shared" si="1"/>
        <v>40898</v>
      </c>
      <c r="CE7" s="278">
        <f t="shared" si="1"/>
        <v>7210</v>
      </c>
      <c r="CF7" s="278">
        <f t="shared" si="1"/>
        <v>0</v>
      </c>
      <c r="CG7" s="278">
        <f t="shared" si="1"/>
        <v>0</v>
      </c>
      <c r="CH7" s="278">
        <f t="shared" si="1"/>
        <v>0</v>
      </c>
      <c r="CI7" s="278">
        <f t="shared" si="1"/>
        <v>1501</v>
      </c>
      <c r="CJ7" s="278">
        <f t="shared" si="1"/>
        <v>39524</v>
      </c>
      <c r="CK7" s="278">
        <f t="shared" si="1"/>
        <v>0</v>
      </c>
      <c r="CL7" s="278">
        <f t="shared" si="1"/>
        <v>616</v>
      </c>
      <c r="CM7" s="278">
        <f t="shared" si="1"/>
        <v>7838</v>
      </c>
      <c r="CN7" s="278">
        <f t="shared" si="1"/>
        <v>25823</v>
      </c>
      <c r="CO7" s="278">
        <f t="shared" si="1"/>
        <v>189</v>
      </c>
      <c r="CP7" s="278">
        <f t="shared" si="1"/>
        <v>1894</v>
      </c>
      <c r="CQ7" s="278">
        <f t="shared" si="1"/>
        <v>3164</v>
      </c>
      <c r="CR7" s="278">
        <f t="shared" si="1"/>
        <v>2380</v>
      </c>
      <c r="CS7" s="278">
        <f t="shared" si="1"/>
        <v>0</v>
      </c>
      <c r="CT7" s="278">
        <f t="shared" si="1"/>
        <v>75</v>
      </c>
      <c r="CU7" s="278">
        <f t="shared" si="1"/>
        <v>1480</v>
      </c>
      <c r="CV7" s="278">
        <f t="shared" si="1"/>
        <v>0</v>
      </c>
      <c r="CW7" s="278">
        <f t="shared" si="1"/>
        <v>0</v>
      </c>
      <c r="CX7" s="278">
        <f t="shared" si="1"/>
        <v>785</v>
      </c>
      <c r="CY7" s="278">
        <f t="shared" si="1"/>
        <v>40</v>
      </c>
      <c r="CZ7" s="278">
        <f t="shared" si="1"/>
        <v>61894</v>
      </c>
      <c r="DA7" s="278">
        <f t="shared" si="1"/>
        <v>58316</v>
      </c>
      <c r="DB7" s="278">
        <f t="shared" si="1"/>
        <v>20</v>
      </c>
      <c r="DC7" s="278">
        <f t="shared" si="1"/>
        <v>3558</v>
      </c>
      <c r="DD7" s="278">
        <f t="shared" si="1"/>
        <v>540</v>
      </c>
      <c r="DE7" s="278">
        <f t="shared" si="1"/>
        <v>0</v>
      </c>
      <c r="DF7" s="278">
        <f t="shared" si="1"/>
        <v>0</v>
      </c>
      <c r="DG7" s="278">
        <f t="shared" si="1"/>
        <v>331</v>
      </c>
      <c r="DH7" s="278">
        <f t="shared" si="1"/>
        <v>4</v>
      </c>
      <c r="DI7" s="278">
        <f t="shared" si="1"/>
        <v>1</v>
      </c>
      <c r="DJ7" s="278">
        <f t="shared" si="1"/>
        <v>114</v>
      </c>
      <c r="DK7" s="278">
        <f t="shared" si="1"/>
        <v>90</v>
      </c>
    </row>
    <row r="8" spans="1:115" s="267" customFormat="1" ht="13.5">
      <c r="A8" s="415" t="s">
        <v>362</v>
      </c>
      <c r="B8" s="415">
        <v>8201</v>
      </c>
      <c r="C8" s="415" t="s">
        <v>402</v>
      </c>
      <c r="D8" s="297">
        <f aca="true" t="shared" si="2" ref="D8:D51">SUM(E8:F8)</f>
        <v>113690</v>
      </c>
      <c r="E8" s="416">
        <v>71549</v>
      </c>
      <c r="F8" s="416">
        <v>42141</v>
      </c>
      <c r="G8" s="297">
        <f aca="true" t="shared" si="3" ref="G8:G51">SUM(H8,AG8)</f>
        <v>113690</v>
      </c>
      <c r="H8" s="297">
        <f aca="true" t="shared" si="4" ref="H8:H51">SUM(I8,M8,Q8,U8,Y8,AC8)</f>
        <v>103086</v>
      </c>
      <c r="I8" s="297">
        <f aca="true" t="shared" si="5" ref="I8:I51">SUM(J8:L8)</f>
        <v>0</v>
      </c>
      <c r="J8" s="416"/>
      <c r="K8" s="416"/>
      <c r="L8" s="416"/>
      <c r="M8" s="297">
        <f aca="true" t="shared" si="6" ref="M8:M51">SUM(N8:P8)</f>
        <v>94194</v>
      </c>
      <c r="N8" s="416">
        <v>60860</v>
      </c>
      <c r="O8" s="416">
        <v>2801</v>
      </c>
      <c r="P8" s="416">
        <v>30533</v>
      </c>
      <c r="Q8" s="297">
        <f aca="true" t="shared" si="7" ref="Q8:Q51">SUM(R8:T8)</f>
        <v>4883</v>
      </c>
      <c r="R8" s="416">
        <v>3113</v>
      </c>
      <c r="S8" s="416">
        <v>256</v>
      </c>
      <c r="T8" s="416">
        <v>1514</v>
      </c>
      <c r="U8" s="297">
        <f aca="true" t="shared" si="8" ref="U8:U51">SUM(V8:X8)</f>
        <v>4005</v>
      </c>
      <c r="V8" s="416"/>
      <c r="W8" s="416">
        <v>4005</v>
      </c>
      <c r="X8" s="416"/>
      <c r="Y8" s="297">
        <f aca="true" t="shared" si="9" ref="Y8:Y51">SUM(Z8:AB8)</f>
        <v>0</v>
      </c>
      <c r="Z8" s="416"/>
      <c r="AA8" s="416"/>
      <c r="AB8" s="416"/>
      <c r="AC8" s="297">
        <f aca="true" t="shared" si="10" ref="AC8:AC51">SUM(AD8:AF8)</f>
        <v>4</v>
      </c>
      <c r="AD8" s="416">
        <v>2</v>
      </c>
      <c r="AE8" s="416">
        <v>2</v>
      </c>
      <c r="AF8" s="416"/>
      <c r="AG8" s="416">
        <v>10604</v>
      </c>
      <c r="AH8" s="416"/>
      <c r="AI8" s="297">
        <f aca="true" t="shared" si="11" ref="AI8:AI51">SUM(AJ8:AL8)</f>
        <v>3</v>
      </c>
      <c r="AJ8" s="416">
        <v>3</v>
      </c>
      <c r="AK8" s="416"/>
      <c r="AL8" s="416"/>
      <c r="AM8" s="297">
        <f aca="true" t="shared" si="12" ref="AM8:AM51">SUM(AN8,AV8,BD8,BL8,BT8,CB8,CJ8,CR8,CZ8,DD8)</f>
        <v>113690</v>
      </c>
      <c r="AN8" s="297">
        <f aca="true" t="shared" si="13" ref="AN8:AN51">SUM(AO8:AU8)</f>
        <v>103780</v>
      </c>
      <c r="AO8" s="416"/>
      <c r="AP8" s="416">
        <v>94194</v>
      </c>
      <c r="AQ8" s="416"/>
      <c r="AR8" s="416"/>
      <c r="AS8" s="416"/>
      <c r="AT8" s="416"/>
      <c r="AU8" s="416">
        <v>9586</v>
      </c>
      <c r="AV8" s="297">
        <f aca="true" t="shared" si="14" ref="AV8:AV51">SUM(AW8:BC8)</f>
        <v>5858</v>
      </c>
      <c r="AW8" s="416"/>
      <c r="AX8" s="416"/>
      <c r="AY8" s="416">
        <v>4883</v>
      </c>
      <c r="AZ8" s="416">
        <v>19</v>
      </c>
      <c r="BA8" s="416"/>
      <c r="BB8" s="416">
        <v>4</v>
      </c>
      <c r="BC8" s="416">
        <v>952</v>
      </c>
      <c r="BD8" s="297">
        <f aca="true" t="shared" si="15" ref="BD8:BD51">SUM(BE8:BK8)</f>
        <v>0</v>
      </c>
      <c r="BE8" s="416"/>
      <c r="BF8" s="416"/>
      <c r="BG8" s="416"/>
      <c r="BH8" s="416"/>
      <c r="BI8" s="416"/>
      <c r="BJ8" s="416"/>
      <c r="BK8" s="416"/>
      <c r="BL8" s="297">
        <f aca="true" t="shared" si="16" ref="BL8:BL51">SUM(BM8:BS8)</f>
        <v>0</v>
      </c>
      <c r="BM8" s="416"/>
      <c r="BN8" s="416"/>
      <c r="BO8" s="416"/>
      <c r="BP8" s="416"/>
      <c r="BQ8" s="416"/>
      <c r="BR8" s="416"/>
      <c r="BS8" s="416"/>
      <c r="BT8" s="297">
        <f aca="true" t="shared" si="17" ref="BT8:BT51">SUM(BU8:CA8)</f>
        <v>0</v>
      </c>
      <c r="BU8" s="416"/>
      <c r="BV8" s="416"/>
      <c r="BW8" s="416"/>
      <c r="BX8" s="416"/>
      <c r="BY8" s="416"/>
      <c r="BZ8" s="416"/>
      <c r="CA8" s="416"/>
      <c r="CB8" s="297">
        <f aca="true" t="shared" si="18" ref="CB8:CB51">SUM(CC8:CI8)</f>
        <v>0</v>
      </c>
      <c r="CC8" s="416"/>
      <c r="CD8" s="416"/>
      <c r="CE8" s="416"/>
      <c r="CF8" s="416"/>
      <c r="CG8" s="416"/>
      <c r="CH8" s="416"/>
      <c r="CI8" s="416"/>
      <c r="CJ8" s="297">
        <f aca="true" t="shared" si="19" ref="CJ8:CJ51">SUM(CK8:CQ8)</f>
        <v>4052</v>
      </c>
      <c r="CK8" s="416"/>
      <c r="CL8" s="416"/>
      <c r="CM8" s="416"/>
      <c r="CN8" s="416">
        <v>3986</v>
      </c>
      <c r="CO8" s="416"/>
      <c r="CP8" s="416"/>
      <c r="CQ8" s="416">
        <v>66</v>
      </c>
      <c r="CR8" s="297">
        <f aca="true" t="shared" si="20" ref="CR8:CR51">SUM(CS8:CY8)</f>
        <v>0</v>
      </c>
      <c r="CS8" s="416"/>
      <c r="CT8" s="416"/>
      <c r="CU8" s="416"/>
      <c r="CV8" s="416"/>
      <c r="CW8" s="416"/>
      <c r="CX8" s="416"/>
      <c r="CY8" s="416"/>
      <c r="CZ8" s="297">
        <f aca="true" t="shared" si="21" ref="CZ8:CZ51">SUM(DA8:DC8)</f>
        <v>0</v>
      </c>
      <c r="DA8" s="416"/>
      <c r="DB8" s="416"/>
      <c r="DC8" s="416"/>
      <c r="DD8" s="297">
        <f aca="true" t="shared" si="22" ref="DD8:DD51">SUM(DE8:DK8)</f>
        <v>0</v>
      </c>
      <c r="DE8" s="416"/>
      <c r="DF8" s="416"/>
      <c r="DG8" s="416"/>
      <c r="DH8" s="416"/>
      <c r="DI8" s="416"/>
      <c r="DJ8" s="416"/>
      <c r="DK8" s="416"/>
    </row>
    <row r="9" spans="1:115" s="267" customFormat="1" ht="13.5">
      <c r="A9" s="415" t="s">
        <v>362</v>
      </c>
      <c r="B9" s="415">
        <v>8202</v>
      </c>
      <c r="C9" s="415" t="s">
        <v>404</v>
      </c>
      <c r="D9" s="297">
        <f t="shared" si="2"/>
        <v>77531</v>
      </c>
      <c r="E9" s="416">
        <v>58846</v>
      </c>
      <c r="F9" s="416">
        <v>18685</v>
      </c>
      <c r="G9" s="297">
        <f t="shared" si="3"/>
        <v>77531</v>
      </c>
      <c r="H9" s="297">
        <f t="shared" si="4"/>
        <v>67870</v>
      </c>
      <c r="I9" s="297">
        <f t="shared" si="5"/>
        <v>0</v>
      </c>
      <c r="J9" s="416"/>
      <c r="K9" s="416"/>
      <c r="L9" s="416"/>
      <c r="M9" s="297">
        <f t="shared" si="6"/>
        <v>58035</v>
      </c>
      <c r="N9" s="416"/>
      <c r="O9" s="416">
        <v>44815</v>
      </c>
      <c r="P9" s="416">
        <v>13220</v>
      </c>
      <c r="Q9" s="297">
        <f t="shared" si="7"/>
        <v>336</v>
      </c>
      <c r="R9" s="416"/>
      <c r="S9" s="416">
        <v>336</v>
      </c>
      <c r="T9" s="416"/>
      <c r="U9" s="297">
        <f t="shared" si="8"/>
        <v>8894</v>
      </c>
      <c r="V9" s="416"/>
      <c r="W9" s="416">
        <v>8894</v>
      </c>
      <c r="X9" s="416"/>
      <c r="Y9" s="297">
        <f t="shared" si="9"/>
        <v>49</v>
      </c>
      <c r="Z9" s="416"/>
      <c r="AA9" s="416">
        <v>49</v>
      </c>
      <c r="AB9" s="416"/>
      <c r="AC9" s="297">
        <f t="shared" si="10"/>
        <v>556</v>
      </c>
      <c r="AD9" s="416">
        <v>152</v>
      </c>
      <c r="AE9" s="416">
        <v>404</v>
      </c>
      <c r="AF9" s="416"/>
      <c r="AG9" s="416">
        <v>9661</v>
      </c>
      <c r="AH9" s="416">
        <v>159</v>
      </c>
      <c r="AI9" s="297">
        <f t="shared" si="11"/>
        <v>0</v>
      </c>
      <c r="AJ9" s="416"/>
      <c r="AK9" s="416"/>
      <c r="AL9" s="416"/>
      <c r="AM9" s="297">
        <f t="shared" si="12"/>
        <v>77531</v>
      </c>
      <c r="AN9" s="297">
        <f t="shared" si="13"/>
        <v>64554</v>
      </c>
      <c r="AO9" s="416"/>
      <c r="AP9" s="416">
        <v>58035</v>
      </c>
      <c r="AQ9" s="416"/>
      <c r="AR9" s="416"/>
      <c r="AS9" s="416"/>
      <c r="AT9" s="416"/>
      <c r="AU9" s="416">
        <v>6519</v>
      </c>
      <c r="AV9" s="297">
        <f t="shared" si="14"/>
        <v>2967</v>
      </c>
      <c r="AW9" s="416"/>
      <c r="AX9" s="416"/>
      <c r="AY9" s="416">
        <v>336</v>
      </c>
      <c r="AZ9" s="416">
        <v>633</v>
      </c>
      <c r="BA9" s="416"/>
      <c r="BB9" s="416">
        <v>556</v>
      </c>
      <c r="BC9" s="416">
        <v>1442</v>
      </c>
      <c r="BD9" s="297">
        <f t="shared" si="15"/>
        <v>0</v>
      </c>
      <c r="BE9" s="416"/>
      <c r="BF9" s="416"/>
      <c r="BG9" s="416"/>
      <c r="BH9" s="416"/>
      <c r="BI9" s="416"/>
      <c r="BJ9" s="416"/>
      <c r="BK9" s="416"/>
      <c r="BL9" s="297">
        <f t="shared" si="16"/>
        <v>0</v>
      </c>
      <c r="BM9" s="416"/>
      <c r="BN9" s="416"/>
      <c r="BO9" s="416"/>
      <c r="BP9" s="416"/>
      <c r="BQ9" s="416"/>
      <c r="BR9" s="416"/>
      <c r="BS9" s="416"/>
      <c r="BT9" s="297">
        <f t="shared" si="17"/>
        <v>0</v>
      </c>
      <c r="BU9" s="416"/>
      <c r="BV9" s="416"/>
      <c r="BW9" s="416"/>
      <c r="BX9" s="416"/>
      <c r="BY9" s="416"/>
      <c r="BZ9" s="416"/>
      <c r="CA9" s="416"/>
      <c r="CB9" s="297">
        <f t="shared" si="18"/>
        <v>0</v>
      </c>
      <c r="CC9" s="416"/>
      <c r="CD9" s="416"/>
      <c r="CE9" s="416"/>
      <c r="CF9" s="416"/>
      <c r="CG9" s="416"/>
      <c r="CH9" s="416"/>
      <c r="CI9" s="416"/>
      <c r="CJ9" s="297">
        <f t="shared" si="19"/>
        <v>228</v>
      </c>
      <c r="CK9" s="416"/>
      <c r="CL9" s="416"/>
      <c r="CM9" s="416"/>
      <c r="CN9" s="416">
        <v>163</v>
      </c>
      <c r="CO9" s="416">
        <v>49</v>
      </c>
      <c r="CP9" s="416"/>
      <c r="CQ9" s="416">
        <v>16</v>
      </c>
      <c r="CR9" s="297">
        <f t="shared" si="20"/>
        <v>0</v>
      </c>
      <c r="CS9" s="416"/>
      <c r="CT9" s="416"/>
      <c r="CU9" s="416"/>
      <c r="CV9" s="416"/>
      <c r="CW9" s="416"/>
      <c r="CX9" s="416"/>
      <c r="CY9" s="416"/>
      <c r="CZ9" s="297">
        <f t="shared" si="21"/>
        <v>9782</v>
      </c>
      <c r="DA9" s="416">
        <v>8098</v>
      </c>
      <c r="DB9" s="416"/>
      <c r="DC9" s="416">
        <v>1684</v>
      </c>
      <c r="DD9" s="297">
        <f t="shared" si="22"/>
        <v>0</v>
      </c>
      <c r="DE9" s="416"/>
      <c r="DF9" s="416"/>
      <c r="DG9" s="416"/>
      <c r="DH9" s="416"/>
      <c r="DI9" s="416"/>
      <c r="DJ9" s="416"/>
      <c r="DK9" s="416"/>
    </row>
    <row r="10" spans="1:115" s="267" customFormat="1" ht="13.5">
      <c r="A10" s="415" t="s">
        <v>362</v>
      </c>
      <c r="B10" s="415">
        <v>8203</v>
      </c>
      <c r="C10" s="415" t="s">
        <v>405</v>
      </c>
      <c r="D10" s="297">
        <f t="shared" si="2"/>
        <v>63519</v>
      </c>
      <c r="E10" s="416">
        <v>41556</v>
      </c>
      <c r="F10" s="416">
        <v>21963</v>
      </c>
      <c r="G10" s="297">
        <f t="shared" si="3"/>
        <v>63519</v>
      </c>
      <c r="H10" s="297">
        <f t="shared" si="4"/>
        <v>61190</v>
      </c>
      <c r="I10" s="297">
        <f t="shared" si="5"/>
        <v>0</v>
      </c>
      <c r="J10" s="416"/>
      <c r="K10" s="416"/>
      <c r="L10" s="416"/>
      <c r="M10" s="297">
        <f t="shared" si="6"/>
        <v>53612</v>
      </c>
      <c r="N10" s="416">
        <v>150</v>
      </c>
      <c r="O10" s="416">
        <v>35236</v>
      </c>
      <c r="P10" s="416">
        <v>18226</v>
      </c>
      <c r="Q10" s="297">
        <f t="shared" si="7"/>
        <v>4512</v>
      </c>
      <c r="R10" s="416">
        <v>120</v>
      </c>
      <c r="S10" s="416">
        <v>3005</v>
      </c>
      <c r="T10" s="416">
        <v>1387</v>
      </c>
      <c r="U10" s="297">
        <f t="shared" si="8"/>
        <v>2658</v>
      </c>
      <c r="V10" s="416"/>
      <c r="W10" s="416">
        <v>2655</v>
      </c>
      <c r="X10" s="416">
        <v>3</v>
      </c>
      <c r="Y10" s="297">
        <f t="shared" si="9"/>
        <v>0</v>
      </c>
      <c r="Z10" s="416"/>
      <c r="AA10" s="416"/>
      <c r="AB10" s="416"/>
      <c r="AC10" s="297">
        <f t="shared" si="10"/>
        <v>408</v>
      </c>
      <c r="AD10" s="416"/>
      <c r="AE10" s="416">
        <v>385</v>
      </c>
      <c r="AF10" s="416">
        <v>23</v>
      </c>
      <c r="AG10" s="416">
        <v>2329</v>
      </c>
      <c r="AH10" s="416"/>
      <c r="AI10" s="297">
        <f t="shared" si="11"/>
        <v>5</v>
      </c>
      <c r="AJ10" s="416">
        <v>5</v>
      </c>
      <c r="AK10" s="416"/>
      <c r="AL10" s="416"/>
      <c r="AM10" s="297">
        <f t="shared" si="12"/>
        <v>63519</v>
      </c>
      <c r="AN10" s="297">
        <f t="shared" si="13"/>
        <v>55760</v>
      </c>
      <c r="AO10" s="416"/>
      <c r="AP10" s="416">
        <v>53612</v>
      </c>
      <c r="AQ10" s="416"/>
      <c r="AR10" s="416"/>
      <c r="AS10" s="416"/>
      <c r="AT10" s="416">
        <v>116</v>
      </c>
      <c r="AU10" s="416">
        <v>2032</v>
      </c>
      <c r="AV10" s="297">
        <f t="shared" si="14"/>
        <v>5080</v>
      </c>
      <c r="AW10" s="416"/>
      <c r="AX10" s="416"/>
      <c r="AY10" s="416">
        <v>4493</v>
      </c>
      <c r="AZ10" s="416"/>
      <c r="BA10" s="416"/>
      <c r="BB10" s="416">
        <v>292</v>
      </c>
      <c r="BC10" s="416">
        <v>295</v>
      </c>
      <c r="BD10" s="297">
        <f t="shared" si="15"/>
        <v>0</v>
      </c>
      <c r="BE10" s="416"/>
      <c r="BF10" s="416"/>
      <c r="BG10" s="416"/>
      <c r="BH10" s="416"/>
      <c r="BI10" s="416"/>
      <c r="BJ10" s="416"/>
      <c r="BK10" s="416"/>
      <c r="BL10" s="297">
        <f t="shared" si="16"/>
        <v>0</v>
      </c>
      <c r="BM10" s="416"/>
      <c r="BN10" s="416"/>
      <c r="BO10" s="416"/>
      <c r="BP10" s="416"/>
      <c r="BQ10" s="416"/>
      <c r="BR10" s="416"/>
      <c r="BS10" s="416"/>
      <c r="BT10" s="297">
        <f t="shared" si="17"/>
        <v>0</v>
      </c>
      <c r="BU10" s="416"/>
      <c r="BV10" s="416"/>
      <c r="BW10" s="416"/>
      <c r="BX10" s="416"/>
      <c r="BY10" s="416"/>
      <c r="BZ10" s="416"/>
      <c r="CA10" s="416"/>
      <c r="CB10" s="297">
        <f t="shared" si="18"/>
        <v>0</v>
      </c>
      <c r="CC10" s="416"/>
      <c r="CD10" s="416"/>
      <c r="CE10" s="416"/>
      <c r="CF10" s="416"/>
      <c r="CG10" s="416"/>
      <c r="CH10" s="416"/>
      <c r="CI10" s="416"/>
      <c r="CJ10" s="297">
        <f t="shared" si="19"/>
        <v>1568</v>
      </c>
      <c r="CK10" s="416"/>
      <c r="CL10" s="416"/>
      <c r="CM10" s="416"/>
      <c r="CN10" s="416">
        <v>1566</v>
      </c>
      <c r="CO10" s="416"/>
      <c r="CP10" s="416"/>
      <c r="CQ10" s="416">
        <v>2</v>
      </c>
      <c r="CR10" s="297">
        <f t="shared" si="20"/>
        <v>19</v>
      </c>
      <c r="CS10" s="416"/>
      <c r="CT10" s="416"/>
      <c r="CU10" s="416">
        <v>19</v>
      </c>
      <c r="CV10" s="416"/>
      <c r="CW10" s="416"/>
      <c r="CX10" s="416"/>
      <c r="CY10" s="416"/>
      <c r="CZ10" s="297">
        <f t="shared" si="21"/>
        <v>1092</v>
      </c>
      <c r="DA10" s="416">
        <v>1092</v>
      </c>
      <c r="DB10" s="416"/>
      <c r="DC10" s="416"/>
      <c r="DD10" s="297">
        <f t="shared" si="22"/>
        <v>0</v>
      </c>
      <c r="DE10" s="416"/>
      <c r="DF10" s="416"/>
      <c r="DG10" s="416"/>
      <c r="DH10" s="416"/>
      <c r="DI10" s="416"/>
      <c r="DJ10" s="416"/>
      <c r="DK10" s="416"/>
    </row>
    <row r="11" spans="1:115" s="267" customFormat="1" ht="13.5">
      <c r="A11" s="415" t="s">
        <v>362</v>
      </c>
      <c r="B11" s="415">
        <v>8204</v>
      </c>
      <c r="C11" s="415" t="s">
        <v>406</v>
      </c>
      <c r="D11" s="297">
        <f t="shared" si="2"/>
        <v>52167</v>
      </c>
      <c r="E11" s="416">
        <v>41147</v>
      </c>
      <c r="F11" s="416">
        <v>11020</v>
      </c>
      <c r="G11" s="297">
        <f t="shared" si="3"/>
        <v>52167</v>
      </c>
      <c r="H11" s="297">
        <f t="shared" si="4"/>
        <v>50730</v>
      </c>
      <c r="I11" s="297">
        <f t="shared" si="5"/>
        <v>0</v>
      </c>
      <c r="J11" s="416"/>
      <c r="K11" s="416"/>
      <c r="L11" s="416"/>
      <c r="M11" s="297">
        <f t="shared" si="6"/>
        <v>42653</v>
      </c>
      <c r="N11" s="416">
        <v>3872</v>
      </c>
      <c r="O11" s="416">
        <v>29345</v>
      </c>
      <c r="P11" s="416">
        <v>9436</v>
      </c>
      <c r="Q11" s="297">
        <f t="shared" si="7"/>
        <v>1338</v>
      </c>
      <c r="R11" s="416">
        <v>144</v>
      </c>
      <c r="S11" s="416">
        <v>1185</v>
      </c>
      <c r="T11" s="416">
        <v>9</v>
      </c>
      <c r="U11" s="297">
        <f t="shared" si="8"/>
        <v>6262</v>
      </c>
      <c r="V11" s="416">
        <v>29</v>
      </c>
      <c r="W11" s="416">
        <v>6097</v>
      </c>
      <c r="X11" s="416">
        <v>136</v>
      </c>
      <c r="Y11" s="297">
        <f t="shared" si="9"/>
        <v>0</v>
      </c>
      <c r="Z11" s="416"/>
      <c r="AA11" s="416"/>
      <c r="AB11" s="416"/>
      <c r="AC11" s="297">
        <f t="shared" si="10"/>
        <v>477</v>
      </c>
      <c r="AD11" s="416">
        <v>38</v>
      </c>
      <c r="AE11" s="416">
        <v>437</v>
      </c>
      <c r="AF11" s="416">
        <v>2</v>
      </c>
      <c r="AG11" s="416">
        <v>1437</v>
      </c>
      <c r="AH11" s="416"/>
      <c r="AI11" s="297">
        <f t="shared" si="11"/>
        <v>13</v>
      </c>
      <c r="AJ11" s="416">
        <v>6</v>
      </c>
      <c r="AK11" s="416">
        <v>7</v>
      </c>
      <c r="AL11" s="416"/>
      <c r="AM11" s="297">
        <f t="shared" si="12"/>
        <v>52167</v>
      </c>
      <c r="AN11" s="297">
        <f t="shared" si="13"/>
        <v>44779</v>
      </c>
      <c r="AO11" s="416"/>
      <c r="AP11" s="416">
        <v>42653</v>
      </c>
      <c r="AQ11" s="416">
        <v>766</v>
      </c>
      <c r="AR11" s="416"/>
      <c r="AS11" s="416"/>
      <c r="AT11" s="416">
        <v>40</v>
      </c>
      <c r="AU11" s="416">
        <v>1320</v>
      </c>
      <c r="AV11" s="297">
        <f t="shared" si="14"/>
        <v>2703</v>
      </c>
      <c r="AW11" s="416"/>
      <c r="AX11" s="416"/>
      <c r="AY11" s="416">
        <v>572</v>
      </c>
      <c r="AZ11" s="416">
        <v>1634</v>
      </c>
      <c r="BA11" s="416"/>
      <c r="BB11" s="416">
        <v>437</v>
      </c>
      <c r="BC11" s="416">
        <v>60</v>
      </c>
      <c r="BD11" s="297">
        <f t="shared" si="15"/>
        <v>0</v>
      </c>
      <c r="BE11" s="416"/>
      <c r="BF11" s="416"/>
      <c r="BG11" s="416"/>
      <c r="BH11" s="416"/>
      <c r="BI11" s="416"/>
      <c r="BJ11" s="416"/>
      <c r="BK11" s="416"/>
      <c r="BL11" s="297">
        <f t="shared" si="16"/>
        <v>0</v>
      </c>
      <c r="BM11" s="416"/>
      <c r="BN11" s="416"/>
      <c r="BO11" s="416"/>
      <c r="BP11" s="416"/>
      <c r="BQ11" s="416"/>
      <c r="BR11" s="416"/>
      <c r="BS11" s="416"/>
      <c r="BT11" s="297">
        <f t="shared" si="17"/>
        <v>0</v>
      </c>
      <c r="BU11" s="416"/>
      <c r="BV11" s="416"/>
      <c r="BW11" s="416"/>
      <c r="BX11" s="416"/>
      <c r="BY11" s="416"/>
      <c r="BZ11" s="416"/>
      <c r="CA11" s="416"/>
      <c r="CB11" s="297">
        <f t="shared" si="18"/>
        <v>0</v>
      </c>
      <c r="CC11" s="416"/>
      <c r="CD11" s="416"/>
      <c r="CE11" s="416"/>
      <c r="CF11" s="416"/>
      <c r="CG11" s="416"/>
      <c r="CH11" s="416"/>
      <c r="CI11" s="416"/>
      <c r="CJ11" s="297">
        <f t="shared" si="19"/>
        <v>580</v>
      </c>
      <c r="CK11" s="416"/>
      <c r="CL11" s="416"/>
      <c r="CM11" s="416"/>
      <c r="CN11" s="416">
        <v>580</v>
      </c>
      <c r="CO11" s="416"/>
      <c r="CP11" s="416"/>
      <c r="CQ11" s="416"/>
      <c r="CR11" s="297">
        <f t="shared" si="20"/>
        <v>0</v>
      </c>
      <c r="CS11" s="416"/>
      <c r="CT11" s="416"/>
      <c r="CU11" s="416"/>
      <c r="CV11" s="416"/>
      <c r="CW11" s="416"/>
      <c r="CX11" s="416"/>
      <c r="CY11" s="416"/>
      <c r="CZ11" s="297">
        <f t="shared" si="21"/>
        <v>4105</v>
      </c>
      <c r="DA11" s="416">
        <v>4048</v>
      </c>
      <c r="DB11" s="416"/>
      <c r="DC11" s="416">
        <v>57</v>
      </c>
      <c r="DD11" s="297">
        <f t="shared" si="22"/>
        <v>0</v>
      </c>
      <c r="DE11" s="416"/>
      <c r="DF11" s="416"/>
      <c r="DG11" s="416"/>
      <c r="DH11" s="416"/>
      <c r="DI11" s="416"/>
      <c r="DJ11" s="416"/>
      <c r="DK11" s="416"/>
    </row>
    <row r="12" spans="1:115" s="267" customFormat="1" ht="13.5">
      <c r="A12" s="415" t="s">
        <v>362</v>
      </c>
      <c r="B12" s="415">
        <v>8205</v>
      </c>
      <c r="C12" s="415" t="s">
        <v>407</v>
      </c>
      <c r="D12" s="297">
        <f t="shared" si="2"/>
        <v>28483</v>
      </c>
      <c r="E12" s="416">
        <v>21223</v>
      </c>
      <c r="F12" s="416">
        <v>7260</v>
      </c>
      <c r="G12" s="297">
        <f t="shared" si="3"/>
        <v>28483</v>
      </c>
      <c r="H12" s="297">
        <f t="shared" si="4"/>
        <v>24433</v>
      </c>
      <c r="I12" s="297">
        <f t="shared" si="5"/>
        <v>0</v>
      </c>
      <c r="J12" s="416"/>
      <c r="K12" s="416"/>
      <c r="L12" s="416"/>
      <c r="M12" s="297">
        <f t="shared" si="6"/>
        <v>21670</v>
      </c>
      <c r="N12" s="416">
        <v>148</v>
      </c>
      <c r="O12" s="416">
        <v>16569</v>
      </c>
      <c r="P12" s="416">
        <v>4953</v>
      </c>
      <c r="Q12" s="297">
        <f t="shared" si="7"/>
        <v>1494</v>
      </c>
      <c r="R12" s="416">
        <v>33</v>
      </c>
      <c r="S12" s="416">
        <v>1367</v>
      </c>
      <c r="T12" s="416">
        <v>94</v>
      </c>
      <c r="U12" s="297">
        <f t="shared" si="8"/>
        <v>1073</v>
      </c>
      <c r="V12" s="416">
        <v>99</v>
      </c>
      <c r="W12" s="416">
        <v>974</v>
      </c>
      <c r="X12" s="416"/>
      <c r="Y12" s="297">
        <f t="shared" si="9"/>
        <v>0</v>
      </c>
      <c r="Z12" s="416"/>
      <c r="AA12" s="416"/>
      <c r="AB12" s="416"/>
      <c r="AC12" s="297">
        <f t="shared" si="10"/>
        <v>196</v>
      </c>
      <c r="AD12" s="416">
        <v>55</v>
      </c>
      <c r="AE12" s="416">
        <v>138</v>
      </c>
      <c r="AF12" s="416">
        <v>3</v>
      </c>
      <c r="AG12" s="416">
        <v>4050</v>
      </c>
      <c r="AH12" s="416"/>
      <c r="AI12" s="297">
        <f t="shared" si="11"/>
        <v>5</v>
      </c>
      <c r="AJ12" s="416">
        <v>3</v>
      </c>
      <c r="AK12" s="416"/>
      <c r="AL12" s="416">
        <v>2</v>
      </c>
      <c r="AM12" s="297">
        <f t="shared" si="12"/>
        <v>28483</v>
      </c>
      <c r="AN12" s="297">
        <f t="shared" si="13"/>
        <v>25530</v>
      </c>
      <c r="AO12" s="416"/>
      <c r="AP12" s="416">
        <v>20758</v>
      </c>
      <c r="AQ12" s="416">
        <v>90</v>
      </c>
      <c r="AR12" s="416"/>
      <c r="AS12" s="416"/>
      <c r="AT12" s="416">
        <v>11</v>
      </c>
      <c r="AU12" s="416">
        <v>4671</v>
      </c>
      <c r="AV12" s="297">
        <f t="shared" si="14"/>
        <v>2178</v>
      </c>
      <c r="AW12" s="416"/>
      <c r="AX12" s="416"/>
      <c r="AY12" s="416">
        <v>1400</v>
      </c>
      <c r="AZ12" s="416"/>
      <c r="BA12" s="416"/>
      <c r="BB12" s="416">
        <v>182</v>
      </c>
      <c r="BC12" s="416">
        <v>596</v>
      </c>
      <c r="BD12" s="297">
        <f t="shared" si="15"/>
        <v>0</v>
      </c>
      <c r="BE12" s="416"/>
      <c r="BF12" s="416"/>
      <c r="BG12" s="416"/>
      <c r="BH12" s="416"/>
      <c r="BI12" s="416"/>
      <c r="BJ12" s="416"/>
      <c r="BK12" s="416"/>
      <c r="BL12" s="297">
        <f t="shared" si="16"/>
        <v>0</v>
      </c>
      <c r="BM12" s="416"/>
      <c r="BN12" s="416"/>
      <c r="BO12" s="416"/>
      <c r="BP12" s="416"/>
      <c r="BQ12" s="416"/>
      <c r="BR12" s="416"/>
      <c r="BS12" s="416"/>
      <c r="BT12" s="297">
        <f t="shared" si="17"/>
        <v>0</v>
      </c>
      <c r="BU12" s="416"/>
      <c r="BV12" s="416"/>
      <c r="BW12" s="416"/>
      <c r="BX12" s="416"/>
      <c r="BY12" s="416"/>
      <c r="BZ12" s="416"/>
      <c r="CA12" s="416"/>
      <c r="CB12" s="297">
        <f t="shared" si="18"/>
        <v>0</v>
      </c>
      <c r="CC12" s="416"/>
      <c r="CD12" s="416"/>
      <c r="CE12" s="416"/>
      <c r="CF12" s="416"/>
      <c r="CG12" s="416"/>
      <c r="CH12" s="416"/>
      <c r="CI12" s="416"/>
      <c r="CJ12" s="297">
        <f t="shared" si="19"/>
        <v>587</v>
      </c>
      <c r="CK12" s="416"/>
      <c r="CL12" s="416"/>
      <c r="CM12" s="416"/>
      <c r="CN12" s="416">
        <v>549</v>
      </c>
      <c r="CO12" s="416"/>
      <c r="CP12" s="416"/>
      <c r="CQ12" s="416">
        <v>38</v>
      </c>
      <c r="CR12" s="297">
        <f t="shared" si="20"/>
        <v>0</v>
      </c>
      <c r="CS12" s="416"/>
      <c r="CT12" s="416"/>
      <c r="CU12" s="416"/>
      <c r="CV12" s="416"/>
      <c r="CW12" s="416"/>
      <c r="CX12" s="416"/>
      <c r="CY12" s="416"/>
      <c r="CZ12" s="297">
        <f t="shared" si="21"/>
        <v>188</v>
      </c>
      <c r="DA12" s="416">
        <v>188</v>
      </c>
      <c r="DB12" s="416"/>
      <c r="DC12" s="416"/>
      <c r="DD12" s="297">
        <f t="shared" si="22"/>
        <v>0</v>
      </c>
      <c r="DE12" s="416"/>
      <c r="DF12" s="416"/>
      <c r="DG12" s="416"/>
      <c r="DH12" s="416"/>
      <c r="DI12" s="416"/>
      <c r="DJ12" s="416"/>
      <c r="DK12" s="416"/>
    </row>
    <row r="13" spans="1:115" s="267" customFormat="1" ht="13.5">
      <c r="A13" s="415" t="s">
        <v>362</v>
      </c>
      <c r="B13" s="415">
        <v>8207</v>
      </c>
      <c r="C13" s="415" t="s">
        <v>408</v>
      </c>
      <c r="D13" s="297">
        <f t="shared" si="2"/>
        <v>22464</v>
      </c>
      <c r="E13" s="416">
        <v>15995</v>
      </c>
      <c r="F13" s="416">
        <v>6469</v>
      </c>
      <c r="G13" s="297">
        <f t="shared" si="3"/>
        <v>22464</v>
      </c>
      <c r="H13" s="297">
        <f t="shared" si="4"/>
        <v>15684</v>
      </c>
      <c r="I13" s="297">
        <f t="shared" si="5"/>
        <v>0</v>
      </c>
      <c r="J13" s="416"/>
      <c r="K13" s="416"/>
      <c r="L13" s="416"/>
      <c r="M13" s="297">
        <f t="shared" si="6"/>
        <v>11510</v>
      </c>
      <c r="N13" s="416">
        <v>93</v>
      </c>
      <c r="O13" s="416">
        <v>11417</v>
      </c>
      <c r="P13" s="416"/>
      <c r="Q13" s="297">
        <f t="shared" si="7"/>
        <v>1442</v>
      </c>
      <c r="R13" s="416">
        <v>28</v>
      </c>
      <c r="S13" s="416">
        <v>1414</v>
      </c>
      <c r="T13" s="416"/>
      <c r="U13" s="297">
        <f t="shared" si="8"/>
        <v>2732</v>
      </c>
      <c r="V13" s="416"/>
      <c r="W13" s="416">
        <v>2732</v>
      </c>
      <c r="X13" s="416"/>
      <c r="Y13" s="297">
        <f t="shared" si="9"/>
        <v>0</v>
      </c>
      <c r="Z13" s="416"/>
      <c r="AA13" s="416"/>
      <c r="AB13" s="416"/>
      <c r="AC13" s="297">
        <f t="shared" si="10"/>
        <v>0</v>
      </c>
      <c r="AD13" s="416"/>
      <c r="AE13" s="416"/>
      <c r="AF13" s="416"/>
      <c r="AG13" s="416">
        <v>6780</v>
      </c>
      <c r="AH13" s="416"/>
      <c r="AI13" s="297">
        <f t="shared" si="11"/>
        <v>2</v>
      </c>
      <c r="AJ13" s="416">
        <v>2</v>
      </c>
      <c r="AK13" s="416"/>
      <c r="AL13" s="416"/>
      <c r="AM13" s="297">
        <f t="shared" si="12"/>
        <v>22464</v>
      </c>
      <c r="AN13" s="297">
        <f t="shared" si="13"/>
        <v>19732</v>
      </c>
      <c r="AO13" s="416"/>
      <c r="AP13" s="416">
        <v>11510</v>
      </c>
      <c r="AQ13" s="416">
        <v>1442</v>
      </c>
      <c r="AR13" s="416"/>
      <c r="AS13" s="416"/>
      <c r="AT13" s="416"/>
      <c r="AU13" s="416">
        <v>6780</v>
      </c>
      <c r="AV13" s="297">
        <f t="shared" si="14"/>
        <v>0</v>
      </c>
      <c r="AW13" s="416"/>
      <c r="AX13" s="416"/>
      <c r="AY13" s="416"/>
      <c r="AZ13" s="416"/>
      <c r="BA13" s="416"/>
      <c r="BB13" s="416"/>
      <c r="BC13" s="416"/>
      <c r="BD13" s="297">
        <f t="shared" si="15"/>
        <v>0</v>
      </c>
      <c r="BE13" s="416"/>
      <c r="BF13" s="416"/>
      <c r="BG13" s="416"/>
      <c r="BH13" s="416"/>
      <c r="BI13" s="416"/>
      <c r="BJ13" s="416"/>
      <c r="BK13" s="416"/>
      <c r="BL13" s="297">
        <f t="shared" si="16"/>
        <v>0</v>
      </c>
      <c r="BM13" s="416"/>
      <c r="BN13" s="416"/>
      <c r="BO13" s="416"/>
      <c r="BP13" s="416"/>
      <c r="BQ13" s="416"/>
      <c r="BR13" s="416"/>
      <c r="BS13" s="416"/>
      <c r="BT13" s="297">
        <f t="shared" si="17"/>
        <v>0</v>
      </c>
      <c r="BU13" s="416"/>
      <c r="BV13" s="416"/>
      <c r="BW13" s="416"/>
      <c r="BX13" s="416"/>
      <c r="BY13" s="416"/>
      <c r="BZ13" s="416"/>
      <c r="CA13" s="416"/>
      <c r="CB13" s="297">
        <f t="shared" si="18"/>
        <v>0</v>
      </c>
      <c r="CC13" s="416"/>
      <c r="CD13" s="416"/>
      <c r="CE13" s="416"/>
      <c r="CF13" s="416"/>
      <c r="CG13" s="416"/>
      <c r="CH13" s="416"/>
      <c r="CI13" s="416"/>
      <c r="CJ13" s="297">
        <f t="shared" si="19"/>
        <v>18</v>
      </c>
      <c r="CK13" s="416"/>
      <c r="CL13" s="416"/>
      <c r="CM13" s="416"/>
      <c r="CN13" s="416">
        <v>18</v>
      </c>
      <c r="CO13" s="416"/>
      <c r="CP13" s="416"/>
      <c r="CQ13" s="416"/>
      <c r="CR13" s="297">
        <f t="shared" si="20"/>
        <v>0</v>
      </c>
      <c r="CS13" s="416"/>
      <c r="CT13" s="416"/>
      <c r="CU13" s="416"/>
      <c r="CV13" s="416"/>
      <c r="CW13" s="416"/>
      <c r="CX13" s="416"/>
      <c r="CY13" s="416"/>
      <c r="CZ13" s="297">
        <f t="shared" si="21"/>
        <v>2714</v>
      </c>
      <c r="DA13" s="416">
        <v>2714</v>
      </c>
      <c r="DB13" s="416"/>
      <c r="DC13" s="416"/>
      <c r="DD13" s="297">
        <f t="shared" si="22"/>
        <v>0</v>
      </c>
      <c r="DE13" s="416"/>
      <c r="DF13" s="416"/>
      <c r="DG13" s="416"/>
      <c r="DH13" s="416"/>
      <c r="DI13" s="416"/>
      <c r="DJ13" s="416"/>
      <c r="DK13" s="416"/>
    </row>
    <row r="14" spans="1:115" s="267" customFormat="1" ht="13.5">
      <c r="A14" s="415" t="s">
        <v>362</v>
      </c>
      <c r="B14" s="415">
        <v>8208</v>
      </c>
      <c r="C14" s="415" t="s">
        <v>409</v>
      </c>
      <c r="D14" s="297">
        <f t="shared" si="2"/>
        <v>30419</v>
      </c>
      <c r="E14" s="416">
        <v>24026</v>
      </c>
      <c r="F14" s="416">
        <v>6393</v>
      </c>
      <c r="G14" s="297">
        <f t="shared" si="3"/>
        <v>30419</v>
      </c>
      <c r="H14" s="297">
        <f t="shared" si="4"/>
        <v>29888</v>
      </c>
      <c r="I14" s="297">
        <f t="shared" si="5"/>
        <v>0</v>
      </c>
      <c r="J14" s="416"/>
      <c r="K14" s="416"/>
      <c r="L14" s="416"/>
      <c r="M14" s="297">
        <f t="shared" si="6"/>
        <v>24922</v>
      </c>
      <c r="N14" s="416">
        <v>233</v>
      </c>
      <c r="O14" s="416">
        <v>18859</v>
      </c>
      <c r="P14" s="416">
        <v>5830</v>
      </c>
      <c r="Q14" s="297">
        <f t="shared" si="7"/>
        <v>1417</v>
      </c>
      <c r="R14" s="416">
        <v>6</v>
      </c>
      <c r="S14" s="416">
        <v>1096</v>
      </c>
      <c r="T14" s="416">
        <v>315</v>
      </c>
      <c r="U14" s="297">
        <f t="shared" si="8"/>
        <v>3429</v>
      </c>
      <c r="V14" s="416">
        <v>6</v>
      </c>
      <c r="W14" s="416">
        <v>3421</v>
      </c>
      <c r="X14" s="416">
        <v>2</v>
      </c>
      <c r="Y14" s="297">
        <f t="shared" si="9"/>
        <v>0</v>
      </c>
      <c r="Z14" s="416"/>
      <c r="AA14" s="416"/>
      <c r="AB14" s="416"/>
      <c r="AC14" s="297">
        <f t="shared" si="10"/>
        <v>120</v>
      </c>
      <c r="AD14" s="416">
        <v>105</v>
      </c>
      <c r="AE14" s="416"/>
      <c r="AF14" s="416">
        <v>15</v>
      </c>
      <c r="AG14" s="416">
        <v>531</v>
      </c>
      <c r="AH14" s="416"/>
      <c r="AI14" s="297">
        <f t="shared" si="11"/>
        <v>0</v>
      </c>
      <c r="AJ14" s="416"/>
      <c r="AK14" s="416"/>
      <c r="AL14" s="416"/>
      <c r="AM14" s="297">
        <f t="shared" si="12"/>
        <v>30419</v>
      </c>
      <c r="AN14" s="297">
        <f t="shared" si="13"/>
        <v>25392</v>
      </c>
      <c r="AO14" s="416"/>
      <c r="AP14" s="416">
        <v>24922</v>
      </c>
      <c r="AQ14" s="416"/>
      <c r="AR14" s="416"/>
      <c r="AS14" s="416"/>
      <c r="AT14" s="416">
        <v>60</v>
      </c>
      <c r="AU14" s="416">
        <v>410</v>
      </c>
      <c r="AV14" s="297">
        <f t="shared" si="14"/>
        <v>1598</v>
      </c>
      <c r="AW14" s="416"/>
      <c r="AX14" s="416"/>
      <c r="AY14" s="416">
        <v>1417</v>
      </c>
      <c r="AZ14" s="416"/>
      <c r="BA14" s="416"/>
      <c r="BB14" s="416">
        <v>60</v>
      </c>
      <c r="BC14" s="416">
        <v>121</v>
      </c>
      <c r="BD14" s="297">
        <f t="shared" si="15"/>
        <v>0</v>
      </c>
      <c r="BE14" s="416"/>
      <c r="BF14" s="416"/>
      <c r="BG14" s="416"/>
      <c r="BH14" s="416"/>
      <c r="BI14" s="416"/>
      <c r="BJ14" s="416"/>
      <c r="BK14" s="416"/>
      <c r="BL14" s="297">
        <f t="shared" si="16"/>
        <v>0</v>
      </c>
      <c r="BM14" s="416"/>
      <c r="BN14" s="416"/>
      <c r="BO14" s="416"/>
      <c r="BP14" s="416"/>
      <c r="BQ14" s="416"/>
      <c r="BR14" s="416"/>
      <c r="BS14" s="416"/>
      <c r="BT14" s="297">
        <f t="shared" si="17"/>
        <v>0</v>
      </c>
      <c r="BU14" s="416"/>
      <c r="BV14" s="416"/>
      <c r="BW14" s="416"/>
      <c r="BX14" s="416"/>
      <c r="BY14" s="416"/>
      <c r="BZ14" s="416"/>
      <c r="CA14" s="416"/>
      <c r="CB14" s="297">
        <f t="shared" si="18"/>
        <v>0</v>
      </c>
      <c r="CC14" s="416"/>
      <c r="CD14" s="416"/>
      <c r="CE14" s="416"/>
      <c r="CF14" s="416"/>
      <c r="CG14" s="416"/>
      <c r="CH14" s="416"/>
      <c r="CI14" s="416"/>
      <c r="CJ14" s="297">
        <f t="shared" si="19"/>
        <v>505</v>
      </c>
      <c r="CK14" s="416"/>
      <c r="CL14" s="416"/>
      <c r="CM14" s="416"/>
      <c r="CN14" s="416">
        <v>505</v>
      </c>
      <c r="CO14" s="416"/>
      <c r="CP14" s="416"/>
      <c r="CQ14" s="416"/>
      <c r="CR14" s="297">
        <f t="shared" si="20"/>
        <v>0</v>
      </c>
      <c r="CS14" s="416"/>
      <c r="CT14" s="416"/>
      <c r="CU14" s="416"/>
      <c r="CV14" s="416"/>
      <c r="CW14" s="416"/>
      <c r="CX14" s="416"/>
      <c r="CY14" s="416"/>
      <c r="CZ14" s="297">
        <f t="shared" si="21"/>
        <v>2924</v>
      </c>
      <c r="DA14" s="416">
        <v>2924</v>
      </c>
      <c r="DB14" s="416"/>
      <c r="DC14" s="416"/>
      <c r="DD14" s="297">
        <f t="shared" si="22"/>
        <v>0</v>
      </c>
      <c r="DE14" s="416"/>
      <c r="DF14" s="416"/>
      <c r="DG14" s="416"/>
      <c r="DH14" s="416"/>
      <c r="DI14" s="416"/>
      <c r="DJ14" s="416"/>
      <c r="DK14" s="416"/>
    </row>
    <row r="15" spans="1:115" s="267" customFormat="1" ht="13.5">
      <c r="A15" s="415" t="s">
        <v>362</v>
      </c>
      <c r="B15" s="415">
        <v>8210</v>
      </c>
      <c r="C15" s="415" t="s">
        <v>410</v>
      </c>
      <c r="D15" s="297">
        <f t="shared" si="2"/>
        <v>16762</v>
      </c>
      <c r="E15" s="416">
        <v>11598</v>
      </c>
      <c r="F15" s="416">
        <v>5164</v>
      </c>
      <c r="G15" s="297">
        <f t="shared" si="3"/>
        <v>16762</v>
      </c>
      <c r="H15" s="297">
        <f t="shared" si="4"/>
        <v>13472</v>
      </c>
      <c r="I15" s="297">
        <f t="shared" si="5"/>
        <v>0</v>
      </c>
      <c r="J15" s="416"/>
      <c r="K15" s="416"/>
      <c r="L15" s="416"/>
      <c r="M15" s="297">
        <f t="shared" si="6"/>
        <v>11470</v>
      </c>
      <c r="N15" s="416">
        <v>174</v>
      </c>
      <c r="O15" s="416">
        <v>8389</v>
      </c>
      <c r="P15" s="416">
        <v>2907</v>
      </c>
      <c r="Q15" s="297">
        <f t="shared" si="7"/>
        <v>978</v>
      </c>
      <c r="R15" s="416">
        <v>11</v>
      </c>
      <c r="S15" s="416">
        <v>868</v>
      </c>
      <c r="T15" s="416">
        <v>99</v>
      </c>
      <c r="U15" s="297">
        <f t="shared" si="8"/>
        <v>971</v>
      </c>
      <c r="V15" s="416">
        <v>199</v>
      </c>
      <c r="W15" s="416">
        <v>772</v>
      </c>
      <c r="X15" s="416"/>
      <c r="Y15" s="297">
        <f t="shared" si="9"/>
        <v>14</v>
      </c>
      <c r="Z15" s="416">
        <v>14</v>
      </c>
      <c r="AA15" s="416"/>
      <c r="AB15" s="416"/>
      <c r="AC15" s="297">
        <f t="shared" si="10"/>
        <v>39</v>
      </c>
      <c r="AD15" s="416"/>
      <c r="AE15" s="416">
        <v>39</v>
      </c>
      <c r="AF15" s="416"/>
      <c r="AG15" s="416">
        <v>3290</v>
      </c>
      <c r="AH15" s="416"/>
      <c r="AI15" s="297">
        <f t="shared" si="11"/>
        <v>12</v>
      </c>
      <c r="AJ15" s="416"/>
      <c r="AK15" s="416">
        <v>12</v>
      </c>
      <c r="AL15" s="416"/>
      <c r="AM15" s="297">
        <f t="shared" si="12"/>
        <v>16762</v>
      </c>
      <c r="AN15" s="297">
        <f t="shared" si="13"/>
        <v>14428</v>
      </c>
      <c r="AO15" s="416"/>
      <c r="AP15" s="416">
        <v>11470</v>
      </c>
      <c r="AQ15" s="416"/>
      <c r="AR15" s="416"/>
      <c r="AS15" s="416"/>
      <c r="AT15" s="416"/>
      <c r="AU15" s="416">
        <v>2958</v>
      </c>
      <c r="AV15" s="297">
        <f t="shared" si="14"/>
        <v>1358</v>
      </c>
      <c r="AW15" s="416"/>
      <c r="AX15" s="416"/>
      <c r="AY15" s="416">
        <v>978</v>
      </c>
      <c r="AZ15" s="416"/>
      <c r="BA15" s="416">
        <v>14</v>
      </c>
      <c r="BB15" s="416">
        <v>39</v>
      </c>
      <c r="BC15" s="416">
        <v>327</v>
      </c>
      <c r="BD15" s="297">
        <f t="shared" si="15"/>
        <v>0</v>
      </c>
      <c r="BE15" s="416"/>
      <c r="BF15" s="416"/>
      <c r="BG15" s="416"/>
      <c r="BH15" s="416"/>
      <c r="BI15" s="416"/>
      <c r="BJ15" s="416"/>
      <c r="BK15" s="416"/>
      <c r="BL15" s="297">
        <f t="shared" si="16"/>
        <v>0</v>
      </c>
      <c r="BM15" s="416"/>
      <c r="BN15" s="416"/>
      <c r="BO15" s="416"/>
      <c r="BP15" s="416"/>
      <c r="BQ15" s="416"/>
      <c r="BR15" s="416"/>
      <c r="BS15" s="416"/>
      <c r="BT15" s="297">
        <f t="shared" si="17"/>
        <v>0</v>
      </c>
      <c r="BU15" s="416"/>
      <c r="BV15" s="416"/>
      <c r="BW15" s="416"/>
      <c r="BX15" s="416"/>
      <c r="BY15" s="416"/>
      <c r="BZ15" s="416"/>
      <c r="CA15" s="416"/>
      <c r="CB15" s="297">
        <f t="shared" si="18"/>
        <v>0</v>
      </c>
      <c r="CC15" s="416"/>
      <c r="CD15" s="416"/>
      <c r="CE15" s="416"/>
      <c r="CF15" s="416"/>
      <c r="CG15" s="416"/>
      <c r="CH15" s="416"/>
      <c r="CI15" s="416"/>
      <c r="CJ15" s="297">
        <f t="shared" si="19"/>
        <v>0</v>
      </c>
      <c r="CK15" s="416"/>
      <c r="CL15" s="416"/>
      <c r="CM15" s="416"/>
      <c r="CN15" s="416"/>
      <c r="CO15" s="416"/>
      <c r="CP15" s="416"/>
      <c r="CQ15" s="416"/>
      <c r="CR15" s="297">
        <f t="shared" si="20"/>
        <v>5</v>
      </c>
      <c r="CS15" s="416"/>
      <c r="CT15" s="416"/>
      <c r="CU15" s="416"/>
      <c r="CV15" s="416"/>
      <c r="CW15" s="416"/>
      <c r="CX15" s="416"/>
      <c r="CY15" s="416">
        <v>5</v>
      </c>
      <c r="CZ15" s="297">
        <f t="shared" si="21"/>
        <v>971</v>
      </c>
      <c r="DA15" s="416">
        <v>971</v>
      </c>
      <c r="DB15" s="416"/>
      <c r="DC15" s="416"/>
      <c r="DD15" s="297">
        <f t="shared" si="22"/>
        <v>0</v>
      </c>
      <c r="DE15" s="416"/>
      <c r="DF15" s="416"/>
      <c r="DG15" s="416"/>
      <c r="DH15" s="416"/>
      <c r="DI15" s="416"/>
      <c r="DJ15" s="416"/>
      <c r="DK15" s="416"/>
    </row>
    <row r="16" spans="1:115" s="267" customFormat="1" ht="13.5">
      <c r="A16" s="415" t="s">
        <v>362</v>
      </c>
      <c r="B16" s="415">
        <v>8211</v>
      </c>
      <c r="C16" s="415" t="s">
        <v>411</v>
      </c>
      <c r="D16" s="297">
        <f t="shared" si="2"/>
        <v>18829</v>
      </c>
      <c r="E16" s="416">
        <v>14534</v>
      </c>
      <c r="F16" s="416">
        <v>4295</v>
      </c>
      <c r="G16" s="297">
        <f t="shared" si="3"/>
        <v>18829</v>
      </c>
      <c r="H16" s="297">
        <f t="shared" si="4"/>
        <v>17571</v>
      </c>
      <c r="I16" s="297">
        <f t="shared" si="5"/>
        <v>0</v>
      </c>
      <c r="J16" s="416"/>
      <c r="K16" s="416"/>
      <c r="L16" s="416"/>
      <c r="M16" s="297">
        <f t="shared" si="6"/>
        <v>14200</v>
      </c>
      <c r="N16" s="416">
        <v>33</v>
      </c>
      <c r="O16" s="416">
        <v>10566</v>
      </c>
      <c r="P16" s="416">
        <v>3601</v>
      </c>
      <c r="Q16" s="297">
        <f t="shared" si="7"/>
        <v>2279</v>
      </c>
      <c r="R16" s="416">
        <v>4</v>
      </c>
      <c r="S16" s="416">
        <v>2171</v>
      </c>
      <c r="T16" s="416">
        <v>104</v>
      </c>
      <c r="U16" s="297">
        <f t="shared" si="8"/>
        <v>509</v>
      </c>
      <c r="V16" s="416">
        <v>12</v>
      </c>
      <c r="W16" s="416">
        <v>497</v>
      </c>
      <c r="X16" s="416"/>
      <c r="Y16" s="297">
        <f t="shared" si="9"/>
        <v>10</v>
      </c>
      <c r="Z16" s="416">
        <v>10</v>
      </c>
      <c r="AA16" s="416"/>
      <c r="AB16" s="416"/>
      <c r="AC16" s="297">
        <f t="shared" si="10"/>
        <v>573</v>
      </c>
      <c r="AD16" s="416">
        <v>88</v>
      </c>
      <c r="AE16" s="416">
        <v>485</v>
      </c>
      <c r="AF16" s="416"/>
      <c r="AG16" s="416">
        <v>1258</v>
      </c>
      <c r="AH16" s="416"/>
      <c r="AI16" s="297">
        <f t="shared" si="11"/>
        <v>0</v>
      </c>
      <c r="AJ16" s="416"/>
      <c r="AK16" s="416"/>
      <c r="AL16" s="416"/>
      <c r="AM16" s="297">
        <f t="shared" si="12"/>
        <v>18829</v>
      </c>
      <c r="AN16" s="297">
        <f t="shared" si="13"/>
        <v>15239</v>
      </c>
      <c r="AO16" s="416"/>
      <c r="AP16" s="416">
        <v>14200</v>
      </c>
      <c r="AQ16" s="416"/>
      <c r="AR16" s="416"/>
      <c r="AS16" s="416"/>
      <c r="AT16" s="416"/>
      <c r="AU16" s="416">
        <v>1039</v>
      </c>
      <c r="AV16" s="297">
        <f t="shared" si="14"/>
        <v>2598</v>
      </c>
      <c r="AW16" s="416"/>
      <c r="AX16" s="416"/>
      <c r="AY16" s="416">
        <v>1292</v>
      </c>
      <c r="AZ16" s="416">
        <v>504</v>
      </c>
      <c r="BA16" s="416">
        <v>10</v>
      </c>
      <c r="BB16" s="416">
        <v>573</v>
      </c>
      <c r="BC16" s="416">
        <v>219</v>
      </c>
      <c r="BD16" s="297">
        <f t="shared" si="15"/>
        <v>0</v>
      </c>
      <c r="BE16" s="416"/>
      <c r="BF16" s="416"/>
      <c r="BG16" s="416"/>
      <c r="BH16" s="416"/>
      <c r="BI16" s="416"/>
      <c r="BJ16" s="416"/>
      <c r="BK16" s="416"/>
      <c r="BL16" s="297">
        <f t="shared" si="16"/>
        <v>0</v>
      </c>
      <c r="BM16" s="416"/>
      <c r="BN16" s="416"/>
      <c r="BO16" s="416"/>
      <c r="BP16" s="416"/>
      <c r="BQ16" s="416"/>
      <c r="BR16" s="416"/>
      <c r="BS16" s="416"/>
      <c r="BT16" s="297">
        <f t="shared" si="17"/>
        <v>0</v>
      </c>
      <c r="BU16" s="416"/>
      <c r="BV16" s="416"/>
      <c r="BW16" s="416"/>
      <c r="BX16" s="416"/>
      <c r="BY16" s="416"/>
      <c r="BZ16" s="416"/>
      <c r="CA16" s="416"/>
      <c r="CB16" s="297">
        <f t="shared" si="18"/>
        <v>987</v>
      </c>
      <c r="CC16" s="416"/>
      <c r="CD16" s="416"/>
      <c r="CE16" s="416">
        <v>987</v>
      </c>
      <c r="CF16" s="416"/>
      <c r="CG16" s="416"/>
      <c r="CH16" s="416"/>
      <c r="CI16" s="416"/>
      <c r="CJ16" s="297">
        <f t="shared" si="19"/>
        <v>0</v>
      </c>
      <c r="CK16" s="416"/>
      <c r="CL16" s="416"/>
      <c r="CM16" s="416"/>
      <c r="CN16" s="416"/>
      <c r="CO16" s="416"/>
      <c r="CP16" s="416"/>
      <c r="CQ16" s="416"/>
      <c r="CR16" s="297">
        <f t="shared" si="20"/>
        <v>0</v>
      </c>
      <c r="CS16" s="416"/>
      <c r="CT16" s="416"/>
      <c r="CU16" s="416"/>
      <c r="CV16" s="416"/>
      <c r="CW16" s="416"/>
      <c r="CX16" s="416"/>
      <c r="CY16" s="416"/>
      <c r="CZ16" s="297">
        <f t="shared" si="21"/>
        <v>5</v>
      </c>
      <c r="DA16" s="416">
        <v>5</v>
      </c>
      <c r="DB16" s="416"/>
      <c r="DC16" s="416"/>
      <c r="DD16" s="297">
        <f t="shared" si="22"/>
        <v>0</v>
      </c>
      <c r="DE16" s="416"/>
      <c r="DF16" s="416"/>
      <c r="DG16" s="416"/>
      <c r="DH16" s="416"/>
      <c r="DI16" s="416"/>
      <c r="DJ16" s="416"/>
      <c r="DK16" s="416"/>
    </row>
    <row r="17" spans="1:115" s="267" customFormat="1" ht="13.5">
      <c r="A17" s="415" t="s">
        <v>362</v>
      </c>
      <c r="B17" s="415">
        <v>8212</v>
      </c>
      <c r="C17" s="415" t="s">
        <v>412</v>
      </c>
      <c r="D17" s="297">
        <f t="shared" si="2"/>
        <v>17920</v>
      </c>
      <c r="E17" s="416">
        <v>12376</v>
      </c>
      <c r="F17" s="416">
        <v>5544</v>
      </c>
      <c r="G17" s="297">
        <f t="shared" si="3"/>
        <v>17920</v>
      </c>
      <c r="H17" s="297">
        <f t="shared" si="4"/>
        <v>16111</v>
      </c>
      <c r="I17" s="297">
        <f t="shared" si="5"/>
        <v>0</v>
      </c>
      <c r="J17" s="416"/>
      <c r="K17" s="416"/>
      <c r="L17" s="416"/>
      <c r="M17" s="297">
        <f t="shared" si="6"/>
        <v>14046</v>
      </c>
      <c r="N17" s="416"/>
      <c r="O17" s="416">
        <v>10915</v>
      </c>
      <c r="P17" s="416">
        <v>3131</v>
      </c>
      <c r="Q17" s="297">
        <f t="shared" si="7"/>
        <v>0</v>
      </c>
      <c r="R17" s="416"/>
      <c r="S17" s="416"/>
      <c r="T17" s="416"/>
      <c r="U17" s="297">
        <f t="shared" si="8"/>
        <v>2043</v>
      </c>
      <c r="V17" s="416"/>
      <c r="W17" s="416">
        <v>1439</v>
      </c>
      <c r="X17" s="416">
        <v>604</v>
      </c>
      <c r="Y17" s="297">
        <f t="shared" si="9"/>
        <v>0</v>
      </c>
      <c r="Z17" s="416"/>
      <c r="AA17" s="416"/>
      <c r="AB17" s="416"/>
      <c r="AC17" s="297">
        <f t="shared" si="10"/>
        <v>22</v>
      </c>
      <c r="AD17" s="416"/>
      <c r="AE17" s="416">
        <v>22</v>
      </c>
      <c r="AF17" s="416"/>
      <c r="AG17" s="416">
        <v>1809</v>
      </c>
      <c r="AH17" s="416">
        <v>247</v>
      </c>
      <c r="AI17" s="297">
        <f t="shared" si="11"/>
        <v>8</v>
      </c>
      <c r="AJ17" s="416"/>
      <c r="AK17" s="416">
        <v>8</v>
      </c>
      <c r="AL17" s="416"/>
      <c r="AM17" s="297">
        <f t="shared" si="12"/>
        <v>17920</v>
      </c>
      <c r="AN17" s="297">
        <f t="shared" si="13"/>
        <v>15646</v>
      </c>
      <c r="AO17" s="416"/>
      <c r="AP17" s="416">
        <v>14046</v>
      </c>
      <c r="AQ17" s="416"/>
      <c r="AR17" s="416"/>
      <c r="AS17" s="416"/>
      <c r="AT17" s="416"/>
      <c r="AU17" s="416">
        <v>1600</v>
      </c>
      <c r="AV17" s="297">
        <f t="shared" si="14"/>
        <v>0</v>
      </c>
      <c r="AW17" s="416"/>
      <c r="AX17" s="416"/>
      <c r="AY17" s="416"/>
      <c r="AZ17" s="416"/>
      <c r="BA17" s="416"/>
      <c r="BB17" s="416"/>
      <c r="BC17" s="416"/>
      <c r="BD17" s="297">
        <f t="shared" si="15"/>
        <v>0</v>
      </c>
      <c r="BE17" s="416"/>
      <c r="BF17" s="416"/>
      <c r="BG17" s="416"/>
      <c r="BH17" s="416"/>
      <c r="BI17" s="416"/>
      <c r="BJ17" s="416"/>
      <c r="BK17" s="416"/>
      <c r="BL17" s="297">
        <f t="shared" si="16"/>
        <v>0</v>
      </c>
      <c r="BM17" s="416"/>
      <c r="BN17" s="416"/>
      <c r="BO17" s="416"/>
      <c r="BP17" s="416"/>
      <c r="BQ17" s="416"/>
      <c r="BR17" s="416"/>
      <c r="BS17" s="416"/>
      <c r="BT17" s="297">
        <f t="shared" si="17"/>
        <v>0</v>
      </c>
      <c r="BU17" s="416"/>
      <c r="BV17" s="416"/>
      <c r="BW17" s="416"/>
      <c r="BX17" s="416"/>
      <c r="BY17" s="416"/>
      <c r="BZ17" s="416"/>
      <c r="CA17" s="416"/>
      <c r="CB17" s="297">
        <f t="shared" si="18"/>
        <v>0</v>
      </c>
      <c r="CC17" s="416"/>
      <c r="CD17" s="416"/>
      <c r="CE17" s="416"/>
      <c r="CF17" s="416"/>
      <c r="CG17" s="416"/>
      <c r="CH17" s="416"/>
      <c r="CI17" s="416"/>
      <c r="CJ17" s="297">
        <f t="shared" si="19"/>
        <v>1552</v>
      </c>
      <c r="CK17" s="416"/>
      <c r="CL17" s="416"/>
      <c r="CM17" s="416"/>
      <c r="CN17" s="416">
        <v>1321</v>
      </c>
      <c r="CO17" s="416"/>
      <c r="CP17" s="416">
        <v>22</v>
      </c>
      <c r="CQ17" s="416">
        <v>209</v>
      </c>
      <c r="CR17" s="297">
        <f t="shared" si="20"/>
        <v>0</v>
      </c>
      <c r="CS17" s="416"/>
      <c r="CT17" s="416"/>
      <c r="CU17" s="416"/>
      <c r="CV17" s="416"/>
      <c r="CW17" s="416"/>
      <c r="CX17" s="416"/>
      <c r="CY17" s="416"/>
      <c r="CZ17" s="297">
        <f t="shared" si="21"/>
        <v>722</v>
      </c>
      <c r="DA17" s="416">
        <v>722</v>
      </c>
      <c r="DB17" s="416"/>
      <c r="DC17" s="416"/>
      <c r="DD17" s="297">
        <f t="shared" si="22"/>
        <v>0</v>
      </c>
      <c r="DE17" s="416"/>
      <c r="DF17" s="416"/>
      <c r="DG17" s="416"/>
      <c r="DH17" s="416"/>
      <c r="DI17" s="416"/>
      <c r="DJ17" s="416"/>
      <c r="DK17" s="416"/>
    </row>
    <row r="18" spans="1:115" s="267" customFormat="1" ht="13.5">
      <c r="A18" s="415" t="s">
        <v>362</v>
      </c>
      <c r="B18" s="415">
        <v>8214</v>
      </c>
      <c r="C18" s="415" t="s">
        <v>413</v>
      </c>
      <c r="D18" s="297">
        <f t="shared" si="2"/>
        <v>10615</v>
      </c>
      <c r="E18" s="416">
        <v>7740</v>
      </c>
      <c r="F18" s="416">
        <v>2875</v>
      </c>
      <c r="G18" s="297">
        <f t="shared" si="3"/>
        <v>10615</v>
      </c>
      <c r="H18" s="297">
        <f t="shared" si="4"/>
        <v>9131</v>
      </c>
      <c r="I18" s="297">
        <f t="shared" si="5"/>
        <v>0</v>
      </c>
      <c r="J18" s="416"/>
      <c r="K18" s="416"/>
      <c r="L18" s="416"/>
      <c r="M18" s="297">
        <f t="shared" si="6"/>
        <v>5742</v>
      </c>
      <c r="N18" s="416"/>
      <c r="O18" s="416">
        <v>4671</v>
      </c>
      <c r="P18" s="416">
        <v>1071</v>
      </c>
      <c r="Q18" s="297">
        <f t="shared" si="7"/>
        <v>1238</v>
      </c>
      <c r="R18" s="416"/>
      <c r="S18" s="416">
        <v>1036</v>
      </c>
      <c r="T18" s="416">
        <v>202</v>
      </c>
      <c r="U18" s="297">
        <f t="shared" si="8"/>
        <v>2072</v>
      </c>
      <c r="V18" s="416"/>
      <c r="W18" s="416">
        <v>1989</v>
      </c>
      <c r="X18" s="416">
        <v>83</v>
      </c>
      <c r="Y18" s="297">
        <f t="shared" si="9"/>
        <v>0</v>
      </c>
      <c r="Z18" s="416"/>
      <c r="AA18" s="416"/>
      <c r="AB18" s="416"/>
      <c r="AC18" s="297">
        <f t="shared" si="10"/>
        <v>79</v>
      </c>
      <c r="AD18" s="416"/>
      <c r="AE18" s="416">
        <v>63</v>
      </c>
      <c r="AF18" s="416">
        <v>16</v>
      </c>
      <c r="AG18" s="416">
        <v>1484</v>
      </c>
      <c r="AH18" s="416"/>
      <c r="AI18" s="297">
        <f t="shared" si="11"/>
        <v>0</v>
      </c>
      <c r="AJ18" s="416"/>
      <c r="AK18" s="416"/>
      <c r="AL18" s="416"/>
      <c r="AM18" s="297">
        <f t="shared" si="12"/>
        <v>10615</v>
      </c>
      <c r="AN18" s="297">
        <f t="shared" si="13"/>
        <v>5934</v>
      </c>
      <c r="AO18" s="416"/>
      <c r="AP18" s="416">
        <v>4450</v>
      </c>
      <c r="AQ18" s="416"/>
      <c r="AR18" s="416"/>
      <c r="AS18" s="416"/>
      <c r="AT18" s="416"/>
      <c r="AU18" s="416">
        <v>1484</v>
      </c>
      <c r="AV18" s="297">
        <f t="shared" si="14"/>
        <v>0</v>
      </c>
      <c r="AW18" s="416"/>
      <c r="AX18" s="416"/>
      <c r="AY18" s="416"/>
      <c r="AZ18" s="416"/>
      <c r="BA18" s="416"/>
      <c r="BB18" s="416"/>
      <c r="BC18" s="416"/>
      <c r="BD18" s="297">
        <f t="shared" si="15"/>
        <v>0</v>
      </c>
      <c r="BE18" s="416"/>
      <c r="BF18" s="416"/>
      <c r="BG18" s="416"/>
      <c r="BH18" s="416"/>
      <c r="BI18" s="416"/>
      <c r="BJ18" s="416"/>
      <c r="BK18" s="416"/>
      <c r="BL18" s="297">
        <f t="shared" si="16"/>
        <v>0</v>
      </c>
      <c r="BM18" s="416"/>
      <c r="BN18" s="416"/>
      <c r="BO18" s="416"/>
      <c r="BP18" s="416"/>
      <c r="BQ18" s="416"/>
      <c r="BR18" s="416"/>
      <c r="BS18" s="416"/>
      <c r="BT18" s="297">
        <f t="shared" si="17"/>
        <v>0</v>
      </c>
      <c r="BU18" s="416"/>
      <c r="BV18" s="416"/>
      <c r="BW18" s="416"/>
      <c r="BX18" s="416"/>
      <c r="BY18" s="416"/>
      <c r="BZ18" s="416"/>
      <c r="CA18" s="416"/>
      <c r="CB18" s="297">
        <f t="shared" si="18"/>
        <v>0</v>
      </c>
      <c r="CC18" s="416"/>
      <c r="CD18" s="416"/>
      <c r="CE18" s="416"/>
      <c r="CF18" s="416"/>
      <c r="CG18" s="416"/>
      <c r="CH18" s="416"/>
      <c r="CI18" s="416"/>
      <c r="CJ18" s="297">
        <f t="shared" si="19"/>
        <v>2879</v>
      </c>
      <c r="CK18" s="416"/>
      <c r="CL18" s="416">
        <v>616</v>
      </c>
      <c r="CM18" s="416"/>
      <c r="CN18" s="416">
        <v>2263</v>
      </c>
      <c r="CO18" s="416"/>
      <c r="CP18" s="416"/>
      <c r="CQ18" s="416"/>
      <c r="CR18" s="297">
        <f t="shared" si="20"/>
        <v>1802</v>
      </c>
      <c r="CS18" s="416"/>
      <c r="CT18" s="416">
        <v>75</v>
      </c>
      <c r="CU18" s="416">
        <v>1356</v>
      </c>
      <c r="CV18" s="416"/>
      <c r="CW18" s="416"/>
      <c r="CX18" s="416">
        <v>371</v>
      </c>
      <c r="CY18" s="416"/>
      <c r="CZ18" s="297">
        <f t="shared" si="21"/>
        <v>0</v>
      </c>
      <c r="DA18" s="416"/>
      <c r="DB18" s="416"/>
      <c r="DC18" s="416"/>
      <c r="DD18" s="297">
        <f t="shared" si="22"/>
        <v>0</v>
      </c>
      <c r="DE18" s="416"/>
      <c r="DF18" s="416"/>
      <c r="DG18" s="416"/>
      <c r="DH18" s="416"/>
      <c r="DI18" s="416"/>
      <c r="DJ18" s="416"/>
      <c r="DK18" s="416"/>
    </row>
    <row r="19" spans="1:115" s="267" customFormat="1" ht="13.5">
      <c r="A19" s="415" t="s">
        <v>362</v>
      </c>
      <c r="B19" s="415">
        <v>8215</v>
      </c>
      <c r="C19" s="415" t="s">
        <v>414</v>
      </c>
      <c r="D19" s="297">
        <f t="shared" si="2"/>
        <v>18107</v>
      </c>
      <c r="E19" s="416">
        <v>14584</v>
      </c>
      <c r="F19" s="416">
        <v>3523</v>
      </c>
      <c r="G19" s="297">
        <f t="shared" si="3"/>
        <v>18107</v>
      </c>
      <c r="H19" s="297">
        <f t="shared" si="4"/>
        <v>14856</v>
      </c>
      <c r="I19" s="297">
        <f t="shared" si="5"/>
        <v>0</v>
      </c>
      <c r="J19" s="416"/>
      <c r="K19" s="416"/>
      <c r="L19" s="416"/>
      <c r="M19" s="297">
        <f t="shared" si="6"/>
        <v>11779</v>
      </c>
      <c r="N19" s="416"/>
      <c r="O19" s="416">
        <v>9609</v>
      </c>
      <c r="P19" s="416">
        <v>2170</v>
      </c>
      <c r="Q19" s="297">
        <f t="shared" si="7"/>
        <v>331</v>
      </c>
      <c r="R19" s="416">
        <v>331</v>
      </c>
      <c r="S19" s="416"/>
      <c r="T19" s="416"/>
      <c r="U19" s="297">
        <f t="shared" si="8"/>
        <v>2728</v>
      </c>
      <c r="V19" s="416"/>
      <c r="W19" s="416">
        <v>2728</v>
      </c>
      <c r="X19" s="416"/>
      <c r="Y19" s="297">
        <f t="shared" si="9"/>
        <v>0</v>
      </c>
      <c r="Z19" s="416"/>
      <c r="AA19" s="416"/>
      <c r="AB19" s="416"/>
      <c r="AC19" s="297">
        <f t="shared" si="10"/>
        <v>18</v>
      </c>
      <c r="AD19" s="416">
        <v>18</v>
      </c>
      <c r="AE19" s="416"/>
      <c r="AF19" s="416"/>
      <c r="AG19" s="416">
        <v>3251</v>
      </c>
      <c r="AH19" s="416"/>
      <c r="AI19" s="297">
        <f t="shared" si="11"/>
        <v>7</v>
      </c>
      <c r="AJ19" s="416">
        <v>7</v>
      </c>
      <c r="AK19" s="416"/>
      <c r="AL19" s="416"/>
      <c r="AM19" s="297">
        <f t="shared" si="12"/>
        <v>18107</v>
      </c>
      <c r="AN19" s="297">
        <f t="shared" si="13"/>
        <v>14959</v>
      </c>
      <c r="AO19" s="416"/>
      <c r="AP19" s="416">
        <v>11779</v>
      </c>
      <c r="AQ19" s="416"/>
      <c r="AR19" s="416">
        <v>17</v>
      </c>
      <c r="AS19" s="416"/>
      <c r="AT19" s="416">
        <v>18</v>
      </c>
      <c r="AU19" s="416">
        <v>3145</v>
      </c>
      <c r="AV19" s="297">
        <f t="shared" si="14"/>
        <v>0</v>
      </c>
      <c r="AW19" s="416"/>
      <c r="AX19" s="416"/>
      <c r="AY19" s="416"/>
      <c r="AZ19" s="416"/>
      <c r="BA19" s="416"/>
      <c r="BB19" s="416"/>
      <c r="BC19" s="416"/>
      <c r="BD19" s="297">
        <f t="shared" si="15"/>
        <v>0</v>
      </c>
      <c r="BE19" s="416"/>
      <c r="BF19" s="416"/>
      <c r="BG19" s="416"/>
      <c r="BH19" s="416"/>
      <c r="BI19" s="416"/>
      <c r="BJ19" s="416"/>
      <c r="BK19" s="416"/>
      <c r="BL19" s="297">
        <f t="shared" si="16"/>
        <v>0</v>
      </c>
      <c r="BM19" s="416"/>
      <c r="BN19" s="416"/>
      <c r="BO19" s="416"/>
      <c r="BP19" s="416"/>
      <c r="BQ19" s="416"/>
      <c r="BR19" s="416"/>
      <c r="BS19" s="416"/>
      <c r="BT19" s="297">
        <f t="shared" si="17"/>
        <v>0</v>
      </c>
      <c r="BU19" s="416"/>
      <c r="BV19" s="416"/>
      <c r="BW19" s="416"/>
      <c r="BX19" s="416"/>
      <c r="BY19" s="416"/>
      <c r="BZ19" s="416"/>
      <c r="CA19" s="416"/>
      <c r="CB19" s="297">
        <f t="shared" si="18"/>
        <v>0</v>
      </c>
      <c r="CC19" s="416"/>
      <c r="CD19" s="416"/>
      <c r="CE19" s="416"/>
      <c r="CF19" s="416"/>
      <c r="CG19" s="416"/>
      <c r="CH19" s="416"/>
      <c r="CI19" s="416"/>
      <c r="CJ19" s="297">
        <f t="shared" si="19"/>
        <v>1042</v>
      </c>
      <c r="CK19" s="416"/>
      <c r="CL19" s="416"/>
      <c r="CM19" s="416"/>
      <c r="CN19" s="416">
        <v>989</v>
      </c>
      <c r="CO19" s="416"/>
      <c r="CP19" s="416"/>
      <c r="CQ19" s="416">
        <v>53</v>
      </c>
      <c r="CR19" s="297">
        <f t="shared" si="20"/>
        <v>0</v>
      </c>
      <c r="CS19" s="416"/>
      <c r="CT19" s="416"/>
      <c r="CU19" s="416"/>
      <c r="CV19" s="416"/>
      <c r="CW19" s="416"/>
      <c r="CX19" s="416"/>
      <c r="CY19" s="416"/>
      <c r="CZ19" s="297">
        <f t="shared" si="21"/>
        <v>1718</v>
      </c>
      <c r="DA19" s="416">
        <v>1718</v>
      </c>
      <c r="DB19" s="416"/>
      <c r="DC19" s="416"/>
      <c r="DD19" s="297">
        <f t="shared" si="22"/>
        <v>388</v>
      </c>
      <c r="DE19" s="416"/>
      <c r="DF19" s="416"/>
      <c r="DG19" s="416">
        <v>331</v>
      </c>
      <c r="DH19" s="416">
        <v>4</v>
      </c>
      <c r="DI19" s="416"/>
      <c r="DJ19" s="416"/>
      <c r="DK19" s="416">
        <v>53</v>
      </c>
    </row>
    <row r="20" spans="1:115" s="267" customFormat="1" ht="13.5">
      <c r="A20" s="415" t="s">
        <v>362</v>
      </c>
      <c r="B20" s="415">
        <v>8216</v>
      </c>
      <c r="C20" s="415" t="s">
        <v>415</v>
      </c>
      <c r="D20" s="297">
        <f t="shared" si="2"/>
        <v>24490</v>
      </c>
      <c r="E20" s="416">
        <v>19124</v>
      </c>
      <c r="F20" s="416">
        <v>5366</v>
      </c>
      <c r="G20" s="297">
        <f t="shared" si="3"/>
        <v>24490</v>
      </c>
      <c r="H20" s="297">
        <f t="shared" si="4"/>
        <v>18673</v>
      </c>
      <c r="I20" s="297">
        <f t="shared" si="5"/>
        <v>0</v>
      </c>
      <c r="J20" s="416"/>
      <c r="K20" s="416"/>
      <c r="L20" s="416"/>
      <c r="M20" s="297">
        <f t="shared" si="6"/>
        <v>15980</v>
      </c>
      <c r="N20" s="416">
        <v>16</v>
      </c>
      <c r="O20" s="416">
        <v>15964</v>
      </c>
      <c r="P20" s="416"/>
      <c r="Q20" s="297">
        <f t="shared" si="7"/>
        <v>560</v>
      </c>
      <c r="R20" s="416">
        <v>15</v>
      </c>
      <c r="S20" s="416">
        <v>545</v>
      </c>
      <c r="T20" s="416"/>
      <c r="U20" s="297">
        <f t="shared" si="8"/>
        <v>2095</v>
      </c>
      <c r="V20" s="416"/>
      <c r="W20" s="416">
        <v>2095</v>
      </c>
      <c r="X20" s="416"/>
      <c r="Y20" s="297">
        <f t="shared" si="9"/>
        <v>0</v>
      </c>
      <c r="Z20" s="416"/>
      <c r="AA20" s="416"/>
      <c r="AB20" s="416"/>
      <c r="AC20" s="297">
        <f t="shared" si="10"/>
        <v>38</v>
      </c>
      <c r="AD20" s="416">
        <v>10</v>
      </c>
      <c r="AE20" s="416">
        <v>28</v>
      </c>
      <c r="AF20" s="416"/>
      <c r="AG20" s="416">
        <v>5817</v>
      </c>
      <c r="AH20" s="416"/>
      <c r="AI20" s="297">
        <f t="shared" si="11"/>
        <v>0</v>
      </c>
      <c r="AJ20" s="416"/>
      <c r="AK20" s="416"/>
      <c r="AL20" s="416"/>
      <c r="AM20" s="297">
        <f t="shared" si="12"/>
        <v>24490</v>
      </c>
      <c r="AN20" s="297">
        <f t="shared" si="13"/>
        <v>20891</v>
      </c>
      <c r="AO20" s="416"/>
      <c r="AP20" s="416">
        <v>15980</v>
      </c>
      <c r="AQ20" s="416"/>
      <c r="AR20" s="416"/>
      <c r="AS20" s="416"/>
      <c r="AT20" s="416"/>
      <c r="AU20" s="416">
        <v>4911</v>
      </c>
      <c r="AV20" s="297">
        <f t="shared" si="14"/>
        <v>1904</v>
      </c>
      <c r="AW20" s="416"/>
      <c r="AX20" s="416"/>
      <c r="AY20" s="416">
        <v>560</v>
      </c>
      <c r="AZ20" s="416">
        <v>553</v>
      </c>
      <c r="BA20" s="416"/>
      <c r="BB20" s="416">
        <v>38</v>
      </c>
      <c r="BC20" s="416">
        <v>753</v>
      </c>
      <c r="BD20" s="297">
        <f t="shared" si="15"/>
        <v>0</v>
      </c>
      <c r="BE20" s="416"/>
      <c r="BF20" s="416"/>
      <c r="BG20" s="416"/>
      <c r="BH20" s="416"/>
      <c r="BI20" s="416"/>
      <c r="BJ20" s="416"/>
      <c r="BK20" s="416"/>
      <c r="BL20" s="297">
        <f t="shared" si="16"/>
        <v>0</v>
      </c>
      <c r="BM20" s="416"/>
      <c r="BN20" s="416"/>
      <c r="BO20" s="416"/>
      <c r="BP20" s="416"/>
      <c r="BQ20" s="416"/>
      <c r="BR20" s="416"/>
      <c r="BS20" s="416"/>
      <c r="BT20" s="297">
        <f t="shared" si="17"/>
        <v>0</v>
      </c>
      <c r="BU20" s="416"/>
      <c r="BV20" s="416"/>
      <c r="BW20" s="416"/>
      <c r="BX20" s="416"/>
      <c r="BY20" s="416"/>
      <c r="BZ20" s="416"/>
      <c r="CA20" s="416"/>
      <c r="CB20" s="297">
        <f t="shared" si="18"/>
        <v>0</v>
      </c>
      <c r="CC20" s="416"/>
      <c r="CD20" s="416"/>
      <c r="CE20" s="416"/>
      <c r="CF20" s="416"/>
      <c r="CG20" s="416"/>
      <c r="CH20" s="416"/>
      <c r="CI20" s="416"/>
      <c r="CJ20" s="297">
        <f t="shared" si="19"/>
        <v>156</v>
      </c>
      <c r="CK20" s="416"/>
      <c r="CL20" s="416"/>
      <c r="CM20" s="416"/>
      <c r="CN20" s="416">
        <v>137</v>
      </c>
      <c r="CO20" s="416"/>
      <c r="CP20" s="416"/>
      <c r="CQ20" s="416">
        <v>19</v>
      </c>
      <c r="CR20" s="297">
        <f t="shared" si="20"/>
        <v>9</v>
      </c>
      <c r="CS20" s="416"/>
      <c r="CT20" s="416"/>
      <c r="CU20" s="416"/>
      <c r="CV20" s="416"/>
      <c r="CW20" s="416"/>
      <c r="CX20" s="416"/>
      <c r="CY20" s="416">
        <v>9</v>
      </c>
      <c r="CZ20" s="297">
        <f t="shared" si="21"/>
        <v>1530</v>
      </c>
      <c r="DA20" s="416">
        <v>1405</v>
      </c>
      <c r="DB20" s="416"/>
      <c r="DC20" s="416">
        <v>125</v>
      </c>
      <c r="DD20" s="297">
        <f t="shared" si="22"/>
        <v>0</v>
      </c>
      <c r="DE20" s="416"/>
      <c r="DF20" s="416"/>
      <c r="DG20" s="416"/>
      <c r="DH20" s="416"/>
      <c r="DI20" s="416"/>
      <c r="DJ20" s="416"/>
      <c r="DK20" s="416"/>
    </row>
    <row r="21" spans="1:115" s="267" customFormat="1" ht="13.5">
      <c r="A21" s="415" t="s">
        <v>362</v>
      </c>
      <c r="B21" s="415">
        <v>8217</v>
      </c>
      <c r="C21" s="415" t="s">
        <v>416</v>
      </c>
      <c r="D21" s="297">
        <f t="shared" si="2"/>
        <v>35335</v>
      </c>
      <c r="E21" s="416">
        <v>31523</v>
      </c>
      <c r="F21" s="416">
        <v>3812</v>
      </c>
      <c r="G21" s="297">
        <f t="shared" si="3"/>
        <v>35335</v>
      </c>
      <c r="H21" s="297">
        <f t="shared" si="4"/>
        <v>34798</v>
      </c>
      <c r="I21" s="297">
        <f t="shared" si="5"/>
        <v>0</v>
      </c>
      <c r="J21" s="416"/>
      <c r="K21" s="416"/>
      <c r="L21" s="416"/>
      <c r="M21" s="297">
        <f t="shared" si="6"/>
        <v>27159</v>
      </c>
      <c r="N21" s="416">
        <v>168</v>
      </c>
      <c r="O21" s="416">
        <v>23794</v>
      </c>
      <c r="P21" s="416">
        <v>3197</v>
      </c>
      <c r="Q21" s="297">
        <f t="shared" si="7"/>
        <v>5797</v>
      </c>
      <c r="R21" s="416">
        <v>15</v>
      </c>
      <c r="S21" s="416">
        <v>5368</v>
      </c>
      <c r="T21" s="416">
        <v>414</v>
      </c>
      <c r="U21" s="297">
        <f t="shared" si="8"/>
        <v>1389</v>
      </c>
      <c r="V21" s="416">
        <v>30</v>
      </c>
      <c r="W21" s="416">
        <v>1327</v>
      </c>
      <c r="X21" s="416">
        <v>32</v>
      </c>
      <c r="Y21" s="297">
        <f t="shared" si="9"/>
        <v>0</v>
      </c>
      <c r="Z21" s="416"/>
      <c r="AA21" s="416"/>
      <c r="AB21" s="416"/>
      <c r="AC21" s="297">
        <f t="shared" si="10"/>
        <v>453</v>
      </c>
      <c r="AD21" s="416">
        <v>114</v>
      </c>
      <c r="AE21" s="416">
        <v>339</v>
      </c>
      <c r="AF21" s="416"/>
      <c r="AG21" s="416">
        <v>537</v>
      </c>
      <c r="AH21" s="416"/>
      <c r="AI21" s="297">
        <f t="shared" si="11"/>
        <v>0</v>
      </c>
      <c r="AJ21" s="416"/>
      <c r="AK21" s="416"/>
      <c r="AL21" s="416"/>
      <c r="AM21" s="297">
        <f t="shared" si="12"/>
        <v>35335</v>
      </c>
      <c r="AN21" s="297">
        <f t="shared" si="13"/>
        <v>27330</v>
      </c>
      <c r="AO21" s="416"/>
      <c r="AP21" s="416">
        <v>27159</v>
      </c>
      <c r="AQ21" s="416"/>
      <c r="AR21" s="416"/>
      <c r="AS21" s="416"/>
      <c r="AT21" s="416"/>
      <c r="AU21" s="416">
        <v>171</v>
      </c>
      <c r="AV21" s="297">
        <f t="shared" si="14"/>
        <v>5138</v>
      </c>
      <c r="AW21" s="416"/>
      <c r="AX21" s="416"/>
      <c r="AY21" s="416">
        <v>2930</v>
      </c>
      <c r="AZ21" s="416">
        <v>1389</v>
      </c>
      <c r="BA21" s="416"/>
      <c r="BB21" s="416">
        <v>453</v>
      </c>
      <c r="BC21" s="416">
        <v>366</v>
      </c>
      <c r="BD21" s="297">
        <f t="shared" si="15"/>
        <v>0</v>
      </c>
      <c r="BE21" s="416"/>
      <c r="BF21" s="416"/>
      <c r="BG21" s="416"/>
      <c r="BH21" s="416"/>
      <c r="BI21" s="416"/>
      <c r="BJ21" s="416"/>
      <c r="BK21" s="416"/>
      <c r="BL21" s="297">
        <f t="shared" si="16"/>
        <v>0</v>
      </c>
      <c r="BM21" s="416"/>
      <c r="BN21" s="416"/>
      <c r="BO21" s="416"/>
      <c r="BP21" s="416"/>
      <c r="BQ21" s="416"/>
      <c r="BR21" s="416"/>
      <c r="BS21" s="416"/>
      <c r="BT21" s="297">
        <f t="shared" si="17"/>
        <v>0</v>
      </c>
      <c r="BU21" s="416"/>
      <c r="BV21" s="416"/>
      <c r="BW21" s="416"/>
      <c r="BX21" s="416"/>
      <c r="BY21" s="416"/>
      <c r="BZ21" s="416"/>
      <c r="CA21" s="416"/>
      <c r="CB21" s="297">
        <f t="shared" si="18"/>
        <v>2867</v>
      </c>
      <c r="CC21" s="416"/>
      <c r="CD21" s="416"/>
      <c r="CE21" s="416">
        <v>2867</v>
      </c>
      <c r="CF21" s="416"/>
      <c r="CG21" s="416"/>
      <c r="CH21" s="416"/>
      <c r="CI21" s="416"/>
      <c r="CJ21" s="297">
        <f t="shared" si="19"/>
        <v>0</v>
      </c>
      <c r="CK21" s="416"/>
      <c r="CL21" s="416"/>
      <c r="CM21" s="416"/>
      <c r="CN21" s="416"/>
      <c r="CO21" s="416"/>
      <c r="CP21" s="416"/>
      <c r="CQ21" s="416"/>
      <c r="CR21" s="297">
        <f t="shared" si="20"/>
        <v>0</v>
      </c>
      <c r="CS21" s="416"/>
      <c r="CT21" s="416"/>
      <c r="CU21" s="416"/>
      <c r="CV21" s="416"/>
      <c r="CW21" s="416"/>
      <c r="CX21" s="416"/>
      <c r="CY21" s="416"/>
      <c r="CZ21" s="297">
        <f t="shared" si="21"/>
        <v>0</v>
      </c>
      <c r="DA21" s="416"/>
      <c r="DB21" s="416"/>
      <c r="DC21" s="416"/>
      <c r="DD21" s="297">
        <f t="shared" si="22"/>
        <v>0</v>
      </c>
      <c r="DE21" s="416"/>
      <c r="DF21" s="416"/>
      <c r="DG21" s="416"/>
      <c r="DH21" s="416"/>
      <c r="DI21" s="416"/>
      <c r="DJ21" s="416"/>
      <c r="DK21" s="416"/>
    </row>
    <row r="22" spans="1:115" s="267" customFormat="1" ht="13.5">
      <c r="A22" s="415" t="s">
        <v>362</v>
      </c>
      <c r="B22" s="415">
        <v>8219</v>
      </c>
      <c r="C22" s="415" t="s">
        <v>417</v>
      </c>
      <c r="D22" s="297">
        <f t="shared" si="2"/>
        <v>29245</v>
      </c>
      <c r="E22" s="416">
        <v>23474</v>
      </c>
      <c r="F22" s="416">
        <v>5771</v>
      </c>
      <c r="G22" s="297">
        <f t="shared" si="3"/>
        <v>29245</v>
      </c>
      <c r="H22" s="297">
        <f t="shared" si="4"/>
        <v>27031</v>
      </c>
      <c r="I22" s="297">
        <f t="shared" si="5"/>
        <v>0</v>
      </c>
      <c r="J22" s="416"/>
      <c r="K22" s="416"/>
      <c r="L22" s="416"/>
      <c r="M22" s="297">
        <f t="shared" si="6"/>
        <v>21753</v>
      </c>
      <c r="N22" s="416"/>
      <c r="O22" s="416">
        <v>17083</v>
      </c>
      <c r="P22" s="416">
        <v>4670</v>
      </c>
      <c r="Q22" s="297">
        <f t="shared" si="7"/>
        <v>890</v>
      </c>
      <c r="R22" s="416"/>
      <c r="S22" s="416">
        <v>759</v>
      </c>
      <c r="T22" s="416">
        <v>131</v>
      </c>
      <c r="U22" s="297">
        <f t="shared" si="8"/>
        <v>4312</v>
      </c>
      <c r="V22" s="416"/>
      <c r="W22" s="416">
        <v>4304</v>
      </c>
      <c r="X22" s="416">
        <v>8</v>
      </c>
      <c r="Y22" s="297">
        <f t="shared" si="9"/>
        <v>0</v>
      </c>
      <c r="Z22" s="416"/>
      <c r="AA22" s="416"/>
      <c r="AB22" s="416"/>
      <c r="AC22" s="297">
        <f t="shared" si="10"/>
        <v>76</v>
      </c>
      <c r="AD22" s="416"/>
      <c r="AE22" s="416">
        <v>25</v>
      </c>
      <c r="AF22" s="416">
        <v>51</v>
      </c>
      <c r="AG22" s="416">
        <v>2214</v>
      </c>
      <c r="AH22" s="416"/>
      <c r="AI22" s="297">
        <f t="shared" si="11"/>
        <v>3</v>
      </c>
      <c r="AJ22" s="416"/>
      <c r="AK22" s="416">
        <v>3</v>
      </c>
      <c r="AL22" s="416"/>
      <c r="AM22" s="297">
        <f t="shared" si="12"/>
        <v>29245</v>
      </c>
      <c r="AN22" s="297">
        <f t="shared" si="13"/>
        <v>22936</v>
      </c>
      <c r="AO22" s="416"/>
      <c r="AP22" s="416">
        <v>21753</v>
      </c>
      <c r="AQ22" s="416"/>
      <c r="AR22" s="416"/>
      <c r="AS22" s="416"/>
      <c r="AT22" s="416"/>
      <c r="AU22" s="416">
        <v>1183</v>
      </c>
      <c r="AV22" s="297">
        <f t="shared" si="14"/>
        <v>848</v>
      </c>
      <c r="AW22" s="416"/>
      <c r="AX22" s="416"/>
      <c r="AY22" s="416"/>
      <c r="AZ22" s="416"/>
      <c r="BA22" s="416"/>
      <c r="BB22" s="416">
        <v>76</v>
      </c>
      <c r="BC22" s="416">
        <v>772</v>
      </c>
      <c r="BD22" s="297">
        <f t="shared" si="15"/>
        <v>0</v>
      </c>
      <c r="BE22" s="416"/>
      <c r="BF22" s="416"/>
      <c r="BG22" s="416"/>
      <c r="BH22" s="416"/>
      <c r="BI22" s="416"/>
      <c r="BJ22" s="416"/>
      <c r="BK22" s="416"/>
      <c r="BL22" s="297">
        <f t="shared" si="16"/>
        <v>0</v>
      </c>
      <c r="BM22" s="416"/>
      <c r="BN22" s="416"/>
      <c r="BO22" s="416"/>
      <c r="BP22" s="416"/>
      <c r="BQ22" s="416"/>
      <c r="BR22" s="416"/>
      <c r="BS22" s="416"/>
      <c r="BT22" s="297">
        <f t="shared" si="17"/>
        <v>0</v>
      </c>
      <c r="BU22" s="416"/>
      <c r="BV22" s="416"/>
      <c r="BW22" s="416"/>
      <c r="BX22" s="416"/>
      <c r="BY22" s="416"/>
      <c r="BZ22" s="416"/>
      <c r="CA22" s="416"/>
      <c r="CB22" s="297">
        <f t="shared" si="18"/>
        <v>0</v>
      </c>
      <c r="CC22" s="416"/>
      <c r="CD22" s="416"/>
      <c r="CE22" s="416"/>
      <c r="CF22" s="416"/>
      <c r="CG22" s="416"/>
      <c r="CH22" s="416"/>
      <c r="CI22" s="416"/>
      <c r="CJ22" s="297">
        <f t="shared" si="19"/>
        <v>2332</v>
      </c>
      <c r="CK22" s="416"/>
      <c r="CL22" s="416"/>
      <c r="CM22" s="416">
        <v>890</v>
      </c>
      <c r="CN22" s="416">
        <v>1183</v>
      </c>
      <c r="CO22" s="416"/>
      <c r="CP22" s="416"/>
      <c r="CQ22" s="416">
        <v>259</v>
      </c>
      <c r="CR22" s="297">
        <f t="shared" si="20"/>
        <v>0</v>
      </c>
      <c r="CS22" s="416"/>
      <c r="CT22" s="416"/>
      <c r="CU22" s="416"/>
      <c r="CV22" s="416"/>
      <c r="CW22" s="416"/>
      <c r="CX22" s="416"/>
      <c r="CY22" s="416"/>
      <c r="CZ22" s="297">
        <f t="shared" si="21"/>
        <v>3129</v>
      </c>
      <c r="DA22" s="416">
        <v>3129</v>
      </c>
      <c r="DB22" s="416"/>
      <c r="DC22" s="416"/>
      <c r="DD22" s="297">
        <f t="shared" si="22"/>
        <v>0</v>
      </c>
      <c r="DE22" s="416"/>
      <c r="DF22" s="416"/>
      <c r="DG22" s="416"/>
      <c r="DH22" s="416"/>
      <c r="DI22" s="416"/>
      <c r="DJ22" s="416"/>
      <c r="DK22" s="416"/>
    </row>
    <row r="23" spans="1:115" s="267" customFormat="1" ht="13.5">
      <c r="A23" s="415" t="s">
        <v>362</v>
      </c>
      <c r="B23" s="415">
        <v>8220</v>
      </c>
      <c r="C23" s="415" t="s">
        <v>418</v>
      </c>
      <c r="D23" s="297">
        <f t="shared" si="2"/>
        <v>82035</v>
      </c>
      <c r="E23" s="416">
        <v>52497</v>
      </c>
      <c r="F23" s="416">
        <v>29538</v>
      </c>
      <c r="G23" s="297">
        <f t="shared" si="3"/>
        <v>82035</v>
      </c>
      <c r="H23" s="297">
        <f t="shared" si="4"/>
        <v>80507</v>
      </c>
      <c r="I23" s="297">
        <f t="shared" si="5"/>
        <v>0</v>
      </c>
      <c r="J23" s="416"/>
      <c r="K23" s="416"/>
      <c r="L23" s="416"/>
      <c r="M23" s="297">
        <f t="shared" si="6"/>
        <v>70325</v>
      </c>
      <c r="N23" s="416"/>
      <c r="O23" s="416">
        <v>43030</v>
      </c>
      <c r="P23" s="416">
        <v>27295</v>
      </c>
      <c r="Q23" s="297">
        <f t="shared" si="7"/>
        <v>4412</v>
      </c>
      <c r="R23" s="416"/>
      <c r="S23" s="416">
        <v>2691</v>
      </c>
      <c r="T23" s="416">
        <v>1721</v>
      </c>
      <c r="U23" s="297">
        <f t="shared" si="8"/>
        <v>5001</v>
      </c>
      <c r="V23" s="416"/>
      <c r="W23" s="416">
        <v>4886</v>
      </c>
      <c r="X23" s="416">
        <v>115</v>
      </c>
      <c r="Y23" s="297">
        <f t="shared" si="9"/>
        <v>61</v>
      </c>
      <c r="Z23" s="416">
        <v>14</v>
      </c>
      <c r="AA23" s="416">
        <v>47</v>
      </c>
      <c r="AB23" s="416"/>
      <c r="AC23" s="297">
        <f t="shared" si="10"/>
        <v>708</v>
      </c>
      <c r="AD23" s="416"/>
      <c r="AE23" s="416">
        <v>301</v>
      </c>
      <c r="AF23" s="416">
        <v>407</v>
      </c>
      <c r="AG23" s="416">
        <v>1528</v>
      </c>
      <c r="AH23" s="416"/>
      <c r="AI23" s="297">
        <f t="shared" si="11"/>
        <v>14</v>
      </c>
      <c r="AJ23" s="416">
        <v>14</v>
      </c>
      <c r="AK23" s="416"/>
      <c r="AL23" s="416"/>
      <c r="AM23" s="297">
        <f t="shared" si="12"/>
        <v>82035</v>
      </c>
      <c r="AN23" s="297">
        <f t="shared" si="13"/>
        <v>70929</v>
      </c>
      <c r="AO23" s="416"/>
      <c r="AP23" s="416">
        <v>70325</v>
      </c>
      <c r="AQ23" s="416"/>
      <c r="AR23" s="416"/>
      <c r="AS23" s="416"/>
      <c r="AT23" s="416"/>
      <c r="AU23" s="416">
        <v>604</v>
      </c>
      <c r="AV23" s="297">
        <f t="shared" si="14"/>
        <v>6010</v>
      </c>
      <c r="AW23" s="416"/>
      <c r="AX23" s="416"/>
      <c r="AY23" s="416">
        <v>4412</v>
      </c>
      <c r="AZ23" s="416"/>
      <c r="BA23" s="416"/>
      <c r="BB23" s="416">
        <v>708</v>
      </c>
      <c r="BC23" s="416">
        <v>890</v>
      </c>
      <c r="BD23" s="297">
        <f t="shared" si="15"/>
        <v>0</v>
      </c>
      <c r="BE23" s="416"/>
      <c r="BF23" s="416"/>
      <c r="BG23" s="416"/>
      <c r="BH23" s="416"/>
      <c r="BI23" s="416"/>
      <c r="BJ23" s="416"/>
      <c r="BK23" s="416"/>
      <c r="BL23" s="297">
        <f t="shared" si="16"/>
        <v>0</v>
      </c>
      <c r="BM23" s="416"/>
      <c r="BN23" s="416"/>
      <c r="BO23" s="416"/>
      <c r="BP23" s="416"/>
      <c r="BQ23" s="416"/>
      <c r="BR23" s="416"/>
      <c r="BS23" s="416"/>
      <c r="BT23" s="297">
        <f t="shared" si="17"/>
        <v>0</v>
      </c>
      <c r="BU23" s="416"/>
      <c r="BV23" s="416"/>
      <c r="BW23" s="416"/>
      <c r="BX23" s="416"/>
      <c r="BY23" s="416"/>
      <c r="BZ23" s="416"/>
      <c r="CA23" s="416"/>
      <c r="CB23" s="297">
        <f t="shared" si="18"/>
        <v>0</v>
      </c>
      <c r="CC23" s="416"/>
      <c r="CD23" s="416"/>
      <c r="CE23" s="416"/>
      <c r="CF23" s="416"/>
      <c r="CG23" s="416"/>
      <c r="CH23" s="416"/>
      <c r="CI23" s="416"/>
      <c r="CJ23" s="297">
        <f t="shared" si="19"/>
        <v>4561</v>
      </c>
      <c r="CK23" s="416"/>
      <c r="CL23" s="416"/>
      <c r="CM23" s="416"/>
      <c r="CN23" s="416">
        <v>4466</v>
      </c>
      <c r="CO23" s="416">
        <v>61</v>
      </c>
      <c r="CP23" s="416"/>
      <c r="CQ23" s="416">
        <v>34</v>
      </c>
      <c r="CR23" s="297">
        <f t="shared" si="20"/>
        <v>0</v>
      </c>
      <c r="CS23" s="416"/>
      <c r="CT23" s="416"/>
      <c r="CU23" s="416"/>
      <c r="CV23" s="416"/>
      <c r="CW23" s="416"/>
      <c r="CX23" s="416"/>
      <c r="CY23" s="416"/>
      <c r="CZ23" s="297">
        <f t="shared" si="21"/>
        <v>535</v>
      </c>
      <c r="DA23" s="416">
        <v>535</v>
      </c>
      <c r="DB23" s="416"/>
      <c r="DC23" s="416"/>
      <c r="DD23" s="297">
        <f t="shared" si="22"/>
        <v>0</v>
      </c>
      <c r="DE23" s="416"/>
      <c r="DF23" s="416"/>
      <c r="DG23" s="416"/>
      <c r="DH23" s="416"/>
      <c r="DI23" s="416"/>
      <c r="DJ23" s="416"/>
      <c r="DK23" s="416"/>
    </row>
    <row r="24" spans="1:115" s="267" customFormat="1" ht="13.5">
      <c r="A24" s="415" t="s">
        <v>362</v>
      </c>
      <c r="B24" s="415">
        <v>8221</v>
      </c>
      <c r="C24" s="415" t="s">
        <v>419</v>
      </c>
      <c r="D24" s="297">
        <f t="shared" si="2"/>
        <v>67620</v>
      </c>
      <c r="E24" s="416">
        <v>51671</v>
      </c>
      <c r="F24" s="416">
        <v>15949</v>
      </c>
      <c r="G24" s="297">
        <f t="shared" si="3"/>
        <v>67620</v>
      </c>
      <c r="H24" s="297">
        <f t="shared" si="4"/>
        <v>64861</v>
      </c>
      <c r="I24" s="297">
        <f t="shared" si="5"/>
        <v>0</v>
      </c>
      <c r="J24" s="416"/>
      <c r="K24" s="416"/>
      <c r="L24" s="416"/>
      <c r="M24" s="297">
        <f t="shared" si="6"/>
        <v>51712</v>
      </c>
      <c r="N24" s="416">
        <v>572</v>
      </c>
      <c r="O24" s="416">
        <v>38078</v>
      </c>
      <c r="P24" s="416">
        <v>13062</v>
      </c>
      <c r="Q24" s="297">
        <f t="shared" si="7"/>
        <v>3276</v>
      </c>
      <c r="R24" s="416">
        <v>516</v>
      </c>
      <c r="S24" s="416">
        <v>2632</v>
      </c>
      <c r="T24" s="416">
        <v>128</v>
      </c>
      <c r="U24" s="297">
        <f t="shared" si="8"/>
        <v>9812</v>
      </c>
      <c r="V24" s="416">
        <v>413</v>
      </c>
      <c r="W24" s="416">
        <v>9399</v>
      </c>
      <c r="X24" s="416"/>
      <c r="Y24" s="297">
        <f t="shared" si="9"/>
        <v>0</v>
      </c>
      <c r="Z24" s="416"/>
      <c r="AA24" s="416"/>
      <c r="AB24" s="416"/>
      <c r="AC24" s="297">
        <f t="shared" si="10"/>
        <v>61</v>
      </c>
      <c r="AD24" s="416"/>
      <c r="AE24" s="416">
        <v>61</v>
      </c>
      <c r="AF24" s="416"/>
      <c r="AG24" s="416">
        <v>2759</v>
      </c>
      <c r="AH24" s="416"/>
      <c r="AI24" s="297">
        <f t="shared" si="11"/>
        <v>0</v>
      </c>
      <c r="AJ24" s="416"/>
      <c r="AK24" s="416"/>
      <c r="AL24" s="416"/>
      <c r="AM24" s="297">
        <f t="shared" si="12"/>
        <v>67620</v>
      </c>
      <c r="AN24" s="297">
        <f t="shared" si="13"/>
        <v>54048</v>
      </c>
      <c r="AO24" s="416"/>
      <c r="AP24" s="416">
        <v>51712</v>
      </c>
      <c r="AQ24" s="416"/>
      <c r="AR24" s="416"/>
      <c r="AS24" s="416"/>
      <c r="AT24" s="416"/>
      <c r="AU24" s="416">
        <v>2336</v>
      </c>
      <c r="AV24" s="297">
        <f t="shared" si="14"/>
        <v>3760</v>
      </c>
      <c r="AW24" s="416"/>
      <c r="AX24" s="416"/>
      <c r="AY24" s="416">
        <v>3276</v>
      </c>
      <c r="AZ24" s="416"/>
      <c r="BA24" s="416"/>
      <c r="BB24" s="416">
        <v>61</v>
      </c>
      <c r="BC24" s="416">
        <v>423</v>
      </c>
      <c r="BD24" s="297">
        <f t="shared" si="15"/>
        <v>0</v>
      </c>
      <c r="BE24" s="416"/>
      <c r="BF24" s="416"/>
      <c r="BG24" s="416"/>
      <c r="BH24" s="416"/>
      <c r="BI24" s="416"/>
      <c r="BJ24" s="416"/>
      <c r="BK24" s="416"/>
      <c r="BL24" s="297">
        <f t="shared" si="16"/>
        <v>0</v>
      </c>
      <c r="BM24" s="416"/>
      <c r="BN24" s="416"/>
      <c r="BO24" s="416"/>
      <c r="BP24" s="416"/>
      <c r="BQ24" s="416"/>
      <c r="BR24" s="416"/>
      <c r="BS24" s="416"/>
      <c r="BT24" s="297">
        <f t="shared" si="17"/>
        <v>0</v>
      </c>
      <c r="BU24" s="416"/>
      <c r="BV24" s="416"/>
      <c r="BW24" s="416"/>
      <c r="BX24" s="416"/>
      <c r="BY24" s="416"/>
      <c r="BZ24" s="416"/>
      <c r="CA24" s="416"/>
      <c r="CB24" s="297">
        <f t="shared" si="18"/>
        <v>0</v>
      </c>
      <c r="CC24" s="416"/>
      <c r="CD24" s="416"/>
      <c r="CE24" s="416"/>
      <c r="CF24" s="416"/>
      <c r="CG24" s="416"/>
      <c r="CH24" s="416"/>
      <c r="CI24" s="416"/>
      <c r="CJ24" s="297">
        <f t="shared" si="19"/>
        <v>2167</v>
      </c>
      <c r="CK24" s="416"/>
      <c r="CL24" s="416"/>
      <c r="CM24" s="416"/>
      <c r="CN24" s="416">
        <v>2167</v>
      </c>
      <c r="CO24" s="416"/>
      <c r="CP24" s="416"/>
      <c r="CQ24" s="416"/>
      <c r="CR24" s="297">
        <f t="shared" si="20"/>
        <v>0</v>
      </c>
      <c r="CS24" s="416"/>
      <c r="CT24" s="416"/>
      <c r="CU24" s="416"/>
      <c r="CV24" s="416"/>
      <c r="CW24" s="416"/>
      <c r="CX24" s="416"/>
      <c r="CY24" s="416"/>
      <c r="CZ24" s="297">
        <f t="shared" si="21"/>
        <v>7645</v>
      </c>
      <c r="DA24" s="416">
        <v>7645</v>
      </c>
      <c r="DB24" s="416"/>
      <c r="DC24" s="416"/>
      <c r="DD24" s="297">
        <f t="shared" si="22"/>
        <v>0</v>
      </c>
      <c r="DE24" s="416"/>
      <c r="DF24" s="416"/>
      <c r="DG24" s="416"/>
      <c r="DH24" s="416"/>
      <c r="DI24" s="416"/>
      <c r="DJ24" s="416"/>
      <c r="DK24" s="416"/>
    </row>
    <row r="25" spans="1:115" s="267" customFormat="1" ht="13.5">
      <c r="A25" s="415" t="s">
        <v>362</v>
      </c>
      <c r="B25" s="415">
        <v>8222</v>
      </c>
      <c r="C25" s="415" t="s">
        <v>420</v>
      </c>
      <c r="D25" s="297">
        <f t="shared" si="2"/>
        <v>23454</v>
      </c>
      <c r="E25" s="416">
        <v>18952</v>
      </c>
      <c r="F25" s="416">
        <v>4502</v>
      </c>
      <c r="G25" s="297">
        <f t="shared" si="3"/>
        <v>23454</v>
      </c>
      <c r="H25" s="297">
        <f t="shared" si="4"/>
        <v>20681</v>
      </c>
      <c r="I25" s="297">
        <f t="shared" si="5"/>
        <v>0</v>
      </c>
      <c r="J25" s="416"/>
      <c r="K25" s="416"/>
      <c r="L25" s="416"/>
      <c r="M25" s="297">
        <f t="shared" si="6"/>
        <v>15831</v>
      </c>
      <c r="N25" s="416"/>
      <c r="O25" s="416">
        <v>12617</v>
      </c>
      <c r="P25" s="416">
        <v>3214</v>
      </c>
      <c r="Q25" s="297">
        <f t="shared" si="7"/>
        <v>2888</v>
      </c>
      <c r="R25" s="416"/>
      <c r="S25" s="416">
        <v>2624</v>
      </c>
      <c r="T25" s="416">
        <v>264</v>
      </c>
      <c r="U25" s="297">
        <f t="shared" si="8"/>
        <v>1810</v>
      </c>
      <c r="V25" s="416"/>
      <c r="W25" s="416">
        <v>1810</v>
      </c>
      <c r="X25" s="416"/>
      <c r="Y25" s="297">
        <f t="shared" si="9"/>
        <v>10</v>
      </c>
      <c r="Z25" s="416"/>
      <c r="AA25" s="416">
        <v>10</v>
      </c>
      <c r="AB25" s="416"/>
      <c r="AC25" s="297">
        <f t="shared" si="10"/>
        <v>142</v>
      </c>
      <c r="AD25" s="416"/>
      <c r="AE25" s="416">
        <v>142</v>
      </c>
      <c r="AF25" s="416"/>
      <c r="AG25" s="416">
        <v>2773</v>
      </c>
      <c r="AH25" s="416"/>
      <c r="AI25" s="297">
        <f t="shared" si="11"/>
        <v>7</v>
      </c>
      <c r="AJ25" s="416"/>
      <c r="AK25" s="416">
        <v>7</v>
      </c>
      <c r="AL25" s="416"/>
      <c r="AM25" s="297">
        <f t="shared" si="12"/>
        <v>23454</v>
      </c>
      <c r="AN25" s="297">
        <f t="shared" si="13"/>
        <v>0</v>
      </c>
      <c r="AO25" s="416"/>
      <c r="AP25" s="416"/>
      <c r="AQ25" s="416"/>
      <c r="AR25" s="416"/>
      <c r="AS25" s="416"/>
      <c r="AT25" s="416"/>
      <c r="AU25" s="416"/>
      <c r="AV25" s="297">
        <f t="shared" si="14"/>
        <v>2839</v>
      </c>
      <c r="AW25" s="416"/>
      <c r="AX25" s="416"/>
      <c r="AY25" s="416">
        <v>1451</v>
      </c>
      <c r="AZ25" s="416"/>
      <c r="BA25" s="416">
        <v>3</v>
      </c>
      <c r="BB25" s="416">
        <v>142</v>
      </c>
      <c r="BC25" s="416">
        <v>1243</v>
      </c>
      <c r="BD25" s="297">
        <f t="shared" si="15"/>
        <v>0</v>
      </c>
      <c r="BE25" s="416"/>
      <c r="BF25" s="416"/>
      <c r="BG25" s="416"/>
      <c r="BH25" s="416"/>
      <c r="BI25" s="416"/>
      <c r="BJ25" s="416"/>
      <c r="BK25" s="416"/>
      <c r="BL25" s="297">
        <f t="shared" si="16"/>
        <v>0</v>
      </c>
      <c r="BM25" s="416"/>
      <c r="BN25" s="416"/>
      <c r="BO25" s="416"/>
      <c r="BP25" s="416"/>
      <c r="BQ25" s="416"/>
      <c r="BR25" s="416"/>
      <c r="BS25" s="416"/>
      <c r="BT25" s="297">
        <f t="shared" si="17"/>
        <v>0</v>
      </c>
      <c r="BU25" s="416"/>
      <c r="BV25" s="416"/>
      <c r="BW25" s="416"/>
      <c r="BX25" s="416"/>
      <c r="BY25" s="416"/>
      <c r="BZ25" s="416"/>
      <c r="CA25" s="416"/>
      <c r="CB25" s="297">
        <f t="shared" si="18"/>
        <v>17833</v>
      </c>
      <c r="CC25" s="416"/>
      <c r="CD25" s="416">
        <v>15831</v>
      </c>
      <c r="CE25" s="416">
        <v>1083</v>
      </c>
      <c r="CF25" s="416"/>
      <c r="CG25" s="416"/>
      <c r="CH25" s="416"/>
      <c r="CI25" s="416">
        <v>919</v>
      </c>
      <c r="CJ25" s="297">
        <f t="shared" si="19"/>
        <v>866</v>
      </c>
      <c r="CK25" s="416"/>
      <c r="CL25" s="416"/>
      <c r="CM25" s="416">
        <v>354</v>
      </c>
      <c r="CN25" s="416">
        <v>365</v>
      </c>
      <c r="CO25" s="416"/>
      <c r="CP25" s="416"/>
      <c r="CQ25" s="416">
        <v>147</v>
      </c>
      <c r="CR25" s="297">
        <f t="shared" si="20"/>
        <v>0</v>
      </c>
      <c r="CS25" s="416"/>
      <c r="CT25" s="416"/>
      <c r="CU25" s="416"/>
      <c r="CV25" s="416"/>
      <c r="CW25" s="416"/>
      <c r="CX25" s="416"/>
      <c r="CY25" s="416"/>
      <c r="CZ25" s="297">
        <f t="shared" si="21"/>
        <v>1916</v>
      </c>
      <c r="DA25" s="416">
        <v>1445</v>
      </c>
      <c r="DB25" s="416">
        <v>7</v>
      </c>
      <c r="DC25" s="416">
        <v>464</v>
      </c>
      <c r="DD25" s="297">
        <f t="shared" si="22"/>
        <v>0</v>
      </c>
      <c r="DE25" s="416"/>
      <c r="DF25" s="416"/>
      <c r="DG25" s="416"/>
      <c r="DH25" s="416"/>
      <c r="DI25" s="416"/>
      <c r="DJ25" s="416"/>
      <c r="DK25" s="416"/>
    </row>
    <row r="26" spans="1:115" s="267" customFormat="1" ht="13.5">
      <c r="A26" s="415" t="s">
        <v>362</v>
      </c>
      <c r="B26" s="415">
        <v>8223</v>
      </c>
      <c r="C26" s="415" t="s">
        <v>421</v>
      </c>
      <c r="D26" s="297">
        <f t="shared" si="2"/>
        <v>10888</v>
      </c>
      <c r="E26" s="416">
        <v>8453</v>
      </c>
      <c r="F26" s="416">
        <v>2435</v>
      </c>
      <c r="G26" s="297">
        <f t="shared" si="3"/>
        <v>10888</v>
      </c>
      <c r="H26" s="297">
        <f t="shared" si="4"/>
        <v>9694</v>
      </c>
      <c r="I26" s="297">
        <f t="shared" si="5"/>
        <v>0</v>
      </c>
      <c r="J26" s="416"/>
      <c r="K26" s="416"/>
      <c r="L26" s="416"/>
      <c r="M26" s="297">
        <f t="shared" si="6"/>
        <v>7297</v>
      </c>
      <c r="N26" s="416"/>
      <c r="O26" s="416">
        <v>5472</v>
      </c>
      <c r="P26" s="416">
        <v>1825</v>
      </c>
      <c r="Q26" s="297">
        <f t="shared" si="7"/>
        <v>542</v>
      </c>
      <c r="R26" s="416"/>
      <c r="S26" s="416">
        <v>480</v>
      </c>
      <c r="T26" s="416">
        <v>62</v>
      </c>
      <c r="U26" s="297">
        <f t="shared" si="8"/>
        <v>1851</v>
      </c>
      <c r="V26" s="416"/>
      <c r="W26" s="416">
        <v>1851</v>
      </c>
      <c r="X26" s="416"/>
      <c r="Y26" s="297">
        <f t="shared" si="9"/>
        <v>0</v>
      </c>
      <c r="Z26" s="416"/>
      <c r="AA26" s="416"/>
      <c r="AB26" s="416"/>
      <c r="AC26" s="297">
        <f t="shared" si="10"/>
        <v>4</v>
      </c>
      <c r="AD26" s="416"/>
      <c r="AE26" s="416"/>
      <c r="AF26" s="416">
        <v>4</v>
      </c>
      <c r="AG26" s="416">
        <v>1194</v>
      </c>
      <c r="AH26" s="416"/>
      <c r="AI26" s="297">
        <f t="shared" si="11"/>
        <v>0</v>
      </c>
      <c r="AJ26" s="416"/>
      <c r="AK26" s="416"/>
      <c r="AL26" s="416"/>
      <c r="AM26" s="297">
        <f t="shared" si="12"/>
        <v>10888</v>
      </c>
      <c r="AN26" s="297">
        <f t="shared" si="13"/>
        <v>8138</v>
      </c>
      <c r="AO26" s="416"/>
      <c r="AP26" s="416">
        <v>7297</v>
      </c>
      <c r="AQ26" s="416"/>
      <c r="AR26" s="416"/>
      <c r="AS26" s="416"/>
      <c r="AT26" s="416"/>
      <c r="AU26" s="416">
        <v>841</v>
      </c>
      <c r="AV26" s="297">
        <f t="shared" si="14"/>
        <v>894</v>
      </c>
      <c r="AW26" s="416"/>
      <c r="AX26" s="416"/>
      <c r="AY26" s="416">
        <v>542</v>
      </c>
      <c r="AZ26" s="416"/>
      <c r="BA26" s="416"/>
      <c r="BB26" s="416">
        <v>4</v>
      </c>
      <c r="BC26" s="416">
        <v>348</v>
      </c>
      <c r="BD26" s="297">
        <f t="shared" si="15"/>
        <v>0</v>
      </c>
      <c r="BE26" s="416"/>
      <c r="BF26" s="416"/>
      <c r="BG26" s="416"/>
      <c r="BH26" s="416"/>
      <c r="BI26" s="416"/>
      <c r="BJ26" s="416"/>
      <c r="BK26" s="416"/>
      <c r="BL26" s="297">
        <f t="shared" si="16"/>
        <v>0</v>
      </c>
      <c r="BM26" s="416"/>
      <c r="BN26" s="416"/>
      <c r="BO26" s="416"/>
      <c r="BP26" s="416"/>
      <c r="BQ26" s="416"/>
      <c r="BR26" s="416"/>
      <c r="BS26" s="416"/>
      <c r="BT26" s="297">
        <f t="shared" si="17"/>
        <v>0</v>
      </c>
      <c r="BU26" s="416"/>
      <c r="BV26" s="416"/>
      <c r="BW26" s="416"/>
      <c r="BX26" s="416"/>
      <c r="BY26" s="416"/>
      <c r="BZ26" s="416"/>
      <c r="CA26" s="416"/>
      <c r="CB26" s="297">
        <f t="shared" si="18"/>
        <v>0</v>
      </c>
      <c r="CC26" s="416"/>
      <c r="CD26" s="416"/>
      <c r="CE26" s="416"/>
      <c r="CF26" s="416"/>
      <c r="CG26" s="416"/>
      <c r="CH26" s="416"/>
      <c r="CI26" s="416"/>
      <c r="CJ26" s="297">
        <f t="shared" si="19"/>
        <v>1856</v>
      </c>
      <c r="CK26" s="416"/>
      <c r="CL26" s="416"/>
      <c r="CM26" s="416"/>
      <c r="CN26" s="416">
        <v>1851</v>
      </c>
      <c r="CO26" s="416"/>
      <c r="CP26" s="416"/>
      <c r="CQ26" s="416">
        <v>5</v>
      </c>
      <c r="CR26" s="297">
        <f t="shared" si="20"/>
        <v>0</v>
      </c>
      <c r="CS26" s="416"/>
      <c r="CT26" s="416"/>
      <c r="CU26" s="416"/>
      <c r="CV26" s="416"/>
      <c r="CW26" s="416"/>
      <c r="CX26" s="416"/>
      <c r="CY26" s="416"/>
      <c r="CZ26" s="297">
        <f t="shared" si="21"/>
        <v>0</v>
      </c>
      <c r="DA26" s="416"/>
      <c r="DB26" s="416"/>
      <c r="DC26" s="416"/>
      <c r="DD26" s="297">
        <f t="shared" si="22"/>
        <v>0</v>
      </c>
      <c r="DE26" s="416"/>
      <c r="DF26" s="416"/>
      <c r="DG26" s="416"/>
      <c r="DH26" s="416"/>
      <c r="DI26" s="416"/>
      <c r="DJ26" s="416"/>
      <c r="DK26" s="416"/>
    </row>
    <row r="27" spans="1:115" s="267" customFormat="1" ht="13.5">
      <c r="A27" s="415" t="s">
        <v>362</v>
      </c>
      <c r="B27" s="415">
        <v>8224</v>
      </c>
      <c r="C27" s="415" t="s">
        <v>422</v>
      </c>
      <c r="D27" s="297">
        <f t="shared" si="2"/>
        <v>18528</v>
      </c>
      <c r="E27" s="416">
        <v>15058</v>
      </c>
      <c r="F27" s="416">
        <v>3470</v>
      </c>
      <c r="G27" s="297">
        <f t="shared" si="3"/>
        <v>18528</v>
      </c>
      <c r="H27" s="297">
        <f t="shared" si="4"/>
        <v>18364</v>
      </c>
      <c r="I27" s="297">
        <f t="shared" si="5"/>
        <v>0</v>
      </c>
      <c r="J27" s="416"/>
      <c r="K27" s="416"/>
      <c r="L27" s="416"/>
      <c r="M27" s="297">
        <f t="shared" si="6"/>
        <v>12959</v>
      </c>
      <c r="N27" s="416">
        <v>8</v>
      </c>
      <c r="O27" s="416">
        <v>9893</v>
      </c>
      <c r="P27" s="416">
        <v>3058</v>
      </c>
      <c r="Q27" s="297">
        <f t="shared" si="7"/>
        <v>2707</v>
      </c>
      <c r="R27" s="416">
        <v>11</v>
      </c>
      <c r="S27" s="416">
        <v>2398</v>
      </c>
      <c r="T27" s="416">
        <v>298</v>
      </c>
      <c r="U27" s="297">
        <f t="shared" si="8"/>
        <v>2047</v>
      </c>
      <c r="V27" s="416">
        <v>14</v>
      </c>
      <c r="W27" s="416">
        <v>2002</v>
      </c>
      <c r="X27" s="416">
        <v>31</v>
      </c>
      <c r="Y27" s="297">
        <f t="shared" si="9"/>
        <v>0</v>
      </c>
      <c r="Z27" s="416"/>
      <c r="AA27" s="416"/>
      <c r="AB27" s="416"/>
      <c r="AC27" s="297">
        <f t="shared" si="10"/>
        <v>651</v>
      </c>
      <c r="AD27" s="416">
        <v>32</v>
      </c>
      <c r="AE27" s="416">
        <v>619</v>
      </c>
      <c r="AF27" s="416"/>
      <c r="AG27" s="416">
        <v>164</v>
      </c>
      <c r="AH27" s="416"/>
      <c r="AI27" s="297">
        <f t="shared" si="11"/>
        <v>0</v>
      </c>
      <c r="AJ27" s="416"/>
      <c r="AK27" s="416"/>
      <c r="AL27" s="416"/>
      <c r="AM27" s="297">
        <f t="shared" si="12"/>
        <v>18528</v>
      </c>
      <c r="AN27" s="297">
        <f t="shared" si="13"/>
        <v>13038</v>
      </c>
      <c r="AO27" s="416"/>
      <c r="AP27" s="416">
        <v>12959</v>
      </c>
      <c r="AQ27" s="416"/>
      <c r="AR27" s="416"/>
      <c r="AS27" s="416"/>
      <c r="AT27" s="416"/>
      <c r="AU27" s="416">
        <v>79</v>
      </c>
      <c r="AV27" s="297">
        <f t="shared" si="14"/>
        <v>2731</v>
      </c>
      <c r="AW27" s="416"/>
      <c r="AX27" s="416"/>
      <c r="AY27" s="416">
        <v>1365</v>
      </c>
      <c r="AZ27" s="416">
        <v>632</v>
      </c>
      <c r="BA27" s="416"/>
      <c r="BB27" s="416">
        <v>651</v>
      </c>
      <c r="BC27" s="416">
        <v>83</v>
      </c>
      <c r="BD27" s="297">
        <f t="shared" si="15"/>
        <v>0</v>
      </c>
      <c r="BE27" s="416"/>
      <c r="BF27" s="416"/>
      <c r="BG27" s="416"/>
      <c r="BH27" s="416"/>
      <c r="BI27" s="416"/>
      <c r="BJ27" s="416"/>
      <c r="BK27" s="416"/>
      <c r="BL27" s="297">
        <f t="shared" si="16"/>
        <v>0</v>
      </c>
      <c r="BM27" s="416"/>
      <c r="BN27" s="416"/>
      <c r="BO27" s="416"/>
      <c r="BP27" s="416"/>
      <c r="BQ27" s="416"/>
      <c r="BR27" s="416"/>
      <c r="BS27" s="416"/>
      <c r="BT27" s="297">
        <f t="shared" si="17"/>
        <v>0</v>
      </c>
      <c r="BU27" s="416"/>
      <c r="BV27" s="416"/>
      <c r="BW27" s="416"/>
      <c r="BX27" s="416"/>
      <c r="BY27" s="416"/>
      <c r="BZ27" s="416"/>
      <c r="CA27" s="416"/>
      <c r="CB27" s="297">
        <f t="shared" si="18"/>
        <v>1342</v>
      </c>
      <c r="CC27" s="416"/>
      <c r="CD27" s="416"/>
      <c r="CE27" s="416">
        <v>1342</v>
      </c>
      <c r="CF27" s="416"/>
      <c r="CG27" s="416"/>
      <c r="CH27" s="416"/>
      <c r="CI27" s="416"/>
      <c r="CJ27" s="297">
        <f t="shared" si="19"/>
        <v>2</v>
      </c>
      <c r="CK27" s="416"/>
      <c r="CL27" s="416"/>
      <c r="CM27" s="416"/>
      <c r="CN27" s="416"/>
      <c r="CO27" s="416"/>
      <c r="CP27" s="416"/>
      <c r="CQ27" s="416">
        <v>2</v>
      </c>
      <c r="CR27" s="297">
        <f t="shared" si="20"/>
        <v>0</v>
      </c>
      <c r="CS27" s="416"/>
      <c r="CT27" s="416"/>
      <c r="CU27" s="416"/>
      <c r="CV27" s="416"/>
      <c r="CW27" s="416"/>
      <c r="CX27" s="416"/>
      <c r="CY27" s="416"/>
      <c r="CZ27" s="297">
        <f t="shared" si="21"/>
        <v>1415</v>
      </c>
      <c r="DA27" s="416">
        <v>1415</v>
      </c>
      <c r="DB27" s="416"/>
      <c r="DC27" s="416"/>
      <c r="DD27" s="297">
        <f t="shared" si="22"/>
        <v>0</v>
      </c>
      <c r="DE27" s="416"/>
      <c r="DF27" s="416"/>
      <c r="DG27" s="416"/>
      <c r="DH27" s="416"/>
      <c r="DI27" s="416"/>
      <c r="DJ27" s="416"/>
      <c r="DK27" s="416"/>
    </row>
    <row r="28" spans="1:115" s="267" customFormat="1" ht="13.5">
      <c r="A28" s="415" t="s">
        <v>362</v>
      </c>
      <c r="B28" s="415">
        <v>8225</v>
      </c>
      <c r="C28" s="415" t="s">
        <v>423</v>
      </c>
      <c r="D28" s="297">
        <f t="shared" si="2"/>
        <v>15142</v>
      </c>
      <c r="E28" s="416">
        <v>11329</v>
      </c>
      <c r="F28" s="416">
        <v>3813</v>
      </c>
      <c r="G28" s="297">
        <f t="shared" si="3"/>
        <v>15142</v>
      </c>
      <c r="H28" s="297">
        <f t="shared" si="4"/>
        <v>13287</v>
      </c>
      <c r="I28" s="297">
        <f t="shared" si="5"/>
        <v>0</v>
      </c>
      <c r="J28" s="416"/>
      <c r="K28" s="416"/>
      <c r="L28" s="416"/>
      <c r="M28" s="297">
        <f t="shared" si="6"/>
        <v>10279</v>
      </c>
      <c r="N28" s="416"/>
      <c r="O28" s="416">
        <v>7907</v>
      </c>
      <c r="P28" s="416">
        <v>2372</v>
      </c>
      <c r="Q28" s="297">
        <f t="shared" si="7"/>
        <v>12</v>
      </c>
      <c r="R28" s="416"/>
      <c r="S28" s="416">
        <v>12</v>
      </c>
      <c r="T28" s="416"/>
      <c r="U28" s="297">
        <f t="shared" si="8"/>
        <v>2213</v>
      </c>
      <c r="V28" s="416">
        <v>3</v>
      </c>
      <c r="W28" s="416">
        <v>2122</v>
      </c>
      <c r="X28" s="416">
        <v>88</v>
      </c>
      <c r="Y28" s="297">
        <f t="shared" si="9"/>
        <v>1</v>
      </c>
      <c r="Z28" s="416"/>
      <c r="AA28" s="416">
        <v>1</v>
      </c>
      <c r="AB28" s="416"/>
      <c r="AC28" s="297">
        <f t="shared" si="10"/>
        <v>782</v>
      </c>
      <c r="AD28" s="416"/>
      <c r="AE28" s="416">
        <v>774</v>
      </c>
      <c r="AF28" s="416">
        <v>8</v>
      </c>
      <c r="AG28" s="416">
        <v>1855</v>
      </c>
      <c r="AH28" s="416"/>
      <c r="AI28" s="297">
        <f t="shared" si="11"/>
        <v>7</v>
      </c>
      <c r="AJ28" s="416"/>
      <c r="AK28" s="416">
        <v>7</v>
      </c>
      <c r="AL28" s="416"/>
      <c r="AM28" s="297">
        <f t="shared" si="12"/>
        <v>15142</v>
      </c>
      <c r="AN28" s="297">
        <f t="shared" si="13"/>
        <v>11698</v>
      </c>
      <c r="AO28" s="416"/>
      <c r="AP28" s="416">
        <v>10279</v>
      </c>
      <c r="AQ28" s="416"/>
      <c r="AR28" s="416"/>
      <c r="AS28" s="416"/>
      <c r="AT28" s="416"/>
      <c r="AU28" s="416">
        <v>1419</v>
      </c>
      <c r="AV28" s="297">
        <f t="shared" si="14"/>
        <v>1545</v>
      </c>
      <c r="AW28" s="416"/>
      <c r="AX28" s="416"/>
      <c r="AY28" s="416"/>
      <c r="AZ28" s="416">
        <v>394</v>
      </c>
      <c r="BA28" s="416"/>
      <c r="BB28" s="416">
        <v>782</v>
      </c>
      <c r="BC28" s="416">
        <v>369</v>
      </c>
      <c r="BD28" s="297">
        <f t="shared" si="15"/>
        <v>0</v>
      </c>
      <c r="BE28" s="416"/>
      <c r="BF28" s="416"/>
      <c r="BG28" s="416"/>
      <c r="BH28" s="416"/>
      <c r="BI28" s="416"/>
      <c r="BJ28" s="416"/>
      <c r="BK28" s="416"/>
      <c r="BL28" s="297">
        <f t="shared" si="16"/>
        <v>0</v>
      </c>
      <c r="BM28" s="416"/>
      <c r="BN28" s="416"/>
      <c r="BO28" s="416"/>
      <c r="BP28" s="416"/>
      <c r="BQ28" s="416"/>
      <c r="BR28" s="416"/>
      <c r="BS28" s="416"/>
      <c r="BT28" s="297">
        <f t="shared" si="17"/>
        <v>0</v>
      </c>
      <c r="BU28" s="416"/>
      <c r="BV28" s="416"/>
      <c r="BW28" s="416"/>
      <c r="BX28" s="416"/>
      <c r="BY28" s="416"/>
      <c r="BZ28" s="416"/>
      <c r="CA28" s="416"/>
      <c r="CB28" s="297">
        <f t="shared" si="18"/>
        <v>0</v>
      </c>
      <c r="CC28" s="416"/>
      <c r="CD28" s="416"/>
      <c r="CE28" s="416"/>
      <c r="CF28" s="416"/>
      <c r="CG28" s="416"/>
      <c r="CH28" s="416"/>
      <c r="CI28" s="416"/>
      <c r="CJ28" s="297">
        <f t="shared" si="19"/>
        <v>86</v>
      </c>
      <c r="CK28" s="416"/>
      <c r="CL28" s="416"/>
      <c r="CM28" s="416"/>
      <c r="CN28" s="416">
        <v>83</v>
      </c>
      <c r="CO28" s="416">
        <v>1</v>
      </c>
      <c r="CP28" s="416"/>
      <c r="CQ28" s="416">
        <v>2</v>
      </c>
      <c r="CR28" s="297">
        <f t="shared" si="20"/>
        <v>12</v>
      </c>
      <c r="CS28" s="416"/>
      <c r="CT28" s="416"/>
      <c r="CU28" s="416">
        <v>12</v>
      </c>
      <c r="CV28" s="416"/>
      <c r="CW28" s="416"/>
      <c r="CX28" s="416"/>
      <c r="CY28" s="416"/>
      <c r="CZ28" s="297">
        <f t="shared" si="21"/>
        <v>1801</v>
      </c>
      <c r="DA28" s="416">
        <v>1736</v>
      </c>
      <c r="DB28" s="416"/>
      <c r="DC28" s="416">
        <v>65</v>
      </c>
      <c r="DD28" s="297">
        <f t="shared" si="22"/>
        <v>0</v>
      </c>
      <c r="DE28" s="416"/>
      <c r="DF28" s="416"/>
      <c r="DG28" s="416"/>
      <c r="DH28" s="416"/>
      <c r="DI28" s="416"/>
      <c r="DJ28" s="416"/>
      <c r="DK28" s="416"/>
    </row>
    <row r="29" spans="1:115" s="267" customFormat="1" ht="13.5">
      <c r="A29" s="415" t="s">
        <v>362</v>
      </c>
      <c r="B29" s="415">
        <v>8226</v>
      </c>
      <c r="C29" s="415" t="s">
        <v>424</v>
      </c>
      <c r="D29" s="297">
        <f t="shared" si="2"/>
        <v>18556</v>
      </c>
      <c r="E29" s="416">
        <v>15624</v>
      </c>
      <c r="F29" s="416">
        <v>2932</v>
      </c>
      <c r="G29" s="297">
        <f t="shared" si="3"/>
        <v>18556</v>
      </c>
      <c r="H29" s="297">
        <f t="shared" si="4"/>
        <v>16072</v>
      </c>
      <c r="I29" s="297">
        <f t="shared" si="5"/>
        <v>0</v>
      </c>
      <c r="J29" s="416"/>
      <c r="K29" s="416"/>
      <c r="L29" s="416"/>
      <c r="M29" s="297">
        <f t="shared" si="6"/>
        <v>13117</v>
      </c>
      <c r="N29" s="416"/>
      <c r="O29" s="416">
        <v>10317</v>
      </c>
      <c r="P29" s="416">
        <v>2800</v>
      </c>
      <c r="Q29" s="297">
        <f t="shared" si="7"/>
        <v>438</v>
      </c>
      <c r="R29" s="416"/>
      <c r="S29" s="416">
        <v>413</v>
      </c>
      <c r="T29" s="416">
        <v>25</v>
      </c>
      <c r="U29" s="297">
        <f t="shared" si="8"/>
        <v>2202</v>
      </c>
      <c r="V29" s="416">
        <v>2</v>
      </c>
      <c r="W29" s="416">
        <v>2102</v>
      </c>
      <c r="X29" s="416">
        <v>98</v>
      </c>
      <c r="Y29" s="297">
        <f t="shared" si="9"/>
        <v>0</v>
      </c>
      <c r="Z29" s="416"/>
      <c r="AA29" s="416"/>
      <c r="AB29" s="416"/>
      <c r="AC29" s="297">
        <f t="shared" si="10"/>
        <v>315</v>
      </c>
      <c r="AD29" s="416">
        <v>83</v>
      </c>
      <c r="AE29" s="416">
        <v>228</v>
      </c>
      <c r="AF29" s="416">
        <v>4</v>
      </c>
      <c r="AG29" s="416">
        <v>2484</v>
      </c>
      <c r="AH29" s="416"/>
      <c r="AI29" s="297">
        <f t="shared" si="11"/>
        <v>0</v>
      </c>
      <c r="AJ29" s="416"/>
      <c r="AK29" s="416"/>
      <c r="AL29" s="416"/>
      <c r="AM29" s="297">
        <f t="shared" si="12"/>
        <v>18556</v>
      </c>
      <c r="AN29" s="297">
        <f t="shared" si="13"/>
        <v>14779</v>
      </c>
      <c r="AO29" s="416"/>
      <c r="AP29" s="416">
        <v>13117</v>
      </c>
      <c r="AQ29" s="416"/>
      <c r="AR29" s="416"/>
      <c r="AS29" s="416"/>
      <c r="AT29" s="416"/>
      <c r="AU29" s="416">
        <v>1662</v>
      </c>
      <c r="AV29" s="297">
        <f t="shared" si="14"/>
        <v>1475</v>
      </c>
      <c r="AW29" s="416"/>
      <c r="AX29" s="416"/>
      <c r="AY29" s="416">
        <v>438</v>
      </c>
      <c r="AZ29" s="416"/>
      <c r="BA29" s="416"/>
      <c r="BB29" s="416">
        <v>315</v>
      </c>
      <c r="BC29" s="416">
        <v>722</v>
      </c>
      <c r="BD29" s="297">
        <f t="shared" si="15"/>
        <v>0</v>
      </c>
      <c r="BE29" s="416"/>
      <c r="BF29" s="416"/>
      <c r="BG29" s="416"/>
      <c r="BH29" s="416"/>
      <c r="BI29" s="416"/>
      <c r="BJ29" s="416"/>
      <c r="BK29" s="416"/>
      <c r="BL29" s="297">
        <f t="shared" si="16"/>
        <v>0</v>
      </c>
      <c r="BM29" s="416"/>
      <c r="BN29" s="416"/>
      <c r="BO29" s="416"/>
      <c r="BP29" s="416"/>
      <c r="BQ29" s="416"/>
      <c r="BR29" s="416"/>
      <c r="BS29" s="416"/>
      <c r="BT29" s="297">
        <f t="shared" si="17"/>
        <v>0</v>
      </c>
      <c r="BU29" s="416"/>
      <c r="BV29" s="416"/>
      <c r="BW29" s="416"/>
      <c r="BX29" s="416"/>
      <c r="BY29" s="416"/>
      <c r="BZ29" s="416"/>
      <c r="CA29" s="416"/>
      <c r="CB29" s="297">
        <f t="shared" si="18"/>
        <v>0</v>
      </c>
      <c r="CC29" s="416"/>
      <c r="CD29" s="416"/>
      <c r="CE29" s="416"/>
      <c r="CF29" s="416"/>
      <c r="CG29" s="416"/>
      <c r="CH29" s="416"/>
      <c r="CI29" s="416"/>
      <c r="CJ29" s="297">
        <f t="shared" si="19"/>
        <v>0</v>
      </c>
      <c r="CK29" s="416"/>
      <c r="CL29" s="416"/>
      <c r="CM29" s="416"/>
      <c r="CN29" s="416"/>
      <c r="CO29" s="416"/>
      <c r="CP29" s="416"/>
      <c r="CQ29" s="416"/>
      <c r="CR29" s="297">
        <f t="shared" si="20"/>
        <v>0</v>
      </c>
      <c r="CS29" s="416"/>
      <c r="CT29" s="416"/>
      <c r="CU29" s="416"/>
      <c r="CV29" s="416"/>
      <c r="CW29" s="416"/>
      <c r="CX29" s="416"/>
      <c r="CY29" s="416"/>
      <c r="CZ29" s="297">
        <f t="shared" si="21"/>
        <v>2302</v>
      </c>
      <c r="DA29" s="416">
        <v>2202</v>
      </c>
      <c r="DB29" s="416"/>
      <c r="DC29" s="416">
        <v>100</v>
      </c>
      <c r="DD29" s="297">
        <f t="shared" si="22"/>
        <v>0</v>
      </c>
      <c r="DE29" s="416"/>
      <c r="DF29" s="416"/>
      <c r="DG29" s="416"/>
      <c r="DH29" s="416"/>
      <c r="DI29" s="416"/>
      <c r="DJ29" s="416"/>
      <c r="DK29" s="416"/>
    </row>
    <row r="30" spans="1:115" s="267" customFormat="1" ht="13.5">
      <c r="A30" s="415" t="s">
        <v>362</v>
      </c>
      <c r="B30" s="415">
        <v>8227</v>
      </c>
      <c r="C30" s="415" t="s">
        <v>425</v>
      </c>
      <c r="D30" s="297">
        <f t="shared" si="2"/>
        <v>35290</v>
      </c>
      <c r="E30" s="416">
        <v>29456</v>
      </c>
      <c r="F30" s="416">
        <v>5834</v>
      </c>
      <c r="G30" s="297">
        <f t="shared" si="3"/>
        <v>35290</v>
      </c>
      <c r="H30" s="297">
        <f t="shared" si="4"/>
        <v>34854</v>
      </c>
      <c r="I30" s="297">
        <f t="shared" si="5"/>
        <v>0</v>
      </c>
      <c r="J30" s="416"/>
      <c r="K30" s="416"/>
      <c r="L30" s="416"/>
      <c r="M30" s="297">
        <f t="shared" si="6"/>
        <v>28010</v>
      </c>
      <c r="N30" s="416"/>
      <c r="O30" s="416">
        <v>22609</v>
      </c>
      <c r="P30" s="416">
        <v>5401</v>
      </c>
      <c r="Q30" s="297">
        <f t="shared" si="7"/>
        <v>2592</v>
      </c>
      <c r="R30" s="416"/>
      <c r="S30" s="416">
        <v>2159</v>
      </c>
      <c r="T30" s="416">
        <v>433</v>
      </c>
      <c r="U30" s="297">
        <f t="shared" si="8"/>
        <v>4109</v>
      </c>
      <c r="V30" s="416"/>
      <c r="W30" s="416">
        <v>4109</v>
      </c>
      <c r="X30" s="416"/>
      <c r="Y30" s="297">
        <f t="shared" si="9"/>
        <v>0</v>
      </c>
      <c r="Z30" s="416"/>
      <c r="AA30" s="416"/>
      <c r="AB30" s="416"/>
      <c r="AC30" s="297">
        <f t="shared" si="10"/>
        <v>143</v>
      </c>
      <c r="AD30" s="416"/>
      <c r="AE30" s="416">
        <v>143</v>
      </c>
      <c r="AF30" s="416"/>
      <c r="AG30" s="416">
        <v>436</v>
      </c>
      <c r="AH30" s="416"/>
      <c r="AI30" s="297">
        <f t="shared" si="11"/>
        <v>0</v>
      </c>
      <c r="AJ30" s="416"/>
      <c r="AK30" s="416"/>
      <c r="AL30" s="416"/>
      <c r="AM30" s="297">
        <f t="shared" si="12"/>
        <v>35290</v>
      </c>
      <c r="AN30" s="297">
        <f t="shared" si="13"/>
        <v>28446</v>
      </c>
      <c r="AO30" s="416"/>
      <c r="AP30" s="416">
        <v>28010</v>
      </c>
      <c r="AQ30" s="416"/>
      <c r="AR30" s="416"/>
      <c r="AS30" s="416"/>
      <c r="AT30" s="416"/>
      <c r="AU30" s="416">
        <v>436</v>
      </c>
      <c r="AV30" s="297">
        <f t="shared" si="14"/>
        <v>2605</v>
      </c>
      <c r="AW30" s="416"/>
      <c r="AX30" s="416"/>
      <c r="AY30" s="416">
        <v>2592</v>
      </c>
      <c r="AZ30" s="416"/>
      <c r="BA30" s="416"/>
      <c r="BB30" s="416">
        <v>13</v>
      </c>
      <c r="BC30" s="416"/>
      <c r="BD30" s="297">
        <f t="shared" si="15"/>
        <v>0</v>
      </c>
      <c r="BE30" s="416"/>
      <c r="BF30" s="416"/>
      <c r="BG30" s="416"/>
      <c r="BH30" s="416"/>
      <c r="BI30" s="416"/>
      <c r="BJ30" s="416"/>
      <c r="BK30" s="416"/>
      <c r="BL30" s="297">
        <f t="shared" si="16"/>
        <v>0</v>
      </c>
      <c r="BM30" s="416"/>
      <c r="BN30" s="416"/>
      <c r="BO30" s="416"/>
      <c r="BP30" s="416"/>
      <c r="BQ30" s="416"/>
      <c r="BR30" s="416"/>
      <c r="BS30" s="416"/>
      <c r="BT30" s="297">
        <f t="shared" si="17"/>
        <v>0</v>
      </c>
      <c r="BU30" s="416"/>
      <c r="BV30" s="416"/>
      <c r="BW30" s="416"/>
      <c r="BX30" s="416"/>
      <c r="BY30" s="416"/>
      <c r="BZ30" s="416"/>
      <c r="CA30" s="416"/>
      <c r="CB30" s="297">
        <f t="shared" si="18"/>
        <v>0</v>
      </c>
      <c r="CC30" s="416"/>
      <c r="CD30" s="416"/>
      <c r="CE30" s="416"/>
      <c r="CF30" s="416"/>
      <c r="CG30" s="416"/>
      <c r="CH30" s="416"/>
      <c r="CI30" s="416"/>
      <c r="CJ30" s="297">
        <f t="shared" si="19"/>
        <v>0</v>
      </c>
      <c r="CK30" s="416"/>
      <c r="CL30" s="416"/>
      <c r="CM30" s="416"/>
      <c r="CN30" s="416"/>
      <c r="CO30" s="416"/>
      <c r="CP30" s="416"/>
      <c r="CQ30" s="416"/>
      <c r="CR30" s="297">
        <f t="shared" si="20"/>
        <v>130</v>
      </c>
      <c r="CS30" s="416"/>
      <c r="CT30" s="416"/>
      <c r="CU30" s="416"/>
      <c r="CV30" s="416"/>
      <c r="CW30" s="416"/>
      <c r="CX30" s="416">
        <v>130</v>
      </c>
      <c r="CY30" s="416"/>
      <c r="CZ30" s="297">
        <f t="shared" si="21"/>
        <v>4109</v>
      </c>
      <c r="DA30" s="416">
        <v>4109</v>
      </c>
      <c r="DB30" s="416"/>
      <c r="DC30" s="416"/>
      <c r="DD30" s="297">
        <f t="shared" si="22"/>
        <v>0</v>
      </c>
      <c r="DE30" s="416"/>
      <c r="DF30" s="416"/>
      <c r="DG30" s="416"/>
      <c r="DH30" s="416"/>
      <c r="DI30" s="416"/>
      <c r="DJ30" s="416"/>
      <c r="DK30" s="416"/>
    </row>
    <row r="31" spans="1:115" s="267" customFormat="1" ht="13.5">
      <c r="A31" s="415" t="s">
        <v>362</v>
      </c>
      <c r="B31" s="415">
        <v>8228</v>
      </c>
      <c r="C31" s="415" t="s">
        <v>426</v>
      </c>
      <c r="D31" s="297">
        <f t="shared" si="2"/>
        <v>14013</v>
      </c>
      <c r="E31" s="416">
        <v>11713</v>
      </c>
      <c r="F31" s="416">
        <v>2300</v>
      </c>
      <c r="G31" s="297">
        <f t="shared" si="3"/>
        <v>14013</v>
      </c>
      <c r="H31" s="297">
        <f t="shared" si="4"/>
        <v>13994</v>
      </c>
      <c r="I31" s="297">
        <f t="shared" si="5"/>
        <v>0</v>
      </c>
      <c r="J31" s="416"/>
      <c r="K31" s="416"/>
      <c r="L31" s="416"/>
      <c r="M31" s="297">
        <f t="shared" si="6"/>
        <v>10193</v>
      </c>
      <c r="N31" s="416">
        <v>81</v>
      </c>
      <c r="O31" s="416">
        <v>7818</v>
      </c>
      <c r="P31" s="416">
        <v>2294</v>
      </c>
      <c r="Q31" s="297">
        <f t="shared" si="7"/>
        <v>371</v>
      </c>
      <c r="R31" s="416">
        <v>8</v>
      </c>
      <c r="S31" s="416">
        <v>363</v>
      </c>
      <c r="T31" s="416"/>
      <c r="U31" s="297">
        <f t="shared" si="8"/>
        <v>2111</v>
      </c>
      <c r="V31" s="416">
        <v>220</v>
      </c>
      <c r="W31" s="416">
        <v>1885</v>
      </c>
      <c r="X31" s="416">
        <v>6</v>
      </c>
      <c r="Y31" s="297">
        <f t="shared" si="9"/>
        <v>1</v>
      </c>
      <c r="Z31" s="416">
        <v>1</v>
      </c>
      <c r="AA31" s="416"/>
      <c r="AB31" s="416"/>
      <c r="AC31" s="297">
        <f t="shared" si="10"/>
        <v>1318</v>
      </c>
      <c r="AD31" s="416">
        <v>72</v>
      </c>
      <c r="AE31" s="416">
        <v>1246</v>
      </c>
      <c r="AF31" s="416"/>
      <c r="AG31" s="416">
        <v>19</v>
      </c>
      <c r="AH31" s="416"/>
      <c r="AI31" s="297">
        <f t="shared" si="11"/>
        <v>0</v>
      </c>
      <c r="AJ31" s="416"/>
      <c r="AK31" s="416"/>
      <c r="AL31" s="416"/>
      <c r="AM31" s="297">
        <f t="shared" si="12"/>
        <v>14013</v>
      </c>
      <c r="AN31" s="297">
        <f t="shared" si="13"/>
        <v>10399</v>
      </c>
      <c r="AO31" s="416"/>
      <c r="AP31" s="416">
        <v>10193</v>
      </c>
      <c r="AQ31" s="416"/>
      <c r="AR31" s="416"/>
      <c r="AS31" s="416"/>
      <c r="AT31" s="416">
        <v>191</v>
      </c>
      <c r="AU31" s="416">
        <v>15</v>
      </c>
      <c r="AV31" s="297">
        <f t="shared" si="14"/>
        <v>1251</v>
      </c>
      <c r="AW31" s="416"/>
      <c r="AX31" s="416"/>
      <c r="AY31" s="416">
        <v>371</v>
      </c>
      <c r="AZ31" s="416">
        <v>844</v>
      </c>
      <c r="BA31" s="416"/>
      <c r="BB31" s="416">
        <v>32</v>
      </c>
      <c r="BC31" s="416">
        <v>4</v>
      </c>
      <c r="BD31" s="297">
        <f t="shared" si="15"/>
        <v>0</v>
      </c>
      <c r="BE31" s="416"/>
      <c r="BF31" s="416"/>
      <c r="BG31" s="416"/>
      <c r="BH31" s="416"/>
      <c r="BI31" s="416"/>
      <c r="BJ31" s="416"/>
      <c r="BK31" s="416"/>
      <c r="BL31" s="297">
        <f t="shared" si="16"/>
        <v>0</v>
      </c>
      <c r="BM31" s="416"/>
      <c r="BN31" s="416"/>
      <c r="BO31" s="416"/>
      <c r="BP31" s="416"/>
      <c r="BQ31" s="416"/>
      <c r="BR31" s="416"/>
      <c r="BS31" s="416"/>
      <c r="BT31" s="297">
        <f t="shared" si="17"/>
        <v>0</v>
      </c>
      <c r="BU31" s="416"/>
      <c r="BV31" s="416"/>
      <c r="BW31" s="416"/>
      <c r="BX31" s="416"/>
      <c r="BY31" s="416"/>
      <c r="BZ31" s="416"/>
      <c r="CA31" s="416"/>
      <c r="CB31" s="297">
        <f t="shared" si="18"/>
        <v>0</v>
      </c>
      <c r="CC31" s="416"/>
      <c r="CD31" s="416"/>
      <c r="CE31" s="416"/>
      <c r="CF31" s="416"/>
      <c r="CG31" s="416"/>
      <c r="CH31" s="416"/>
      <c r="CI31" s="416"/>
      <c r="CJ31" s="297">
        <f t="shared" si="19"/>
        <v>1413</v>
      </c>
      <c r="CK31" s="416"/>
      <c r="CL31" s="416"/>
      <c r="CM31" s="416"/>
      <c r="CN31" s="416">
        <v>465</v>
      </c>
      <c r="CO31" s="416"/>
      <c r="CP31" s="416">
        <v>948</v>
      </c>
      <c r="CQ31" s="416"/>
      <c r="CR31" s="297">
        <f t="shared" si="20"/>
        <v>147</v>
      </c>
      <c r="CS31" s="416"/>
      <c r="CT31" s="416"/>
      <c r="CU31" s="416"/>
      <c r="CV31" s="416"/>
      <c r="CW31" s="416"/>
      <c r="CX31" s="416">
        <v>147</v>
      </c>
      <c r="CY31" s="416"/>
      <c r="CZ31" s="297">
        <f t="shared" si="21"/>
        <v>802</v>
      </c>
      <c r="DA31" s="416">
        <v>802</v>
      </c>
      <c r="DB31" s="416"/>
      <c r="DC31" s="416"/>
      <c r="DD31" s="297">
        <f t="shared" si="22"/>
        <v>1</v>
      </c>
      <c r="DE31" s="416"/>
      <c r="DF31" s="416"/>
      <c r="DG31" s="416"/>
      <c r="DH31" s="416"/>
      <c r="DI31" s="416">
        <v>1</v>
      </c>
      <c r="DJ31" s="416"/>
      <c r="DK31" s="416"/>
    </row>
    <row r="32" spans="1:115" s="267" customFormat="1" ht="13.5">
      <c r="A32" s="415" t="s">
        <v>362</v>
      </c>
      <c r="B32" s="415">
        <v>8229</v>
      </c>
      <c r="C32" s="415" t="s">
        <v>427</v>
      </c>
      <c r="D32" s="297">
        <f t="shared" si="2"/>
        <v>15573</v>
      </c>
      <c r="E32" s="416">
        <v>12142</v>
      </c>
      <c r="F32" s="416">
        <v>3431</v>
      </c>
      <c r="G32" s="297">
        <f t="shared" si="3"/>
        <v>15573</v>
      </c>
      <c r="H32" s="297">
        <f t="shared" si="4"/>
        <v>14268</v>
      </c>
      <c r="I32" s="297">
        <f t="shared" si="5"/>
        <v>0</v>
      </c>
      <c r="J32" s="416"/>
      <c r="K32" s="416"/>
      <c r="L32" s="416"/>
      <c r="M32" s="297">
        <f t="shared" si="6"/>
        <v>12979</v>
      </c>
      <c r="N32" s="416"/>
      <c r="O32" s="416">
        <v>10598</v>
      </c>
      <c r="P32" s="416">
        <v>2381</v>
      </c>
      <c r="Q32" s="297">
        <f t="shared" si="7"/>
        <v>859</v>
      </c>
      <c r="R32" s="416"/>
      <c r="S32" s="416">
        <v>847</v>
      </c>
      <c r="T32" s="416">
        <v>12</v>
      </c>
      <c r="U32" s="297">
        <f t="shared" si="8"/>
        <v>36</v>
      </c>
      <c r="V32" s="416"/>
      <c r="W32" s="416">
        <v>36</v>
      </c>
      <c r="X32" s="416"/>
      <c r="Y32" s="297">
        <f t="shared" si="9"/>
        <v>0</v>
      </c>
      <c r="Z32" s="416"/>
      <c r="AA32" s="416"/>
      <c r="AB32" s="416"/>
      <c r="AC32" s="297">
        <f t="shared" si="10"/>
        <v>394</v>
      </c>
      <c r="AD32" s="416"/>
      <c r="AE32" s="416">
        <v>292</v>
      </c>
      <c r="AF32" s="416">
        <v>102</v>
      </c>
      <c r="AG32" s="416">
        <v>1305</v>
      </c>
      <c r="AH32" s="416"/>
      <c r="AI32" s="297">
        <f t="shared" si="11"/>
        <v>0</v>
      </c>
      <c r="AJ32" s="416"/>
      <c r="AK32" s="416"/>
      <c r="AL32" s="416"/>
      <c r="AM32" s="297">
        <f t="shared" si="12"/>
        <v>15573</v>
      </c>
      <c r="AN32" s="297">
        <f t="shared" si="13"/>
        <v>13738</v>
      </c>
      <c r="AO32" s="416"/>
      <c r="AP32" s="416">
        <v>12979</v>
      </c>
      <c r="AQ32" s="416"/>
      <c r="AR32" s="416"/>
      <c r="AS32" s="416"/>
      <c r="AT32" s="416"/>
      <c r="AU32" s="416">
        <v>759</v>
      </c>
      <c r="AV32" s="297">
        <f t="shared" si="14"/>
        <v>635</v>
      </c>
      <c r="AW32" s="416"/>
      <c r="AX32" s="416"/>
      <c r="AY32" s="416"/>
      <c r="AZ32" s="416"/>
      <c r="BA32" s="416"/>
      <c r="BB32" s="416">
        <v>207</v>
      </c>
      <c r="BC32" s="416">
        <v>428</v>
      </c>
      <c r="BD32" s="297">
        <f t="shared" si="15"/>
        <v>0</v>
      </c>
      <c r="BE32" s="416"/>
      <c r="BF32" s="416"/>
      <c r="BG32" s="416"/>
      <c r="BH32" s="416"/>
      <c r="BI32" s="416"/>
      <c r="BJ32" s="416"/>
      <c r="BK32" s="416"/>
      <c r="BL32" s="297">
        <f t="shared" si="16"/>
        <v>0</v>
      </c>
      <c r="BM32" s="416"/>
      <c r="BN32" s="416"/>
      <c r="BO32" s="416"/>
      <c r="BP32" s="416"/>
      <c r="BQ32" s="416"/>
      <c r="BR32" s="416"/>
      <c r="BS32" s="416"/>
      <c r="BT32" s="297">
        <f t="shared" si="17"/>
        <v>0</v>
      </c>
      <c r="BU32" s="416"/>
      <c r="BV32" s="416"/>
      <c r="BW32" s="416"/>
      <c r="BX32" s="416"/>
      <c r="BY32" s="416"/>
      <c r="BZ32" s="416"/>
      <c r="CA32" s="416"/>
      <c r="CB32" s="297">
        <f t="shared" si="18"/>
        <v>0</v>
      </c>
      <c r="CC32" s="416"/>
      <c r="CD32" s="416"/>
      <c r="CE32" s="416"/>
      <c r="CF32" s="416"/>
      <c r="CG32" s="416"/>
      <c r="CH32" s="416"/>
      <c r="CI32" s="416"/>
      <c r="CJ32" s="297">
        <f t="shared" si="19"/>
        <v>1164</v>
      </c>
      <c r="CK32" s="416"/>
      <c r="CL32" s="416"/>
      <c r="CM32" s="416">
        <v>859</v>
      </c>
      <c r="CN32" s="416"/>
      <c r="CO32" s="416"/>
      <c r="CP32" s="416">
        <v>187</v>
      </c>
      <c r="CQ32" s="416">
        <v>118</v>
      </c>
      <c r="CR32" s="297">
        <f t="shared" si="20"/>
        <v>0</v>
      </c>
      <c r="CS32" s="416"/>
      <c r="CT32" s="416"/>
      <c r="CU32" s="416"/>
      <c r="CV32" s="416"/>
      <c r="CW32" s="416"/>
      <c r="CX32" s="416"/>
      <c r="CY32" s="416"/>
      <c r="CZ32" s="297">
        <f t="shared" si="21"/>
        <v>36</v>
      </c>
      <c r="DA32" s="416">
        <v>36</v>
      </c>
      <c r="DB32" s="416"/>
      <c r="DC32" s="416"/>
      <c r="DD32" s="297">
        <f t="shared" si="22"/>
        <v>0</v>
      </c>
      <c r="DE32" s="416"/>
      <c r="DF32" s="416"/>
      <c r="DG32" s="416"/>
      <c r="DH32" s="416"/>
      <c r="DI32" s="416"/>
      <c r="DJ32" s="416"/>
      <c r="DK32" s="416"/>
    </row>
    <row r="33" spans="1:115" s="267" customFormat="1" ht="13.5">
      <c r="A33" s="415" t="s">
        <v>362</v>
      </c>
      <c r="B33" s="415">
        <v>8230</v>
      </c>
      <c r="C33" s="415" t="s">
        <v>428</v>
      </c>
      <c r="D33" s="297">
        <f t="shared" si="2"/>
        <v>16533</v>
      </c>
      <c r="E33" s="416">
        <v>12218</v>
      </c>
      <c r="F33" s="416">
        <v>4315</v>
      </c>
      <c r="G33" s="297">
        <f t="shared" si="3"/>
        <v>16533</v>
      </c>
      <c r="H33" s="297">
        <f t="shared" si="4"/>
        <v>14099</v>
      </c>
      <c r="I33" s="297">
        <f t="shared" si="5"/>
        <v>0</v>
      </c>
      <c r="J33" s="416"/>
      <c r="K33" s="416"/>
      <c r="L33" s="416"/>
      <c r="M33" s="297">
        <f t="shared" si="6"/>
        <v>12353</v>
      </c>
      <c r="N33" s="416"/>
      <c r="O33" s="416">
        <v>8686</v>
      </c>
      <c r="P33" s="416">
        <v>3667</v>
      </c>
      <c r="Q33" s="297">
        <f t="shared" si="7"/>
        <v>510</v>
      </c>
      <c r="R33" s="416"/>
      <c r="S33" s="416">
        <v>449</v>
      </c>
      <c r="T33" s="416">
        <v>61</v>
      </c>
      <c r="U33" s="297">
        <f t="shared" si="8"/>
        <v>881</v>
      </c>
      <c r="V33" s="416"/>
      <c r="W33" s="416">
        <v>853</v>
      </c>
      <c r="X33" s="416">
        <v>28</v>
      </c>
      <c r="Y33" s="297">
        <f t="shared" si="9"/>
        <v>0</v>
      </c>
      <c r="Z33" s="416"/>
      <c r="AA33" s="416"/>
      <c r="AB33" s="416"/>
      <c r="AC33" s="297">
        <f t="shared" si="10"/>
        <v>355</v>
      </c>
      <c r="AD33" s="416"/>
      <c r="AE33" s="416">
        <v>305</v>
      </c>
      <c r="AF33" s="416">
        <v>50</v>
      </c>
      <c r="AG33" s="416">
        <v>2434</v>
      </c>
      <c r="AH33" s="416"/>
      <c r="AI33" s="297">
        <f t="shared" si="11"/>
        <v>0</v>
      </c>
      <c r="AJ33" s="416"/>
      <c r="AK33" s="416"/>
      <c r="AL33" s="416"/>
      <c r="AM33" s="297">
        <f t="shared" si="12"/>
        <v>16533</v>
      </c>
      <c r="AN33" s="297">
        <f t="shared" si="13"/>
        <v>13956</v>
      </c>
      <c r="AO33" s="416"/>
      <c r="AP33" s="416">
        <v>12353</v>
      </c>
      <c r="AQ33" s="416"/>
      <c r="AR33" s="416"/>
      <c r="AS33" s="416"/>
      <c r="AT33" s="416"/>
      <c r="AU33" s="416">
        <v>1603</v>
      </c>
      <c r="AV33" s="297">
        <f t="shared" si="14"/>
        <v>1683</v>
      </c>
      <c r="AW33" s="416"/>
      <c r="AX33" s="416"/>
      <c r="AY33" s="416">
        <v>510</v>
      </c>
      <c r="AZ33" s="416"/>
      <c r="BA33" s="416"/>
      <c r="BB33" s="416">
        <v>355</v>
      </c>
      <c r="BC33" s="416">
        <v>818</v>
      </c>
      <c r="BD33" s="297">
        <f t="shared" si="15"/>
        <v>0</v>
      </c>
      <c r="BE33" s="416"/>
      <c r="BF33" s="416"/>
      <c r="BG33" s="416"/>
      <c r="BH33" s="416"/>
      <c r="BI33" s="416"/>
      <c r="BJ33" s="416"/>
      <c r="BK33" s="416"/>
      <c r="BL33" s="297">
        <f t="shared" si="16"/>
        <v>0</v>
      </c>
      <c r="BM33" s="416"/>
      <c r="BN33" s="416"/>
      <c r="BO33" s="416"/>
      <c r="BP33" s="416"/>
      <c r="BQ33" s="416"/>
      <c r="BR33" s="416"/>
      <c r="BS33" s="416"/>
      <c r="BT33" s="297">
        <f t="shared" si="17"/>
        <v>0</v>
      </c>
      <c r="BU33" s="416"/>
      <c r="BV33" s="416"/>
      <c r="BW33" s="416"/>
      <c r="BX33" s="416"/>
      <c r="BY33" s="416"/>
      <c r="BZ33" s="416"/>
      <c r="CA33" s="416"/>
      <c r="CB33" s="297">
        <f t="shared" si="18"/>
        <v>0</v>
      </c>
      <c r="CC33" s="416"/>
      <c r="CD33" s="416"/>
      <c r="CE33" s="416"/>
      <c r="CF33" s="416"/>
      <c r="CG33" s="416"/>
      <c r="CH33" s="416"/>
      <c r="CI33" s="416"/>
      <c r="CJ33" s="297">
        <f t="shared" si="19"/>
        <v>631</v>
      </c>
      <c r="CK33" s="416"/>
      <c r="CL33" s="416"/>
      <c r="CM33" s="416"/>
      <c r="CN33" s="416">
        <v>618</v>
      </c>
      <c r="CO33" s="416"/>
      <c r="CP33" s="416"/>
      <c r="CQ33" s="416">
        <v>13</v>
      </c>
      <c r="CR33" s="297">
        <f t="shared" si="20"/>
        <v>0</v>
      </c>
      <c r="CS33" s="416"/>
      <c r="CT33" s="416"/>
      <c r="CU33" s="416"/>
      <c r="CV33" s="416"/>
      <c r="CW33" s="416"/>
      <c r="CX33" s="416"/>
      <c r="CY33" s="416"/>
      <c r="CZ33" s="297">
        <f t="shared" si="21"/>
        <v>263</v>
      </c>
      <c r="DA33" s="416">
        <v>263</v>
      </c>
      <c r="DB33" s="416"/>
      <c r="DC33" s="416"/>
      <c r="DD33" s="297">
        <f t="shared" si="22"/>
        <v>0</v>
      </c>
      <c r="DE33" s="416"/>
      <c r="DF33" s="416"/>
      <c r="DG33" s="416"/>
      <c r="DH33" s="416"/>
      <c r="DI33" s="416"/>
      <c r="DJ33" s="416"/>
      <c r="DK33" s="416"/>
    </row>
    <row r="34" spans="1:115" s="267" customFormat="1" ht="13.5">
      <c r="A34" s="415" t="s">
        <v>362</v>
      </c>
      <c r="B34" s="415">
        <v>8231</v>
      </c>
      <c r="C34" s="415" t="s">
        <v>429</v>
      </c>
      <c r="D34" s="297">
        <f t="shared" si="2"/>
        <v>11769</v>
      </c>
      <c r="E34" s="416">
        <v>10317</v>
      </c>
      <c r="F34" s="416">
        <v>1452</v>
      </c>
      <c r="G34" s="297">
        <f t="shared" si="3"/>
        <v>11769</v>
      </c>
      <c r="H34" s="297">
        <f t="shared" si="4"/>
        <v>10255</v>
      </c>
      <c r="I34" s="297">
        <f t="shared" si="5"/>
        <v>0</v>
      </c>
      <c r="J34" s="416"/>
      <c r="K34" s="416"/>
      <c r="L34" s="416"/>
      <c r="M34" s="297">
        <f t="shared" si="6"/>
        <v>8963</v>
      </c>
      <c r="N34" s="416"/>
      <c r="O34" s="416">
        <v>8963</v>
      </c>
      <c r="P34" s="416"/>
      <c r="Q34" s="297">
        <f t="shared" si="7"/>
        <v>869</v>
      </c>
      <c r="R34" s="416"/>
      <c r="S34" s="416">
        <v>869</v>
      </c>
      <c r="T34" s="416"/>
      <c r="U34" s="297">
        <f t="shared" si="8"/>
        <v>0</v>
      </c>
      <c r="V34" s="416"/>
      <c r="W34" s="416"/>
      <c r="X34" s="416"/>
      <c r="Y34" s="297">
        <f t="shared" si="9"/>
        <v>0</v>
      </c>
      <c r="Z34" s="416"/>
      <c r="AA34" s="416"/>
      <c r="AB34" s="416"/>
      <c r="AC34" s="297">
        <f t="shared" si="10"/>
        <v>423</v>
      </c>
      <c r="AD34" s="416">
        <v>423</v>
      </c>
      <c r="AE34" s="416"/>
      <c r="AF34" s="416"/>
      <c r="AG34" s="416">
        <v>1514</v>
      </c>
      <c r="AH34" s="416"/>
      <c r="AI34" s="297">
        <f t="shared" si="11"/>
        <v>0</v>
      </c>
      <c r="AJ34" s="416"/>
      <c r="AK34" s="416"/>
      <c r="AL34" s="416"/>
      <c r="AM34" s="297">
        <f t="shared" si="12"/>
        <v>11769</v>
      </c>
      <c r="AN34" s="297">
        <f t="shared" si="13"/>
        <v>10981</v>
      </c>
      <c r="AO34" s="416"/>
      <c r="AP34" s="416">
        <v>8963</v>
      </c>
      <c r="AQ34" s="416">
        <v>431</v>
      </c>
      <c r="AR34" s="416"/>
      <c r="AS34" s="416"/>
      <c r="AT34" s="416">
        <v>73</v>
      </c>
      <c r="AU34" s="416">
        <v>1514</v>
      </c>
      <c r="AV34" s="297">
        <f t="shared" si="14"/>
        <v>0</v>
      </c>
      <c r="AW34" s="416"/>
      <c r="AX34" s="416"/>
      <c r="AY34" s="416"/>
      <c r="AZ34" s="416"/>
      <c r="BA34" s="416"/>
      <c r="BB34" s="416"/>
      <c r="BC34" s="416"/>
      <c r="BD34" s="297">
        <f t="shared" si="15"/>
        <v>0</v>
      </c>
      <c r="BE34" s="416"/>
      <c r="BF34" s="416"/>
      <c r="BG34" s="416"/>
      <c r="BH34" s="416"/>
      <c r="BI34" s="416"/>
      <c r="BJ34" s="416"/>
      <c r="BK34" s="416"/>
      <c r="BL34" s="297">
        <f t="shared" si="16"/>
        <v>0</v>
      </c>
      <c r="BM34" s="416"/>
      <c r="BN34" s="416"/>
      <c r="BO34" s="416"/>
      <c r="BP34" s="416"/>
      <c r="BQ34" s="416"/>
      <c r="BR34" s="416"/>
      <c r="BS34" s="416"/>
      <c r="BT34" s="297">
        <f t="shared" si="17"/>
        <v>0</v>
      </c>
      <c r="BU34" s="416"/>
      <c r="BV34" s="416"/>
      <c r="BW34" s="416"/>
      <c r="BX34" s="416"/>
      <c r="BY34" s="416"/>
      <c r="BZ34" s="416"/>
      <c r="CA34" s="416"/>
      <c r="CB34" s="297">
        <f t="shared" si="18"/>
        <v>0</v>
      </c>
      <c r="CC34" s="416"/>
      <c r="CD34" s="416"/>
      <c r="CE34" s="416"/>
      <c r="CF34" s="416"/>
      <c r="CG34" s="416"/>
      <c r="CH34" s="416"/>
      <c r="CI34" s="416"/>
      <c r="CJ34" s="297">
        <f t="shared" si="19"/>
        <v>674</v>
      </c>
      <c r="CK34" s="416"/>
      <c r="CL34" s="416"/>
      <c r="CM34" s="416">
        <v>438</v>
      </c>
      <c r="CN34" s="416"/>
      <c r="CO34" s="416"/>
      <c r="CP34" s="416">
        <v>236</v>
      </c>
      <c r="CQ34" s="416"/>
      <c r="CR34" s="297">
        <f t="shared" si="20"/>
        <v>0</v>
      </c>
      <c r="CS34" s="416"/>
      <c r="CT34" s="416"/>
      <c r="CU34" s="416"/>
      <c r="CV34" s="416"/>
      <c r="CW34" s="416"/>
      <c r="CX34" s="416"/>
      <c r="CY34" s="416"/>
      <c r="CZ34" s="297">
        <f t="shared" si="21"/>
        <v>0</v>
      </c>
      <c r="DA34" s="416"/>
      <c r="DB34" s="416"/>
      <c r="DC34" s="416"/>
      <c r="DD34" s="297">
        <f t="shared" si="22"/>
        <v>114</v>
      </c>
      <c r="DE34" s="416"/>
      <c r="DF34" s="416"/>
      <c r="DG34" s="416"/>
      <c r="DH34" s="416"/>
      <c r="DI34" s="416"/>
      <c r="DJ34" s="416">
        <v>114</v>
      </c>
      <c r="DK34" s="416"/>
    </row>
    <row r="35" spans="1:115" s="267" customFormat="1" ht="13.5">
      <c r="A35" s="415" t="s">
        <v>362</v>
      </c>
      <c r="B35" s="415">
        <v>8232</v>
      </c>
      <c r="C35" s="415" t="s">
        <v>430</v>
      </c>
      <c r="D35" s="297">
        <f t="shared" si="2"/>
        <v>36349</v>
      </c>
      <c r="E35" s="416">
        <v>24411</v>
      </c>
      <c r="F35" s="416">
        <v>11938</v>
      </c>
      <c r="G35" s="297">
        <f t="shared" si="3"/>
        <v>36349</v>
      </c>
      <c r="H35" s="297">
        <f t="shared" si="4"/>
        <v>33431</v>
      </c>
      <c r="I35" s="297">
        <f t="shared" si="5"/>
        <v>0</v>
      </c>
      <c r="J35" s="416"/>
      <c r="K35" s="416"/>
      <c r="L35" s="416"/>
      <c r="M35" s="297">
        <f t="shared" si="6"/>
        <v>25067</v>
      </c>
      <c r="N35" s="416"/>
      <c r="O35" s="416">
        <v>15376</v>
      </c>
      <c r="P35" s="416">
        <v>9691</v>
      </c>
      <c r="Q35" s="297">
        <f t="shared" si="7"/>
        <v>3894</v>
      </c>
      <c r="R35" s="416"/>
      <c r="S35" s="416">
        <v>2223</v>
      </c>
      <c r="T35" s="416">
        <v>1671</v>
      </c>
      <c r="U35" s="297">
        <f t="shared" si="8"/>
        <v>3973</v>
      </c>
      <c r="V35" s="416"/>
      <c r="W35" s="416">
        <v>3943</v>
      </c>
      <c r="X35" s="416">
        <v>30</v>
      </c>
      <c r="Y35" s="297">
        <f t="shared" si="9"/>
        <v>69</v>
      </c>
      <c r="Z35" s="416"/>
      <c r="AA35" s="416">
        <v>67</v>
      </c>
      <c r="AB35" s="416">
        <v>2</v>
      </c>
      <c r="AC35" s="297">
        <f t="shared" si="10"/>
        <v>428</v>
      </c>
      <c r="AD35" s="416">
        <v>2</v>
      </c>
      <c r="AE35" s="416">
        <v>270</v>
      </c>
      <c r="AF35" s="416">
        <v>156</v>
      </c>
      <c r="AG35" s="416">
        <v>2918</v>
      </c>
      <c r="AH35" s="416"/>
      <c r="AI35" s="297">
        <f t="shared" si="11"/>
        <v>2</v>
      </c>
      <c r="AJ35" s="416">
        <v>2</v>
      </c>
      <c r="AK35" s="416"/>
      <c r="AL35" s="416"/>
      <c r="AM35" s="297">
        <f t="shared" si="12"/>
        <v>36349</v>
      </c>
      <c r="AN35" s="297">
        <f t="shared" si="13"/>
        <v>0</v>
      </c>
      <c r="AO35" s="416"/>
      <c r="AP35" s="416"/>
      <c r="AQ35" s="416"/>
      <c r="AR35" s="416"/>
      <c r="AS35" s="416"/>
      <c r="AT35" s="416"/>
      <c r="AU35" s="416"/>
      <c r="AV35" s="297">
        <f t="shared" si="14"/>
        <v>0</v>
      </c>
      <c r="AW35" s="416"/>
      <c r="AX35" s="416"/>
      <c r="AY35" s="416"/>
      <c r="AZ35" s="416"/>
      <c r="BA35" s="416"/>
      <c r="BB35" s="416"/>
      <c r="BC35" s="416"/>
      <c r="BD35" s="297">
        <f t="shared" si="15"/>
        <v>0</v>
      </c>
      <c r="BE35" s="416"/>
      <c r="BF35" s="416"/>
      <c r="BG35" s="416"/>
      <c r="BH35" s="416"/>
      <c r="BI35" s="416"/>
      <c r="BJ35" s="416"/>
      <c r="BK35" s="416"/>
      <c r="BL35" s="297">
        <f t="shared" si="16"/>
        <v>0</v>
      </c>
      <c r="BM35" s="416"/>
      <c r="BN35" s="416"/>
      <c r="BO35" s="416"/>
      <c r="BP35" s="416"/>
      <c r="BQ35" s="416"/>
      <c r="BR35" s="416"/>
      <c r="BS35" s="416"/>
      <c r="BT35" s="297">
        <f t="shared" si="17"/>
        <v>0</v>
      </c>
      <c r="BU35" s="416"/>
      <c r="BV35" s="416"/>
      <c r="BW35" s="416"/>
      <c r="BX35" s="416"/>
      <c r="BY35" s="416"/>
      <c r="BZ35" s="416"/>
      <c r="CA35" s="416"/>
      <c r="CB35" s="297">
        <f t="shared" si="18"/>
        <v>25649</v>
      </c>
      <c r="CC35" s="416"/>
      <c r="CD35" s="416">
        <v>25067</v>
      </c>
      <c r="CE35" s="416"/>
      <c r="CF35" s="416"/>
      <c r="CG35" s="416"/>
      <c r="CH35" s="416"/>
      <c r="CI35" s="416">
        <v>582</v>
      </c>
      <c r="CJ35" s="297">
        <f t="shared" si="19"/>
        <v>7504</v>
      </c>
      <c r="CK35" s="416"/>
      <c r="CL35" s="416"/>
      <c r="CM35" s="416">
        <v>3894</v>
      </c>
      <c r="CN35" s="416">
        <v>1201</v>
      </c>
      <c r="CO35" s="416">
        <v>69</v>
      </c>
      <c r="CP35" s="416">
        <v>428</v>
      </c>
      <c r="CQ35" s="416">
        <v>1912</v>
      </c>
      <c r="CR35" s="297">
        <f t="shared" si="20"/>
        <v>0</v>
      </c>
      <c r="CS35" s="416"/>
      <c r="CT35" s="416"/>
      <c r="CU35" s="416"/>
      <c r="CV35" s="416"/>
      <c r="CW35" s="416"/>
      <c r="CX35" s="416"/>
      <c r="CY35" s="416"/>
      <c r="CZ35" s="297">
        <f t="shared" si="21"/>
        <v>3196</v>
      </c>
      <c r="DA35" s="416">
        <v>2772</v>
      </c>
      <c r="DB35" s="416"/>
      <c r="DC35" s="416">
        <v>424</v>
      </c>
      <c r="DD35" s="297">
        <f t="shared" si="22"/>
        <v>0</v>
      </c>
      <c r="DE35" s="416"/>
      <c r="DF35" s="416"/>
      <c r="DG35" s="416"/>
      <c r="DH35" s="416"/>
      <c r="DI35" s="416"/>
      <c r="DJ35" s="416"/>
      <c r="DK35" s="416"/>
    </row>
    <row r="36" spans="1:115" s="267" customFormat="1" ht="13.5">
      <c r="A36" s="415" t="s">
        <v>362</v>
      </c>
      <c r="B36" s="415">
        <v>8233</v>
      </c>
      <c r="C36" s="415" t="s">
        <v>431</v>
      </c>
      <c r="D36" s="297">
        <f t="shared" si="2"/>
        <v>12330</v>
      </c>
      <c r="E36" s="416">
        <v>9673</v>
      </c>
      <c r="F36" s="416">
        <v>2657</v>
      </c>
      <c r="G36" s="297">
        <f t="shared" si="3"/>
        <v>12330</v>
      </c>
      <c r="H36" s="297">
        <f t="shared" si="4"/>
        <v>10382</v>
      </c>
      <c r="I36" s="297">
        <f t="shared" si="5"/>
        <v>0</v>
      </c>
      <c r="J36" s="416"/>
      <c r="K36" s="416"/>
      <c r="L36" s="416"/>
      <c r="M36" s="297">
        <f t="shared" si="6"/>
        <v>8851</v>
      </c>
      <c r="N36" s="416"/>
      <c r="O36" s="416">
        <v>6626</v>
      </c>
      <c r="P36" s="416">
        <v>2225</v>
      </c>
      <c r="Q36" s="297">
        <f t="shared" si="7"/>
        <v>513</v>
      </c>
      <c r="R36" s="416"/>
      <c r="S36" s="416">
        <v>513</v>
      </c>
      <c r="T36" s="416"/>
      <c r="U36" s="297">
        <f t="shared" si="8"/>
        <v>1016</v>
      </c>
      <c r="V36" s="416"/>
      <c r="W36" s="416">
        <v>1016</v>
      </c>
      <c r="X36" s="416"/>
      <c r="Y36" s="297">
        <f t="shared" si="9"/>
        <v>0</v>
      </c>
      <c r="Z36" s="416"/>
      <c r="AA36" s="416"/>
      <c r="AB36" s="416"/>
      <c r="AC36" s="297">
        <f t="shared" si="10"/>
        <v>2</v>
      </c>
      <c r="AD36" s="416">
        <v>2</v>
      </c>
      <c r="AE36" s="416"/>
      <c r="AF36" s="416"/>
      <c r="AG36" s="416">
        <v>1948</v>
      </c>
      <c r="AH36" s="416">
        <v>855</v>
      </c>
      <c r="AI36" s="297">
        <f t="shared" si="11"/>
        <v>0</v>
      </c>
      <c r="AJ36" s="416"/>
      <c r="AK36" s="416"/>
      <c r="AL36" s="416"/>
      <c r="AM36" s="297">
        <f t="shared" si="12"/>
        <v>12330</v>
      </c>
      <c r="AN36" s="297">
        <f t="shared" si="13"/>
        <v>10403</v>
      </c>
      <c r="AO36" s="416"/>
      <c r="AP36" s="416">
        <v>8851</v>
      </c>
      <c r="AQ36" s="416"/>
      <c r="AR36" s="416"/>
      <c r="AS36" s="416"/>
      <c r="AT36" s="416"/>
      <c r="AU36" s="416">
        <v>1552</v>
      </c>
      <c r="AV36" s="297">
        <f t="shared" si="14"/>
        <v>1614</v>
      </c>
      <c r="AW36" s="416"/>
      <c r="AX36" s="416"/>
      <c r="AY36" s="416">
        <v>513</v>
      </c>
      <c r="AZ36" s="416">
        <v>703</v>
      </c>
      <c r="BA36" s="416"/>
      <c r="BB36" s="416">
        <v>2</v>
      </c>
      <c r="BC36" s="416">
        <v>396</v>
      </c>
      <c r="BD36" s="297">
        <f t="shared" si="15"/>
        <v>0</v>
      </c>
      <c r="BE36" s="416"/>
      <c r="BF36" s="416"/>
      <c r="BG36" s="416"/>
      <c r="BH36" s="416"/>
      <c r="BI36" s="416"/>
      <c r="BJ36" s="416"/>
      <c r="BK36" s="416"/>
      <c r="BL36" s="297">
        <f t="shared" si="16"/>
        <v>0</v>
      </c>
      <c r="BM36" s="416"/>
      <c r="BN36" s="416"/>
      <c r="BO36" s="416"/>
      <c r="BP36" s="416"/>
      <c r="BQ36" s="416"/>
      <c r="BR36" s="416"/>
      <c r="BS36" s="416"/>
      <c r="BT36" s="297">
        <f t="shared" si="17"/>
        <v>0</v>
      </c>
      <c r="BU36" s="416"/>
      <c r="BV36" s="416"/>
      <c r="BW36" s="416"/>
      <c r="BX36" s="416"/>
      <c r="BY36" s="416"/>
      <c r="BZ36" s="416"/>
      <c r="CA36" s="416"/>
      <c r="CB36" s="297">
        <f t="shared" si="18"/>
        <v>0</v>
      </c>
      <c r="CC36" s="416"/>
      <c r="CD36" s="416"/>
      <c r="CE36" s="416"/>
      <c r="CF36" s="416"/>
      <c r="CG36" s="416"/>
      <c r="CH36" s="416"/>
      <c r="CI36" s="416"/>
      <c r="CJ36" s="297">
        <f t="shared" si="19"/>
        <v>0</v>
      </c>
      <c r="CK36" s="416"/>
      <c r="CL36" s="416"/>
      <c r="CM36" s="416"/>
      <c r="CN36" s="416"/>
      <c r="CO36" s="416"/>
      <c r="CP36" s="416"/>
      <c r="CQ36" s="416"/>
      <c r="CR36" s="297">
        <f t="shared" si="20"/>
        <v>0</v>
      </c>
      <c r="CS36" s="416"/>
      <c r="CT36" s="416"/>
      <c r="CU36" s="416"/>
      <c r="CV36" s="416"/>
      <c r="CW36" s="416"/>
      <c r="CX36" s="416"/>
      <c r="CY36" s="416"/>
      <c r="CZ36" s="297">
        <f t="shared" si="21"/>
        <v>313</v>
      </c>
      <c r="DA36" s="416">
        <v>313</v>
      </c>
      <c r="DB36" s="416"/>
      <c r="DC36" s="416"/>
      <c r="DD36" s="297">
        <f t="shared" si="22"/>
        <v>0</v>
      </c>
      <c r="DE36" s="416"/>
      <c r="DF36" s="416"/>
      <c r="DG36" s="416"/>
      <c r="DH36" s="416"/>
      <c r="DI36" s="416"/>
      <c r="DJ36" s="416"/>
      <c r="DK36" s="416"/>
    </row>
    <row r="37" spans="1:115" s="267" customFormat="1" ht="13.5">
      <c r="A37" s="415" t="s">
        <v>362</v>
      </c>
      <c r="B37" s="415">
        <v>8234</v>
      </c>
      <c r="C37" s="415" t="s">
        <v>432</v>
      </c>
      <c r="D37" s="297">
        <f t="shared" si="2"/>
        <v>11809</v>
      </c>
      <c r="E37" s="416">
        <v>9918</v>
      </c>
      <c r="F37" s="416">
        <v>1891</v>
      </c>
      <c r="G37" s="297">
        <f t="shared" si="3"/>
        <v>11809</v>
      </c>
      <c r="H37" s="297">
        <f t="shared" si="4"/>
        <v>10088</v>
      </c>
      <c r="I37" s="297">
        <f t="shared" si="5"/>
        <v>0</v>
      </c>
      <c r="J37" s="416"/>
      <c r="K37" s="416"/>
      <c r="L37" s="416"/>
      <c r="M37" s="297">
        <f t="shared" si="6"/>
        <v>8627</v>
      </c>
      <c r="N37" s="416"/>
      <c r="O37" s="416">
        <v>7381</v>
      </c>
      <c r="P37" s="416">
        <v>1246</v>
      </c>
      <c r="Q37" s="297">
        <f t="shared" si="7"/>
        <v>915</v>
      </c>
      <c r="R37" s="416"/>
      <c r="S37" s="416">
        <v>891</v>
      </c>
      <c r="T37" s="416">
        <v>24</v>
      </c>
      <c r="U37" s="297">
        <f t="shared" si="8"/>
        <v>544</v>
      </c>
      <c r="V37" s="416"/>
      <c r="W37" s="416">
        <v>544</v>
      </c>
      <c r="X37" s="416"/>
      <c r="Y37" s="297">
        <f t="shared" si="9"/>
        <v>0</v>
      </c>
      <c r="Z37" s="416"/>
      <c r="AA37" s="416"/>
      <c r="AB37" s="416"/>
      <c r="AC37" s="297">
        <f t="shared" si="10"/>
        <v>2</v>
      </c>
      <c r="AD37" s="416">
        <v>1</v>
      </c>
      <c r="AE37" s="416">
        <v>1</v>
      </c>
      <c r="AF37" s="416"/>
      <c r="AG37" s="416">
        <v>1721</v>
      </c>
      <c r="AH37" s="416"/>
      <c r="AI37" s="297">
        <f t="shared" si="11"/>
        <v>6</v>
      </c>
      <c r="AJ37" s="416">
        <v>1</v>
      </c>
      <c r="AK37" s="416">
        <v>5</v>
      </c>
      <c r="AL37" s="416"/>
      <c r="AM37" s="297">
        <f t="shared" si="12"/>
        <v>11809</v>
      </c>
      <c r="AN37" s="297">
        <f t="shared" si="13"/>
        <v>9805</v>
      </c>
      <c r="AO37" s="416"/>
      <c r="AP37" s="416">
        <v>8627</v>
      </c>
      <c r="AQ37" s="416"/>
      <c r="AR37" s="416"/>
      <c r="AS37" s="416"/>
      <c r="AT37" s="416"/>
      <c r="AU37" s="416">
        <v>1178</v>
      </c>
      <c r="AV37" s="297">
        <f t="shared" si="14"/>
        <v>220</v>
      </c>
      <c r="AW37" s="416"/>
      <c r="AX37" s="416"/>
      <c r="AY37" s="416">
        <v>185</v>
      </c>
      <c r="AZ37" s="416"/>
      <c r="BA37" s="416"/>
      <c r="BB37" s="416">
        <v>2</v>
      </c>
      <c r="BC37" s="416">
        <v>33</v>
      </c>
      <c r="BD37" s="297">
        <f t="shared" si="15"/>
        <v>0</v>
      </c>
      <c r="BE37" s="416"/>
      <c r="BF37" s="416"/>
      <c r="BG37" s="416"/>
      <c r="BH37" s="416"/>
      <c r="BI37" s="416"/>
      <c r="BJ37" s="416"/>
      <c r="BK37" s="416"/>
      <c r="BL37" s="297">
        <f t="shared" si="16"/>
        <v>0</v>
      </c>
      <c r="BM37" s="416"/>
      <c r="BN37" s="416"/>
      <c r="BO37" s="416"/>
      <c r="BP37" s="416"/>
      <c r="BQ37" s="416"/>
      <c r="BR37" s="416"/>
      <c r="BS37" s="416"/>
      <c r="BT37" s="297">
        <f t="shared" si="17"/>
        <v>0</v>
      </c>
      <c r="BU37" s="416"/>
      <c r="BV37" s="416"/>
      <c r="BW37" s="416"/>
      <c r="BX37" s="416"/>
      <c r="BY37" s="416"/>
      <c r="BZ37" s="416"/>
      <c r="CA37" s="416"/>
      <c r="CB37" s="297">
        <f t="shared" si="18"/>
        <v>0</v>
      </c>
      <c r="CC37" s="416"/>
      <c r="CD37" s="416"/>
      <c r="CE37" s="416"/>
      <c r="CF37" s="416"/>
      <c r="CG37" s="416"/>
      <c r="CH37" s="416"/>
      <c r="CI37" s="416"/>
      <c r="CJ37" s="297">
        <f t="shared" si="19"/>
        <v>948</v>
      </c>
      <c r="CK37" s="416"/>
      <c r="CL37" s="416"/>
      <c r="CM37" s="416">
        <v>730</v>
      </c>
      <c r="CN37" s="416">
        <v>49</v>
      </c>
      <c r="CO37" s="416"/>
      <c r="CP37" s="416"/>
      <c r="CQ37" s="416">
        <v>169</v>
      </c>
      <c r="CR37" s="297">
        <f t="shared" si="20"/>
        <v>0</v>
      </c>
      <c r="CS37" s="416"/>
      <c r="CT37" s="416"/>
      <c r="CU37" s="416"/>
      <c r="CV37" s="416"/>
      <c r="CW37" s="416"/>
      <c r="CX37" s="416"/>
      <c r="CY37" s="416"/>
      <c r="CZ37" s="297">
        <f t="shared" si="21"/>
        <v>836</v>
      </c>
      <c r="DA37" s="416">
        <v>495</v>
      </c>
      <c r="DB37" s="416"/>
      <c r="DC37" s="416">
        <v>341</v>
      </c>
      <c r="DD37" s="297">
        <f t="shared" si="22"/>
        <v>0</v>
      </c>
      <c r="DE37" s="416"/>
      <c r="DF37" s="416"/>
      <c r="DG37" s="416"/>
      <c r="DH37" s="416"/>
      <c r="DI37" s="416"/>
      <c r="DJ37" s="416"/>
      <c r="DK37" s="416"/>
    </row>
    <row r="38" spans="1:115" s="267" customFormat="1" ht="13.5">
      <c r="A38" s="415" t="s">
        <v>362</v>
      </c>
      <c r="B38" s="415">
        <v>8235</v>
      </c>
      <c r="C38" s="415" t="s">
        <v>433</v>
      </c>
      <c r="D38" s="297">
        <f t="shared" si="2"/>
        <v>11433</v>
      </c>
      <c r="E38" s="416">
        <v>9628</v>
      </c>
      <c r="F38" s="416">
        <v>1805</v>
      </c>
      <c r="G38" s="297">
        <f t="shared" si="3"/>
        <v>11433</v>
      </c>
      <c r="H38" s="297">
        <f t="shared" si="4"/>
        <v>11391</v>
      </c>
      <c r="I38" s="297">
        <f t="shared" si="5"/>
        <v>0</v>
      </c>
      <c r="J38" s="416"/>
      <c r="K38" s="416"/>
      <c r="L38" s="416"/>
      <c r="M38" s="297">
        <f t="shared" si="6"/>
        <v>8171</v>
      </c>
      <c r="N38" s="416">
        <v>24</v>
      </c>
      <c r="O38" s="416">
        <v>6427</v>
      </c>
      <c r="P38" s="416">
        <v>1720</v>
      </c>
      <c r="Q38" s="297">
        <f t="shared" si="7"/>
        <v>1885</v>
      </c>
      <c r="R38" s="416">
        <v>1</v>
      </c>
      <c r="S38" s="416">
        <v>1818</v>
      </c>
      <c r="T38" s="416">
        <v>66</v>
      </c>
      <c r="U38" s="297">
        <f t="shared" si="8"/>
        <v>513</v>
      </c>
      <c r="V38" s="416">
        <v>12</v>
      </c>
      <c r="W38" s="416">
        <v>501</v>
      </c>
      <c r="X38" s="416"/>
      <c r="Y38" s="297">
        <f t="shared" si="9"/>
        <v>0</v>
      </c>
      <c r="Z38" s="416"/>
      <c r="AA38" s="416"/>
      <c r="AB38" s="416"/>
      <c r="AC38" s="297">
        <f t="shared" si="10"/>
        <v>822</v>
      </c>
      <c r="AD38" s="416">
        <v>4</v>
      </c>
      <c r="AE38" s="416">
        <v>818</v>
      </c>
      <c r="AF38" s="416"/>
      <c r="AG38" s="416">
        <v>42</v>
      </c>
      <c r="AH38" s="416"/>
      <c r="AI38" s="297">
        <f t="shared" si="11"/>
        <v>0</v>
      </c>
      <c r="AJ38" s="416"/>
      <c r="AK38" s="416"/>
      <c r="AL38" s="416"/>
      <c r="AM38" s="297">
        <f t="shared" si="12"/>
        <v>11433</v>
      </c>
      <c r="AN38" s="297">
        <f t="shared" si="13"/>
        <v>8191</v>
      </c>
      <c r="AO38" s="416"/>
      <c r="AP38" s="416">
        <v>8171</v>
      </c>
      <c r="AQ38" s="416"/>
      <c r="AR38" s="416"/>
      <c r="AS38" s="416"/>
      <c r="AT38" s="416"/>
      <c r="AU38" s="416">
        <v>20</v>
      </c>
      <c r="AV38" s="297">
        <f t="shared" si="14"/>
        <v>1798</v>
      </c>
      <c r="AW38" s="416"/>
      <c r="AX38" s="416"/>
      <c r="AY38" s="416">
        <v>954</v>
      </c>
      <c r="AZ38" s="416"/>
      <c r="BA38" s="416"/>
      <c r="BB38" s="416">
        <v>822</v>
      </c>
      <c r="BC38" s="416">
        <v>22</v>
      </c>
      <c r="BD38" s="297">
        <f t="shared" si="15"/>
        <v>0</v>
      </c>
      <c r="BE38" s="416"/>
      <c r="BF38" s="416"/>
      <c r="BG38" s="416"/>
      <c r="BH38" s="416"/>
      <c r="BI38" s="416"/>
      <c r="BJ38" s="416"/>
      <c r="BK38" s="416"/>
      <c r="BL38" s="297">
        <f t="shared" si="16"/>
        <v>0</v>
      </c>
      <c r="BM38" s="416"/>
      <c r="BN38" s="416"/>
      <c r="BO38" s="416"/>
      <c r="BP38" s="416"/>
      <c r="BQ38" s="416"/>
      <c r="BR38" s="416"/>
      <c r="BS38" s="416"/>
      <c r="BT38" s="297">
        <f t="shared" si="17"/>
        <v>0</v>
      </c>
      <c r="BU38" s="416"/>
      <c r="BV38" s="416"/>
      <c r="BW38" s="416"/>
      <c r="BX38" s="416"/>
      <c r="BY38" s="416"/>
      <c r="BZ38" s="416"/>
      <c r="CA38" s="416"/>
      <c r="CB38" s="297">
        <f t="shared" si="18"/>
        <v>931</v>
      </c>
      <c r="CC38" s="416"/>
      <c r="CD38" s="416"/>
      <c r="CE38" s="416">
        <v>931</v>
      </c>
      <c r="CF38" s="416"/>
      <c r="CG38" s="416"/>
      <c r="CH38" s="416"/>
      <c r="CI38" s="416"/>
      <c r="CJ38" s="297">
        <f t="shared" si="19"/>
        <v>0</v>
      </c>
      <c r="CK38" s="416"/>
      <c r="CL38" s="416"/>
      <c r="CM38" s="416"/>
      <c r="CN38" s="416"/>
      <c r="CO38" s="416"/>
      <c r="CP38" s="416"/>
      <c r="CQ38" s="416"/>
      <c r="CR38" s="297">
        <f t="shared" si="20"/>
        <v>0</v>
      </c>
      <c r="CS38" s="416"/>
      <c r="CT38" s="416"/>
      <c r="CU38" s="416"/>
      <c r="CV38" s="416"/>
      <c r="CW38" s="416"/>
      <c r="CX38" s="416"/>
      <c r="CY38" s="416"/>
      <c r="CZ38" s="297">
        <f t="shared" si="21"/>
        <v>513</v>
      </c>
      <c r="DA38" s="416">
        <v>513</v>
      </c>
      <c r="DB38" s="416"/>
      <c r="DC38" s="416"/>
      <c r="DD38" s="297">
        <f t="shared" si="22"/>
        <v>0</v>
      </c>
      <c r="DE38" s="416"/>
      <c r="DF38" s="416"/>
      <c r="DG38" s="416"/>
      <c r="DH38" s="416"/>
      <c r="DI38" s="416"/>
      <c r="DJ38" s="416"/>
      <c r="DK38" s="416"/>
    </row>
    <row r="39" spans="1:115" s="267" customFormat="1" ht="13.5">
      <c r="A39" s="415" t="s">
        <v>362</v>
      </c>
      <c r="B39" s="415">
        <v>8236</v>
      </c>
      <c r="C39" s="415" t="s">
        <v>434</v>
      </c>
      <c r="D39" s="297">
        <f t="shared" si="2"/>
        <v>16493</v>
      </c>
      <c r="E39" s="416">
        <v>11827</v>
      </c>
      <c r="F39" s="416">
        <v>4666</v>
      </c>
      <c r="G39" s="297">
        <f t="shared" si="3"/>
        <v>16493</v>
      </c>
      <c r="H39" s="297">
        <f t="shared" si="4"/>
        <v>13366</v>
      </c>
      <c r="I39" s="297">
        <f t="shared" si="5"/>
        <v>0</v>
      </c>
      <c r="J39" s="416"/>
      <c r="K39" s="416"/>
      <c r="L39" s="416"/>
      <c r="M39" s="297">
        <f t="shared" si="6"/>
        <v>11942</v>
      </c>
      <c r="N39" s="416">
        <v>9</v>
      </c>
      <c r="O39" s="416">
        <v>9538</v>
      </c>
      <c r="P39" s="416">
        <v>2395</v>
      </c>
      <c r="Q39" s="297">
        <f t="shared" si="7"/>
        <v>598</v>
      </c>
      <c r="R39" s="416"/>
      <c r="S39" s="416">
        <v>542</v>
      </c>
      <c r="T39" s="416">
        <v>56</v>
      </c>
      <c r="U39" s="297">
        <f t="shared" si="8"/>
        <v>789</v>
      </c>
      <c r="V39" s="416">
        <v>2</v>
      </c>
      <c r="W39" s="416">
        <v>775</v>
      </c>
      <c r="X39" s="416">
        <v>12</v>
      </c>
      <c r="Y39" s="297">
        <f t="shared" si="9"/>
        <v>0</v>
      </c>
      <c r="Z39" s="416"/>
      <c r="AA39" s="416"/>
      <c r="AB39" s="416"/>
      <c r="AC39" s="297">
        <f t="shared" si="10"/>
        <v>37</v>
      </c>
      <c r="AD39" s="416">
        <v>3</v>
      </c>
      <c r="AE39" s="416">
        <v>29</v>
      </c>
      <c r="AF39" s="416">
        <v>5</v>
      </c>
      <c r="AG39" s="416">
        <v>3127</v>
      </c>
      <c r="AH39" s="416">
        <v>120</v>
      </c>
      <c r="AI39" s="297">
        <f t="shared" si="11"/>
        <v>6</v>
      </c>
      <c r="AJ39" s="416"/>
      <c r="AK39" s="416">
        <v>6</v>
      </c>
      <c r="AL39" s="416"/>
      <c r="AM39" s="297">
        <f t="shared" si="12"/>
        <v>16493</v>
      </c>
      <c r="AN39" s="297">
        <f t="shared" si="13"/>
        <v>14746</v>
      </c>
      <c r="AO39" s="416"/>
      <c r="AP39" s="416">
        <v>11942</v>
      </c>
      <c r="AQ39" s="416"/>
      <c r="AR39" s="416"/>
      <c r="AS39" s="416"/>
      <c r="AT39" s="416"/>
      <c r="AU39" s="416">
        <v>2804</v>
      </c>
      <c r="AV39" s="297">
        <f t="shared" si="14"/>
        <v>1397</v>
      </c>
      <c r="AW39" s="416"/>
      <c r="AX39" s="416"/>
      <c r="AY39" s="416">
        <v>444</v>
      </c>
      <c r="AZ39" s="416">
        <v>640</v>
      </c>
      <c r="BA39" s="416"/>
      <c r="BB39" s="416">
        <v>37</v>
      </c>
      <c r="BC39" s="416">
        <v>276</v>
      </c>
      <c r="BD39" s="297">
        <f t="shared" si="15"/>
        <v>0</v>
      </c>
      <c r="BE39" s="416"/>
      <c r="BF39" s="416"/>
      <c r="BG39" s="416"/>
      <c r="BH39" s="416"/>
      <c r="BI39" s="416"/>
      <c r="BJ39" s="416"/>
      <c r="BK39" s="416"/>
      <c r="BL39" s="297">
        <f t="shared" si="16"/>
        <v>0</v>
      </c>
      <c r="BM39" s="416"/>
      <c r="BN39" s="416"/>
      <c r="BO39" s="416"/>
      <c r="BP39" s="416"/>
      <c r="BQ39" s="416"/>
      <c r="BR39" s="416"/>
      <c r="BS39" s="416"/>
      <c r="BT39" s="297">
        <f t="shared" si="17"/>
        <v>0</v>
      </c>
      <c r="BU39" s="416"/>
      <c r="BV39" s="416"/>
      <c r="BW39" s="416"/>
      <c r="BX39" s="416"/>
      <c r="BY39" s="416"/>
      <c r="BZ39" s="416"/>
      <c r="CA39" s="416"/>
      <c r="CB39" s="297">
        <f t="shared" si="18"/>
        <v>0</v>
      </c>
      <c r="CC39" s="416"/>
      <c r="CD39" s="416"/>
      <c r="CE39" s="416"/>
      <c r="CF39" s="416"/>
      <c r="CG39" s="416"/>
      <c r="CH39" s="416"/>
      <c r="CI39" s="416"/>
      <c r="CJ39" s="297">
        <f t="shared" si="19"/>
        <v>152</v>
      </c>
      <c r="CK39" s="416"/>
      <c r="CL39" s="416"/>
      <c r="CM39" s="416">
        <v>139</v>
      </c>
      <c r="CN39" s="416">
        <v>13</v>
      </c>
      <c r="CO39" s="416"/>
      <c r="CP39" s="416"/>
      <c r="CQ39" s="416"/>
      <c r="CR39" s="297">
        <f t="shared" si="20"/>
        <v>15</v>
      </c>
      <c r="CS39" s="416"/>
      <c r="CT39" s="416"/>
      <c r="CU39" s="416">
        <v>15</v>
      </c>
      <c r="CV39" s="416"/>
      <c r="CW39" s="416"/>
      <c r="CX39" s="416"/>
      <c r="CY39" s="416"/>
      <c r="CZ39" s="297">
        <f t="shared" si="21"/>
        <v>183</v>
      </c>
      <c r="DA39" s="416">
        <v>136</v>
      </c>
      <c r="DB39" s="416"/>
      <c r="DC39" s="416">
        <v>47</v>
      </c>
      <c r="DD39" s="297">
        <f t="shared" si="22"/>
        <v>0</v>
      </c>
      <c r="DE39" s="416"/>
      <c r="DF39" s="416"/>
      <c r="DG39" s="416"/>
      <c r="DH39" s="416"/>
      <c r="DI39" s="416"/>
      <c r="DJ39" s="416"/>
      <c r="DK39" s="416"/>
    </row>
    <row r="40" spans="1:115" s="267" customFormat="1" ht="13.5">
      <c r="A40" s="415" t="s">
        <v>362</v>
      </c>
      <c r="B40" s="415">
        <v>8302</v>
      </c>
      <c r="C40" s="415" t="s">
        <v>435</v>
      </c>
      <c r="D40" s="297">
        <f t="shared" si="2"/>
        <v>9128</v>
      </c>
      <c r="E40" s="416">
        <v>7796</v>
      </c>
      <c r="F40" s="416">
        <v>1332</v>
      </c>
      <c r="G40" s="297">
        <f t="shared" si="3"/>
        <v>9128</v>
      </c>
      <c r="H40" s="297">
        <f t="shared" si="4"/>
        <v>8638</v>
      </c>
      <c r="I40" s="297">
        <f t="shared" si="5"/>
        <v>0</v>
      </c>
      <c r="J40" s="416"/>
      <c r="K40" s="416"/>
      <c r="L40" s="416"/>
      <c r="M40" s="297">
        <f t="shared" si="6"/>
        <v>7549</v>
      </c>
      <c r="N40" s="416"/>
      <c r="O40" s="416">
        <v>6440</v>
      </c>
      <c r="P40" s="416">
        <v>1109</v>
      </c>
      <c r="Q40" s="297">
        <f t="shared" si="7"/>
        <v>879</v>
      </c>
      <c r="R40" s="416"/>
      <c r="S40" s="416">
        <v>868</v>
      </c>
      <c r="T40" s="416">
        <v>11</v>
      </c>
      <c r="U40" s="297">
        <f t="shared" si="8"/>
        <v>183</v>
      </c>
      <c r="V40" s="416"/>
      <c r="W40" s="416">
        <v>183</v>
      </c>
      <c r="X40" s="416"/>
      <c r="Y40" s="297">
        <f t="shared" si="9"/>
        <v>0</v>
      </c>
      <c r="Z40" s="416"/>
      <c r="AA40" s="416"/>
      <c r="AB40" s="416"/>
      <c r="AC40" s="297">
        <f t="shared" si="10"/>
        <v>27</v>
      </c>
      <c r="AD40" s="416"/>
      <c r="AE40" s="416">
        <v>27</v>
      </c>
      <c r="AF40" s="416"/>
      <c r="AG40" s="416">
        <v>490</v>
      </c>
      <c r="AH40" s="416">
        <v>154</v>
      </c>
      <c r="AI40" s="297">
        <f t="shared" si="11"/>
        <v>0</v>
      </c>
      <c r="AJ40" s="416"/>
      <c r="AK40" s="416"/>
      <c r="AL40" s="416"/>
      <c r="AM40" s="297">
        <f t="shared" si="12"/>
        <v>9128</v>
      </c>
      <c r="AN40" s="297">
        <f t="shared" si="13"/>
        <v>7955</v>
      </c>
      <c r="AO40" s="416"/>
      <c r="AP40" s="416">
        <v>7549</v>
      </c>
      <c r="AQ40" s="416"/>
      <c r="AR40" s="416"/>
      <c r="AS40" s="416"/>
      <c r="AT40" s="416"/>
      <c r="AU40" s="416">
        <v>406</v>
      </c>
      <c r="AV40" s="297">
        <f t="shared" si="14"/>
        <v>763</v>
      </c>
      <c r="AW40" s="416"/>
      <c r="AX40" s="416"/>
      <c r="AY40" s="416">
        <v>676</v>
      </c>
      <c r="AZ40" s="416"/>
      <c r="BA40" s="416"/>
      <c r="BB40" s="416">
        <v>27</v>
      </c>
      <c r="BC40" s="416">
        <v>60</v>
      </c>
      <c r="BD40" s="297">
        <f t="shared" si="15"/>
        <v>0</v>
      </c>
      <c r="BE40" s="416"/>
      <c r="BF40" s="416"/>
      <c r="BG40" s="416"/>
      <c r="BH40" s="416"/>
      <c r="BI40" s="416"/>
      <c r="BJ40" s="416"/>
      <c r="BK40" s="416"/>
      <c r="BL40" s="297">
        <f t="shared" si="16"/>
        <v>0</v>
      </c>
      <c r="BM40" s="416"/>
      <c r="BN40" s="416"/>
      <c r="BO40" s="416"/>
      <c r="BP40" s="416"/>
      <c r="BQ40" s="416"/>
      <c r="BR40" s="416"/>
      <c r="BS40" s="416"/>
      <c r="BT40" s="297">
        <f t="shared" si="17"/>
        <v>0</v>
      </c>
      <c r="BU40" s="416"/>
      <c r="BV40" s="416"/>
      <c r="BW40" s="416"/>
      <c r="BX40" s="416"/>
      <c r="BY40" s="416"/>
      <c r="BZ40" s="416"/>
      <c r="CA40" s="416"/>
      <c r="CB40" s="297">
        <f t="shared" si="18"/>
        <v>0</v>
      </c>
      <c r="CC40" s="416"/>
      <c r="CD40" s="416"/>
      <c r="CE40" s="416"/>
      <c r="CF40" s="416"/>
      <c r="CG40" s="416"/>
      <c r="CH40" s="416"/>
      <c r="CI40" s="416"/>
      <c r="CJ40" s="297">
        <f t="shared" si="19"/>
        <v>200</v>
      </c>
      <c r="CK40" s="416"/>
      <c r="CL40" s="416"/>
      <c r="CM40" s="416">
        <v>186</v>
      </c>
      <c r="CN40" s="416">
        <v>14</v>
      </c>
      <c r="CO40" s="416"/>
      <c r="CP40" s="416"/>
      <c r="CQ40" s="416"/>
      <c r="CR40" s="297">
        <f t="shared" si="20"/>
        <v>17</v>
      </c>
      <c r="CS40" s="416"/>
      <c r="CT40" s="416"/>
      <c r="CU40" s="416">
        <v>17</v>
      </c>
      <c r="CV40" s="416"/>
      <c r="CW40" s="416"/>
      <c r="CX40" s="416"/>
      <c r="CY40" s="416"/>
      <c r="CZ40" s="297">
        <f t="shared" si="21"/>
        <v>193</v>
      </c>
      <c r="DA40" s="416">
        <v>169</v>
      </c>
      <c r="DB40" s="416"/>
      <c r="DC40" s="416">
        <v>24</v>
      </c>
      <c r="DD40" s="297">
        <f t="shared" si="22"/>
        <v>0</v>
      </c>
      <c r="DE40" s="416"/>
      <c r="DF40" s="416"/>
      <c r="DG40" s="416"/>
      <c r="DH40" s="416"/>
      <c r="DI40" s="416"/>
      <c r="DJ40" s="416"/>
      <c r="DK40" s="416"/>
    </row>
    <row r="41" spans="1:115" s="267" customFormat="1" ht="13.5">
      <c r="A41" s="415" t="s">
        <v>362</v>
      </c>
      <c r="B41" s="415">
        <v>8309</v>
      </c>
      <c r="C41" s="415" t="s">
        <v>436</v>
      </c>
      <c r="D41" s="297">
        <f t="shared" si="2"/>
        <v>10304</v>
      </c>
      <c r="E41" s="416">
        <v>7220</v>
      </c>
      <c r="F41" s="416">
        <v>3084</v>
      </c>
      <c r="G41" s="297">
        <f t="shared" si="3"/>
        <v>10304</v>
      </c>
      <c r="H41" s="297">
        <f t="shared" si="4"/>
        <v>9386</v>
      </c>
      <c r="I41" s="297">
        <f t="shared" si="5"/>
        <v>0</v>
      </c>
      <c r="J41" s="416"/>
      <c r="K41" s="416"/>
      <c r="L41" s="416"/>
      <c r="M41" s="297">
        <f t="shared" si="6"/>
        <v>7835</v>
      </c>
      <c r="N41" s="416"/>
      <c r="O41" s="416">
        <v>5496</v>
      </c>
      <c r="P41" s="416">
        <v>2339</v>
      </c>
      <c r="Q41" s="297">
        <f t="shared" si="7"/>
        <v>251</v>
      </c>
      <c r="R41" s="416"/>
      <c r="S41" s="416">
        <v>230</v>
      </c>
      <c r="T41" s="416">
        <v>21</v>
      </c>
      <c r="U41" s="297">
        <f t="shared" si="8"/>
        <v>1278</v>
      </c>
      <c r="V41" s="416"/>
      <c r="W41" s="416">
        <v>1278</v>
      </c>
      <c r="X41" s="416"/>
      <c r="Y41" s="297">
        <f t="shared" si="9"/>
        <v>0</v>
      </c>
      <c r="Z41" s="416"/>
      <c r="AA41" s="416"/>
      <c r="AB41" s="416"/>
      <c r="AC41" s="297">
        <f t="shared" si="10"/>
        <v>22</v>
      </c>
      <c r="AD41" s="416">
        <v>1</v>
      </c>
      <c r="AE41" s="416">
        <v>15</v>
      </c>
      <c r="AF41" s="416">
        <v>6</v>
      </c>
      <c r="AG41" s="416">
        <v>918</v>
      </c>
      <c r="AH41" s="416"/>
      <c r="AI41" s="297">
        <f t="shared" si="11"/>
        <v>1</v>
      </c>
      <c r="AJ41" s="416">
        <v>1</v>
      </c>
      <c r="AK41" s="416"/>
      <c r="AL41" s="416"/>
      <c r="AM41" s="297">
        <f t="shared" si="12"/>
        <v>10304</v>
      </c>
      <c r="AN41" s="297">
        <f t="shared" si="13"/>
        <v>8670</v>
      </c>
      <c r="AO41" s="416"/>
      <c r="AP41" s="416">
        <v>7835</v>
      </c>
      <c r="AQ41" s="416"/>
      <c r="AR41" s="416"/>
      <c r="AS41" s="416"/>
      <c r="AT41" s="416"/>
      <c r="AU41" s="416">
        <v>835</v>
      </c>
      <c r="AV41" s="297">
        <f t="shared" si="14"/>
        <v>356</v>
      </c>
      <c r="AW41" s="416"/>
      <c r="AX41" s="416"/>
      <c r="AY41" s="416">
        <v>251</v>
      </c>
      <c r="AZ41" s="416"/>
      <c r="BA41" s="416"/>
      <c r="BB41" s="416">
        <v>22</v>
      </c>
      <c r="BC41" s="416">
        <v>83</v>
      </c>
      <c r="BD41" s="297">
        <f t="shared" si="15"/>
        <v>0</v>
      </c>
      <c r="BE41" s="416"/>
      <c r="BF41" s="416"/>
      <c r="BG41" s="416"/>
      <c r="BH41" s="416"/>
      <c r="BI41" s="416"/>
      <c r="BJ41" s="416"/>
      <c r="BK41" s="416"/>
      <c r="BL41" s="297">
        <f t="shared" si="16"/>
        <v>0</v>
      </c>
      <c r="BM41" s="416"/>
      <c r="BN41" s="416"/>
      <c r="BO41" s="416"/>
      <c r="BP41" s="416"/>
      <c r="BQ41" s="416"/>
      <c r="BR41" s="416"/>
      <c r="BS41" s="416"/>
      <c r="BT41" s="297">
        <f t="shared" si="17"/>
        <v>0</v>
      </c>
      <c r="BU41" s="416"/>
      <c r="BV41" s="416"/>
      <c r="BW41" s="416"/>
      <c r="BX41" s="416"/>
      <c r="BY41" s="416"/>
      <c r="BZ41" s="416"/>
      <c r="CA41" s="416"/>
      <c r="CB41" s="297">
        <f t="shared" si="18"/>
        <v>0</v>
      </c>
      <c r="CC41" s="416"/>
      <c r="CD41" s="416"/>
      <c r="CE41" s="416"/>
      <c r="CF41" s="416"/>
      <c r="CG41" s="416"/>
      <c r="CH41" s="416"/>
      <c r="CI41" s="416"/>
      <c r="CJ41" s="297">
        <f t="shared" si="19"/>
        <v>0</v>
      </c>
      <c r="CK41" s="416"/>
      <c r="CL41" s="416"/>
      <c r="CM41" s="416"/>
      <c r="CN41" s="416"/>
      <c r="CO41" s="416"/>
      <c r="CP41" s="416"/>
      <c r="CQ41" s="416"/>
      <c r="CR41" s="297">
        <f t="shared" si="20"/>
        <v>0</v>
      </c>
      <c r="CS41" s="416"/>
      <c r="CT41" s="416"/>
      <c r="CU41" s="416"/>
      <c r="CV41" s="416"/>
      <c r="CW41" s="416"/>
      <c r="CX41" s="416"/>
      <c r="CY41" s="416"/>
      <c r="CZ41" s="297">
        <f t="shared" si="21"/>
        <v>1278</v>
      </c>
      <c r="DA41" s="416">
        <v>1278</v>
      </c>
      <c r="DB41" s="416"/>
      <c r="DC41" s="416"/>
      <c r="DD41" s="297">
        <f t="shared" si="22"/>
        <v>0</v>
      </c>
      <c r="DE41" s="416"/>
      <c r="DF41" s="416"/>
      <c r="DG41" s="416"/>
      <c r="DH41" s="416"/>
      <c r="DI41" s="416"/>
      <c r="DJ41" s="416"/>
      <c r="DK41" s="416"/>
    </row>
    <row r="42" spans="1:115" s="267" customFormat="1" ht="13.5">
      <c r="A42" s="415" t="s">
        <v>362</v>
      </c>
      <c r="B42" s="415">
        <v>8310</v>
      </c>
      <c r="C42" s="415" t="s">
        <v>437</v>
      </c>
      <c r="D42" s="297">
        <f t="shared" si="2"/>
        <v>6328</v>
      </c>
      <c r="E42" s="416">
        <v>5396</v>
      </c>
      <c r="F42" s="416">
        <v>932</v>
      </c>
      <c r="G42" s="297">
        <f t="shared" si="3"/>
        <v>6328</v>
      </c>
      <c r="H42" s="297">
        <f t="shared" si="4"/>
        <v>5910</v>
      </c>
      <c r="I42" s="297">
        <f t="shared" si="5"/>
        <v>0</v>
      </c>
      <c r="J42" s="416"/>
      <c r="K42" s="416"/>
      <c r="L42" s="416"/>
      <c r="M42" s="297">
        <f t="shared" si="6"/>
        <v>5030</v>
      </c>
      <c r="N42" s="416"/>
      <c r="O42" s="416">
        <v>4120</v>
      </c>
      <c r="P42" s="416">
        <v>910</v>
      </c>
      <c r="Q42" s="297">
        <f t="shared" si="7"/>
        <v>61</v>
      </c>
      <c r="R42" s="416"/>
      <c r="S42" s="416">
        <v>61</v>
      </c>
      <c r="T42" s="416"/>
      <c r="U42" s="297">
        <f t="shared" si="8"/>
        <v>490</v>
      </c>
      <c r="V42" s="416">
        <v>22</v>
      </c>
      <c r="W42" s="416">
        <v>450</v>
      </c>
      <c r="X42" s="416">
        <v>18</v>
      </c>
      <c r="Y42" s="297">
        <f t="shared" si="9"/>
        <v>8</v>
      </c>
      <c r="Z42" s="416"/>
      <c r="AA42" s="416">
        <v>8</v>
      </c>
      <c r="AB42" s="416"/>
      <c r="AC42" s="297">
        <f t="shared" si="10"/>
        <v>321</v>
      </c>
      <c r="AD42" s="416"/>
      <c r="AE42" s="416">
        <v>317</v>
      </c>
      <c r="AF42" s="416">
        <v>4</v>
      </c>
      <c r="AG42" s="416">
        <v>418</v>
      </c>
      <c r="AH42" s="416"/>
      <c r="AI42" s="297">
        <f t="shared" si="11"/>
        <v>2</v>
      </c>
      <c r="AJ42" s="416"/>
      <c r="AK42" s="416"/>
      <c r="AL42" s="416">
        <v>2</v>
      </c>
      <c r="AM42" s="297">
        <f t="shared" si="12"/>
        <v>6328</v>
      </c>
      <c r="AN42" s="297">
        <f t="shared" si="13"/>
        <v>5376</v>
      </c>
      <c r="AO42" s="416"/>
      <c r="AP42" s="416">
        <v>5030</v>
      </c>
      <c r="AQ42" s="416"/>
      <c r="AR42" s="416"/>
      <c r="AS42" s="416"/>
      <c r="AT42" s="416"/>
      <c r="AU42" s="416">
        <v>346</v>
      </c>
      <c r="AV42" s="297">
        <f t="shared" si="14"/>
        <v>361</v>
      </c>
      <c r="AW42" s="416"/>
      <c r="AX42" s="416"/>
      <c r="AY42" s="416"/>
      <c r="AZ42" s="416"/>
      <c r="BA42" s="416"/>
      <c r="BB42" s="416">
        <v>321</v>
      </c>
      <c r="BC42" s="416">
        <v>40</v>
      </c>
      <c r="BD42" s="297">
        <f t="shared" si="15"/>
        <v>0</v>
      </c>
      <c r="BE42" s="416"/>
      <c r="BF42" s="416"/>
      <c r="BG42" s="416"/>
      <c r="BH42" s="416"/>
      <c r="BI42" s="416"/>
      <c r="BJ42" s="416"/>
      <c r="BK42" s="416"/>
      <c r="BL42" s="297">
        <f t="shared" si="16"/>
        <v>0</v>
      </c>
      <c r="BM42" s="416"/>
      <c r="BN42" s="416"/>
      <c r="BO42" s="416"/>
      <c r="BP42" s="416"/>
      <c r="BQ42" s="416"/>
      <c r="BR42" s="416"/>
      <c r="BS42" s="416"/>
      <c r="BT42" s="297">
        <f t="shared" si="17"/>
        <v>0</v>
      </c>
      <c r="BU42" s="416"/>
      <c r="BV42" s="416"/>
      <c r="BW42" s="416"/>
      <c r="BX42" s="416"/>
      <c r="BY42" s="416"/>
      <c r="BZ42" s="416"/>
      <c r="CA42" s="416"/>
      <c r="CB42" s="297">
        <f t="shared" si="18"/>
        <v>0</v>
      </c>
      <c r="CC42" s="416"/>
      <c r="CD42" s="416"/>
      <c r="CE42" s="416"/>
      <c r="CF42" s="416"/>
      <c r="CG42" s="416"/>
      <c r="CH42" s="416"/>
      <c r="CI42" s="416"/>
      <c r="CJ42" s="297">
        <f t="shared" si="19"/>
        <v>530</v>
      </c>
      <c r="CK42" s="416"/>
      <c r="CL42" s="416"/>
      <c r="CM42" s="416"/>
      <c r="CN42" s="416">
        <v>490</v>
      </c>
      <c r="CO42" s="416">
        <v>8</v>
      </c>
      <c r="CP42" s="416"/>
      <c r="CQ42" s="416">
        <v>32</v>
      </c>
      <c r="CR42" s="297">
        <f t="shared" si="20"/>
        <v>61</v>
      </c>
      <c r="CS42" s="416"/>
      <c r="CT42" s="416"/>
      <c r="CU42" s="416">
        <v>61</v>
      </c>
      <c r="CV42" s="416"/>
      <c r="CW42" s="416"/>
      <c r="CX42" s="416"/>
      <c r="CY42" s="416"/>
      <c r="CZ42" s="297">
        <f t="shared" si="21"/>
        <v>0</v>
      </c>
      <c r="DA42" s="416"/>
      <c r="DB42" s="416"/>
      <c r="DC42" s="416"/>
      <c r="DD42" s="297">
        <f t="shared" si="22"/>
        <v>0</v>
      </c>
      <c r="DE42" s="416"/>
      <c r="DF42" s="416"/>
      <c r="DG42" s="416"/>
      <c r="DH42" s="416"/>
      <c r="DI42" s="416"/>
      <c r="DJ42" s="416"/>
      <c r="DK42" s="416"/>
    </row>
    <row r="43" spans="1:115" s="267" customFormat="1" ht="13.5">
      <c r="A43" s="415" t="s">
        <v>362</v>
      </c>
      <c r="B43" s="415">
        <v>8341</v>
      </c>
      <c r="C43" s="415" t="s">
        <v>438</v>
      </c>
      <c r="D43" s="297">
        <f t="shared" si="2"/>
        <v>14817</v>
      </c>
      <c r="E43" s="416">
        <v>12091</v>
      </c>
      <c r="F43" s="416">
        <v>2726</v>
      </c>
      <c r="G43" s="297">
        <f t="shared" si="3"/>
        <v>14817</v>
      </c>
      <c r="H43" s="297">
        <f t="shared" si="4"/>
        <v>12889</v>
      </c>
      <c r="I43" s="297">
        <f t="shared" si="5"/>
        <v>0</v>
      </c>
      <c r="J43" s="416"/>
      <c r="K43" s="416"/>
      <c r="L43" s="416"/>
      <c r="M43" s="297">
        <f t="shared" si="6"/>
        <v>9694</v>
      </c>
      <c r="N43" s="416">
        <v>1833</v>
      </c>
      <c r="O43" s="416">
        <v>5584</v>
      </c>
      <c r="P43" s="416">
        <v>2277</v>
      </c>
      <c r="Q43" s="297">
        <f t="shared" si="7"/>
        <v>1074</v>
      </c>
      <c r="R43" s="416">
        <v>5</v>
      </c>
      <c r="S43" s="416">
        <v>912</v>
      </c>
      <c r="T43" s="416">
        <v>157</v>
      </c>
      <c r="U43" s="297">
        <f t="shared" si="8"/>
        <v>2107</v>
      </c>
      <c r="V43" s="416"/>
      <c r="W43" s="416">
        <v>2006</v>
      </c>
      <c r="X43" s="416">
        <v>101</v>
      </c>
      <c r="Y43" s="297">
        <f t="shared" si="9"/>
        <v>14</v>
      </c>
      <c r="Z43" s="416"/>
      <c r="AA43" s="416">
        <v>14</v>
      </c>
      <c r="AB43" s="416"/>
      <c r="AC43" s="297">
        <f t="shared" si="10"/>
        <v>0</v>
      </c>
      <c r="AD43" s="416"/>
      <c r="AE43" s="416"/>
      <c r="AF43" s="416"/>
      <c r="AG43" s="416">
        <v>1928</v>
      </c>
      <c r="AH43" s="416"/>
      <c r="AI43" s="297">
        <f t="shared" si="11"/>
        <v>0</v>
      </c>
      <c r="AJ43" s="416"/>
      <c r="AK43" s="416"/>
      <c r="AL43" s="416"/>
      <c r="AM43" s="297">
        <f t="shared" si="12"/>
        <v>14817</v>
      </c>
      <c r="AN43" s="297">
        <f t="shared" si="13"/>
        <v>11245</v>
      </c>
      <c r="AO43" s="416"/>
      <c r="AP43" s="416">
        <v>9691</v>
      </c>
      <c r="AQ43" s="416"/>
      <c r="AR43" s="416"/>
      <c r="AS43" s="416"/>
      <c r="AT43" s="416"/>
      <c r="AU43" s="416">
        <v>1554</v>
      </c>
      <c r="AV43" s="297">
        <f t="shared" si="14"/>
        <v>1306</v>
      </c>
      <c r="AW43" s="416"/>
      <c r="AX43" s="416"/>
      <c r="AY43" s="416">
        <v>1074</v>
      </c>
      <c r="AZ43" s="416"/>
      <c r="BA43" s="416"/>
      <c r="BB43" s="416"/>
      <c r="BC43" s="416">
        <v>232</v>
      </c>
      <c r="BD43" s="297">
        <f t="shared" si="15"/>
        <v>3</v>
      </c>
      <c r="BE43" s="416"/>
      <c r="BF43" s="416">
        <v>3</v>
      </c>
      <c r="BG43" s="416"/>
      <c r="BH43" s="416"/>
      <c r="BI43" s="416"/>
      <c r="BJ43" s="416"/>
      <c r="BK43" s="416"/>
      <c r="BL43" s="297">
        <f t="shared" si="16"/>
        <v>0</v>
      </c>
      <c r="BM43" s="416"/>
      <c r="BN43" s="416"/>
      <c r="BO43" s="416"/>
      <c r="BP43" s="416"/>
      <c r="BQ43" s="416"/>
      <c r="BR43" s="416"/>
      <c r="BS43" s="416"/>
      <c r="BT43" s="297">
        <f t="shared" si="17"/>
        <v>0</v>
      </c>
      <c r="BU43" s="416"/>
      <c r="BV43" s="416"/>
      <c r="BW43" s="416"/>
      <c r="BX43" s="416"/>
      <c r="BY43" s="416"/>
      <c r="BZ43" s="416"/>
      <c r="CA43" s="416"/>
      <c r="CB43" s="297">
        <f t="shared" si="18"/>
        <v>0</v>
      </c>
      <c r="CC43" s="416"/>
      <c r="CD43" s="416"/>
      <c r="CE43" s="416"/>
      <c r="CF43" s="416"/>
      <c r="CG43" s="416"/>
      <c r="CH43" s="416"/>
      <c r="CI43" s="416"/>
      <c r="CJ43" s="297">
        <f t="shared" si="19"/>
        <v>542</v>
      </c>
      <c r="CK43" s="416"/>
      <c r="CL43" s="416"/>
      <c r="CM43" s="416"/>
      <c r="CN43" s="416">
        <v>505</v>
      </c>
      <c r="CO43" s="416">
        <v>1</v>
      </c>
      <c r="CP43" s="416"/>
      <c r="CQ43" s="416">
        <v>36</v>
      </c>
      <c r="CR43" s="297">
        <f t="shared" si="20"/>
        <v>0</v>
      </c>
      <c r="CS43" s="416"/>
      <c r="CT43" s="416"/>
      <c r="CU43" s="416"/>
      <c r="CV43" s="416"/>
      <c r="CW43" s="416"/>
      <c r="CX43" s="416"/>
      <c r="CY43" s="416"/>
      <c r="CZ43" s="297">
        <f t="shared" si="21"/>
        <v>1721</v>
      </c>
      <c r="DA43" s="416">
        <v>1602</v>
      </c>
      <c r="DB43" s="416">
        <v>13</v>
      </c>
      <c r="DC43" s="416">
        <v>106</v>
      </c>
      <c r="DD43" s="297">
        <f t="shared" si="22"/>
        <v>0</v>
      </c>
      <c r="DE43" s="416"/>
      <c r="DF43" s="416"/>
      <c r="DG43" s="416"/>
      <c r="DH43" s="416"/>
      <c r="DI43" s="416"/>
      <c r="DJ43" s="416"/>
      <c r="DK43" s="416"/>
    </row>
    <row r="44" spans="1:115" s="267" customFormat="1" ht="13.5">
      <c r="A44" s="415" t="s">
        <v>362</v>
      </c>
      <c r="B44" s="415">
        <v>8364</v>
      </c>
      <c r="C44" s="415" t="s">
        <v>439</v>
      </c>
      <c r="D44" s="297">
        <f t="shared" si="2"/>
        <v>7345</v>
      </c>
      <c r="E44" s="416">
        <v>6097</v>
      </c>
      <c r="F44" s="416">
        <v>1248</v>
      </c>
      <c r="G44" s="297">
        <f t="shared" si="3"/>
        <v>7345</v>
      </c>
      <c r="H44" s="297">
        <f t="shared" si="4"/>
        <v>6085</v>
      </c>
      <c r="I44" s="297">
        <f t="shared" si="5"/>
        <v>0</v>
      </c>
      <c r="J44" s="416"/>
      <c r="K44" s="416"/>
      <c r="L44" s="416"/>
      <c r="M44" s="297">
        <f t="shared" si="6"/>
        <v>4980</v>
      </c>
      <c r="N44" s="416">
        <v>4980</v>
      </c>
      <c r="O44" s="416"/>
      <c r="P44" s="416"/>
      <c r="Q44" s="297">
        <f t="shared" si="7"/>
        <v>196</v>
      </c>
      <c r="R44" s="416">
        <v>196</v>
      </c>
      <c r="S44" s="416"/>
      <c r="T44" s="416"/>
      <c r="U44" s="297">
        <f t="shared" si="8"/>
        <v>772</v>
      </c>
      <c r="V44" s="416">
        <v>772</v>
      </c>
      <c r="W44" s="416"/>
      <c r="X44" s="416"/>
      <c r="Y44" s="297">
        <f t="shared" si="9"/>
        <v>0</v>
      </c>
      <c r="Z44" s="416"/>
      <c r="AA44" s="416"/>
      <c r="AB44" s="416"/>
      <c r="AC44" s="297">
        <f t="shared" si="10"/>
        <v>137</v>
      </c>
      <c r="AD44" s="416">
        <v>137</v>
      </c>
      <c r="AE44" s="416"/>
      <c r="AF44" s="416"/>
      <c r="AG44" s="416">
        <v>1260</v>
      </c>
      <c r="AH44" s="416"/>
      <c r="AI44" s="297">
        <f t="shared" si="11"/>
        <v>0</v>
      </c>
      <c r="AJ44" s="416"/>
      <c r="AK44" s="416"/>
      <c r="AL44" s="416"/>
      <c r="AM44" s="297">
        <f t="shared" si="12"/>
        <v>7345</v>
      </c>
      <c r="AN44" s="297">
        <f t="shared" si="13"/>
        <v>5994</v>
      </c>
      <c r="AO44" s="416"/>
      <c r="AP44" s="416">
        <v>4980</v>
      </c>
      <c r="AQ44" s="416"/>
      <c r="AR44" s="416"/>
      <c r="AS44" s="416"/>
      <c r="AT44" s="416"/>
      <c r="AU44" s="416">
        <v>1014</v>
      </c>
      <c r="AV44" s="297">
        <f t="shared" si="14"/>
        <v>374</v>
      </c>
      <c r="AW44" s="416"/>
      <c r="AX44" s="416"/>
      <c r="AY44" s="416">
        <v>196</v>
      </c>
      <c r="AZ44" s="416">
        <v>118</v>
      </c>
      <c r="BA44" s="416"/>
      <c r="BB44" s="416"/>
      <c r="BC44" s="416">
        <v>60</v>
      </c>
      <c r="BD44" s="297">
        <f t="shared" si="15"/>
        <v>0</v>
      </c>
      <c r="BE44" s="416"/>
      <c r="BF44" s="416"/>
      <c r="BG44" s="416"/>
      <c r="BH44" s="416"/>
      <c r="BI44" s="416"/>
      <c r="BJ44" s="416"/>
      <c r="BK44" s="416"/>
      <c r="BL44" s="297">
        <f t="shared" si="16"/>
        <v>0</v>
      </c>
      <c r="BM44" s="416"/>
      <c r="BN44" s="416"/>
      <c r="BO44" s="416"/>
      <c r="BP44" s="416"/>
      <c r="BQ44" s="416"/>
      <c r="BR44" s="416"/>
      <c r="BS44" s="416"/>
      <c r="BT44" s="297">
        <f t="shared" si="17"/>
        <v>0</v>
      </c>
      <c r="BU44" s="416"/>
      <c r="BV44" s="416"/>
      <c r="BW44" s="416"/>
      <c r="BX44" s="416"/>
      <c r="BY44" s="416"/>
      <c r="BZ44" s="416"/>
      <c r="CA44" s="416"/>
      <c r="CB44" s="297">
        <f t="shared" si="18"/>
        <v>0</v>
      </c>
      <c r="CC44" s="416"/>
      <c r="CD44" s="416"/>
      <c r="CE44" s="416"/>
      <c r="CF44" s="416"/>
      <c r="CG44" s="416"/>
      <c r="CH44" s="416"/>
      <c r="CI44" s="416"/>
      <c r="CJ44" s="297">
        <f t="shared" si="19"/>
        <v>22</v>
      </c>
      <c r="CK44" s="416"/>
      <c r="CL44" s="416"/>
      <c r="CM44" s="416"/>
      <c r="CN44" s="416">
        <v>19</v>
      </c>
      <c r="CO44" s="416"/>
      <c r="CP44" s="416"/>
      <c r="CQ44" s="416">
        <v>3</v>
      </c>
      <c r="CR44" s="297">
        <f t="shared" si="20"/>
        <v>163</v>
      </c>
      <c r="CS44" s="416"/>
      <c r="CT44" s="416"/>
      <c r="CU44" s="416"/>
      <c r="CV44" s="416"/>
      <c r="CW44" s="416"/>
      <c r="CX44" s="416">
        <v>137</v>
      </c>
      <c r="CY44" s="416">
        <v>26</v>
      </c>
      <c r="CZ44" s="297">
        <f t="shared" si="21"/>
        <v>755</v>
      </c>
      <c r="DA44" s="416">
        <v>635</v>
      </c>
      <c r="DB44" s="416"/>
      <c r="DC44" s="416">
        <v>120</v>
      </c>
      <c r="DD44" s="297">
        <f t="shared" si="22"/>
        <v>37</v>
      </c>
      <c r="DE44" s="416"/>
      <c r="DF44" s="416"/>
      <c r="DG44" s="416"/>
      <c r="DH44" s="416"/>
      <c r="DI44" s="416"/>
      <c r="DJ44" s="416"/>
      <c r="DK44" s="416">
        <v>37</v>
      </c>
    </row>
    <row r="45" spans="1:115" s="267" customFormat="1" ht="13.5">
      <c r="A45" s="415" t="s">
        <v>362</v>
      </c>
      <c r="B45" s="415">
        <v>8442</v>
      </c>
      <c r="C45" s="415" t="s">
        <v>440</v>
      </c>
      <c r="D45" s="297">
        <f t="shared" si="2"/>
        <v>6503</v>
      </c>
      <c r="E45" s="416">
        <v>5069</v>
      </c>
      <c r="F45" s="416">
        <v>1434</v>
      </c>
      <c r="G45" s="297">
        <f t="shared" si="3"/>
        <v>6503</v>
      </c>
      <c r="H45" s="297">
        <f t="shared" si="4"/>
        <v>6216</v>
      </c>
      <c r="I45" s="297">
        <f t="shared" si="5"/>
        <v>0</v>
      </c>
      <c r="J45" s="416"/>
      <c r="K45" s="416"/>
      <c r="L45" s="416"/>
      <c r="M45" s="297">
        <f t="shared" si="6"/>
        <v>5654</v>
      </c>
      <c r="N45" s="416"/>
      <c r="O45" s="416">
        <v>4468</v>
      </c>
      <c r="P45" s="416">
        <v>1186</v>
      </c>
      <c r="Q45" s="297">
        <f t="shared" si="7"/>
        <v>348</v>
      </c>
      <c r="R45" s="416"/>
      <c r="S45" s="416">
        <v>341</v>
      </c>
      <c r="T45" s="416">
        <v>7</v>
      </c>
      <c r="U45" s="297">
        <f t="shared" si="8"/>
        <v>22</v>
      </c>
      <c r="V45" s="416"/>
      <c r="W45" s="416">
        <v>22</v>
      </c>
      <c r="X45" s="416"/>
      <c r="Y45" s="297">
        <f t="shared" si="9"/>
        <v>0</v>
      </c>
      <c r="Z45" s="416"/>
      <c r="AA45" s="416"/>
      <c r="AB45" s="416"/>
      <c r="AC45" s="297">
        <f t="shared" si="10"/>
        <v>192</v>
      </c>
      <c r="AD45" s="416"/>
      <c r="AE45" s="416">
        <v>129</v>
      </c>
      <c r="AF45" s="416">
        <v>63</v>
      </c>
      <c r="AG45" s="416">
        <v>287</v>
      </c>
      <c r="AH45" s="416"/>
      <c r="AI45" s="297">
        <f t="shared" si="11"/>
        <v>0</v>
      </c>
      <c r="AJ45" s="416"/>
      <c r="AK45" s="416"/>
      <c r="AL45" s="416"/>
      <c r="AM45" s="297">
        <f t="shared" si="12"/>
        <v>6503</v>
      </c>
      <c r="AN45" s="297">
        <f t="shared" si="13"/>
        <v>5734</v>
      </c>
      <c r="AO45" s="416"/>
      <c r="AP45" s="416">
        <v>5654</v>
      </c>
      <c r="AQ45" s="416"/>
      <c r="AR45" s="416"/>
      <c r="AS45" s="416"/>
      <c r="AT45" s="416"/>
      <c r="AU45" s="416">
        <v>80</v>
      </c>
      <c r="AV45" s="297">
        <f t="shared" si="14"/>
        <v>297</v>
      </c>
      <c r="AW45" s="416"/>
      <c r="AX45" s="416"/>
      <c r="AY45" s="416"/>
      <c r="AZ45" s="416"/>
      <c r="BA45" s="416"/>
      <c r="BB45" s="416">
        <v>119</v>
      </c>
      <c r="BC45" s="416">
        <v>178</v>
      </c>
      <c r="BD45" s="297">
        <f t="shared" si="15"/>
        <v>0</v>
      </c>
      <c r="BE45" s="416"/>
      <c r="BF45" s="416"/>
      <c r="BG45" s="416"/>
      <c r="BH45" s="416"/>
      <c r="BI45" s="416"/>
      <c r="BJ45" s="416"/>
      <c r="BK45" s="416"/>
      <c r="BL45" s="297">
        <f t="shared" si="16"/>
        <v>0</v>
      </c>
      <c r="BM45" s="416"/>
      <c r="BN45" s="416"/>
      <c r="BO45" s="416"/>
      <c r="BP45" s="416"/>
      <c r="BQ45" s="416"/>
      <c r="BR45" s="416"/>
      <c r="BS45" s="416"/>
      <c r="BT45" s="297">
        <f t="shared" si="17"/>
        <v>0</v>
      </c>
      <c r="BU45" s="416"/>
      <c r="BV45" s="416"/>
      <c r="BW45" s="416"/>
      <c r="BX45" s="416"/>
      <c r="BY45" s="416"/>
      <c r="BZ45" s="416"/>
      <c r="CA45" s="416"/>
      <c r="CB45" s="297">
        <f t="shared" si="18"/>
        <v>0</v>
      </c>
      <c r="CC45" s="416"/>
      <c r="CD45" s="416"/>
      <c r="CE45" s="416"/>
      <c r="CF45" s="416"/>
      <c r="CG45" s="416"/>
      <c r="CH45" s="416"/>
      <c r="CI45" s="416"/>
      <c r="CJ45" s="297">
        <f t="shared" si="19"/>
        <v>450</v>
      </c>
      <c r="CK45" s="416"/>
      <c r="CL45" s="416"/>
      <c r="CM45" s="416">
        <v>348</v>
      </c>
      <c r="CN45" s="416"/>
      <c r="CO45" s="416"/>
      <c r="CP45" s="416">
        <v>73</v>
      </c>
      <c r="CQ45" s="416">
        <v>29</v>
      </c>
      <c r="CR45" s="297">
        <f t="shared" si="20"/>
        <v>0</v>
      </c>
      <c r="CS45" s="416"/>
      <c r="CT45" s="416"/>
      <c r="CU45" s="416"/>
      <c r="CV45" s="416"/>
      <c r="CW45" s="416"/>
      <c r="CX45" s="416"/>
      <c r="CY45" s="416"/>
      <c r="CZ45" s="297">
        <f t="shared" si="21"/>
        <v>22</v>
      </c>
      <c r="DA45" s="416">
        <v>22</v>
      </c>
      <c r="DB45" s="416"/>
      <c r="DC45" s="416"/>
      <c r="DD45" s="297">
        <f t="shared" si="22"/>
        <v>0</v>
      </c>
      <c r="DE45" s="416"/>
      <c r="DF45" s="416"/>
      <c r="DG45" s="416"/>
      <c r="DH45" s="416"/>
      <c r="DI45" s="416"/>
      <c r="DJ45" s="416"/>
      <c r="DK45" s="416"/>
    </row>
    <row r="46" spans="1:115" s="267" customFormat="1" ht="13.5">
      <c r="A46" s="415" t="s">
        <v>362</v>
      </c>
      <c r="B46" s="415">
        <v>8443</v>
      </c>
      <c r="C46" s="415" t="s">
        <v>441</v>
      </c>
      <c r="D46" s="297">
        <f t="shared" si="2"/>
        <v>20448</v>
      </c>
      <c r="E46" s="416">
        <v>14769</v>
      </c>
      <c r="F46" s="416">
        <v>5679</v>
      </c>
      <c r="G46" s="297">
        <f t="shared" si="3"/>
        <v>20448</v>
      </c>
      <c r="H46" s="297">
        <f t="shared" si="4"/>
        <v>18576</v>
      </c>
      <c r="I46" s="297">
        <f t="shared" si="5"/>
        <v>0</v>
      </c>
      <c r="J46" s="416"/>
      <c r="K46" s="416"/>
      <c r="L46" s="416"/>
      <c r="M46" s="297">
        <f t="shared" si="6"/>
        <v>16162</v>
      </c>
      <c r="N46" s="416"/>
      <c r="O46" s="416">
        <v>11567</v>
      </c>
      <c r="P46" s="416">
        <v>4595</v>
      </c>
      <c r="Q46" s="297">
        <f t="shared" si="7"/>
        <v>689</v>
      </c>
      <c r="R46" s="416"/>
      <c r="S46" s="416">
        <v>597</v>
      </c>
      <c r="T46" s="416">
        <v>92</v>
      </c>
      <c r="U46" s="297">
        <f t="shared" si="8"/>
        <v>1701</v>
      </c>
      <c r="V46" s="416"/>
      <c r="W46" s="416">
        <v>1701</v>
      </c>
      <c r="X46" s="416"/>
      <c r="Y46" s="297">
        <f t="shared" si="9"/>
        <v>0</v>
      </c>
      <c r="Z46" s="416"/>
      <c r="AA46" s="416"/>
      <c r="AB46" s="416"/>
      <c r="AC46" s="297">
        <f t="shared" si="10"/>
        <v>24</v>
      </c>
      <c r="AD46" s="416"/>
      <c r="AE46" s="416">
        <v>24</v>
      </c>
      <c r="AF46" s="416"/>
      <c r="AG46" s="416">
        <v>1872</v>
      </c>
      <c r="AH46" s="416"/>
      <c r="AI46" s="297">
        <f t="shared" si="11"/>
        <v>0</v>
      </c>
      <c r="AJ46" s="416"/>
      <c r="AK46" s="416"/>
      <c r="AL46" s="416"/>
      <c r="AM46" s="297">
        <f t="shared" si="12"/>
        <v>20448</v>
      </c>
      <c r="AN46" s="297">
        <f t="shared" si="13"/>
        <v>17444</v>
      </c>
      <c r="AO46" s="416"/>
      <c r="AP46" s="416">
        <v>16162</v>
      </c>
      <c r="AQ46" s="416"/>
      <c r="AR46" s="416"/>
      <c r="AS46" s="416"/>
      <c r="AT46" s="416"/>
      <c r="AU46" s="416">
        <v>1282</v>
      </c>
      <c r="AV46" s="297">
        <f t="shared" si="14"/>
        <v>1854</v>
      </c>
      <c r="AW46" s="416"/>
      <c r="AX46" s="416"/>
      <c r="AY46" s="416">
        <v>689</v>
      </c>
      <c r="AZ46" s="416">
        <v>551</v>
      </c>
      <c r="BA46" s="416"/>
      <c r="BB46" s="416">
        <v>24</v>
      </c>
      <c r="BC46" s="416">
        <v>590</v>
      </c>
      <c r="BD46" s="297">
        <f t="shared" si="15"/>
        <v>0</v>
      </c>
      <c r="BE46" s="416"/>
      <c r="BF46" s="416"/>
      <c r="BG46" s="416"/>
      <c r="BH46" s="416"/>
      <c r="BI46" s="416"/>
      <c r="BJ46" s="416"/>
      <c r="BK46" s="416"/>
      <c r="BL46" s="297">
        <f t="shared" si="16"/>
        <v>0</v>
      </c>
      <c r="BM46" s="416"/>
      <c r="BN46" s="416"/>
      <c r="BO46" s="416"/>
      <c r="BP46" s="416"/>
      <c r="BQ46" s="416"/>
      <c r="BR46" s="416"/>
      <c r="BS46" s="416"/>
      <c r="BT46" s="297">
        <f t="shared" si="17"/>
        <v>0</v>
      </c>
      <c r="BU46" s="416"/>
      <c r="BV46" s="416"/>
      <c r="BW46" s="416"/>
      <c r="BX46" s="416"/>
      <c r="BY46" s="416"/>
      <c r="BZ46" s="416"/>
      <c r="CA46" s="416"/>
      <c r="CB46" s="297">
        <f t="shared" si="18"/>
        <v>0</v>
      </c>
      <c r="CC46" s="416"/>
      <c r="CD46" s="416"/>
      <c r="CE46" s="416"/>
      <c r="CF46" s="416"/>
      <c r="CG46" s="416"/>
      <c r="CH46" s="416"/>
      <c r="CI46" s="416"/>
      <c r="CJ46" s="297">
        <f t="shared" si="19"/>
        <v>115</v>
      </c>
      <c r="CK46" s="416"/>
      <c r="CL46" s="416"/>
      <c r="CM46" s="416"/>
      <c r="CN46" s="416">
        <v>115</v>
      </c>
      <c r="CO46" s="416"/>
      <c r="CP46" s="416"/>
      <c r="CQ46" s="416"/>
      <c r="CR46" s="297">
        <f t="shared" si="20"/>
        <v>0</v>
      </c>
      <c r="CS46" s="416"/>
      <c r="CT46" s="416"/>
      <c r="CU46" s="416"/>
      <c r="CV46" s="416"/>
      <c r="CW46" s="416"/>
      <c r="CX46" s="416"/>
      <c r="CY46" s="416"/>
      <c r="CZ46" s="297">
        <f t="shared" si="21"/>
        <v>1035</v>
      </c>
      <c r="DA46" s="416">
        <v>1035</v>
      </c>
      <c r="DB46" s="416"/>
      <c r="DC46" s="416"/>
      <c r="DD46" s="297">
        <f t="shared" si="22"/>
        <v>0</v>
      </c>
      <c r="DE46" s="416"/>
      <c r="DF46" s="416"/>
      <c r="DG46" s="416"/>
      <c r="DH46" s="416"/>
      <c r="DI46" s="416"/>
      <c r="DJ46" s="416"/>
      <c r="DK46" s="416"/>
    </row>
    <row r="47" spans="1:115" s="267" customFormat="1" ht="13.5">
      <c r="A47" s="415" t="s">
        <v>362</v>
      </c>
      <c r="B47" s="415">
        <v>8447</v>
      </c>
      <c r="C47" s="415" t="s">
        <v>442</v>
      </c>
      <c r="D47" s="297">
        <f t="shared" si="2"/>
        <v>3079</v>
      </c>
      <c r="E47" s="416">
        <v>2589</v>
      </c>
      <c r="F47" s="416">
        <v>490</v>
      </c>
      <c r="G47" s="297">
        <f t="shared" si="3"/>
        <v>3079</v>
      </c>
      <c r="H47" s="297">
        <f t="shared" si="4"/>
        <v>3053</v>
      </c>
      <c r="I47" s="297">
        <f t="shared" si="5"/>
        <v>0</v>
      </c>
      <c r="J47" s="416"/>
      <c r="K47" s="416"/>
      <c r="L47" s="416"/>
      <c r="M47" s="297">
        <f t="shared" si="6"/>
        <v>2333</v>
      </c>
      <c r="N47" s="416">
        <v>39</v>
      </c>
      <c r="O47" s="416">
        <v>1821</v>
      </c>
      <c r="P47" s="416">
        <v>473</v>
      </c>
      <c r="Q47" s="297">
        <f t="shared" si="7"/>
        <v>186</v>
      </c>
      <c r="R47" s="416">
        <v>3</v>
      </c>
      <c r="S47" s="416">
        <v>177</v>
      </c>
      <c r="T47" s="416">
        <v>6</v>
      </c>
      <c r="U47" s="297">
        <f t="shared" si="8"/>
        <v>501</v>
      </c>
      <c r="V47" s="416">
        <v>1</v>
      </c>
      <c r="W47" s="416">
        <v>500</v>
      </c>
      <c r="X47" s="416"/>
      <c r="Y47" s="297">
        <f t="shared" si="9"/>
        <v>0</v>
      </c>
      <c r="Z47" s="416"/>
      <c r="AA47" s="416"/>
      <c r="AB47" s="416"/>
      <c r="AC47" s="297">
        <f t="shared" si="10"/>
        <v>33</v>
      </c>
      <c r="AD47" s="416">
        <v>12</v>
      </c>
      <c r="AE47" s="416">
        <v>21</v>
      </c>
      <c r="AF47" s="416"/>
      <c r="AG47" s="416">
        <v>26</v>
      </c>
      <c r="AH47" s="416"/>
      <c r="AI47" s="297">
        <f t="shared" si="11"/>
        <v>0</v>
      </c>
      <c r="AJ47" s="416"/>
      <c r="AK47" s="416"/>
      <c r="AL47" s="416"/>
      <c r="AM47" s="297">
        <f t="shared" si="12"/>
        <v>3079</v>
      </c>
      <c r="AN47" s="297">
        <f t="shared" si="13"/>
        <v>2370</v>
      </c>
      <c r="AO47" s="416"/>
      <c r="AP47" s="416">
        <v>2333</v>
      </c>
      <c r="AQ47" s="416"/>
      <c r="AR47" s="416"/>
      <c r="AS47" s="416"/>
      <c r="AT47" s="416">
        <v>17</v>
      </c>
      <c r="AU47" s="416">
        <v>20</v>
      </c>
      <c r="AV47" s="297">
        <f t="shared" si="14"/>
        <v>208</v>
      </c>
      <c r="AW47" s="416"/>
      <c r="AX47" s="416"/>
      <c r="AY47" s="416">
        <v>186</v>
      </c>
      <c r="AZ47" s="416"/>
      <c r="BA47" s="416"/>
      <c r="BB47" s="416">
        <v>16</v>
      </c>
      <c r="BC47" s="416">
        <v>6</v>
      </c>
      <c r="BD47" s="297">
        <f t="shared" si="15"/>
        <v>0</v>
      </c>
      <c r="BE47" s="416"/>
      <c r="BF47" s="416"/>
      <c r="BG47" s="416"/>
      <c r="BH47" s="416"/>
      <c r="BI47" s="416"/>
      <c r="BJ47" s="416"/>
      <c r="BK47" s="416"/>
      <c r="BL47" s="297">
        <f t="shared" si="16"/>
        <v>0</v>
      </c>
      <c r="BM47" s="416"/>
      <c r="BN47" s="416"/>
      <c r="BO47" s="416"/>
      <c r="BP47" s="416"/>
      <c r="BQ47" s="416"/>
      <c r="BR47" s="416"/>
      <c r="BS47" s="416"/>
      <c r="BT47" s="297">
        <f t="shared" si="17"/>
        <v>0</v>
      </c>
      <c r="BU47" s="416"/>
      <c r="BV47" s="416"/>
      <c r="BW47" s="416"/>
      <c r="BX47" s="416"/>
      <c r="BY47" s="416"/>
      <c r="BZ47" s="416"/>
      <c r="CA47" s="416"/>
      <c r="CB47" s="297">
        <f t="shared" si="18"/>
        <v>0</v>
      </c>
      <c r="CC47" s="416"/>
      <c r="CD47" s="416"/>
      <c r="CE47" s="416"/>
      <c r="CF47" s="416"/>
      <c r="CG47" s="416"/>
      <c r="CH47" s="416"/>
      <c r="CI47" s="416"/>
      <c r="CJ47" s="297">
        <f t="shared" si="19"/>
        <v>51</v>
      </c>
      <c r="CK47" s="416"/>
      <c r="CL47" s="416"/>
      <c r="CM47" s="416"/>
      <c r="CN47" s="416">
        <v>51</v>
      </c>
      <c r="CO47" s="416"/>
      <c r="CP47" s="416"/>
      <c r="CQ47" s="416"/>
      <c r="CR47" s="297">
        <f t="shared" si="20"/>
        <v>0</v>
      </c>
      <c r="CS47" s="416"/>
      <c r="CT47" s="416"/>
      <c r="CU47" s="416"/>
      <c r="CV47" s="416"/>
      <c r="CW47" s="416"/>
      <c r="CX47" s="416"/>
      <c r="CY47" s="416"/>
      <c r="CZ47" s="297">
        <f t="shared" si="21"/>
        <v>450</v>
      </c>
      <c r="DA47" s="416">
        <v>450</v>
      </c>
      <c r="DB47" s="416"/>
      <c r="DC47" s="416"/>
      <c r="DD47" s="297">
        <f t="shared" si="22"/>
        <v>0</v>
      </c>
      <c r="DE47" s="416"/>
      <c r="DF47" s="416"/>
      <c r="DG47" s="416"/>
      <c r="DH47" s="416"/>
      <c r="DI47" s="416"/>
      <c r="DJ47" s="416"/>
      <c r="DK47" s="416"/>
    </row>
    <row r="48" spans="1:115" s="267" customFormat="1" ht="13.5">
      <c r="A48" s="415" t="s">
        <v>362</v>
      </c>
      <c r="B48" s="415">
        <v>8521</v>
      </c>
      <c r="C48" s="415" t="s">
        <v>443</v>
      </c>
      <c r="D48" s="297">
        <f t="shared" si="2"/>
        <v>5110</v>
      </c>
      <c r="E48" s="416">
        <v>3396</v>
      </c>
      <c r="F48" s="416">
        <v>1714</v>
      </c>
      <c r="G48" s="297">
        <f t="shared" si="3"/>
        <v>5110</v>
      </c>
      <c r="H48" s="297">
        <f t="shared" si="4"/>
        <v>4401</v>
      </c>
      <c r="I48" s="297">
        <f t="shared" si="5"/>
        <v>0</v>
      </c>
      <c r="J48" s="416"/>
      <c r="K48" s="416"/>
      <c r="L48" s="416"/>
      <c r="M48" s="297">
        <f t="shared" si="6"/>
        <v>3793</v>
      </c>
      <c r="N48" s="416">
        <v>15</v>
      </c>
      <c r="O48" s="416">
        <v>2469</v>
      </c>
      <c r="P48" s="416">
        <v>1309</v>
      </c>
      <c r="Q48" s="297">
        <f t="shared" si="7"/>
        <v>258</v>
      </c>
      <c r="R48" s="416"/>
      <c r="S48" s="416">
        <v>207</v>
      </c>
      <c r="T48" s="416">
        <v>51</v>
      </c>
      <c r="U48" s="297">
        <f t="shared" si="8"/>
        <v>335</v>
      </c>
      <c r="V48" s="416"/>
      <c r="W48" s="416">
        <v>335</v>
      </c>
      <c r="X48" s="416"/>
      <c r="Y48" s="297">
        <f t="shared" si="9"/>
        <v>8</v>
      </c>
      <c r="Z48" s="416"/>
      <c r="AA48" s="416">
        <v>8</v>
      </c>
      <c r="AB48" s="416"/>
      <c r="AC48" s="297">
        <f t="shared" si="10"/>
        <v>7</v>
      </c>
      <c r="AD48" s="416"/>
      <c r="AE48" s="416">
        <v>7</v>
      </c>
      <c r="AF48" s="416"/>
      <c r="AG48" s="416">
        <v>709</v>
      </c>
      <c r="AH48" s="416"/>
      <c r="AI48" s="297">
        <f t="shared" si="11"/>
        <v>3</v>
      </c>
      <c r="AJ48" s="416"/>
      <c r="AK48" s="416">
        <v>3</v>
      </c>
      <c r="AL48" s="416"/>
      <c r="AM48" s="297">
        <f t="shared" si="12"/>
        <v>5110</v>
      </c>
      <c r="AN48" s="297">
        <f t="shared" si="13"/>
        <v>4352</v>
      </c>
      <c r="AO48" s="416"/>
      <c r="AP48" s="416">
        <v>3793</v>
      </c>
      <c r="AQ48" s="416"/>
      <c r="AR48" s="416"/>
      <c r="AS48" s="416"/>
      <c r="AT48" s="416"/>
      <c r="AU48" s="416">
        <v>559</v>
      </c>
      <c r="AV48" s="297">
        <f t="shared" si="14"/>
        <v>423</v>
      </c>
      <c r="AW48" s="416"/>
      <c r="AX48" s="416"/>
      <c r="AY48" s="416">
        <v>258</v>
      </c>
      <c r="AZ48" s="416"/>
      <c r="BA48" s="416">
        <v>8</v>
      </c>
      <c r="BB48" s="416">
        <v>7</v>
      </c>
      <c r="BC48" s="416">
        <v>150</v>
      </c>
      <c r="BD48" s="297">
        <f t="shared" si="15"/>
        <v>0</v>
      </c>
      <c r="BE48" s="416"/>
      <c r="BF48" s="416"/>
      <c r="BG48" s="416"/>
      <c r="BH48" s="416"/>
      <c r="BI48" s="416"/>
      <c r="BJ48" s="416"/>
      <c r="BK48" s="416"/>
      <c r="BL48" s="297">
        <f t="shared" si="16"/>
        <v>0</v>
      </c>
      <c r="BM48" s="416"/>
      <c r="BN48" s="416"/>
      <c r="BO48" s="416"/>
      <c r="BP48" s="416"/>
      <c r="BQ48" s="416"/>
      <c r="BR48" s="416"/>
      <c r="BS48" s="416"/>
      <c r="BT48" s="297">
        <f t="shared" si="17"/>
        <v>0</v>
      </c>
      <c r="BU48" s="416"/>
      <c r="BV48" s="416"/>
      <c r="BW48" s="416"/>
      <c r="BX48" s="416"/>
      <c r="BY48" s="416"/>
      <c r="BZ48" s="416"/>
      <c r="CA48" s="416"/>
      <c r="CB48" s="297">
        <f t="shared" si="18"/>
        <v>0</v>
      </c>
      <c r="CC48" s="416"/>
      <c r="CD48" s="416"/>
      <c r="CE48" s="416"/>
      <c r="CF48" s="416"/>
      <c r="CG48" s="416"/>
      <c r="CH48" s="416"/>
      <c r="CI48" s="416"/>
      <c r="CJ48" s="297">
        <f t="shared" si="19"/>
        <v>0</v>
      </c>
      <c r="CK48" s="416"/>
      <c r="CL48" s="416"/>
      <c r="CM48" s="416"/>
      <c r="CN48" s="416"/>
      <c r="CO48" s="416"/>
      <c r="CP48" s="416"/>
      <c r="CQ48" s="416"/>
      <c r="CR48" s="297">
        <f t="shared" si="20"/>
        <v>0</v>
      </c>
      <c r="CS48" s="416"/>
      <c r="CT48" s="416"/>
      <c r="CU48" s="416"/>
      <c r="CV48" s="416"/>
      <c r="CW48" s="416"/>
      <c r="CX48" s="416"/>
      <c r="CY48" s="416"/>
      <c r="CZ48" s="297">
        <f t="shared" si="21"/>
        <v>335</v>
      </c>
      <c r="DA48" s="416">
        <v>335</v>
      </c>
      <c r="DB48" s="416"/>
      <c r="DC48" s="416"/>
      <c r="DD48" s="297">
        <f t="shared" si="22"/>
        <v>0</v>
      </c>
      <c r="DE48" s="416"/>
      <c r="DF48" s="416"/>
      <c r="DG48" s="416"/>
      <c r="DH48" s="416"/>
      <c r="DI48" s="416"/>
      <c r="DJ48" s="416"/>
      <c r="DK48" s="416"/>
    </row>
    <row r="49" spans="1:115" s="267" customFormat="1" ht="13.5">
      <c r="A49" s="415" t="s">
        <v>362</v>
      </c>
      <c r="B49" s="415">
        <v>8542</v>
      </c>
      <c r="C49" s="415" t="s">
        <v>444</v>
      </c>
      <c r="D49" s="297">
        <f t="shared" si="2"/>
        <v>3537</v>
      </c>
      <c r="E49" s="416">
        <v>2255</v>
      </c>
      <c r="F49" s="416">
        <v>1282</v>
      </c>
      <c r="G49" s="297">
        <f t="shared" si="3"/>
        <v>3537</v>
      </c>
      <c r="H49" s="297">
        <f t="shared" si="4"/>
        <v>3502</v>
      </c>
      <c r="I49" s="297">
        <f t="shared" si="5"/>
        <v>0</v>
      </c>
      <c r="J49" s="416"/>
      <c r="K49" s="416"/>
      <c r="L49" s="416"/>
      <c r="M49" s="297">
        <f t="shared" si="6"/>
        <v>3080</v>
      </c>
      <c r="N49" s="416"/>
      <c r="O49" s="416">
        <v>1834</v>
      </c>
      <c r="P49" s="416">
        <v>1246</v>
      </c>
      <c r="Q49" s="297">
        <f t="shared" si="7"/>
        <v>73</v>
      </c>
      <c r="R49" s="416"/>
      <c r="S49" s="416">
        <v>73</v>
      </c>
      <c r="T49" s="416"/>
      <c r="U49" s="297">
        <f t="shared" si="8"/>
        <v>305</v>
      </c>
      <c r="V49" s="416"/>
      <c r="W49" s="416">
        <v>304</v>
      </c>
      <c r="X49" s="416">
        <v>1</v>
      </c>
      <c r="Y49" s="297">
        <f t="shared" si="9"/>
        <v>0</v>
      </c>
      <c r="Z49" s="416"/>
      <c r="AA49" s="416"/>
      <c r="AB49" s="416"/>
      <c r="AC49" s="297">
        <f t="shared" si="10"/>
        <v>44</v>
      </c>
      <c r="AD49" s="416"/>
      <c r="AE49" s="416">
        <v>44</v>
      </c>
      <c r="AF49" s="416"/>
      <c r="AG49" s="416">
        <v>35</v>
      </c>
      <c r="AH49" s="416"/>
      <c r="AI49" s="297">
        <f t="shared" si="11"/>
        <v>0</v>
      </c>
      <c r="AJ49" s="416"/>
      <c r="AK49" s="416"/>
      <c r="AL49" s="416"/>
      <c r="AM49" s="297">
        <f t="shared" si="12"/>
        <v>3537</v>
      </c>
      <c r="AN49" s="297">
        <f t="shared" si="13"/>
        <v>3110</v>
      </c>
      <c r="AO49" s="416"/>
      <c r="AP49" s="416">
        <v>3080</v>
      </c>
      <c r="AQ49" s="416"/>
      <c r="AR49" s="416"/>
      <c r="AS49" s="416"/>
      <c r="AT49" s="416"/>
      <c r="AU49" s="416">
        <v>30</v>
      </c>
      <c r="AV49" s="297">
        <f t="shared" si="14"/>
        <v>306</v>
      </c>
      <c r="AW49" s="416"/>
      <c r="AX49" s="416"/>
      <c r="AY49" s="416">
        <v>73</v>
      </c>
      <c r="AZ49" s="416">
        <v>184</v>
      </c>
      <c r="BA49" s="416"/>
      <c r="BB49" s="416">
        <v>44</v>
      </c>
      <c r="BC49" s="416">
        <v>5</v>
      </c>
      <c r="BD49" s="297">
        <f t="shared" si="15"/>
        <v>0</v>
      </c>
      <c r="BE49" s="416"/>
      <c r="BF49" s="416"/>
      <c r="BG49" s="416"/>
      <c r="BH49" s="416"/>
      <c r="BI49" s="416"/>
      <c r="BJ49" s="416"/>
      <c r="BK49" s="416"/>
      <c r="BL49" s="297">
        <f t="shared" si="16"/>
        <v>0</v>
      </c>
      <c r="BM49" s="416"/>
      <c r="BN49" s="416"/>
      <c r="BO49" s="416"/>
      <c r="BP49" s="416"/>
      <c r="BQ49" s="416"/>
      <c r="BR49" s="416"/>
      <c r="BS49" s="416"/>
      <c r="BT49" s="297">
        <f t="shared" si="17"/>
        <v>0</v>
      </c>
      <c r="BU49" s="416"/>
      <c r="BV49" s="416"/>
      <c r="BW49" s="416"/>
      <c r="BX49" s="416"/>
      <c r="BY49" s="416"/>
      <c r="BZ49" s="416"/>
      <c r="CA49" s="416"/>
      <c r="CB49" s="297">
        <f t="shared" si="18"/>
        <v>0</v>
      </c>
      <c r="CC49" s="416"/>
      <c r="CD49" s="416"/>
      <c r="CE49" s="416"/>
      <c r="CF49" s="416"/>
      <c r="CG49" s="416"/>
      <c r="CH49" s="416"/>
      <c r="CI49" s="416"/>
      <c r="CJ49" s="297">
        <f t="shared" si="19"/>
        <v>0</v>
      </c>
      <c r="CK49" s="416"/>
      <c r="CL49" s="416"/>
      <c r="CM49" s="416"/>
      <c r="CN49" s="416"/>
      <c r="CO49" s="416"/>
      <c r="CP49" s="416"/>
      <c r="CQ49" s="416"/>
      <c r="CR49" s="297">
        <f t="shared" si="20"/>
        <v>0</v>
      </c>
      <c r="CS49" s="416"/>
      <c r="CT49" s="416"/>
      <c r="CU49" s="416"/>
      <c r="CV49" s="416"/>
      <c r="CW49" s="416"/>
      <c r="CX49" s="416"/>
      <c r="CY49" s="416"/>
      <c r="CZ49" s="297">
        <f t="shared" si="21"/>
        <v>121</v>
      </c>
      <c r="DA49" s="416">
        <v>121</v>
      </c>
      <c r="DB49" s="416"/>
      <c r="DC49" s="416"/>
      <c r="DD49" s="297">
        <f t="shared" si="22"/>
        <v>0</v>
      </c>
      <c r="DE49" s="416"/>
      <c r="DF49" s="416"/>
      <c r="DG49" s="416"/>
      <c r="DH49" s="416"/>
      <c r="DI49" s="416"/>
      <c r="DJ49" s="416"/>
      <c r="DK49" s="416"/>
    </row>
    <row r="50" spans="1:115" s="267" customFormat="1" ht="13.5">
      <c r="A50" s="415" t="s">
        <v>362</v>
      </c>
      <c r="B50" s="415">
        <v>8546</v>
      </c>
      <c r="C50" s="415" t="s">
        <v>445</v>
      </c>
      <c r="D50" s="297">
        <f t="shared" si="2"/>
        <v>8448</v>
      </c>
      <c r="E50" s="416">
        <v>6585</v>
      </c>
      <c r="F50" s="416">
        <v>1863</v>
      </c>
      <c r="G50" s="297">
        <f t="shared" si="3"/>
        <v>8448</v>
      </c>
      <c r="H50" s="297">
        <f t="shared" si="4"/>
        <v>8210</v>
      </c>
      <c r="I50" s="297">
        <f t="shared" si="5"/>
        <v>0</v>
      </c>
      <c r="J50" s="416"/>
      <c r="K50" s="416"/>
      <c r="L50" s="416"/>
      <c r="M50" s="297">
        <f t="shared" si="6"/>
        <v>7050</v>
      </c>
      <c r="N50" s="416"/>
      <c r="O50" s="416">
        <v>5196</v>
      </c>
      <c r="P50" s="416">
        <v>1854</v>
      </c>
      <c r="Q50" s="297">
        <f t="shared" si="7"/>
        <v>140</v>
      </c>
      <c r="R50" s="416"/>
      <c r="S50" s="416">
        <v>140</v>
      </c>
      <c r="T50" s="416"/>
      <c r="U50" s="297">
        <f t="shared" si="8"/>
        <v>959</v>
      </c>
      <c r="V50" s="416"/>
      <c r="W50" s="416">
        <v>951</v>
      </c>
      <c r="X50" s="416">
        <v>8</v>
      </c>
      <c r="Y50" s="297">
        <f t="shared" si="9"/>
        <v>0</v>
      </c>
      <c r="Z50" s="416"/>
      <c r="AA50" s="416"/>
      <c r="AB50" s="416"/>
      <c r="AC50" s="297">
        <f t="shared" si="10"/>
        <v>61</v>
      </c>
      <c r="AD50" s="416"/>
      <c r="AE50" s="416">
        <v>60</v>
      </c>
      <c r="AF50" s="416">
        <v>1</v>
      </c>
      <c r="AG50" s="416">
        <v>238</v>
      </c>
      <c r="AH50" s="416"/>
      <c r="AI50" s="297">
        <f t="shared" si="11"/>
        <v>0</v>
      </c>
      <c r="AJ50" s="416"/>
      <c r="AK50" s="416"/>
      <c r="AL50" s="416"/>
      <c r="AM50" s="297">
        <f t="shared" si="12"/>
        <v>8448</v>
      </c>
      <c r="AN50" s="297">
        <f t="shared" si="13"/>
        <v>7227</v>
      </c>
      <c r="AO50" s="416"/>
      <c r="AP50" s="416">
        <v>7050</v>
      </c>
      <c r="AQ50" s="416"/>
      <c r="AR50" s="416"/>
      <c r="AS50" s="416"/>
      <c r="AT50" s="416"/>
      <c r="AU50" s="416">
        <v>177</v>
      </c>
      <c r="AV50" s="297">
        <f t="shared" si="14"/>
        <v>769</v>
      </c>
      <c r="AW50" s="416"/>
      <c r="AX50" s="416"/>
      <c r="AY50" s="416">
        <v>140</v>
      </c>
      <c r="AZ50" s="416">
        <v>508</v>
      </c>
      <c r="BA50" s="416"/>
      <c r="BB50" s="416">
        <v>61</v>
      </c>
      <c r="BC50" s="416">
        <v>60</v>
      </c>
      <c r="BD50" s="297">
        <f t="shared" si="15"/>
        <v>0</v>
      </c>
      <c r="BE50" s="416"/>
      <c r="BF50" s="416"/>
      <c r="BG50" s="416"/>
      <c r="BH50" s="416"/>
      <c r="BI50" s="416"/>
      <c r="BJ50" s="416"/>
      <c r="BK50" s="416"/>
      <c r="BL50" s="297">
        <f t="shared" si="16"/>
        <v>0</v>
      </c>
      <c r="BM50" s="416"/>
      <c r="BN50" s="416"/>
      <c r="BO50" s="416"/>
      <c r="BP50" s="416"/>
      <c r="BQ50" s="416"/>
      <c r="BR50" s="416"/>
      <c r="BS50" s="416"/>
      <c r="BT50" s="297">
        <f t="shared" si="17"/>
        <v>0</v>
      </c>
      <c r="BU50" s="416"/>
      <c r="BV50" s="416"/>
      <c r="BW50" s="416"/>
      <c r="BX50" s="416"/>
      <c r="BY50" s="416"/>
      <c r="BZ50" s="416"/>
      <c r="CA50" s="416"/>
      <c r="CB50" s="297">
        <f t="shared" si="18"/>
        <v>0</v>
      </c>
      <c r="CC50" s="416"/>
      <c r="CD50" s="416"/>
      <c r="CE50" s="416"/>
      <c r="CF50" s="416"/>
      <c r="CG50" s="416"/>
      <c r="CH50" s="416"/>
      <c r="CI50" s="416"/>
      <c r="CJ50" s="297">
        <f t="shared" si="19"/>
        <v>0</v>
      </c>
      <c r="CK50" s="416"/>
      <c r="CL50" s="416"/>
      <c r="CM50" s="416"/>
      <c r="CN50" s="416"/>
      <c r="CO50" s="416"/>
      <c r="CP50" s="416"/>
      <c r="CQ50" s="416"/>
      <c r="CR50" s="297">
        <f t="shared" si="20"/>
        <v>0</v>
      </c>
      <c r="CS50" s="416"/>
      <c r="CT50" s="416"/>
      <c r="CU50" s="416"/>
      <c r="CV50" s="416"/>
      <c r="CW50" s="416"/>
      <c r="CX50" s="416"/>
      <c r="CY50" s="416"/>
      <c r="CZ50" s="297">
        <f t="shared" si="21"/>
        <v>452</v>
      </c>
      <c r="DA50" s="416">
        <v>451</v>
      </c>
      <c r="DB50" s="416"/>
      <c r="DC50" s="416">
        <v>1</v>
      </c>
      <c r="DD50" s="297">
        <f t="shared" si="22"/>
        <v>0</v>
      </c>
      <c r="DE50" s="416"/>
      <c r="DF50" s="416"/>
      <c r="DG50" s="416"/>
      <c r="DH50" s="416"/>
      <c r="DI50" s="416"/>
      <c r="DJ50" s="416"/>
      <c r="DK50" s="416"/>
    </row>
    <row r="51" spans="1:115" s="267" customFormat="1" ht="13.5">
      <c r="A51" s="415" t="s">
        <v>362</v>
      </c>
      <c r="B51" s="415">
        <v>8564</v>
      </c>
      <c r="C51" s="415" t="s">
        <v>446</v>
      </c>
      <c r="D51" s="297">
        <f t="shared" si="2"/>
        <v>5597</v>
      </c>
      <c r="E51" s="416">
        <v>5348</v>
      </c>
      <c r="F51" s="416">
        <v>249</v>
      </c>
      <c r="G51" s="297">
        <f t="shared" si="3"/>
        <v>5597</v>
      </c>
      <c r="H51" s="297">
        <f t="shared" si="4"/>
        <v>5571</v>
      </c>
      <c r="I51" s="297">
        <f t="shared" si="5"/>
        <v>0</v>
      </c>
      <c r="J51" s="416"/>
      <c r="K51" s="416"/>
      <c r="L51" s="416"/>
      <c r="M51" s="297">
        <f t="shared" si="6"/>
        <v>4218</v>
      </c>
      <c r="N51" s="416">
        <v>35</v>
      </c>
      <c r="O51" s="416">
        <v>3962</v>
      </c>
      <c r="P51" s="416">
        <v>221</v>
      </c>
      <c r="Q51" s="297">
        <f t="shared" si="7"/>
        <v>305</v>
      </c>
      <c r="R51" s="416">
        <v>1</v>
      </c>
      <c r="S51" s="416">
        <v>292</v>
      </c>
      <c r="T51" s="416">
        <v>12</v>
      </c>
      <c r="U51" s="297">
        <f t="shared" si="8"/>
        <v>878</v>
      </c>
      <c r="V51" s="416">
        <v>4</v>
      </c>
      <c r="W51" s="416">
        <v>874</v>
      </c>
      <c r="X51" s="416"/>
      <c r="Y51" s="297">
        <f t="shared" si="9"/>
        <v>0</v>
      </c>
      <c r="Z51" s="416"/>
      <c r="AA51" s="416"/>
      <c r="AB51" s="416"/>
      <c r="AC51" s="297">
        <f t="shared" si="10"/>
        <v>170</v>
      </c>
      <c r="AD51" s="416">
        <v>9</v>
      </c>
      <c r="AE51" s="416">
        <v>156</v>
      </c>
      <c r="AF51" s="416">
        <v>5</v>
      </c>
      <c r="AG51" s="416">
        <v>26</v>
      </c>
      <c r="AH51" s="416"/>
      <c r="AI51" s="297">
        <f t="shared" si="11"/>
        <v>0</v>
      </c>
      <c r="AJ51" s="416"/>
      <c r="AK51" s="416"/>
      <c r="AL51" s="416"/>
      <c r="AM51" s="297">
        <f t="shared" si="12"/>
        <v>5597</v>
      </c>
      <c r="AN51" s="297">
        <f t="shared" si="13"/>
        <v>4326</v>
      </c>
      <c r="AO51" s="416"/>
      <c r="AP51" s="416">
        <v>4218</v>
      </c>
      <c r="AQ51" s="416"/>
      <c r="AR51" s="416"/>
      <c r="AS51" s="416"/>
      <c r="AT51" s="416">
        <v>85</v>
      </c>
      <c r="AU51" s="416">
        <v>23</v>
      </c>
      <c r="AV51" s="297">
        <f t="shared" si="14"/>
        <v>393</v>
      </c>
      <c r="AW51" s="416"/>
      <c r="AX51" s="416"/>
      <c r="AY51" s="416">
        <v>305</v>
      </c>
      <c r="AZ51" s="416"/>
      <c r="BA51" s="416"/>
      <c r="BB51" s="416">
        <v>85</v>
      </c>
      <c r="BC51" s="416">
        <v>3</v>
      </c>
      <c r="BD51" s="297">
        <f t="shared" si="15"/>
        <v>0</v>
      </c>
      <c r="BE51" s="416"/>
      <c r="BF51" s="416"/>
      <c r="BG51" s="416"/>
      <c r="BH51" s="416"/>
      <c r="BI51" s="416"/>
      <c r="BJ51" s="416"/>
      <c r="BK51" s="416"/>
      <c r="BL51" s="297">
        <f t="shared" si="16"/>
        <v>0</v>
      </c>
      <c r="BM51" s="416"/>
      <c r="BN51" s="416"/>
      <c r="BO51" s="416"/>
      <c r="BP51" s="416"/>
      <c r="BQ51" s="416"/>
      <c r="BR51" s="416"/>
      <c r="BS51" s="416"/>
      <c r="BT51" s="297">
        <f t="shared" si="17"/>
        <v>0</v>
      </c>
      <c r="BU51" s="416"/>
      <c r="BV51" s="416"/>
      <c r="BW51" s="416"/>
      <c r="BX51" s="416"/>
      <c r="BY51" s="416"/>
      <c r="BZ51" s="416"/>
      <c r="CA51" s="416"/>
      <c r="CB51" s="297">
        <f t="shared" si="18"/>
        <v>0</v>
      </c>
      <c r="CC51" s="416"/>
      <c r="CD51" s="416"/>
      <c r="CE51" s="416"/>
      <c r="CF51" s="416"/>
      <c r="CG51" s="416"/>
      <c r="CH51" s="416"/>
      <c r="CI51" s="416"/>
      <c r="CJ51" s="297">
        <f t="shared" si="19"/>
        <v>91</v>
      </c>
      <c r="CK51" s="416"/>
      <c r="CL51" s="416"/>
      <c r="CM51" s="416"/>
      <c r="CN51" s="416">
        <v>91</v>
      </c>
      <c r="CO51" s="416"/>
      <c r="CP51" s="416"/>
      <c r="CQ51" s="416"/>
      <c r="CR51" s="297">
        <f t="shared" si="20"/>
        <v>0</v>
      </c>
      <c r="CS51" s="416"/>
      <c r="CT51" s="416"/>
      <c r="CU51" s="416"/>
      <c r="CV51" s="416"/>
      <c r="CW51" s="416"/>
      <c r="CX51" s="416"/>
      <c r="CY51" s="416"/>
      <c r="CZ51" s="297">
        <f t="shared" si="21"/>
        <v>787</v>
      </c>
      <c r="DA51" s="416">
        <v>787</v>
      </c>
      <c r="DB51" s="416"/>
      <c r="DC51" s="416"/>
      <c r="DD51" s="297">
        <f t="shared" si="22"/>
        <v>0</v>
      </c>
      <c r="DE51" s="416"/>
      <c r="DF51" s="416"/>
      <c r="DG51" s="416"/>
      <c r="DH51" s="416"/>
      <c r="DI51" s="416"/>
      <c r="DJ51" s="416"/>
      <c r="DK51" s="416"/>
    </row>
    <row r="52" spans="1:115" s="267" customFormat="1" ht="13.5">
      <c r="A52" s="266"/>
      <c r="B52" s="266"/>
      <c r="C52" s="266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</row>
    <row r="53" spans="1:115" s="267" customFormat="1" ht="13.5">
      <c r="A53" s="266"/>
      <c r="B53" s="266"/>
      <c r="C53" s="266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</row>
    <row r="54" spans="1:115" s="267" customFormat="1" ht="13.5">
      <c r="A54" s="266"/>
      <c r="B54" s="266"/>
      <c r="C54" s="266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2"/>
      <c r="DI54" s="12"/>
      <c r="DJ54" s="12"/>
      <c r="DK54" s="12"/>
    </row>
    <row r="55" spans="1:115" s="267" customFormat="1" ht="13.5">
      <c r="A55" s="266"/>
      <c r="B55" s="266"/>
      <c r="C55" s="266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2"/>
      <c r="DI55" s="12"/>
      <c r="DJ55" s="12"/>
      <c r="DK55" s="12"/>
    </row>
    <row r="56" spans="1:115" s="267" customFormat="1" ht="13.5">
      <c r="A56" s="266"/>
      <c r="B56" s="266"/>
      <c r="C56" s="266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</row>
    <row r="57" spans="1:115" s="267" customFormat="1" ht="13.5">
      <c r="A57" s="266"/>
      <c r="B57" s="266"/>
      <c r="C57" s="266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</row>
    <row r="58" spans="1:115" s="267" customFormat="1" ht="13.5">
      <c r="A58" s="266"/>
      <c r="B58" s="266"/>
      <c r="C58" s="266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2"/>
      <c r="DI58" s="12"/>
      <c r="DJ58" s="12"/>
      <c r="DK58" s="12"/>
    </row>
    <row r="59" spans="1:115" s="267" customFormat="1" ht="13.5">
      <c r="A59" s="266"/>
      <c r="B59" s="266"/>
      <c r="C59" s="266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2"/>
      <c r="DI59" s="12"/>
      <c r="DJ59" s="12"/>
      <c r="DK59" s="12"/>
    </row>
    <row r="60" spans="1:115" s="267" customFormat="1" ht="13.5">
      <c r="A60" s="266"/>
      <c r="B60" s="266"/>
      <c r="C60" s="266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2"/>
      <c r="DE60" s="12"/>
      <c r="DF60" s="12"/>
      <c r="DG60" s="12"/>
      <c r="DH60" s="12"/>
      <c r="DI60" s="12"/>
      <c r="DJ60" s="12"/>
      <c r="DK60" s="12"/>
    </row>
    <row r="61" spans="1:115" s="267" customFormat="1" ht="13.5">
      <c r="A61" s="266"/>
      <c r="B61" s="266"/>
      <c r="C61" s="266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2"/>
      <c r="DI61" s="12"/>
      <c r="DJ61" s="12"/>
      <c r="DK61" s="12"/>
    </row>
    <row r="62" spans="1:115" s="267" customFormat="1" ht="13.5">
      <c r="A62" s="266"/>
      <c r="B62" s="266"/>
      <c r="C62" s="266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2"/>
      <c r="DE62" s="12"/>
      <c r="DF62" s="12"/>
      <c r="DG62" s="12"/>
      <c r="DH62" s="12"/>
      <c r="DI62" s="12"/>
      <c r="DJ62" s="12"/>
      <c r="DK62" s="12"/>
    </row>
    <row r="63" spans="1:115" s="267" customFormat="1" ht="13.5">
      <c r="A63" s="266"/>
      <c r="B63" s="266"/>
      <c r="C63" s="266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2"/>
      <c r="DI63" s="12"/>
      <c r="DJ63" s="12"/>
      <c r="DK63" s="12"/>
    </row>
    <row r="64" spans="1:115" s="267" customFormat="1" ht="13.5">
      <c r="A64" s="266"/>
      <c r="B64" s="266"/>
      <c r="C64" s="266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2"/>
      <c r="DG64" s="12"/>
      <c r="DH64" s="12"/>
      <c r="DI64" s="12"/>
      <c r="DJ64" s="12"/>
      <c r="DK64" s="12"/>
    </row>
    <row r="65" spans="1:115" s="267" customFormat="1" ht="13.5">
      <c r="A65" s="266"/>
      <c r="B65" s="266"/>
      <c r="C65" s="266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12"/>
      <c r="DB65" s="12"/>
      <c r="DC65" s="12"/>
      <c r="DD65" s="12"/>
      <c r="DE65" s="12"/>
      <c r="DF65" s="12"/>
      <c r="DG65" s="12"/>
      <c r="DH65" s="12"/>
      <c r="DI65" s="12"/>
      <c r="DJ65" s="12"/>
      <c r="DK65" s="12"/>
    </row>
    <row r="66" spans="1:115" s="267" customFormat="1" ht="13.5">
      <c r="A66" s="266"/>
      <c r="B66" s="266"/>
      <c r="C66" s="266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/>
      <c r="DA66" s="12"/>
      <c r="DB66" s="12"/>
      <c r="DC66" s="12"/>
      <c r="DD66" s="12"/>
      <c r="DE66" s="12"/>
      <c r="DF66" s="12"/>
      <c r="DG66" s="12"/>
      <c r="DH66" s="12"/>
      <c r="DI66" s="12"/>
      <c r="DJ66" s="12"/>
      <c r="DK66" s="12"/>
    </row>
    <row r="67" spans="1:115" s="267" customFormat="1" ht="13.5">
      <c r="A67" s="266"/>
      <c r="B67" s="266"/>
      <c r="C67" s="266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12"/>
      <c r="DC67" s="12"/>
      <c r="DD67" s="12"/>
      <c r="DE67" s="12"/>
      <c r="DF67" s="12"/>
      <c r="DG67" s="12"/>
      <c r="DH67" s="12"/>
      <c r="DI67" s="12"/>
      <c r="DJ67" s="12"/>
      <c r="DK67" s="12"/>
    </row>
    <row r="68" spans="1:115" s="267" customFormat="1" ht="13.5">
      <c r="A68" s="266"/>
      <c r="B68" s="266"/>
      <c r="C68" s="266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  <c r="CZ68" s="12"/>
      <c r="DA68" s="12"/>
      <c r="DB68" s="12"/>
      <c r="DC68" s="12"/>
      <c r="DD68" s="12"/>
      <c r="DE68" s="12"/>
      <c r="DF68" s="12"/>
      <c r="DG68" s="12"/>
      <c r="DH68" s="12"/>
      <c r="DI68" s="12"/>
      <c r="DJ68" s="12"/>
      <c r="DK68" s="12"/>
    </row>
    <row r="69" spans="1:115" s="267" customFormat="1" ht="13.5">
      <c r="A69" s="266"/>
      <c r="B69" s="266"/>
      <c r="C69" s="266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12"/>
      <c r="DC69" s="12"/>
      <c r="DD69" s="12"/>
      <c r="DE69" s="12"/>
      <c r="DF69" s="12"/>
      <c r="DG69" s="12"/>
      <c r="DH69" s="12"/>
      <c r="DI69" s="12"/>
      <c r="DJ69" s="12"/>
      <c r="DK69" s="12"/>
    </row>
    <row r="70" spans="1:115" s="267" customFormat="1" ht="13.5">
      <c r="A70" s="266"/>
      <c r="B70" s="266"/>
      <c r="C70" s="266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  <c r="CZ70" s="12"/>
      <c r="DA70" s="12"/>
      <c r="DB70" s="12"/>
      <c r="DC70" s="12"/>
      <c r="DD70" s="12"/>
      <c r="DE70" s="12"/>
      <c r="DF70" s="12"/>
      <c r="DG70" s="12"/>
      <c r="DH70" s="12"/>
      <c r="DI70" s="12"/>
      <c r="DJ70" s="12"/>
      <c r="DK70" s="12"/>
    </row>
    <row r="71" spans="1:115" s="267" customFormat="1" ht="13.5">
      <c r="A71" s="266"/>
      <c r="B71" s="266"/>
      <c r="C71" s="266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  <c r="CZ71" s="12"/>
      <c r="DA71" s="12"/>
      <c r="DB71" s="12"/>
      <c r="DC71" s="12"/>
      <c r="DD71" s="12"/>
      <c r="DE71" s="12"/>
      <c r="DF71" s="12"/>
      <c r="DG71" s="12"/>
      <c r="DH71" s="12"/>
      <c r="DI71" s="12"/>
      <c r="DJ71" s="12"/>
      <c r="DK71" s="12"/>
    </row>
    <row r="72" spans="1:115" s="267" customFormat="1" ht="13.5">
      <c r="A72" s="266"/>
      <c r="B72" s="266"/>
      <c r="C72" s="266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2"/>
      <c r="CV72" s="12"/>
      <c r="CW72" s="12"/>
      <c r="CX72" s="12"/>
      <c r="CY72" s="12"/>
      <c r="CZ72" s="12"/>
      <c r="DA72" s="12"/>
      <c r="DB72" s="12"/>
      <c r="DC72" s="12"/>
      <c r="DD72" s="12"/>
      <c r="DE72" s="12"/>
      <c r="DF72" s="12"/>
      <c r="DG72" s="12"/>
      <c r="DH72" s="12"/>
      <c r="DI72" s="12"/>
      <c r="DJ72" s="12"/>
      <c r="DK72" s="12"/>
    </row>
    <row r="73" spans="1:115" s="267" customFormat="1" ht="13.5">
      <c r="A73" s="266"/>
      <c r="B73" s="266"/>
      <c r="C73" s="266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  <c r="CZ73" s="12"/>
      <c r="DA73" s="12"/>
      <c r="DB73" s="12"/>
      <c r="DC73" s="12"/>
      <c r="DD73" s="12"/>
      <c r="DE73" s="12"/>
      <c r="DF73" s="12"/>
      <c r="DG73" s="12"/>
      <c r="DH73" s="12"/>
      <c r="DI73" s="12"/>
      <c r="DJ73" s="12"/>
      <c r="DK73" s="12"/>
    </row>
    <row r="74" spans="1:115" s="267" customFormat="1" ht="13.5">
      <c r="A74" s="266"/>
      <c r="B74" s="266"/>
      <c r="C74" s="266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  <c r="CZ74" s="12"/>
      <c r="DA74" s="12"/>
      <c r="DB74" s="12"/>
      <c r="DC74" s="12"/>
      <c r="DD74" s="12"/>
      <c r="DE74" s="12"/>
      <c r="DF74" s="12"/>
      <c r="DG74" s="12"/>
      <c r="DH74" s="12"/>
      <c r="DI74" s="12"/>
      <c r="DJ74" s="12"/>
      <c r="DK74" s="12"/>
    </row>
    <row r="75" spans="1:115" s="267" customFormat="1" ht="13.5">
      <c r="A75" s="266"/>
      <c r="B75" s="266"/>
      <c r="C75" s="266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/>
      <c r="DA75" s="12"/>
      <c r="DB75" s="12"/>
      <c r="DC75" s="12"/>
      <c r="DD75" s="12"/>
      <c r="DE75" s="12"/>
      <c r="DF75" s="12"/>
      <c r="DG75" s="12"/>
      <c r="DH75" s="12"/>
      <c r="DI75" s="12"/>
      <c r="DJ75" s="12"/>
      <c r="DK75" s="12"/>
    </row>
    <row r="76" spans="1:115" s="267" customFormat="1" ht="13.5">
      <c r="A76" s="266"/>
      <c r="B76" s="266"/>
      <c r="C76" s="266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/>
      <c r="DA76" s="12"/>
      <c r="DB76" s="12"/>
      <c r="DC76" s="12"/>
      <c r="DD76" s="12"/>
      <c r="DE76" s="12"/>
      <c r="DF76" s="12"/>
      <c r="DG76" s="12"/>
      <c r="DH76" s="12"/>
      <c r="DI76" s="12"/>
      <c r="DJ76" s="12"/>
      <c r="DK76" s="12"/>
    </row>
    <row r="77" spans="1:115" s="267" customFormat="1" ht="13.5">
      <c r="A77" s="266"/>
      <c r="B77" s="266"/>
      <c r="C77" s="266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  <c r="DA77" s="12"/>
      <c r="DB77" s="12"/>
      <c r="DC77" s="12"/>
      <c r="DD77" s="12"/>
      <c r="DE77" s="12"/>
      <c r="DF77" s="12"/>
      <c r="DG77" s="12"/>
      <c r="DH77" s="12"/>
      <c r="DI77" s="12"/>
      <c r="DJ77" s="12"/>
      <c r="DK77" s="12"/>
    </row>
    <row r="78" spans="1:115" s="267" customFormat="1" ht="13.5">
      <c r="A78" s="266"/>
      <c r="B78" s="266"/>
      <c r="C78" s="266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  <c r="CZ78" s="12"/>
      <c r="DA78" s="12"/>
      <c r="DB78" s="12"/>
      <c r="DC78" s="12"/>
      <c r="DD78" s="12"/>
      <c r="DE78" s="12"/>
      <c r="DF78" s="12"/>
      <c r="DG78" s="12"/>
      <c r="DH78" s="12"/>
      <c r="DI78" s="12"/>
      <c r="DJ78" s="12"/>
      <c r="DK78" s="12"/>
    </row>
    <row r="79" spans="1:115" s="267" customFormat="1" ht="13.5">
      <c r="A79" s="266"/>
      <c r="B79" s="266"/>
      <c r="C79" s="266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2"/>
      <c r="CZ79" s="12"/>
      <c r="DA79" s="12"/>
      <c r="DB79" s="12"/>
      <c r="DC79" s="12"/>
      <c r="DD79" s="12"/>
      <c r="DE79" s="12"/>
      <c r="DF79" s="12"/>
      <c r="DG79" s="12"/>
      <c r="DH79" s="12"/>
      <c r="DI79" s="12"/>
      <c r="DJ79" s="12"/>
      <c r="DK79" s="12"/>
    </row>
    <row r="80" spans="1:115" s="267" customFormat="1" ht="13.5">
      <c r="A80" s="266"/>
      <c r="B80" s="266"/>
      <c r="C80" s="266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  <c r="CV80" s="12"/>
      <c r="CW80" s="12"/>
      <c r="CX80" s="12"/>
      <c r="CY80" s="12"/>
      <c r="CZ80" s="12"/>
      <c r="DA80" s="12"/>
      <c r="DB80" s="12"/>
      <c r="DC80" s="12"/>
      <c r="DD80" s="12"/>
      <c r="DE80" s="12"/>
      <c r="DF80" s="12"/>
      <c r="DG80" s="12"/>
      <c r="DH80" s="12"/>
      <c r="DI80" s="12"/>
      <c r="DJ80" s="12"/>
      <c r="DK80" s="12"/>
    </row>
    <row r="81" spans="1:115" s="267" customFormat="1" ht="13.5">
      <c r="A81" s="266"/>
      <c r="B81" s="266"/>
      <c r="C81" s="266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/>
      <c r="CZ81" s="12"/>
      <c r="DA81" s="12"/>
      <c r="DB81" s="12"/>
      <c r="DC81" s="12"/>
      <c r="DD81" s="12"/>
      <c r="DE81" s="12"/>
      <c r="DF81" s="12"/>
      <c r="DG81" s="12"/>
      <c r="DH81" s="12"/>
      <c r="DI81" s="12"/>
      <c r="DJ81" s="12"/>
      <c r="DK81" s="12"/>
    </row>
    <row r="82" spans="1:115" s="267" customFormat="1" ht="13.5">
      <c r="A82" s="266"/>
      <c r="B82" s="266"/>
      <c r="C82" s="266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12"/>
      <c r="CZ82" s="12"/>
      <c r="DA82" s="12"/>
      <c r="DB82" s="12"/>
      <c r="DC82" s="12"/>
      <c r="DD82" s="12"/>
      <c r="DE82" s="12"/>
      <c r="DF82" s="12"/>
      <c r="DG82" s="12"/>
      <c r="DH82" s="12"/>
      <c r="DI82" s="12"/>
      <c r="DJ82" s="12"/>
      <c r="DK82" s="12"/>
    </row>
    <row r="83" spans="1:115" s="267" customFormat="1" ht="13.5">
      <c r="A83" s="266"/>
      <c r="B83" s="266"/>
      <c r="C83" s="266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  <c r="CZ83" s="12"/>
      <c r="DA83" s="12"/>
      <c r="DB83" s="12"/>
      <c r="DC83" s="12"/>
      <c r="DD83" s="12"/>
      <c r="DE83" s="12"/>
      <c r="DF83" s="12"/>
      <c r="DG83" s="12"/>
      <c r="DH83" s="12"/>
      <c r="DI83" s="12"/>
      <c r="DJ83" s="12"/>
      <c r="DK83" s="12"/>
    </row>
    <row r="84" spans="1:115" s="267" customFormat="1" ht="13.5">
      <c r="A84" s="266"/>
      <c r="B84" s="266"/>
      <c r="C84" s="266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  <c r="DA84" s="12"/>
      <c r="DB84" s="12"/>
      <c r="DC84" s="12"/>
      <c r="DD84" s="12"/>
      <c r="DE84" s="12"/>
      <c r="DF84" s="12"/>
      <c r="DG84" s="12"/>
      <c r="DH84" s="12"/>
      <c r="DI84" s="12"/>
      <c r="DJ84" s="12"/>
      <c r="DK84" s="12"/>
    </row>
    <row r="85" spans="1:115" s="267" customFormat="1" ht="13.5">
      <c r="A85" s="266"/>
      <c r="B85" s="266"/>
      <c r="C85" s="266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  <c r="DA85" s="12"/>
      <c r="DB85" s="12"/>
      <c r="DC85" s="12"/>
      <c r="DD85" s="12"/>
      <c r="DE85" s="12"/>
      <c r="DF85" s="12"/>
      <c r="DG85" s="12"/>
      <c r="DH85" s="12"/>
      <c r="DI85" s="12"/>
      <c r="DJ85" s="12"/>
      <c r="DK85" s="12"/>
    </row>
    <row r="86" spans="1:115" s="267" customFormat="1" ht="13.5">
      <c r="A86" s="266"/>
      <c r="B86" s="266"/>
      <c r="C86" s="266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  <c r="CZ86" s="12"/>
      <c r="DA86" s="12"/>
      <c r="DB86" s="12"/>
      <c r="DC86" s="12"/>
      <c r="DD86" s="12"/>
      <c r="DE86" s="12"/>
      <c r="DF86" s="12"/>
      <c r="DG86" s="12"/>
      <c r="DH86" s="12"/>
      <c r="DI86" s="12"/>
      <c r="DJ86" s="12"/>
      <c r="DK86" s="12"/>
    </row>
    <row r="87" spans="1:115" s="267" customFormat="1" ht="13.5">
      <c r="A87" s="266"/>
      <c r="B87" s="266"/>
      <c r="C87" s="266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  <c r="CZ87" s="12"/>
      <c r="DA87" s="12"/>
      <c r="DB87" s="12"/>
      <c r="DC87" s="12"/>
      <c r="DD87" s="12"/>
      <c r="DE87" s="12"/>
      <c r="DF87" s="12"/>
      <c r="DG87" s="12"/>
      <c r="DH87" s="12"/>
      <c r="DI87" s="12"/>
      <c r="DJ87" s="12"/>
      <c r="DK87" s="12"/>
    </row>
    <row r="88" spans="1:115" s="267" customFormat="1" ht="13.5">
      <c r="A88" s="266"/>
      <c r="B88" s="266"/>
      <c r="C88" s="266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/>
      <c r="CZ88" s="12"/>
      <c r="DA88" s="12"/>
      <c r="DB88" s="12"/>
      <c r="DC88" s="12"/>
      <c r="DD88" s="12"/>
      <c r="DE88" s="12"/>
      <c r="DF88" s="12"/>
      <c r="DG88" s="12"/>
      <c r="DH88" s="12"/>
      <c r="DI88" s="12"/>
      <c r="DJ88" s="12"/>
      <c r="DK88" s="12"/>
    </row>
    <row r="89" spans="1:115" s="267" customFormat="1" ht="13.5">
      <c r="A89" s="266"/>
      <c r="B89" s="266"/>
      <c r="C89" s="266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  <c r="CX89" s="12"/>
      <c r="CY89" s="12"/>
      <c r="CZ89" s="12"/>
      <c r="DA89" s="12"/>
      <c r="DB89" s="12"/>
      <c r="DC89" s="12"/>
      <c r="DD89" s="12"/>
      <c r="DE89" s="12"/>
      <c r="DF89" s="12"/>
      <c r="DG89" s="12"/>
      <c r="DH89" s="12"/>
      <c r="DI89" s="12"/>
      <c r="DJ89" s="12"/>
      <c r="DK89" s="12"/>
    </row>
    <row r="90" spans="1:115" s="267" customFormat="1" ht="13.5">
      <c r="A90" s="266"/>
      <c r="B90" s="266"/>
      <c r="C90" s="266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  <c r="CY90" s="12"/>
      <c r="CZ90" s="12"/>
      <c r="DA90" s="12"/>
      <c r="DB90" s="12"/>
      <c r="DC90" s="12"/>
      <c r="DD90" s="12"/>
      <c r="DE90" s="12"/>
      <c r="DF90" s="12"/>
      <c r="DG90" s="12"/>
      <c r="DH90" s="12"/>
      <c r="DI90" s="12"/>
      <c r="DJ90" s="12"/>
      <c r="DK90" s="12"/>
    </row>
    <row r="91" spans="1:115" s="267" customFormat="1" ht="13.5">
      <c r="A91" s="266"/>
      <c r="B91" s="266"/>
      <c r="C91" s="266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  <c r="CZ91" s="12"/>
      <c r="DA91" s="12"/>
      <c r="DB91" s="12"/>
      <c r="DC91" s="12"/>
      <c r="DD91" s="12"/>
      <c r="DE91" s="12"/>
      <c r="DF91" s="12"/>
      <c r="DG91" s="12"/>
      <c r="DH91" s="12"/>
      <c r="DI91" s="12"/>
      <c r="DJ91" s="12"/>
      <c r="DK91" s="12"/>
    </row>
    <row r="92" spans="1:115" s="267" customFormat="1" ht="13.5">
      <c r="A92" s="266"/>
      <c r="B92" s="266"/>
      <c r="C92" s="266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  <c r="CY92" s="12"/>
      <c r="CZ92" s="12"/>
      <c r="DA92" s="12"/>
      <c r="DB92" s="12"/>
      <c r="DC92" s="12"/>
      <c r="DD92" s="12"/>
      <c r="DE92" s="12"/>
      <c r="DF92" s="12"/>
      <c r="DG92" s="12"/>
      <c r="DH92" s="12"/>
      <c r="DI92" s="12"/>
      <c r="DJ92" s="12"/>
      <c r="DK92" s="12"/>
    </row>
    <row r="93" spans="1:115" s="267" customFormat="1" ht="13.5">
      <c r="A93" s="266"/>
      <c r="B93" s="266"/>
      <c r="C93" s="266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  <c r="CY93" s="12"/>
      <c r="CZ93" s="12"/>
      <c r="DA93" s="12"/>
      <c r="DB93" s="12"/>
      <c r="DC93" s="12"/>
      <c r="DD93" s="12"/>
      <c r="DE93" s="12"/>
      <c r="DF93" s="12"/>
      <c r="DG93" s="12"/>
      <c r="DH93" s="12"/>
      <c r="DI93" s="12"/>
      <c r="DJ93" s="12"/>
      <c r="DK93" s="12"/>
    </row>
    <row r="94" spans="1:115" s="267" customFormat="1" ht="13.5">
      <c r="A94" s="266"/>
      <c r="B94" s="266"/>
      <c r="C94" s="266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  <c r="CY94" s="12"/>
      <c r="CZ94" s="12"/>
      <c r="DA94" s="12"/>
      <c r="DB94" s="12"/>
      <c r="DC94" s="12"/>
      <c r="DD94" s="12"/>
      <c r="DE94" s="12"/>
      <c r="DF94" s="12"/>
      <c r="DG94" s="12"/>
      <c r="DH94" s="12"/>
      <c r="DI94" s="12"/>
      <c r="DJ94" s="12"/>
      <c r="DK94" s="12"/>
    </row>
    <row r="95" spans="1:115" s="267" customFormat="1" ht="13.5">
      <c r="A95" s="266"/>
      <c r="B95" s="266"/>
      <c r="C95" s="266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  <c r="CY95" s="12"/>
      <c r="CZ95" s="12"/>
      <c r="DA95" s="12"/>
      <c r="DB95" s="12"/>
      <c r="DC95" s="12"/>
      <c r="DD95" s="12"/>
      <c r="DE95" s="12"/>
      <c r="DF95" s="12"/>
      <c r="DG95" s="12"/>
      <c r="DH95" s="12"/>
      <c r="DI95" s="12"/>
      <c r="DJ95" s="12"/>
      <c r="DK95" s="12"/>
    </row>
    <row r="96" spans="1:115" s="267" customFormat="1" ht="13.5">
      <c r="A96" s="266"/>
      <c r="B96" s="266"/>
      <c r="C96" s="266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  <c r="CY96" s="12"/>
      <c r="CZ96" s="12"/>
      <c r="DA96" s="12"/>
      <c r="DB96" s="12"/>
      <c r="DC96" s="12"/>
      <c r="DD96" s="12"/>
      <c r="DE96" s="12"/>
      <c r="DF96" s="12"/>
      <c r="DG96" s="12"/>
      <c r="DH96" s="12"/>
      <c r="DI96" s="12"/>
      <c r="DJ96" s="12"/>
      <c r="DK96" s="12"/>
    </row>
    <row r="97" spans="1:115" s="267" customFormat="1" ht="13.5">
      <c r="A97" s="266"/>
      <c r="B97" s="266"/>
      <c r="C97" s="266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  <c r="CY97" s="12"/>
      <c r="CZ97" s="12"/>
      <c r="DA97" s="12"/>
      <c r="DB97" s="12"/>
      <c r="DC97" s="12"/>
      <c r="DD97" s="12"/>
      <c r="DE97" s="12"/>
      <c r="DF97" s="12"/>
      <c r="DG97" s="12"/>
      <c r="DH97" s="12"/>
      <c r="DI97" s="12"/>
      <c r="DJ97" s="12"/>
      <c r="DK97" s="12"/>
    </row>
    <row r="98" spans="1:115" s="267" customFormat="1" ht="13.5">
      <c r="A98" s="266"/>
      <c r="B98" s="266"/>
      <c r="C98" s="266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2"/>
      <c r="CT98" s="12"/>
      <c r="CU98" s="12"/>
      <c r="CV98" s="12"/>
      <c r="CW98" s="12"/>
      <c r="CX98" s="12"/>
      <c r="CY98" s="12"/>
      <c r="CZ98" s="12"/>
      <c r="DA98" s="12"/>
      <c r="DB98" s="12"/>
      <c r="DC98" s="12"/>
      <c r="DD98" s="12"/>
      <c r="DE98" s="12"/>
      <c r="DF98" s="12"/>
      <c r="DG98" s="12"/>
      <c r="DH98" s="12"/>
      <c r="DI98" s="12"/>
      <c r="DJ98" s="12"/>
      <c r="DK98" s="12"/>
    </row>
    <row r="99" spans="1:115" s="267" customFormat="1" ht="13.5">
      <c r="A99" s="266"/>
      <c r="B99" s="266"/>
      <c r="C99" s="266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2"/>
      <c r="CT99" s="12"/>
      <c r="CU99" s="12"/>
      <c r="CV99" s="12"/>
      <c r="CW99" s="12"/>
      <c r="CX99" s="12"/>
      <c r="CY99" s="12"/>
      <c r="CZ99" s="12"/>
      <c r="DA99" s="12"/>
      <c r="DB99" s="12"/>
      <c r="DC99" s="12"/>
      <c r="DD99" s="12"/>
      <c r="DE99" s="12"/>
      <c r="DF99" s="12"/>
      <c r="DG99" s="12"/>
      <c r="DH99" s="12"/>
      <c r="DI99" s="12"/>
      <c r="DJ99" s="12"/>
      <c r="DK99" s="12"/>
    </row>
    <row r="100" spans="1:115" s="267" customFormat="1" ht="13.5">
      <c r="A100" s="266"/>
      <c r="B100" s="266"/>
      <c r="C100" s="266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2"/>
      <c r="CT100" s="12"/>
      <c r="CU100" s="12"/>
      <c r="CV100" s="12"/>
      <c r="CW100" s="12"/>
      <c r="CX100" s="12"/>
      <c r="CY100" s="12"/>
      <c r="CZ100" s="12"/>
      <c r="DA100" s="12"/>
      <c r="DB100" s="12"/>
      <c r="DC100" s="12"/>
      <c r="DD100" s="12"/>
      <c r="DE100" s="12"/>
      <c r="DF100" s="12"/>
      <c r="DG100" s="12"/>
      <c r="DH100" s="12"/>
      <c r="DI100" s="12"/>
      <c r="DJ100" s="12"/>
      <c r="DK100" s="12"/>
    </row>
    <row r="101" spans="1:115" s="267" customFormat="1" ht="13.5">
      <c r="A101" s="266"/>
      <c r="B101" s="266"/>
      <c r="C101" s="266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2"/>
      <c r="CT101" s="12"/>
      <c r="CU101" s="12"/>
      <c r="CV101" s="12"/>
      <c r="CW101" s="12"/>
      <c r="CX101" s="12"/>
      <c r="CY101" s="12"/>
      <c r="CZ101" s="12"/>
      <c r="DA101" s="12"/>
      <c r="DB101" s="12"/>
      <c r="DC101" s="12"/>
      <c r="DD101" s="12"/>
      <c r="DE101" s="12"/>
      <c r="DF101" s="12"/>
      <c r="DG101" s="12"/>
      <c r="DH101" s="12"/>
      <c r="DI101" s="12"/>
      <c r="DJ101" s="12"/>
      <c r="DK101" s="12"/>
    </row>
    <row r="102" spans="1:115" s="267" customFormat="1" ht="13.5">
      <c r="A102" s="266"/>
      <c r="B102" s="266"/>
      <c r="C102" s="266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  <c r="CY102" s="12"/>
      <c r="CZ102" s="12"/>
      <c r="DA102" s="12"/>
      <c r="DB102" s="12"/>
      <c r="DC102" s="12"/>
      <c r="DD102" s="12"/>
      <c r="DE102" s="12"/>
      <c r="DF102" s="12"/>
      <c r="DG102" s="12"/>
      <c r="DH102" s="12"/>
      <c r="DI102" s="12"/>
      <c r="DJ102" s="12"/>
      <c r="DK102" s="12"/>
    </row>
    <row r="103" spans="1:115" s="267" customFormat="1" ht="13.5">
      <c r="A103" s="266"/>
      <c r="B103" s="266"/>
      <c r="C103" s="266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  <c r="CY103" s="12"/>
      <c r="CZ103" s="12"/>
      <c r="DA103" s="12"/>
      <c r="DB103" s="12"/>
      <c r="DC103" s="12"/>
      <c r="DD103" s="12"/>
      <c r="DE103" s="12"/>
      <c r="DF103" s="12"/>
      <c r="DG103" s="12"/>
      <c r="DH103" s="12"/>
      <c r="DI103" s="12"/>
      <c r="DJ103" s="12"/>
      <c r="DK103" s="12"/>
    </row>
    <row r="104" spans="1:115" s="267" customFormat="1" ht="13.5">
      <c r="A104" s="266"/>
      <c r="B104" s="266"/>
      <c r="C104" s="266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  <c r="CY104" s="12"/>
      <c r="CZ104" s="12"/>
      <c r="DA104" s="12"/>
      <c r="DB104" s="12"/>
      <c r="DC104" s="12"/>
      <c r="DD104" s="12"/>
      <c r="DE104" s="12"/>
      <c r="DF104" s="12"/>
      <c r="DG104" s="12"/>
      <c r="DH104" s="12"/>
      <c r="DI104" s="12"/>
      <c r="DJ104" s="12"/>
      <c r="DK104" s="12"/>
    </row>
    <row r="105" spans="1:115" s="267" customFormat="1" ht="13.5">
      <c r="A105" s="266"/>
      <c r="B105" s="266"/>
      <c r="C105" s="266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  <c r="CY105" s="12"/>
      <c r="CZ105" s="12"/>
      <c r="DA105" s="12"/>
      <c r="DB105" s="12"/>
      <c r="DC105" s="12"/>
      <c r="DD105" s="12"/>
      <c r="DE105" s="12"/>
      <c r="DF105" s="12"/>
      <c r="DG105" s="12"/>
      <c r="DH105" s="12"/>
      <c r="DI105" s="12"/>
      <c r="DJ105" s="12"/>
      <c r="DK105" s="12"/>
    </row>
    <row r="106" spans="1:115" s="267" customFormat="1" ht="13.5">
      <c r="A106" s="266"/>
      <c r="B106" s="266"/>
      <c r="C106" s="266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2"/>
      <c r="CT106" s="12"/>
      <c r="CU106" s="12"/>
      <c r="CV106" s="12"/>
      <c r="CW106" s="12"/>
      <c r="CX106" s="12"/>
      <c r="CY106" s="12"/>
      <c r="CZ106" s="12"/>
      <c r="DA106" s="12"/>
      <c r="DB106" s="12"/>
      <c r="DC106" s="12"/>
      <c r="DD106" s="12"/>
      <c r="DE106" s="12"/>
      <c r="DF106" s="12"/>
      <c r="DG106" s="12"/>
      <c r="DH106" s="12"/>
      <c r="DI106" s="12"/>
      <c r="DJ106" s="12"/>
      <c r="DK106" s="12"/>
    </row>
    <row r="107" spans="1:115" s="267" customFormat="1" ht="13.5">
      <c r="A107" s="266"/>
      <c r="B107" s="266"/>
      <c r="C107" s="266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2"/>
      <c r="CT107" s="12"/>
      <c r="CU107" s="12"/>
      <c r="CV107" s="12"/>
      <c r="CW107" s="12"/>
      <c r="CX107" s="12"/>
      <c r="CY107" s="12"/>
      <c r="CZ107" s="12"/>
      <c r="DA107" s="12"/>
      <c r="DB107" s="12"/>
      <c r="DC107" s="12"/>
      <c r="DD107" s="12"/>
      <c r="DE107" s="12"/>
      <c r="DF107" s="12"/>
      <c r="DG107" s="12"/>
      <c r="DH107" s="12"/>
      <c r="DI107" s="12"/>
      <c r="DJ107" s="12"/>
      <c r="DK107" s="12"/>
    </row>
    <row r="108" spans="1:115" s="267" customFormat="1" ht="13.5">
      <c r="A108" s="266"/>
      <c r="B108" s="266"/>
      <c r="C108" s="266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  <c r="CY108" s="12"/>
      <c r="CZ108" s="12"/>
      <c r="DA108" s="12"/>
      <c r="DB108" s="12"/>
      <c r="DC108" s="12"/>
      <c r="DD108" s="12"/>
      <c r="DE108" s="12"/>
      <c r="DF108" s="12"/>
      <c r="DG108" s="12"/>
      <c r="DH108" s="12"/>
      <c r="DI108" s="12"/>
      <c r="DJ108" s="12"/>
      <c r="DK108" s="12"/>
    </row>
    <row r="109" spans="1:115" s="267" customFormat="1" ht="13.5">
      <c r="A109" s="266"/>
      <c r="B109" s="266"/>
      <c r="C109" s="266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  <c r="CY109" s="12"/>
      <c r="CZ109" s="12"/>
      <c r="DA109" s="12"/>
      <c r="DB109" s="12"/>
      <c r="DC109" s="12"/>
      <c r="DD109" s="12"/>
      <c r="DE109" s="12"/>
      <c r="DF109" s="12"/>
      <c r="DG109" s="12"/>
      <c r="DH109" s="12"/>
      <c r="DI109" s="12"/>
      <c r="DJ109" s="12"/>
      <c r="DK109" s="12"/>
    </row>
    <row r="110" spans="1:115" s="267" customFormat="1" ht="13.5">
      <c r="A110" s="266"/>
      <c r="B110" s="266"/>
      <c r="C110" s="266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2"/>
      <c r="CT110" s="12"/>
      <c r="CU110" s="12"/>
      <c r="CV110" s="12"/>
      <c r="CW110" s="12"/>
      <c r="CX110" s="12"/>
      <c r="CY110" s="12"/>
      <c r="CZ110" s="12"/>
      <c r="DA110" s="12"/>
      <c r="DB110" s="12"/>
      <c r="DC110" s="12"/>
      <c r="DD110" s="12"/>
      <c r="DE110" s="12"/>
      <c r="DF110" s="12"/>
      <c r="DG110" s="12"/>
      <c r="DH110" s="12"/>
      <c r="DI110" s="12"/>
      <c r="DJ110" s="12"/>
      <c r="DK110" s="12"/>
    </row>
    <row r="111" spans="1:115" s="267" customFormat="1" ht="13.5">
      <c r="A111" s="266"/>
      <c r="B111" s="266"/>
      <c r="C111" s="266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2"/>
      <c r="CT111" s="12"/>
      <c r="CU111" s="12"/>
      <c r="CV111" s="12"/>
      <c r="CW111" s="12"/>
      <c r="CX111" s="12"/>
      <c r="CY111" s="12"/>
      <c r="CZ111" s="12"/>
      <c r="DA111" s="12"/>
      <c r="DB111" s="12"/>
      <c r="DC111" s="12"/>
      <c r="DD111" s="12"/>
      <c r="DE111" s="12"/>
      <c r="DF111" s="12"/>
      <c r="DG111" s="12"/>
      <c r="DH111" s="12"/>
      <c r="DI111" s="12"/>
      <c r="DJ111" s="12"/>
      <c r="DK111" s="12"/>
    </row>
    <row r="112" spans="1:115" s="267" customFormat="1" ht="13.5">
      <c r="A112" s="266"/>
      <c r="B112" s="266"/>
      <c r="C112" s="266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  <c r="CW112" s="12"/>
      <c r="CX112" s="12"/>
      <c r="CY112" s="12"/>
      <c r="CZ112" s="12"/>
      <c r="DA112" s="12"/>
      <c r="DB112" s="12"/>
      <c r="DC112" s="12"/>
      <c r="DD112" s="12"/>
      <c r="DE112" s="12"/>
      <c r="DF112" s="12"/>
      <c r="DG112" s="12"/>
      <c r="DH112" s="12"/>
      <c r="DI112" s="12"/>
      <c r="DJ112" s="12"/>
      <c r="DK112" s="12"/>
    </row>
    <row r="113" spans="1:115" s="267" customFormat="1" ht="13.5">
      <c r="A113" s="266"/>
      <c r="B113" s="266"/>
      <c r="C113" s="266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2"/>
      <c r="CT113" s="12"/>
      <c r="CU113" s="12"/>
      <c r="CV113" s="12"/>
      <c r="CW113" s="12"/>
      <c r="CX113" s="12"/>
      <c r="CY113" s="12"/>
      <c r="CZ113" s="12"/>
      <c r="DA113" s="12"/>
      <c r="DB113" s="12"/>
      <c r="DC113" s="12"/>
      <c r="DD113" s="12"/>
      <c r="DE113" s="12"/>
      <c r="DF113" s="12"/>
      <c r="DG113" s="12"/>
      <c r="DH113" s="12"/>
      <c r="DI113" s="12"/>
      <c r="DJ113" s="12"/>
      <c r="DK113" s="12"/>
    </row>
    <row r="114" spans="1:115" s="267" customFormat="1" ht="13.5">
      <c r="A114" s="266"/>
      <c r="B114" s="266"/>
      <c r="C114" s="266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2"/>
      <c r="CT114" s="12"/>
      <c r="CU114" s="12"/>
      <c r="CV114" s="12"/>
      <c r="CW114" s="12"/>
      <c r="CX114" s="12"/>
      <c r="CY114" s="12"/>
      <c r="CZ114" s="12"/>
      <c r="DA114" s="12"/>
      <c r="DB114" s="12"/>
      <c r="DC114" s="12"/>
      <c r="DD114" s="12"/>
      <c r="DE114" s="12"/>
      <c r="DF114" s="12"/>
      <c r="DG114" s="12"/>
      <c r="DH114" s="12"/>
      <c r="DI114" s="12"/>
      <c r="DJ114" s="12"/>
      <c r="DK114" s="12"/>
    </row>
    <row r="115" spans="1:115" s="267" customFormat="1" ht="13.5">
      <c r="A115" s="266"/>
      <c r="B115" s="266"/>
      <c r="C115" s="266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2"/>
      <c r="CT115" s="12"/>
      <c r="CU115" s="12"/>
      <c r="CV115" s="12"/>
      <c r="CW115" s="12"/>
      <c r="CX115" s="12"/>
      <c r="CY115" s="12"/>
      <c r="CZ115" s="12"/>
      <c r="DA115" s="12"/>
      <c r="DB115" s="12"/>
      <c r="DC115" s="12"/>
      <c r="DD115" s="12"/>
      <c r="DE115" s="12"/>
      <c r="DF115" s="12"/>
      <c r="DG115" s="12"/>
      <c r="DH115" s="12"/>
      <c r="DI115" s="12"/>
      <c r="DJ115" s="12"/>
      <c r="DK115" s="12"/>
    </row>
    <row r="116" spans="1:115" s="267" customFormat="1" ht="13.5">
      <c r="A116" s="266"/>
      <c r="B116" s="266"/>
      <c r="C116" s="266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2"/>
      <c r="CT116" s="12"/>
      <c r="CU116" s="12"/>
      <c r="CV116" s="12"/>
      <c r="CW116" s="12"/>
      <c r="CX116" s="12"/>
      <c r="CY116" s="12"/>
      <c r="CZ116" s="12"/>
      <c r="DA116" s="12"/>
      <c r="DB116" s="12"/>
      <c r="DC116" s="12"/>
      <c r="DD116" s="12"/>
      <c r="DE116" s="12"/>
      <c r="DF116" s="12"/>
      <c r="DG116" s="12"/>
      <c r="DH116" s="12"/>
      <c r="DI116" s="12"/>
      <c r="DJ116" s="12"/>
      <c r="DK116" s="12"/>
    </row>
    <row r="117" spans="1:115" s="267" customFormat="1" ht="13.5">
      <c r="A117" s="266"/>
      <c r="B117" s="266"/>
      <c r="C117" s="266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2"/>
      <c r="CT117" s="12"/>
      <c r="CU117" s="12"/>
      <c r="CV117" s="12"/>
      <c r="CW117" s="12"/>
      <c r="CX117" s="12"/>
      <c r="CY117" s="12"/>
      <c r="CZ117" s="12"/>
      <c r="DA117" s="12"/>
      <c r="DB117" s="12"/>
      <c r="DC117" s="12"/>
      <c r="DD117" s="12"/>
      <c r="DE117" s="12"/>
      <c r="DF117" s="12"/>
      <c r="DG117" s="12"/>
      <c r="DH117" s="12"/>
      <c r="DI117" s="12"/>
      <c r="DJ117" s="12"/>
      <c r="DK117" s="12"/>
    </row>
    <row r="118" spans="1:115" s="267" customFormat="1" ht="13.5">
      <c r="A118" s="266"/>
      <c r="B118" s="266"/>
      <c r="C118" s="266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2"/>
      <c r="CT118" s="12"/>
      <c r="CU118" s="12"/>
      <c r="CV118" s="12"/>
      <c r="CW118" s="12"/>
      <c r="CX118" s="12"/>
      <c r="CY118" s="12"/>
      <c r="CZ118" s="12"/>
      <c r="DA118" s="12"/>
      <c r="DB118" s="12"/>
      <c r="DC118" s="12"/>
      <c r="DD118" s="12"/>
      <c r="DE118" s="12"/>
      <c r="DF118" s="12"/>
      <c r="DG118" s="12"/>
      <c r="DH118" s="12"/>
      <c r="DI118" s="12"/>
      <c r="DJ118" s="12"/>
      <c r="DK118" s="12"/>
    </row>
    <row r="119" spans="1:115" s="267" customFormat="1" ht="13.5">
      <c r="A119" s="266"/>
      <c r="B119" s="266"/>
      <c r="C119" s="266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2"/>
      <c r="CT119" s="12"/>
      <c r="CU119" s="12"/>
      <c r="CV119" s="12"/>
      <c r="CW119" s="12"/>
      <c r="CX119" s="12"/>
      <c r="CY119" s="12"/>
      <c r="CZ119" s="12"/>
      <c r="DA119" s="12"/>
      <c r="DB119" s="12"/>
      <c r="DC119" s="12"/>
      <c r="DD119" s="12"/>
      <c r="DE119" s="12"/>
      <c r="DF119" s="12"/>
      <c r="DG119" s="12"/>
      <c r="DH119" s="12"/>
      <c r="DI119" s="12"/>
      <c r="DJ119" s="12"/>
      <c r="DK119" s="12"/>
    </row>
    <row r="120" spans="1:115" s="267" customFormat="1" ht="13.5">
      <c r="A120" s="266"/>
      <c r="B120" s="266"/>
      <c r="C120" s="266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2"/>
      <c r="CT120" s="12"/>
      <c r="CU120" s="12"/>
      <c r="CV120" s="12"/>
      <c r="CW120" s="12"/>
      <c r="CX120" s="12"/>
      <c r="CY120" s="12"/>
      <c r="CZ120" s="12"/>
      <c r="DA120" s="12"/>
      <c r="DB120" s="12"/>
      <c r="DC120" s="12"/>
      <c r="DD120" s="12"/>
      <c r="DE120" s="12"/>
      <c r="DF120" s="12"/>
      <c r="DG120" s="12"/>
      <c r="DH120" s="12"/>
      <c r="DI120" s="12"/>
      <c r="DJ120" s="12"/>
      <c r="DK120" s="12"/>
    </row>
    <row r="121" spans="1:115" s="267" customFormat="1" ht="13.5">
      <c r="A121" s="266"/>
      <c r="B121" s="266"/>
      <c r="C121" s="266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2"/>
      <c r="CT121" s="12"/>
      <c r="CU121" s="12"/>
      <c r="CV121" s="12"/>
      <c r="CW121" s="12"/>
      <c r="CX121" s="12"/>
      <c r="CY121" s="12"/>
      <c r="CZ121" s="12"/>
      <c r="DA121" s="12"/>
      <c r="DB121" s="12"/>
      <c r="DC121" s="12"/>
      <c r="DD121" s="12"/>
      <c r="DE121" s="12"/>
      <c r="DF121" s="12"/>
      <c r="DG121" s="12"/>
      <c r="DH121" s="12"/>
      <c r="DI121" s="12"/>
      <c r="DJ121" s="12"/>
      <c r="DK121" s="12"/>
    </row>
    <row r="122" spans="1:115" s="267" customFormat="1" ht="13.5">
      <c r="A122" s="266"/>
      <c r="B122" s="266"/>
      <c r="C122" s="266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2"/>
      <c r="CT122" s="12"/>
      <c r="CU122" s="12"/>
      <c r="CV122" s="12"/>
      <c r="CW122" s="12"/>
      <c r="CX122" s="12"/>
      <c r="CY122" s="12"/>
      <c r="CZ122" s="12"/>
      <c r="DA122" s="12"/>
      <c r="DB122" s="12"/>
      <c r="DC122" s="12"/>
      <c r="DD122" s="12"/>
      <c r="DE122" s="12"/>
      <c r="DF122" s="12"/>
      <c r="DG122" s="12"/>
      <c r="DH122" s="12"/>
      <c r="DI122" s="12"/>
      <c r="DJ122" s="12"/>
      <c r="DK122" s="12"/>
    </row>
    <row r="123" spans="1:115" s="267" customFormat="1" ht="13.5">
      <c r="A123" s="266"/>
      <c r="B123" s="266"/>
      <c r="C123" s="266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2"/>
      <c r="CT123" s="12"/>
      <c r="CU123" s="12"/>
      <c r="CV123" s="12"/>
      <c r="CW123" s="12"/>
      <c r="CX123" s="12"/>
      <c r="CY123" s="12"/>
      <c r="CZ123" s="12"/>
      <c r="DA123" s="12"/>
      <c r="DB123" s="12"/>
      <c r="DC123" s="12"/>
      <c r="DD123" s="12"/>
      <c r="DE123" s="12"/>
      <c r="DF123" s="12"/>
      <c r="DG123" s="12"/>
      <c r="DH123" s="12"/>
      <c r="DI123" s="12"/>
      <c r="DJ123" s="12"/>
      <c r="DK123" s="12"/>
    </row>
    <row r="124" spans="1:115" s="267" customFormat="1" ht="13.5">
      <c r="A124" s="266"/>
      <c r="B124" s="266"/>
      <c r="C124" s="266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2"/>
      <c r="CT124" s="12"/>
      <c r="CU124" s="12"/>
      <c r="CV124" s="12"/>
      <c r="CW124" s="12"/>
      <c r="CX124" s="12"/>
      <c r="CY124" s="12"/>
      <c r="CZ124" s="12"/>
      <c r="DA124" s="12"/>
      <c r="DB124" s="12"/>
      <c r="DC124" s="12"/>
      <c r="DD124" s="12"/>
      <c r="DE124" s="12"/>
      <c r="DF124" s="12"/>
      <c r="DG124" s="12"/>
      <c r="DH124" s="12"/>
      <c r="DI124" s="12"/>
      <c r="DJ124" s="12"/>
      <c r="DK124" s="12"/>
    </row>
    <row r="125" spans="1:115" s="267" customFormat="1" ht="13.5">
      <c r="A125" s="266"/>
      <c r="B125" s="266"/>
      <c r="C125" s="266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2"/>
      <c r="CT125" s="12"/>
      <c r="CU125" s="12"/>
      <c r="CV125" s="12"/>
      <c r="CW125" s="12"/>
      <c r="CX125" s="12"/>
      <c r="CY125" s="12"/>
      <c r="CZ125" s="12"/>
      <c r="DA125" s="12"/>
      <c r="DB125" s="12"/>
      <c r="DC125" s="12"/>
      <c r="DD125" s="12"/>
      <c r="DE125" s="12"/>
      <c r="DF125" s="12"/>
      <c r="DG125" s="12"/>
      <c r="DH125" s="12"/>
      <c r="DI125" s="12"/>
      <c r="DJ125" s="12"/>
      <c r="DK125" s="12"/>
    </row>
    <row r="126" spans="1:115" s="267" customFormat="1" ht="13.5">
      <c r="A126" s="266"/>
      <c r="B126" s="266"/>
      <c r="C126" s="266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2"/>
      <c r="CT126" s="12"/>
      <c r="CU126" s="12"/>
      <c r="CV126" s="12"/>
      <c r="CW126" s="12"/>
      <c r="CX126" s="12"/>
      <c r="CY126" s="12"/>
      <c r="CZ126" s="12"/>
      <c r="DA126" s="12"/>
      <c r="DB126" s="12"/>
      <c r="DC126" s="12"/>
      <c r="DD126" s="12"/>
      <c r="DE126" s="12"/>
      <c r="DF126" s="12"/>
      <c r="DG126" s="12"/>
      <c r="DH126" s="12"/>
      <c r="DI126" s="12"/>
      <c r="DJ126" s="12"/>
      <c r="DK126" s="12"/>
    </row>
    <row r="127" spans="1:115" s="267" customFormat="1" ht="13.5">
      <c r="A127" s="266"/>
      <c r="B127" s="266"/>
      <c r="C127" s="266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2"/>
      <c r="CT127" s="12"/>
      <c r="CU127" s="12"/>
      <c r="CV127" s="12"/>
      <c r="CW127" s="12"/>
      <c r="CX127" s="12"/>
      <c r="CY127" s="12"/>
      <c r="CZ127" s="12"/>
      <c r="DA127" s="12"/>
      <c r="DB127" s="12"/>
      <c r="DC127" s="12"/>
      <c r="DD127" s="12"/>
      <c r="DE127" s="12"/>
      <c r="DF127" s="12"/>
      <c r="DG127" s="12"/>
      <c r="DH127" s="12"/>
      <c r="DI127" s="12"/>
      <c r="DJ127" s="12"/>
      <c r="DK127" s="12"/>
    </row>
    <row r="128" spans="1:115" s="267" customFormat="1" ht="13.5">
      <c r="A128" s="266"/>
      <c r="B128" s="266"/>
      <c r="C128" s="266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2"/>
      <c r="CT128" s="12"/>
      <c r="CU128" s="12"/>
      <c r="CV128" s="12"/>
      <c r="CW128" s="12"/>
      <c r="CX128" s="12"/>
      <c r="CY128" s="12"/>
      <c r="CZ128" s="12"/>
      <c r="DA128" s="12"/>
      <c r="DB128" s="12"/>
      <c r="DC128" s="12"/>
      <c r="DD128" s="12"/>
      <c r="DE128" s="12"/>
      <c r="DF128" s="12"/>
      <c r="DG128" s="12"/>
      <c r="DH128" s="12"/>
      <c r="DI128" s="12"/>
      <c r="DJ128" s="12"/>
      <c r="DK128" s="12"/>
    </row>
    <row r="129" spans="1:115" s="267" customFormat="1" ht="13.5">
      <c r="A129" s="266"/>
      <c r="B129" s="266"/>
      <c r="C129" s="266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2"/>
      <c r="CT129" s="12"/>
      <c r="CU129" s="12"/>
      <c r="CV129" s="12"/>
      <c r="CW129" s="12"/>
      <c r="CX129" s="12"/>
      <c r="CY129" s="12"/>
      <c r="CZ129" s="12"/>
      <c r="DA129" s="12"/>
      <c r="DB129" s="12"/>
      <c r="DC129" s="12"/>
      <c r="DD129" s="12"/>
      <c r="DE129" s="12"/>
      <c r="DF129" s="12"/>
      <c r="DG129" s="12"/>
      <c r="DH129" s="12"/>
      <c r="DI129" s="12"/>
      <c r="DJ129" s="12"/>
      <c r="DK129" s="12"/>
    </row>
    <row r="130" spans="1:115" s="267" customFormat="1" ht="13.5">
      <c r="A130" s="266"/>
      <c r="B130" s="266"/>
      <c r="C130" s="266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2"/>
      <c r="CT130" s="12"/>
      <c r="CU130" s="12"/>
      <c r="CV130" s="12"/>
      <c r="CW130" s="12"/>
      <c r="CX130" s="12"/>
      <c r="CY130" s="12"/>
      <c r="CZ130" s="12"/>
      <c r="DA130" s="12"/>
      <c r="DB130" s="12"/>
      <c r="DC130" s="12"/>
      <c r="DD130" s="12"/>
      <c r="DE130" s="12"/>
      <c r="DF130" s="12"/>
      <c r="DG130" s="12"/>
      <c r="DH130" s="12"/>
      <c r="DI130" s="12"/>
      <c r="DJ130" s="12"/>
      <c r="DK130" s="12"/>
    </row>
    <row r="131" spans="1:115" s="267" customFormat="1" ht="13.5">
      <c r="A131" s="266"/>
      <c r="B131" s="266"/>
      <c r="C131" s="266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2"/>
      <c r="CT131" s="12"/>
      <c r="CU131" s="12"/>
      <c r="CV131" s="12"/>
      <c r="CW131" s="12"/>
      <c r="CX131" s="12"/>
      <c r="CY131" s="12"/>
      <c r="CZ131" s="12"/>
      <c r="DA131" s="12"/>
      <c r="DB131" s="12"/>
      <c r="DC131" s="12"/>
      <c r="DD131" s="12"/>
      <c r="DE131" s="12"/>
      <c r="DF131" s="12"/>
      <c r="DG131" s="12"/>
      <c r="DH131" s="12"/>
      <c r="DI131" s="12"/>
      <c r="DJ131" s="12"/>
      <c r="DK131" s="12"/>
    </row>
    <row r="132" spans="1:115" s="267" customFormat="1" ht="13.5">
      <c r="A132" s="266"/>
      <c r="B132" s="266"/>
      <c r="C132" s="266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  <c r="CS132" s="12"/>
      <c r="CT132" s="12"/>
      <c r="CU132" s="12"/>
      <c r="CV132" s="12"/>
      <c r="CW132" s="12"/>
      <c r="CX132" s="12"/>
      <c r="CY132" s="12"/>
      <c r="CZ132" s="12"/>
      <c r="DA132" s="12"/>
      <c r="DB132" s="12"/>
      <c r="DC132" s="12"/>
      <c r="DD132" s="12"/>
      <c r="DE132" s="12"/>
      <c r="DF132" s="12"/>
      <c r="DG132" s="12"/>
      <c r="DH132" s="12"/>
      <c r="DI132" s="12"/>
      <c r="DJ132" s="12"/>
      <c r="DK132" s="12"/>
    </row>
    <row r="133" spans="1:115" s="267" customFormat="1" ht="13.5">
      <c r="A133" s="266"/>
      <c r="B133" s="266"/>
      <c r="C133" s="266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12"/>
      <c r="CR133" s="12"/>
      <c r="CS133" s="12"/>
      <c r="CT133" s="12"/>
      <c r="CU133" s="12"/>
      <c r="CV133" s="12"/>
      <c r="CW133" s="12"/>
      <c r="CX133" s="12"/>
      <c r="CY133" s="12"/>
      <c r="CZ133" s="12"/>
      <c r="DA133" s="12"/>
      <c r="DB133" s="12"/>
      <c r="DC133" s="12"/>
      <c r="DD133" s="12"/>
      <c r="DE133" s="12"/>
      <c r="DF133" s="12"/>
      <c r="DG133" s="12"/>
      <c r="DH133" s="12"/>
      <c r="DI133" s="12"/>
      <c r="DJ133" s="12"/>
      <c r="DK133" s="12"/>
    </row>
    <row r="134" spans="1:115" s="267" customFormat="1" ht="13.5">
      <c r="A134" s="266"/>
      <c r="B134" s="266"/>
      <c r="C134" s="266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  <c r="CR134" s="12"/>
      <c r="CS134" s="12"/>
      <c r="CT134" s="12"/>
      <c r="CU134" s="12"/>
      <c r="CV134" s="12"/>
      <c r="CW134" s="12"/>
      <c r="CX134" s="12"/>
      <c r="CY134" s="12"/>
      <c r="CZ134" s="12"/>
      <c r="DA134" s="12"/>
      <c r="DB134" s="12"/>
      <c r="DC134" s="12"/>
      <c r="DD134" s="12"/>
      <c r="DE134" s="12"/>
      <c r="DF134" s="12"/>
      <c r="DG134" s="12"/>
      <c r="DH134" s="12"/>
      <c r="DI134" s="12"/>
      <c r="DJ134" s="12"/>
      <c r="DK134" s="12"/>
    </row>
    <row r="135" spans="1:115" s="267" customFormat="1" ht="13.5">
      <c r="A135" s="266"/>
      <c r="B135" s="266"/>
      <c r="C135" s="266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  <c r="CR135" s="12"/>
      <c r="CS135" s="12"/>
      <c r="CT135" s="12"/>
      <c r="CU135" s="12"/>
      <c r="CV135" s="12"/>
      <c r="CW135" s="12"/>
      <c r="CX135" s="12"/>
      <c r="CY135" s="12"/>
      <c r="CZ135" s="12"/>
      <c r="DA135" s="12"/>
      <c r="DB135" s="12"/>
      <c r="DC135" s="12"/>
      <c r="DD135" s="12"/>
      <c r="DE135" s="12"/>
      <c r="DF135" s="12"/>
      <c r="DG135" s="12"/>
      <c r="DH135" s="12"/>
      <c r="DI135" s="12"/>
      <c r="DJ135" s="12"/>
      <c r="DK135" s="12"/>
    </row>
    <row r="136" spans="1:115" s="267" customFormat="1" ht="13.5">
      <c r="A136" s="266"/>
      <c r="B136" s="266"/>
      <c r="C136" s="266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  <c r="CS136" s="12"/>
      <c r="CT136" s="12"/>
      <c r="CU136" s="12"/>
      <c r="CV136" s="12"/>
      <c r="CW136" s="12"/>
      <c r="CX136" s="12"/>
      <c r="CY136" s="12"/>
      <c r="CZ136" s="12"/>
      <c r="DA136" s="12"/>
      <c r="DB136" s="12"/>
      <c r="DC136" s="12"/>
      <c r="DD136" s="12"/>
      <c r="DE136" s="12"/>
      <c r="DF136" s="12"/>
      <c r="DG136" s="12"/>
      <c r="DH136" s="12"/>
      <c r="DI136" s="12"/>
      <c r="DJ136" s="12"/>
      <c r="DK136" s="12"/>
    </row>
    <row r="137" spans="1:115" s="267" customFormat="1" ht="13.5">
      <c r="A137" s="266"/>
      <c r="B137" s="266"/>
      <c r="C137" s="266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2"/>
      <c r="CT137" s="12"/>
      <c r="CU137" s="12"/>
      <c r="CV137" s="12"/>
      <c r="CW137" s="12"/>
      <c r="CX137" s="12"/>
      <c r="CY137" s="12"/>
      <c r="CZ137" s="12"/>
      <c r="DA137" s="12"/>
      <c r="DB137" s="12"/>
      <c r="DC137" s="12"/>
      <c r="DD137" s="12"/>
      <c r="DE137" s="12"/>
      <c r="DF137" s="12"/>
      <c r="DG137" s="12"/>
      <c r="DH137" s="12"/>
      <c r="DI137" s="12"/>
      <c r="DJ137" s="12"/>
      <c r="DK137" s="12"/>
    </row>
    <row r="138" spans="1:115" s="267" customFormat="1" ht="13.5">
      <c r="A138" s="266"/>
      <c r="B138" s="266"/>
      <c r="C138" s="266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  <c r="CR138" s="12"/>
      <c r="CS138" s="12"/>
      <c r="CT138" s="12"/>
      <c r="CU138" s="12"/>
      <c r="CV138" s="12"/>
      <c r="CW138" s="12"/>
      <c r="CX138" s="12"/>
      <c r="CY138" s="12"/>
      <c r="CZ138" s="12"/>
      <c r="DA138" s="12"/>
      <c r="DB138" s="12"/>
      <c r="DC138" s="12"/>
      <c r="DD138" s="12"/>
      <c r="DE138" s="12"/>
      <c r="DF138" s="12"/>
      <c r="DG138" s="12"/>
      <c r="DH138" s="12"/>
      <c r="DI138" s="12"/>
      <c r="DJ138" s="12"/>
      <c r="DK138" s="12"/>
    </row>
    <row r="139" spans="1:115" s="267" customFormat="1" ht="13.5">
      <c r="A139" s="266"/>
      <c r="B139" s="266"/>
      <c r="C139" s="266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  <c r="CR139" s="12"/>
      <c r="CS139" s="12"/>
      <c r="CT139" s="12"/>
      <c r="CU139" s="12"/>
      <c r="CV139" s="12"/>
      <c r="CW139" s="12"/>
      <c r="CX139" s="12"/>
      <c r="CY139" s="12"/>
      <c r="CZ139" s="12"/>
      <c r="DA139" s="12"/>
      <c r="DB139" s="12"/>
      <c r="DC139" s="12"/>
      <c r="DD139" s="12"/>
      <c r="DE139" s="12"/>
      <c r="DF139" s="12"/>
      <c r="DG139" s="12"/>
      <c r="DH139" s="12"/>
      <c r="DI139" s="12"/>
      <c r="DJ139" s="12"/>
      <c r="DK139" s="12"/>
    </row>
    <row r="140" spans="1:115" s="267" customFormat="1" ht="13.5">
      <c r="A140" s="266"/>
      <c r="B140" s="266"/>
      <c r="C140" s="266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  <c r="CR140" s="12"/>
      <c r="CS140" s="12"/>
      <c r="CT140" s="12"/>
      <c r="CU140" s="12"/>
      <c r="CV140" s="12"/>
      <c r="CW140" s="12"/>
      <c r="CX140" s="12"/>
      <c r="CY140" s="12"/>
      <c r="CZ140" s="12"/>
      <c r="DA140" s="12"/>
      <c r="DB140" s="12"/>
      <c r="DC140" s="12"/>
      <c r="DD140" s="12"/>
      <c r="DE140" s="12"/>
      <c r="DF140" s="12"/>
      <c r="DG140" s="12"/>
      <c r="DH140" s="12"/>
      <c r="DI140" s="12"/>
      <c r="DJ140" s="12"/>
      <c r="DK140" s="12"/>
    </row>
    <row r="141" spans="1:115" s="267" customFormat="1" ht="13.5">
      <c r="A141" s="266"/>
      <c r="B141" s="266"/>
      <c r="C141" s="266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  <c r="CN141" s="12"/>
      <c r="CO141" s="12"/>
      <c r="CP141" s="12"/>
      <c r="CQ141" s="12"/>
      <c r="CR141" s="12"/>
      <c r="CS141" s="12"/>
      <c r="CT141" s="12"/>
      <c r="CU141" s="12"/>
      <c r="CV141" s="12"/>
      <c r="CW141" s="12"/>
      <c r="CX141" s="12"/>
      <c r="CY141" s="12"/>
      <c r="CZ141" s="12"/>
      <c r="DA141" s="12"/>
      <c r="DB141" s="12"/>
      <c r="DC141" s="12"/>
      <c r="DD141" s="12"/>
      <c r="DE141" s="12"/>
      <c r="DF141" s="12"/>
      <c r="DG141" s="12"/>
      <c r="DH141" s="12"/>
      <c r="DI141" s="12"/>
      <c r="DJ141" s="12"/>
      <c r="DK141" s="12"/>
    </row>
    <row r="142" spans="1:115" s="267" customFormat="1" ht="13.5">
      <c r="A142" s="266"/>
      <c r="B142" s="266"/>
      <c r="C142" s="266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  <c r="CI142" s="12"/>
      <c r="CJ142" s="12"/>
      <c r="CK142" s="12"/>
      <c r="CL142" s="12"/>
      <c r="CM142" s="12"/>
      <c r="CN142" s="12"/>
      <c r="CO142" s="12"/>
      <c r="CP142" s="12"/>
      <c r="CQ142" s="12"/>
      <c r="CR142" s="12"/>
      <c r="CS142" s="12"/>
      <c r="CT142" s="12"/>
      <c r="CU142" s="12"/>
      <c r="CV142" s="12"/>
      <c r="CW142" s="12"/>
      <c r="CX142" s="12"/>
      <c r="CY142" s="12"/>
      <c r="CZ142" s="12"/>
      <c r="DA142" s="12"/>
      <c r="DB142" s="12"/>
      <c r="DC142" s="12"/>
      <c r="DD142" s="12"/>
      <c r="DE142" s="12"/>
      <c r="DF142" s="12"/>
      <c r="DG142" s="12"/>
      <c r="DH142" s="12"/>
      <c r="DI142" s="12"/>
      <c r="DJ142" s="12"/>
      <c r="DK142" s="12"/>
    </row>
    <row r="143" spans="1:115" s="267" customFormat="1" ht="13.5">
      <c r="A143" s="266"/>
      <c r="B143" s="266"/>
      <c r="C143" s="266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  <c r="CG143" s="12"/>
      <c r="CH143" s="12"/>
      <c r="CI143" s="12"/>
      <c r="CJ143" s="12"/>
      <c r="CK143" s="12"/>
      <c r="CL143" s="12"/>
      <c r="CM143" s="12"/>
      <c r="CN143" s="12"/>
      <c r="CO143" s="12"/>
      <c r="CP143" s="12"/>
      <c r="CQ143" s="12"/>
      <c r="CR143" s="12"/>
      <c r="CS143" s="12"/>
      <c r="CT143" s="12"/>
      <c r="CU143" s="12"/>
      <c r="CV143" s="12"/>
      <c r="CW143" s="12"/>
      <c r="CX143" s="12"/>
      <c r="CY143" s="12"/>
      <c r="CZ143" s="12"/>
      <c r="DA143" s="12"/>
      <c r="DB143" s="12"/>
      <c r="DC143" s="12"/>
      <c r="DD143" s="12"/>
      <c r="DE143" s="12"/>
      <c r="DF143" s="12"/>
      <c r="DG143" s="12"/>
      <c r="DH143" s="12"/>
      <c r="DI143" s="12"/>
      <c r="DJ143" s="12"/>
      <c r="DK143" s="12"/>
    </row>
    <row r="144" spans="1:115" s="267" customFormat="1" ht="13.5">
      <c r="A144" s="266"/>
      <c r="B144" s="266"/>
      <c r="C144" s="266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  <c r="CI144" s="12"/>
      <c r="CJ144" s="12"/>
      <c r="CK144" s="12"/>
      <c r="CL144" s="12"/>
      <c r="CM144" s="12"/>
      <c r="CN144" s="12"/>
      <c r="CO144" s="12"/>
      <c r="CP144" s="12"/>
      <c r="CQ144" s="12"/>
      <c r="CR144" s="12"/>
      <c r="CS144" s="12"/>
      <c r="CT144" s="12"/>
      <c r="CU144" s="12"/>
      <c r="CV144" s="12"/>
      <c r="CW144" s="12"/>
      <c r="CX144" s="12"/>
      <c r="CY144" s="12"/>
      <c r="CZ144" s="12"/>
      <c r="DA144" s="12"/>
      <c r="DB144" s="12"/>
      <c r="DC144" s="12"/>
      <c r="DD144" s="12"/>
      <c r="DE144" s="12"/>
      <c r="DF144" s="12"/>
      <c r="DG144" s="12"/>
      <c r="DH144" s="12"/>
      <c r="DI144" s="12"/>
      <c r="DJ144" s="12"/>
      <c r="DK144" s="12"/>
    </row>
    <row r="145" spans="1:115" s="267" customFormat="1" ht="13.5">
      <c r="A145" s="266"/>
      <c r="B145" s="266"/>
      <c r="C145" s="266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2"/>
      <c r="CI145" s="12"/>
      <c r="CJ145" s="12"/>
      <c r="CK145" s="12"/>
      <c r="CL145" s="12"/>
      <c r="CM145" s="12"/>
      <c r="CN145" s="12"/>
      <c r="CO145" s="12"/>
      <c r="CP145" s="12"/>
      <c r="CQ145" s="12"/>
      <c r="CR145" s="12"/>
      <c r="CS145" s="12"/>
      <c r="CT145" s="12"/>
      <c r="CU145" s="12"/>
      <c r="CV145" s="12"/>
      <c r="CW145" s="12"/>
      <c r="CX145" s="12"/>
      <c r="CY145" s="12"/>
      <c r="CZ145" s="12"/>
      <c r="DA145" s="12"/>
      <c r="DB145" s="12"/>
      <c r="DC145" s="12"/>
      <c r="DD145" s="12"/>
      <c r="DE145" s="12"/>
      <c r="DF145" s="12"/>
      <c r="DG145" s="12"/>
      <c r="DH145" s="12"/>
      <c r="DI145" s="12"/>
      <c r="DJ145" s="12"/>
      <c r="DK145" s="12"/>
    </row>
    <row r="146" spans="1:115" s="267" customFormat="1" ht="13.5">
      <c r="A146" s="266"/>
      <c r="B146" s="266"/>
      <c r="C146" s="266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12"/>
      <c r="CH146" s="12"/>
      <c r="CI146" s="12"/>
      <c r="CJ146" s="12"/>
      <c r="CK146" s="12"/>
      <c r="CL146" s="12"/>
      <c r="CM146" s="12"/>
      <c r="CN146" s="12"/>
      <c r="CO146" s="12"/>
      <c r="CP146" s="12"/>
      <c r="CQ146" s="12"/>
      <c r="CR146" s="12"/>
      <c r="CS146" s="12"/>
      <c r="CT146" s="12"/>
      <c r="CU146" s="12"/>
      <c r="CV146" s="12"/>
      <c r="CW146" s="12"/>
      <c r="CX146" s="12"/>
      <c r="CY146" s="12"/>
      <c r="CZ146" s="12"/>
      <c r="DA146" s="12"/>
      <c r="DB146" s="12"/>
      <c r="DC146" s="12"/>
      <c r="DD146" s="12"/>
      <c r="DE146" s="12"/>
      <c r="DF146" s="12"/>
      <c r="DG146" s="12"/>
      <c r="DH146" s="12"/>
      <c r="DI146" s="12"/>
      <c r="DJ146" s="12"/>
      <c r="DK146" s="12"/>
    </row>
    <row r="147" spans="1:115" s="267" customFormat="1" ht="13.5">
      <c r="A147" s="266"/>
      <c r="B147" s="266"/>
      <c r="C147" s="266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  <c r="CE147" s="12"/>
      <c r="CF147" s="12"/>
      <c r="CG147" s="12"/>
      <c r="CH147" s="12"/>
      <c r="CI147" s="12"/>
      <c r="CJ147" s="12"/>
      <c r="CK147" s="12"/>
      <c r="CL147" s="12"/>
      <c r="CM147" s="12"/>
      <c r="CN147" s="12"/>
      <c r="CO147" s="12"/>
      <c r="CP147" s="12"/>
      <c r="CQ147" s="12"/>
      <c r="CR147" s="12"/>
      <c r="CS147" s="12"/>
      <c r="CT147" s="12"/>
      <c r="CU147" s="12"/>
      <c r="CV147" s="12"/>
      <c r="CW147" s="12"/>
      <c r="CX147" s="12"/>
      <c r="CY147" s="12"/>
      <c r="CZ147" s="12"/>
      <c r="DA147" s="12"/>
      <c r="DB147" s="12"/>
      <c r="DC147" s="12"/>
      <c r="DD147" s="12"/>
      <c r="DE147" s="12"/>
      <c r="DF147" s="12"/>
      <c r="DG147" s="12"/>
      <c r="DH147" s="12"/>
      <c r="DI147" s="12"/>
      <c r="DJ147" s="12"/>
      <c r="DK147" s="12"/>
    </row>
    <row r="148" spans="1:115" s="267" customFormat="1" ht="13.5">
      <c r="A148" s="266"/>
      <c r="B148" s="266"/>
      <c r="C148" s="266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  <c r="CI148" s="12"/>
      <c r="CJ148" s="12"/>
      <c r="CK148" s="12"/>
      <c r="CL148" s="12"/>
      <c r="CM148" s="12"/>
      <c r="CN148" s="12"/>
      <c r="CO148" s="12"/>
      <c r="CP148" s="12"/>
      <c r="CQ148" s="12"/>
      <c r="CR148" s="12"/>
      <c r="CS148" s="12"/>
      <c r="CT148" s="12"/>
      <c r="CU148" s="12"/>
      <c r="CV148" s="12"/>
      <c r="CW148" s="12"/>
      <c r="CX148" s="12"/>
      <c r="CY148" s="12"/>
      <c r="CZ148" s="12"/>
      <c r="DA148" s="12"/>
      <c r="DB148" s="12"/>
      <c r="DC148" s="12"/>
      <c r="DD148" s="12"/>
      <c r="DE148" s="12"/>
      <c r="DF148" s="12"/>
      <c r="DG148" s="12"/>
      <c r="DH148" s="12"/>
      <c r="DI148" s="12"/>
      <c r="DJ148" s="12"/>
      <c r="DK148" s="12"/>
    </row>
    <row r="149" spans="1:115" s="267" customFormat="1" ht="13.5">
      <c r="A149" s="266"/>
      <c r="B149" s="266"/>
      <c r="C149" s="266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  <c r="CE149" s="12"/>
      <c r="CF149" s="12"/>
      <c r="CG149" s="12"/>
      <c r="CH149" s="12"/>
      <c r="CI149" s="12"/>
      <c r="CJ149" s="12"/>
      <c r="CK149" s="12"/>
      <c r="CL149" s="12"/>
      <c r="CM149" s="12"/>
      <c r="CN149" s="12"/>
      <c r="CO149" s="12"/>
      <c r="CP149" s="12"/>
      <c r="CQ149" s="12"/>
      <c r="CR149" s="12"/>
      <c r="CS149" s="12"/>
      <c r="CT149" s="12"/>
      <c r="CU149" s="12"/>
      <c r="CV149" s="12"/>
      <c r="CW149" s="12"/>
      <c r="CX149" s="12"/>
      <c r="CY149" s="12"/>
      <c r="CZ149" s="12"/>
      <c r="DA149" s="12"/>
      <c r="DB149" s="12"/>
      <c r="DC149" s="12"/>
      <c r="DD149" s="12"/>
      <c r="DE149" s="12"/>
      <c r="DF149" s="12"/>
      <c r="DG149" s="12"/>
      <c r="DH149" s="12"/>
      <c r="DI149" s="12"/>
      <c r="DJ149" s="12"/>
      <c r="DK149" s="12"/>
    </row>
    <row r="150" spans="1:115" s="267" customFormat="1" ht="13.5">
      <c r="A150" s="266"/>
      <c r="B150" s="266"/>
      <c r="C150" s="266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2"/>
      <c r="CE150" s="12"/>
      <c r="CF150" s="12"/>
      <c r="CG150" s="12"/>
      <c r="CH150" s="12"/>
      <c r="CI150" s="12"/>
      <c r="CJ150" s="12"/>
      <c r="CK150" s="12"/>
      <c r="CL150" s="12"/>
      <c r="CM150" s="12"/>
      <c r="CN150" s="12"/>
      <c r="CO150" s="12"/>
      <c r="CP150" s="12"/>
      <c r="CQ150" s="12"/>
      <c r="CR150" s="12"/>
      <c r="CS150" s="12"/>
      <c r="CT150" s="12"/>
      <c r="CU150" s="12"/>
      <c r="CV150" s="12"/>
      <c r="CW150" s="12"/>
      <c r="CX150" s="12"/>
      <c r="CY150" s="12"/>
      <c r="CZ150" s="12"/>
      <c r="DA150" s="12"/>
      <c r="DB150" s="12"/>
      <c r="DC150" s="12"/>
      <c r="DD150" s="12"/>
      <c r="DE150" s="12"/>
      <c r="DF150" s="12"/>
      <c r="DG150" s="12"/>
      <c r="DH150" s="12"/>
      <c r="DI150" s="12"/>
      <c r="DJ150" s="12"/>
      <c r="DK150" s="12"/>
    </row>
    <row r="151" spans="1:115" s="267" customFormat="1" ht="13.5">
      <c r="A151" s="266"/>
      <c r="B151" s="266"/>
      <c r="C151" s="266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  <c r="CE151" s="12"/>
      <c r="CF151" s="12"/>
      <c r="CG151" s="12"/>
      <c r="CH151" s="12"/>
      <c r="CI151" s="12"/>
      <c r="CJ151" s="12"/>
      <c r="CK151" s="12"/>
      <c r="CL151" s="12"/>
      <c r="CM151" s="12"/>
      <c r="CN151" s="12"/>
      <c r="CO151" s="12"/>
      <c r="CP151" s="12"/>
      <c r="CQ151" s="12"/>
      <c r="CR151" s="12"/>
      <c r="CS151" s="12"/>
      <c r="CT151" s="12"/>
      <c r="CU151" s="12"/>
      <c r="CV151" s="12"/>
      <c r="CW151" s="12"/>
      <c r="CX151" s="12"/>
      <c r="CY151" s="12"/>
      <c r="CZ151" s="12"/>
      <c r="DA151" s="12"/>
      <c r="DB151" s="12"/>
      <c r="DC151" s="12"/>
      <c r="DD151" s="12"/>
      <c r="DE151" s="12"/>
      <c r="DF151" s="12"/>
      <c r="DG151" s="12"/>
      <c r="DH151" s="12"/>
      <c r="DI151" s="12"/>
      <c r="DJ151" s="12"/>
      <c r="DK151" s="12"/>
    </row>
    <row r="152" spans="1:115" s="267" customFormat="1" ht="13.5">
      <c r="A152" s="266"/>
      <c r="B152" s="266"/>
      <c r="C152" s="266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  <c r="CE152" s="12"/>
      <c r="CF152" s="12"/>
      <c r="CG152" s="12"/>
      <c r="CH152" s="12"/>
      <c r="CI152" s="12"/>
      <c r="CJ152" s="12"/>
      <c r="CK152" s="12"/>
      <c r="CL152" s="12"/>
      <c r="CM152" s="12"/>
      <c r="CN152" s="12"/>
      <c r="CO152" s="12"/>
      <c r="CP152" s="12"/>
      <c r="CQ152" s="12"/>
      <c r="CR152" s="12"/>
      <c r="CS152" s="12"/>
      <c r="CT152" s="12"/>
      <c r="CU152" s="12"/>
      <c r="CV152" s="12"/>
      <c r="CW152" s="12"/>
      <c r="CX152" s="12"/>
      <c r="CY152" s="12"/>
      <c r="CZ152" s="12"/>
      <c r="DA152" s="12"/>
      <c r="DB152" s="12"/>
      <c r="DC152" s="12"/>
      <c r="DD152" s="12"/>
      <c r="DE152" s="12"/>
      <c r="DF152" s="12"/>
      <c r="DG152" s="12"/>
      <c r="DH152" s="12"/>
      <c r="DI152" s="12"/>
      <c r="DJ152" s="12"/>
      <c r="DK152" s="12"/>
    </row>
    <row r="153" spans="1:115" s="267" customFormat="1" ht="13.5">
      <c r="A153" s="266"/>
      <c r="B153" s="266"/>
      <c r="C153" s="266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  <c r="CE153" s="12"/>
      <c r="CF153" s="12"/>
      <c r="CG153" s="12"/>
      <c r="CH153" s="12"/>
      <c r="CI153" s="12"/>
      <c r="CJ153" s="12"/>
      <c r="CK153" s="12"/>
      <c r="CL153" s="12"/>
      <c r="CM153" s="12"/>
      <c r="CN153" s="12"/>
      <c r="CO153" s="12"/>
      <c r="CP153" s="12"/>
      <c r="CQ153" s="12"/>
      <c r="CR153" s="12"/>
      <c r="CS153" s="12"/>
      <c r="CT153" s="12"/>
      <c r="CU153" s="12"/>
      <c r="CV153" s="12"/>
      <c r="CW153" s="12"/>
      <c r="CX153" s="12"/>
      <c r="CY153" s="12"/>
      <c r="CZ153" s="12"/>
      <c r="DA153" s="12"/>
      <c r="DB153" s="12"/>
      <c r="DC153" s="12"/>
      <c r="DD153" s="12"/>
      <c r="DE153" s="12"/>
      <c r="DF153" s="12"/>
      <c r="DG153" s="12"/>
      <c r="DH153" s="12"/>
      <c r="DI153" s="12"/>
      <c r="DJ153" s="12"/>
      <c r="DK153" s="12"/>
    </row>
    <row r="154" spans="1:115" s="267" customFormat="1" ht="13.5">
      <c r="A154" s="266"/>
      <c r="B154" s="266"/>
      <c r="C154" s="266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  <c r="CE154" s="12"/>
      <c r="CF154" s="12"/>
      <c r="CG154" s="12"/>
      <c r="CH154" s="12"/>
      <c r="CI154" s="12"/>
      <c r="CJ154" s="12"/>
      <c r="CK154" s="12"/>
      <c r="CL154" s="12"/>
      <c r="CM154" s="12"/>
      <c r="CN154" s="12"/>
      <c r="CO154" s="12"/>
      <c r="CP154" s="12"/>
      <c r="CQ154" s="12"/>
      <c r="CR154" s="12"/>
      <c r="CS154" s="12"/>
      <c r="CT154" s="12"/>
      <c r="CU154" s="12"/>
      <c r="CV154" s="12"/>
      <c r="CW154" s="12"/>
      <c r="CX154" s="12"/>
      <c r="CY154" s="12"/>
      <c r="CZ154" s="12"/>
      <c r="DA154" s="12"/>
      <c r="DB154" s="12"/>
      <c r="DC154" s="12"/>
      <c r="DD154" s="12"/>
      <c r="DE154" s="12"/>
      <c r="DF154" s="12"/>
      <c r="DG154" s="12"/>
      <c r="DH154" s="12"/>
      <c r="DI154" s="12"/>
      <c r="DJ154" s="12"/>
      <c r="DK154" s="12"/>
    </row>
    <row r="155" spans="1:115" s="267" customFormat="1" ht="13.5">
      <c r="A155" s="266"/>
      <c r="B155" s="266"/>
      <c r="C155" s="266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  <c r="CE155" s="12"/>
      <c r="CF155" s="12"/>
      <c r="CG155" s="12"/>
      <c r="CH155" s="12"/>
      <c r="CI155" s="12"/>
      <c r="CJ155" s="12"/>
      <c r="CK155" s="12"/>
      <c r="CL155" s="12"/>
      <c r="CM155" s="12"/>
      <c r="CN155" s="12"/>
      <c r="CO155" s="12"/>
      <c r="CP155" s="12"/>
      <c r="CQ155" s="12"/>
      <c r="CR155" s="12"/>
      <c r="CS155" s="12"/>
      <c r="CT155" s="12"/>
      <c r="CU155" s="12"/>
      <c r="CV155" s="12"/>
      <c r="CW155" s="12"/>
      <c r="CX155" s="12"/>
      <c r="CY155" s="12"/>
      <c r="CZ155" s="12"/>
      <c r="DA155" s="12"/>
      <c r="DB155" s="12"/>
      <c r="DC155" s="12"/>
      <c r="DD155" s="12"/>
      <c r="DE155" s="12"/>
      <c r="DF155" s="12"/>
      <c r="DG155" s="12"/>
      <c r="DH155" s="12"/>
      <c r="DI155" s="12"/>
      <c r="DJ155" s="12"/>
      <c r="DK155" s="12"/>
    </row>
    <row r="156" spans="1:115" s="267" customFormat="1" ht="13.5">
      <c r="A156" s="266"/>
      <c r="B156" s="266"/>
      <c r="C156" s="266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  <c r="CE156" s="12"/>
      <c r="CF156" s="12"/>
      <c r="CG156" s="12"/>
      <c r="CH156" s="12"/>
      <c r="CI156" s="12"/>
      <c r="CJ156" s="12"/>
      <c r="CK156" s="12"/>
      <c r="CL156" s="12"/>
      <c r="CM156" s="12"/>
      <c r="CN156" s="12"/>
      <c r="CO156" s="12"/>
      <c r="CP156" s="12"/>
      <c r="CQ156" s="12"/>
      <c r="CR156" s="12"/>
      <c r="CS156" s="12"/>
      <c r="CT156" s="12"/>
      <c r="CU156" s="12"/>
      <c r="CV156" s="12"/>
      <c r="CW156" s="12"/>
      <c r="CX156" s="12"/>
      <c r="CY156" s="12"/>
      <c r="CZ156" s="12"/>
      <c r="DA156" s="12"/>
      <c r="DB156" s="12"/>
      <c r="DC156" s="12"/>
      <c r="DD156" s="12"/>
      <c r="DE156" s="12"/>
      <c r="DF156" s="12"/>
      <c r="DG156" s="12"/>
      <c r="DH156" s="12"/>
      <c r="DI156" s="12"/>
      <c r="DJ156" s="12"/>
      <c r="DK156" s="12"/>
    </row>
    <row r="157" spans="1:115" s="267" customFormat="1" ht="13.5">
      <c r="A157" s="266"/>
      <c r="B157" s="266"/>
      <c r="C157" s="266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  <c r="CE157" s="12"/>
      <c r="CF157" s="12"/>
      <c r="CG157" s="12"/>
      <c r="CH157" s="12"/>
      <c r="CI157" s="12"/>
      <c r="CJ157" s="12"/>
      <c r="CK157" s="12"/>
      <c r="CL157" s="12"/>
      <c r="CM157" s="12"/>
      <c r="CN157" s="12"/>
      <c r="CO157" s="12"/>
      <c r="CP157" s="12"/>
      <c r="CQ157" s="12"/>
      <c r="CR157" s="12"/>
      <c r="CS157" s="12"/>
      <c r="CT157" s="12"/>
      <c r="CU157" s="12"/>
      <c r="CV157" s="12"/>
      <c r="CW157" s="12"/>
      <c r="CX157" s="12"/>
      <c r="CY157" s="12"/>
      <c r="CZ157" s="12"/>
      <c r="DA157" s="12"/>
      <c r="DB157" s="12"/>
      <c r="DC157" s="12"/>
      <c r="DD157" s="12"/>
      <c r="DE157" s="12"/>
      <c r="DF157" s="12"/>
      <c r="DG157" s="12"/>
      <c r="DH157" s="12"/>
      <c r="DI157" s="12"/>
      <c r="DJ157" s="12"/>
      <c r="DK157" s="12"/>
    </row>
    <row r="158" spans="1:115" s="267" customFormat="1" ht="13.5">
      <c r="A158" s="266"/>
      <c r="B158" s="266"/>
      <c r="C158" s="266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  <c r="CG158" s="12"/>
      <c r="CH158" s="12"/>
      <c r="CI158" s="12"/>
      <c r="CJ158" s="12"/>
      <c r="CK158" s="12"/>
      <c r="CL158" s="12"/>
      <c r="CM158" s="12"/>
      <c r="CN158" s="12"/>
      <c r="CO158" s="12"/>
      <c r="CP158" s="12"/>
      <c r="CQ158" s="12"/>
      <c r="CR158" s="12"/>
      <c r="CS158" s="12"/>
      <c r="CT158" s="12"/>
      <c r="CU158" s="12"/>
      <c r="CV158" s="12"/>
      <c r="CW158" s="12"/>
      <c r="CX158" s="12"/>
      <c r="CY158" s="12"/>
      <c r="CZ158" s="12"/>
      <c r="DA158" s="12"/>
      <c r="DB158" s="12"/>
      <c r="DC158" s="12"/>
      <c r="DD158" s="12"/>
      <c r="DE158" s="12"/>
      <c r="DF158" s="12"/>
      <c r="DG158" s="12"/>
      <c r="DH158" s="12"/>
      <c r="DI158" s="12"/>
      <c r="DJ158" s="12"/>
      <c r="DK158" s="12"/>
    </row>
    <row r="159" spans="1:115" s="267" customFormat="1" ht="13.5">
      <c r="A159" s="266"/>
      <c r="B159" s="266"/>
      <c r="C159" s="266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  <c r="CE159" s="12"/>
      <c r="CF159" s="12"/>
      <c r="CG159" s="12"/>
      <c r="CH159" s="12"/>
      <c r="CI159" s="12"/>
      <c r="CJ159" s="12"/>
      <c r="CK159" s="12"/>
      <c r="CL159" s="12"/>
      <c r="CM159" s="12"/>
      <c r="CN159" s="12"/>
      <c r="CO159" s="12"/>
      <c r="CP159" s="12"/>
      <c r="CQ159" s="12"/>
      <c r="CR159" s="12"/>
      <c r="CS159" s="12"/>
      <c r="CT159" s="12"/>
      <c r="CU159" s="12"/>
      <c r="CV159" s="12"/>
      <c r="CW159" s="12"/>
      <c r="CX159" s="12"/>
      <c r="CY159" s="12"/>
      <c r="CZ159" s="12"/>
      <c r="DA159" s="12"/>
      <c r="DB159" s="12"/>
      <c r="DC159" s="12"/>
      <c r="DD159" s="12"/>
      <c r="DE159" s="12"/>
      <c r="DF159" s="12"/>
      <c r="DG159" s="12"/>
      <c r="DH159" s="12"/>
      <c r="DI159" s="12"/>
      <c r="DJ159" s="12"/>
      <c r="DK159" s="12"/>
    </row>
    <row r="160" spans="1:115" s="267" customFormat="1" ht="13.5">
      <c r="A160" s="266"/>
      <c r="B160" s="266"/>
      <c r="C160" s="266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2"/>
      <c r="CE160" s="12"/>
      <c r="CF160" s="12"/>
      <c r="CG160" s="12"/>
      <c r="CH160" s="12"/>
      <c r="CI160" s="12"/>
      <c r="CJ160" s="12"/>
      <c r="CK160" s="12"/>
      <c r="CL160" s="12"/>
      <c r="CM160" s="12"/>
      <c r="CN160" s="12"/>
      <c r="CO160" s="12"/>
      <c r="CP160" s="12"/>
      <c r="CQ160" s="12"/>
      <c r="CR160" s="12"/>
      <c r="CS160" s="12"/>
      <c r="CT160" s="12"/>
      <c r="CU160" s="12"/>
      <c r="CV160" s="12"/>
      <c r="CW160" s="12"/>
      <c r="CX160" s="12"/>
      <c r="CY160" s="12"/>
      <c r="CZ160" s="12"/>
      <c r="DA160" s="12"/>
      <c r="DB160" s="12"/>
      <c r="DC160" s="12"/>
      <c r="DD160" s="12"/>
      <c r="DE160" s="12"/>
      <c r="DF160" s="12"/>
      <c r="DG160" s="12"/>
      <c r="DH160" s="12"/>
      <c r="DI160" s="12"/>
      <c r="DJ160" s="12"/>
      <c r="DK160" s="12"/>
    </row>
    <row r="161" spans="1:115" s="267" customFormat="1" ht="13.5">
      <c r="A161" s="266"/>
      <c r="B161" s="266"/>
      <c r="C161" s="266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  <c r="CG161" s="12"/>
      <c r="CH161" s="12"/>
      <c r="CI161" s="12"/>
      <c r="CJ161" s="12"/>
      <c r="CK161" s="12"/>
      <c r="CL161" s="12"/>
      <c r="CM161" s="12"/>
      <c r="CN161" s="12"/>
      <c r="CO161" s="12"/>
      <c r="CP161" s="12"/>
      <c r="CQ161" s="12"/>
      <c r="CR161" s="12"/>
      <c r="CS161" s="12"/>
      <c r="CT161" s="12"/>
      <c r="CU161" s="12"/>
      <c r="CV161" s="12"/>
      <c r="CW161" s="12"/>
      <c r="CX161" s="12"/>
      <c r="CY161" s="12"/>
      <c r="CZ161" s="12"/>
      <c r="DA161" s="12"/>
      <c r="DB161" s="12"/>
      <c r="DC161" s="12"/>
      <c r="DD161" s="12"/>
      <c r="DE161" s="12"/>
      <c r="DF161" s="12"/>
      <c r="DG161" s="12"/>
      <c r="DH161" s="12"/>
      <c r="DI161" s="12"/>
      <c r="DJ161" s="12"/>
      <c r="DK161" s="12"/>
    </row>
    <row r="162" spans="1:115" s="267" customFormat="1" ht="13.5">
      <c r="A162" s="266"/>
      <c r="B162" s="266"/>
      <c r="C162" s="266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  <c r="CE162" s="12"/>
      <c r="CF162" s="12"/>
      <c r="CG162" s="12"/>
      <c r="CH162" s="12"/>
      <c r="CI162" s="12"/>
      <c r="CJ162" s="12"/>
      <c r="CK162" s="12"/>
      <c r="CL162" s="12"/>
      <c r="CM162" s="12"/>
      <c r="CN162" s="12"/>
      <c r="CO162" s="12"/>
      <c r="CP162" s="12"/>
      <c r="CQ162" s="12"/>
      <c r="CR162" s="12"/>
      <c r="CS162" s="12"/>
      <c r="CT162" s="12"/>
      <c r="CU162" s="12"/>
      <c r="CV162" s="12"/>
      <c r="CW162" s="12"/>
      <c r="CX162" s="12"/>
      <c r="CY162" s="12"/>
      <c r="CZ162" s="12"/>
      <c r="DA162" s="12"/>
      <c r="DB162" s="12"/>
      <c r="DC162" s="12"/>
      <c r="DD162" s="12"/>
      <c r="DE162" s="12"/>
      <c r="DF162" s="12"/>
      <c r="DG162" s="12"/>
      <c r="DH162" s="12"/>
      <c r="DI162" s="12"/>
      <c r="DJ162" s="12"/>
      <c r="DK162" s="12"/>
    </row>
    <row r="163" spans="1:115" s="267" customFormat="1" ht="13.5">
      <c r="A163" s="266"/>
      <c r="B163" s="266"/>
      <c r="C163" s="266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  <c r="CE163" s="12"/>
      <c r="CF163" s="12"/>
      <c r="CG163" s="12"/>
      <c r="CH163" s="12"/>
      <c r="CI163" s="12"/>
      <c r="CJ163" s="12"/>
      <c r="CK163" s="12"/>
      <c r="CL163" s="12"/>
      <c r="CM163" s="12"/>
      <c r="CN163" s="12"/>
      <c r="CO163" s="12"/>
      <c r="CP163" s="12"/>
      <c r="CQ163" s="12"/>
      <c r="CR163" s="12"/>
      <c r="CS163" s="12"/>
      <c r="CT163" s="12"/>
      <c r="CU163" s="12"/>
      <c r="CV163" s="12"/>
      <c r="CW163" s="12"/>
      <c r="CX163" s="12"/>
      <c r="CY163" s="12"/>
      <c r="CZ163" s="12"/>
      <c r="DA163" s="12"/>
      <c r="DB163" s="12"/>
      <c r="DC163" s="12"/>
      <c r="DD163" s="12"/>
      <c r="DE163" s="12"/>
      <c r="DF163" s="12"/>
      <c r="DG163" s="12"/>
      <c r="DH163" s="12"/>
      <c r="DI163" s="12"/>
      <c r="DJ163" s="12"/>
      <c r="DK163" s="12"/>
    </row>
    <row r="164" spans="1:115" s="267" customFormat="1" ht="13.5">
      <c r="A164" s="266"/>
      <c r="B164" s="266"/>
      <c r="C164" s="266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D164" s="12"/>
      <c r="CE164" s="12"/>
      <c r="CF164" s="12"/>
      <c r="CG164" s="12"/>
      <c r="CH164" s="12"/>
      <c r="CI164" s="12"/>
      <c r="CJ164" s="12"/>
      <c r="CK164" s="12"/>
      <c r="CL164" s="12"/>
      <c r="CM164" s="12"/>
      <c r="CN164" s="12"/>
      <c r="CO164" s="12"/>
      <c r="CP164" s="12"/>
      <c r="CQ164" s="12"/>
      <c r="CR164" s="12"/>
      <c r="CS164" s="12"/>
      <c r="CT164" s="12"/>
      <c r="CU164" s="12"/>
      <c r="CV164" s="12"/>
      <c r="CW164" s="12"/>
      <c r="CX164" s="12"/>
      <c r="CY164" s="12"/>
      <c r="CZ164" s="12"/>
      <c r="DA164" s="12"/>
      <c r="DB164" s="12"/>
      <c r="DC164" s="12"/>
      <c r="DD164" s="12"/>
      <c r="DE164" s="12"/>
      <c r="DF164" s="12"/>
      <c r="DG164" s="12"/>
      <c r="DH164" s="12"/>
      <c r="DI164" s="12"/>
      <c r="DJ164" s="12"/>
      <c r="DK164" s="12"/>
    </row>
    <row r="165" spans="1:115" s="267" customFormat="1" ht="13.5">
      <c r="A165" s="266"/>
      <c r="B165" s="266"/>
      <c r="C165" s="266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  <c r="CC165" s="12"/>
      <c r="CD165" s="12"/>
      <c r="CE165" s="12"/>
      <c r="CF165" s="12"/>
      <c r="CG165" s="12"/>
      <c r="CH165" s="12"/>
      <c r="CI165" s="12"/>
      <c r="CJ165" s="12"/>
      <c r="CK165" s="12"/>
      <c r="CL165" s="12"/>
      <c r="CM165" s="12"/>
      <c r="CN165" s="12"/>
      <c r="CO165" s="12"/>
      <c r="CP165" s="12"/>
      <c r="CQ165" s="12"/>
      <c r="CR165" s="12"/>
      <c r="CS165" s="12"/>
      <c r="CT165" s="12"/>
      <c r="CU165" s="12"/>
      <c r="CV165" s="12"/>
      <c r="CW165" s="12"/>
      <c r="CX165" s="12"/>
      <c r="CY165" s="12"/>
      <c r="CZ165" s="12"/>
      <c r="DA165" s="12"/>
      <c r="DB165" s="12"/>
      <c r="DC165" s="12"/>
      <c r="DD165" s="12"/>
      <c r="DE165" s="12"/>
      <c r="DF165" s="12"/>
      <c r="DG165" s="12"/>
      <c r="DH165" s="12"/>
      <c r="DI165" s="12"/>
      <c r="DJ165" s="12"/>
      <c r="DK165" s="12"/>
    </row>
    <row r="166" spans="1:115" s="267" customFormat="1" ht="13.5">
      <c r="A166" s="266"/>
      <c r="B166" s="266"/>
      <c r="C166" s="266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  <c r="CA166" s="12"/>
      <c r="CB166" s="12"/>
      <c r="CC166" s="12"/>
      <c r="CD166" s="12"/>
      <c r="CE166" s="12"/>
      <c r="CF166" s="12"/>
      <c r="CG166" s="12"/>
      <c r="CH166" s="12"/>
      <c r="CI166" s="12"/>
      <c r="CJ166" s="12"/>
      <c r="CK166" s="12"/>
      <c r="CL166" s="12"/>
      <c r="CM166" s="12"/>
      <c r="CN166" s="12"/>
      <c r="CO166" s="12"/>
      <c r="CP166" s="12"/>
      <c r="CQ166" s="12"/>
      <c r="CR166" s="12"/>
      <c r="CS166" s="12"/>
      <c r="CT166" s="12"/>
      <c r="CU166" s="12"/>
      <c r="CV166" s="12"/>
      <c r="CW166" s="12"/>
      <c r="CX166" s="12"/>
      <c r="CY166" s="12"/>
      <c r="CZ166" s="12"/>
      <c r="DA166" s="12"/>
      <c r="DB166" s="12"/>
      <c r="DC166" s="12"/>
      <c r="DD166" s="12"/>
      <c r="DE166" s="12"/>
      <c r="DF166" s="12"/>
      <c r="DG166" s="12"/>
      <c r="DH166" s="12"/>
      <c r="DI166" s="12"/>
      <c r="DJ166" s="12"/>
      <c r="DK166" s="12"/>
    </row>
    <row r="167" spans="1:115" s="267" customFormat="1" ht="13.5">
      <c r="A167" s="266"/>
      <c r="B167" s="266"/>
      <c r="C167" s="266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  <c r="CB167" s="12"/>
      <c r="CC167" s="12"/>
      <c r="CD167" s="12"/>
      <c r="CE167" s="12"/>
      <c r="CF167" s="12"/>
      <c r="CG167" s="12"/>
      <c r="CH167" s="12"/>
      <c r="CI167" s="12"/>
      <c r="CJ167" s="12"/>
      <c r="CK167" s="12"/>
      <c r="CL167" s="12"/>
      <c r="CM167" s="12"/>
      <c r="CN167" s="12"/>
      <c r="CO167" s="12"/>
      <c r="CP167" s="12"/>
      <c r="CQ167" s="12"/>
      <c r="CR167" s="12"/>
      <c r="CS167" s="12"/>
      <c r="CT167" s="12"/>
      <c r="CU167" s="12"/>
      <c r="CV167" s="12"/>
      <c r="CW167" s="12"/>
      <c r="CX167" s="12"/>
      <c r="CY167" s="12"/>
      <c r="CZ167" s="12"/>
      <c r="DA167" s="12"/>
      <c r="DB167" s="12"/>
      <c r="DC167" s="12"/>
      <c r="DD167" s="12"/>
      <c r="DE167" s="12"/>
      <c r="DF167" s="12"/>
      <c r="DG167" s="12"/>
      <c r="DH167" s="12"/>
      <c r="DI167" s="12"/>
      <c r="DJ167" s="12"/>
      <c r="DK167" s="12"/>
    </row>
    <row r="168" spans="1:115" s="267" customFormat="1" ht="13.5">
      <c r="A168" s="266"/>
      <c r="B168" s="266"/>
      <c r="C168" s="266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  <c r="CC168" s="12"/>
      <c r="CD168" s="12"/>
      <c r="CE168" s="12"/>
      <c r="CF168" s="12"/>
      <c r="CG168" s="12"/>
      <c r="CH168" s="12"/>
      <c r="CI168" s="12"/>
      <c r="CJ168" s="12"/>
      <c r="CK168" s="12"/>
      <c r="CL168" s="12"/>
      <c r="CM168" s="12"/>
      <c r="CN168" s="12"/>
      <c r="CO168" s="12"/>
      <c r="CP168" s="12"/>
      <c r="CQ168" s="12"/>
      <c r="CR168" s="12"/>
      <c r="CS168" s="12"/>
      <c r="CT168" s="12"/>
      <c r="CU168" s="12"/>
      <c r="CV168" s="12"/>
      <c r="CW168" s="12"/>
      <c r="CX168" s="12"/>
      <c r="CY168" s="12"/>
      <c r="CZ168" s="12"/>
      <c r="DA168" s="12"/>
      <c r="DB168" s="12"/>
      <c r="DC168" s="12"/>
      <c r="DD168" s="12"/>
      <c r="DE168" s="12"/>
      <c r="DF168" s="12"/>
      <c r="DG168" s="12"/>
      <c r="DH168" s="12"/>
      <c r="DI168" s="12"/>
      <c r="DJ168" s="12"/>
      <c r="DK168" s="12"/>
    </row>
    <row r="169" spans="1:115" s="267" customFormat="1" ht="13.5">
      <c r="A169" s="266"/>
      <c r="B169" s="266"/>
      <c r="C169" s="266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  <c r="CG169" s="12"/>
      <c r="CH169" s="12"/>
      <c r="CI169" s="12"/>
      <c r="CJ169" s="12"/>
      <c r="CK169" s="12"/>
      <c r="CL169" s="12"/>
      <c r="CM169" s="12"/>
      <c r="CN169" s="12"/>
      <c r="CO169" s="12"/>
      <c r="CP169" s="12"/>
      <c r="CQ169" s="12"/>
      <c r="CR169" s="12"/>
      <c r="CS169" s="12"/>
      <c r="CT169" s="12"/>
      <c r="CU169" s="12"/>
      <c r="CV169" s="12"/>
      <c r="CW169" s="12"/>
      <c r="CX169" s="12"/>
      <c r="CY169" s="12"/>
      <c r="CZ169" s="12"/>
      <c r="DA169" s="12"/>
      <c r="DB169" s="12"/>
      <c r="DC169" s="12"/>
      <c r="DD169" s="12"/>
      <c r="DE169" s="12"/>
      <c r="DF169" s="12"/>
      <c r="DG169" s="12"/>
      <c r="DH169" s="12"/>
      <c r="DI169" s="12"/>
      <c r="DJ169" s="12"/>
      <c r="DK169" s="12"/>
    </row>
    <row r="170" spans="1:115" s="267" customFormat="1" ht="13.5">
      <c r="A170" s="266"/>
      <c r="B170" s="266"/>
      <c r="C170" s="266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  <c r="CC170" s="12"/>
      <c r="CD170" s="12"/>
      <c r="CE170" s="12"/>
      <c r="CF170" s="12"/>
      <c r="CG170" s="12"/>
      <c r="CH170" s="12"/>
      <c r="CI170" s="12"/>
      <c r="CJ170" s="12"/>
      <c r="CK170" s="12"/>
      <c r="CL170" s="12"/>
      <c r="CM170" s="12"/>
      <c r="CN170" s="12"/>
      <c r="CO170" s="12"/>
      <c r="CP170" s="12"/>
      <c r="CQ170" s="12"/>
      <c r="CR170" s="12"/>
      <c r="CS170" s="12"/>
      <c r="CT170" s="12"/>
      <c r="CU170" s="12"/>
      <c r="CV170" s="12"/>
      <c r="CW170" s="12"/>
      <c r="CX170" s="12"/>
      <c r="CY170" s="12"/>
      <c r="CZ170" s="12"/>
      <c r="DA170" s="12"/>
      <c r="DB170" s="12"/>
      <c r="DC170" s="12"/>
      <c r="DD170" s="12"/>
      <c r="DE170" s="12"/>
      <c r="DF170" s="12"/>
      <c r="DG170" s="12"/>
      <c r="DH170" s="12"/>
      <c r="DI170" s="12"/>
      <c r="DJ170" s="12"/>
      <c r="DK170" s="12"/>
    </row>
    <row r="171" spans="1:115" s="267" customFormat="1" ht="13.5">
      <c r="A171" s="266"/>
      <c r="B171" s="266"/>
      <c r="C171" s="266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  <c r="CB171" s="12"/>
      <c r="CC171" s="12"/>
      <c r="CD171" s="12"/>
      <c r="CE171" s="12"/>
      <c r="CF171" s="12"/>
      <c r="CG171" s="12"/>
      <c r="CH171" s="12"/>
      <c r="CI171" s="12"/>
      <c r="CJ171" s="12"/>
      <c r="CK171" s="12"/>
      <c r="CL171" s="12"/>
      <c r="CM171" s="12"/>
      <c r="CN171" s="12"/>
      <c r="CO171" s="12"/>
      <c r="CP171" s="12"/>
      <c r="CQ171" s="12"/>
      <c r="CR171" s="12"/>
      <c r="CS171" s="12"/>
      <c r="CT171" s="12"/>
      <c r="CU171" s="12"/>
      <c r="CV171" s="12"/>
      <c r="CW171" s="12"/>
      <c r="CX171" s="12"/>
      <c r="CY171" s="12"/>
      <c r="CZ171" s="12"/>
      <c r="DA171" s="12"/>
      <c r="DB171" s="12"/>
      <c r="DC171" s="12"/>
      <c r="DD171" s="12"/>
      <c r="DE171" s="12"/>
      <c r="DF171" s="12"/>
      <c r="DG171" s="12"/>
      <c r="DH171" s="12"/>
      <c r="DI171" s="12"/>
      <c r="DJ171" s="12"/>
      <c r="DK171" s="12"/>
    </row>
    <row r="172" spans="1:115" s="267" customFormat="1" ht="13.5">
      <c r="A172" s="266"/>
      <c r="B172" s="266"/>
      <c r="C172" s="266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  <c r="CA172" s="12"/>
      <c r="CB172" s="12"/>
      <c r="CC172" s="12"/>
      <c r="CD172" s="12"/>
      <c r="CE172" s="12"/>
      <c r="CF172" s="12"/>
      <c r="CG172" s="12"/>
      <c r="CH172" s="12"/>
      <c r="CI172" s="12"/>
      <c r="CJ172" s="12"/>
      <c r="CK172" s="12"/>
      <c r="CL172" s="12"/>
      <c r="CM172" s="12"/>
      <c r="CN172" s="12"/>
      <c r="CO172" s="12"/>
      <c r="CP172" s="12"/>
      <c r="CQ172" s="12"/>
      <c r="CR172" s="12"/>
      <c r="CS172" s="12"/>
      <c r="CT172" s="12"/>
      <c r="CU172" s="12"/>
      <c r="CV172" s="12"/>
      <c r="CW172" s="12"/>
      <c r="CX172" s="12"/>
      <c r="CY172" s="12"/>
      <c r="CZ172" s="12"/>
      <c r="DA172" s="12"/>
      <c r="DB172" s="12"/>
      <c r="DC172" s="12"/>
      <c r="DD172" s="12"/>
      <c r="DE172" s="12"/>
      <c r="DF172" s="12"/>
      <c r="DG172" s="12"/>
      <c r="DH172" s="12"/>
      <c r="DI172" s="12"/>
      <c r="DJ172" s="12"/>
      <c r="DK172" s="12"/>
    </row>
    <row r="173" spans="1:115" s="267" customFormat="1" ht="13.5">
      <c r="A173" s="266"/>
      <c r="B173" s="266"/>
      <c r="C173" s="266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  <c r="CA173" s="12"/>
      <c r="CB173" s="12"/>
      <c r="CC173" s="12"/>
      <c r="CD173" s="12"/>
      <c r="CE173" s="12"/>
      <c r="CF173" s="12"/>
      <c r="CG173" s="12"/>
      <c r="CH173" s="12"/>
      <c r="CI173" s="12"/>
      <c r="CJ173" s="12"/>
      <c r="CK173" s="12"/>
      <c r="CL173" s="12"/>
      <c r="CM173" s="12"/>
      <c r="CN173" s="12"/>
      <c r="CO173" s="12"/>
      <c r="CP173" s="12"/>
      <c r="CQ173" s="12"/>
      <c r="CR173" s="12"/>
      <c r="CS173" s="12"/>
      <c r="CT173" s="12"/>
      <c r="CU173" s="12"/>
      <c r="CV173" s="12"/>
      <c r="CW173" s="12"/>
      <c r="CX173" s="12"/>
      <c r="CY173" s="12"/>
      <c r="CZ173" s="12"/>
      <c r="DA173" s="12"/>
      <c r="DB173" s="12"/>
      <c r="DC173" s="12"/>
      <c r="DD173" s="12"/>
      <c r="DE173" s="12"/>
      <c r="DF173" s="12"/>
      <c r="DG173" s="12"/>
      <c r="DH173" s="12"/>
      <c r="DI173" s="12"/>
      <c r="DJ173" s="12"/>
      <c r="DK173" s="12"/>
    </row>
    <row r="174" spans="1:115" s="267" customFormat="1" ht="13.5">
      <c r="A174" s="266"/>
      <c r="B174" s="266"/>
      <c r="C174" s="266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  <c r="CA174" s="12"/>
      <c r="CB174" s="12"/>
      <c r="CC174" s="12"/>
      <c r="CD174" s="12"/>
      <c r="CE174" s="12"/>
      <c r="CF174" s="12"/>
      <c r="CG174" s="12"/>
      <c r="CH174" s="12"/>
      <c r="CI174" s="12"/>
      <c r="CJ174" s="12"/>
      <c r="CK174" s="12"/>
      <c r="CL174" s="12"/>
      <c r="CM174" s="12"/>
      <c r="CN174" s="12"/>
      <c r="CO174" s="12"/>
      <c r="CP174" s="12"/>
      <c r="CQ174" s="12"/>
      <c r="CR174" s="12"/>
      <c r="CS174" s="12"/>
      <c r="CT174" s="12"/>
      <c r="CU174" s="12"/>
      <c r="CV174" s="12"/>
      <c r="CW174" s="12"/>
      <c r="CX174" s="12"/>
      <c r="CY174" s="12"/>
      <c r="CZ174" s="12"/>
      <c r="DA174" s="12"/>
      <c r="DB174" s="12"/>
      <c r="DC174" s="12"/>
      <c r="DD174" s="12"/>
      <c r="DE174" s="12"/>
      <c r="DF174" s="12"/>
      <c r="DG174" s="12"/>
      <c r="DH174" s="12"/>
      <c r="DI174" s="12"/>
      <c r="DJ174" s="12"/>
      <c r="DK174" s="12"/>
    </row>
    <row r="175" spans="1:115" s="267" customFormat="1" ht="13.5">
      <c r="A175" s="266"/>
      <c r="B175" s="266"/>
      <c r="C175" s="266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  <c r="CA175" s="12"/>
      <c r="CB175" s="12"/>
      <c r="CC175" s="12"/>
      <c r="CD175" s="12"/>
      <c r="CE175" s="12"/>
      <c r="CF175" s="12"/>
      <c r="CG175" s="12"/>
      <c r="CH175" s="12"/>
      <c r="CI175" s="12"/>
      <c r="CJ175" s="12"/>
      <c r="CK175" s="12"/>
      <c r="CL175" s="12"/>
      <c r="CM175" s="12"/>
      <c r="CN175" s="12"/>
      <c r="CO175" s="12"/>
      <c r="CP175" s="12"/>
      <c r="CQ175" s="12"/>
      <c r="CR175" s="12"/>
      <c r="CS175" s="12"/>
      <c r="CT175" s="12"/>
      <c r="CU175" s="12"/>
      <c r="CV175" s="12"/>
      <c r="CW175" s="12"/>
      <c r="CX175" s="12"/>
      <c r="CY175" s="12"/>
      <c r="CZ175" s="12"/>
      <c r="DA175" s="12"/>
      <c r="DB175" s="12"/>
      <c r="DC175" s="12"/>
      <c r="DD175" s="12"/>
      <c r="DE175" s="12"/>
      <c r="DF175" s="12"/>
      <c r="DG175" s="12"/>
      <c r="DH175" s="12"/>
      <c r="DI175" s="12"/>
      <c r="DJ175" s="12"/>
      <c r="DK175" s="12"/>
    </row>
    <row r="176" spans="1:115" s="267" customFormat="1" ht="13.5">
      <c r="A176" s="266"/>
      <c r="B176" s="266"/>
      <c r="C176" s="266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  <c r="CA176" s="12"/>
      <c r="CB176" s="12"/>
      <c r="CC176" s="12"/>
      <c r="CD176" s="12"/>
      <c r="CE176" s="12"/>
      <c r="CF176" s="12"/>
      <c r="CG176" s="12"/>
      <c r="CH176" s="12"/>
      <c r="CI176" s="12"/>
      <c r="CJ176" s="12"/>
      <c r="CK176" s="12"/>
      <c r="CL176" s="12"/>
      <c r="CM176" s="12"/>
      <c r="CN176" s="12"/>
      <c r="CO176" s="12"/>
      <c r="CP176" s="12"/>
      <c r="CQ176" s="12"/>
      <c r="CR176" s="12"/>
      <c r="CS176" s="12"/>
      <c r="CT176" s="12"/>
      <c r="CU176" s="12"/>
      <c r="CV176" s="12"/>
      <c r="CW176" s="12"/>
      <c r="CX176" s="12"/>
      <c r="CY176" s="12"/>
      <c r="CZ176" s="12"/>
      <c r="DA176" s="12"/>
      <c r="DB176" s="12"/>
      <c r="DC176" s="12"/>
      <c r="DD176" s="12"/>
      <c r="DE176" s="12"/>
      <c r="DF176" s="12"/>
      <c r="DG176" s="12"/>
      <c r="DH176" s="12"/>
      <c r="DI176" s="12"/>
      <c r="DJ176" s="12"/>
      <c r="DK176" s="12"/>
    </row>
    <row r="177" spans="1:115" s="267" customFormat="1" ht="13.5">
      <c r="A177" s="266"/>
      <c r="B177" s="266"/>
      <c r="C177" s="266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  <c r="CA177" s="12"/>
      <c r="CB177" s="12"/>
      <c r="CC177" s="12"/>
      <c r="CD177" s="12"/>
      <c r="CE177" s="12"/>
      <c r="CF177" s="12"/>
      <c r="CG177" s="12"/>
      <c r="CH177" s="12"/>
      <c r="CI177" s="12"/>
      <c r="CJ177" s="12"/>
      <c r="CK177" s="12"/>
      <c r="CL177" s="12"/>
      <c r="CM177" s="12"/>
      <c r="CN177" s="12"/>
      <c r="CO177" s="12"/>
      <c r="CP177" s="12"/>
      <c r="CQ177" s="12"/>
      <c r="CR177" s="12"/>
      <c r="CS177" s="12"/>
      <c r="CT177" s="12"/>
      <c r="CU177" s="12"/>
      <c r="CV177" s="12"/>
      <c r="CW177" s="12"/>
      <c r="CX177" s="12"/>
      <c r="CY177" s="12"/>
      <c r="CZ177" s="12"/>
      <c r="DA177" s="12"/>
      <c r="DB177" s="12"/>
      <c r="DC177" s="12"/>
      <c r="DD177" s="12"/>
      <c r="DE177" s="12"/>
      <c r="DF177" s="12"/>
      <c r="DG177" s="12"/>
      <c r="DH177" s="12"/>
      <c r="DI177" s="12"/>
      <c r="DJ177" s="12"/>
      <c r="DK177" s="12"/>
    </row>
    <row r="178" spans="1:115" s="267" customFormat="1" ht="13.5">
      <c r="A178" s="266"/>
      <c r="B178" s="266"/>
      <c r="C178" s="266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  <c r="CA178" s="12"/>
      <c r="CB178" s="12"/>
      <c r="CC178" s="12"/>
      <c r="CD178" s="12"/>
      <c r="CE178" s="12"/>
      <c r="CF178" s="12"/>
      <c r="CG178" s="12"/>
      <c r="CH178" s="12"/>
      <c r="CI178" s="12"/>
      <c r="CJ178" s="12"/>
      <c r="CK178" s="12"/>
      <c r="CL178" s="12"/>
      <c r="CM178" s="12"/>
      <c r="CN178" s="12"/>
      <c r="CO178" s="12"/>
      <c r="CP178" s="12"/>
      <c r="CQ178" s="12"/>
      <c r="CR178" s="12"/>
      <c r="CS178" s="12"/>
      <c r="CT178" s="12"/>
      <c r="CU178" s="12"/>
      <c r="CV178" s="12"/>
      <c r="CW178" s="12"/>
      <c r="CX178" s="12"/>
      <c r="CY178" s="12"/>
      <c r="CZ178" s="12"/>
      <c r="DA178" s="12"/>
      <c r="DB178" s="12"/>
      <c r="DC178" s="12"/>
      <c r="DD178" s="12"/>
      <c r="DE178" s="12"/>
      <c r="DF178" s="12"/>
      <c r="DG178" s="12"/>
      <c r="DH178" s="12"/>
      <c r="DI178" s="12"/>
      <c r="DJ178" s="12"/>
      <c r="DK178" s="12"/>
    </row>
    <row r="179" spans="1:115" s="267" customFormat="1" ht="13.5">
      <c r="A179" s="266"/>
      <c r="B179" s="266"/>
      <c r="C179" s="266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  <c r="CA179" s="12"/>
      <c r="CB179" s="12"/>
      <c r="CC179" s="12"/>
      <c r="CD179" s="12"/>
      <c r="CE179" s="12"/>
      <c r="CF179" s="12"/>
      <c r="CG179" s="12"/>
      <c r="CH179" s="12"/>
      <c r="CI179" s="12"/>
      <c r="CJ179" s="12"/>
      <c r="CK179" s="12"/>
      <c r="CL179" s="12"/>
      <c r="CM179" s="12"/>
      <c r="CN179" s="12"/>
      <c r="CO179" s="12"/>
      <c r="CP179" s="12"/>
      <c r="CQ179" s="12"/>
      <c r="CR179" s="12"/>
      <c r="CS179" s="12"/>
      <c r="CT179" s="12"/>
      <c r="CU179" s="12"/>
      <c r="CV179" s="12"/>
      <c r="CW179" s="12"/>
      <c r="CX179" s="12"/>
      <c r="CY179" s="12"/>
      <c r="CZ179" s="12"/>
      <c r="DA179" s="12"/>
      <c r="DB179" s="12"/>
      <c r="DC179" s="12"/>
      <c r="DD179" s="12"/>
      <c r="DE179" s="12"/>
      <c r="DF179" s="12"/>
      <c r="DG179" s="12"/>
      <c r="DH179" s="12"/>
      <c r="DI179" s="12"/>
      <c r="DJ179" s="12"/>
      <c r="DK179" s="12"/>
    </row>
    <row r="180" spans="1:115" s="267" customFormat="1" ht="13.5">
      <c r="A180" s="266"/>
      <c r="B180" s="266"/>
      <c r="C180" s="266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  <c r="CA180" s="12"/>
      <c r="CB180" s="12"/>
      <c r="CC180" s="12"/>
      <c r="CD180" s="12"/>
      <c r="CE180" s="12"/>
      <c r="CF180" s="12"/>
      <c r="CG180" s="12"/>
      <c r="CH180" s="12"/>
      <c r="CI180" s="12"/>
      <c r="CJ180" s="12"/>
      <c r="CK180" s="12"/>
      <c r="CL180" s="12"/>
      <c r="CM180" s="12"/>
      <c r="CN180" s="12"/>
      <c r="CO180" s="12"/>
      <c r="CP180" s="12"/>
      <c r="CQ180" s="12"/>
      <c r="CR180" s="12"/>
      <c r="CS180" s="12"/>
      <c r="CT180" s="12"/>
      <c r="CU180" s="12"/>
      <c r="CV180" s="12"/>
      <c r="CW180" s="12"/>
      <c r="CX180" s="12"/>
      <c r="CY180" s="12"/>
      <c r="CZ180" s="12"/>
      <c r="DA180" s="12"/>
      <c r="DB180" s="12"/>
      <c r="DC180" s="12"/>
      <c r="DD180" s="12"/>
      <c r="DE180" s="12"/>
      <c r="DF180" s="12"/>
      <c r="DG180" s="12"/>
      <c r="DH180" s="12"/>
      <c r="DI180" s="12"/>
      <c r="DJ180" s="12"/>
      <c r="DK180" s="12"/>
    </row>
    <row r="181" spans="1:115" s="267" customFormat="1" ht="13.5">
      <c r="A181" s="266"/>
      <c r="B181" s="266"/>
      <c r="C181" s="266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  <c r="CA181" s="12"/>
      <c r="CB181" s="12"/>
      <c r="CC181" s="12"/>
      <c r="CD181" s="12"/>
      <c r="CE181" s="12"/>
      <c r="CF181" s="12"/>
      <c r="CG181" s="12"/>
      <c r="CH181" s="12"/>
      <c r="CI181" s="12"/>
      <c r="CJ181" s="12"/>
      <c r="CK181" s="12"/>
      <c r="CL181" s="12"/>
      <c r="CM181" s="12"/>
      <c r="CN181" s="12"/>
      <c r="CO181" s="12"/>
      <c r="CP181" s="12"/>
      <c r="CQ181" s="12"/>
      <c r="CR181" s="12"/>
      <c r="CS181" s="12"/>
      <c r="CT181" s="12"/>
      <c r="CU181" s="12"/>
      <c r="CV181" s="12"/>
      <c r="CW181" s="12"/>
      <c r="CX181" s="12"/>
      <c r="CY181" s="12"/>
      <c r="CZ181" s="12"/>
      <c r="DA181" s="12"/>
      <c r="DB181" s="12"/>
      <c r="DC181" s="12"/>
      <c r="DD181" s="12"/>
      <c r="DE181" s="12"/>
      <c r="DF181" s="12"/>
      <c r="DG181" s="12"/>
      <c r="DH181" s="12"/>
      <c r="DI181" s="12"/>
      <c r="DJ181" s="12"/>
      <c r="DK181" s="12"/>
    </row>
    <row r="182" spans="1:115" s="267" customFormat="1" ht="13.5">
      <c r="A182" s="266"/>
      <c r="B182" s="266"/>
      <c r="C182" s="266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  <c r="CA182" s="12"/>
      <c r="CB182" s="12"/>
      <c r="CC182" s="12"/>
      <c r="CD182" s="12"/>
      <c r="CE182" s="12"/>
      <c r="CF182" s="12"/>
      <c r="CG182" s="12"/>
      <c r="CH182" s="12"/>
      <c r="CI182" s="12"/>
      <c r="CJ182" s="12"/>
      <c r="CK182" s="12"/>
      <c r="CL182" s="12"/>
      <c r="CM182" s="12"/>
      <c r="CN182" s="12"/>
      <c r="CO182" s="12"/>
      <c r="CP182" s="12"/>
      <c r="CQ182" s="12"/>
      <c r="CR182" s="12"/>
      <c r="CS182" s="12"/>
      <c r="CT182" s="12"/>
      <c r="CU182" s="12"/>
      <c r="CV182" s="12"/>
      <c r="CW182" s="12"/>
      <c r="CX182" s="12"/>
      <c r="CY182" s="12"/>
      <c r="CZ182" s="12"/>
      <c r="DA182" s="12"/>
      <c r="DB182" s="12"/>
      <c r="DC182" s="12"/>
      <c r="DD182" s="12"/>
      <c r="DE182" s="12"/>
      <c r="DF182" s="12"/>
      <c r="DG182" s="12"/>
      <c r="DH182" s="12"/>
      <c r="DI182" s="12"/>
      <c r="DJ182" s="12"/>
      <c r="DK182" s="12"/>
    </row>
    <row r="183" spans="1:115" s="267" customFormat="1" ht="13.5">
      <c r="A183" s="266"/>
      <c r="B183" s="266"/>
      <c r="C183" s="266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12"/>
      <c r="CC183" s="12"/>
      <c r="CD183" s="12"/>
      <c r="CE183" s="12"/>
      <c r="CF183" s="12"/>
      <c r="CG183" s="12"/>
      <c r="CH183" s="12"/>
      <c r="CI183" s="12"/>
      <c r="CJ183" s="12"/>
      <c r="CK183" s="12"/>
      <c r="CL183" s="12"/>
      <c r="CM183" s="12"/>
      <c r="CN183" s="12"/>
      <c r="CO183" s="12"/>
      <c r="CP183" s="12"/>
      <c r="CQ183" s="12"/>
      <c r="CR183" s="12"/>
      <c r="CS183" s="12"/>
      <c r="CT183" s="12"/>
      <c r="CU183" s="12"/>
      <c r="CV183" s="12"/>
      <c r="CW183" s="12"/>
      <c r="CX183" s="12"/>
      <c r="CY183" s="12"/>
      <c r="CZ183" s="12"/>
      <c r="DA183" s="12"/>
      <c r="DB183" s="12"/>
      <c r="DC183" s="12"/>
      <c r="DD183" s="12"/>
      <c r="DE183" s="12"/>
      <c r="DF183" s="12"/>
      <c r="DG183" s="12"/>
      <c r="DH183" s="12"/>
      <c r="DI183" s="12"/>
      <c r="DJ183" s="12"/>
      <c r="DK183" s="12"/>
    </row>
    <row r="184" spans="1:115" s="267" customFormat="1" ht="13.5">
      <c r="A184" s="266"/>
      <c r="B184" s="266"/>
      <c r="C184" s="266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12"/>
      <c r="CB184" s="12"/>
      <c r="CC184" s="12"/>
      <c r="CD184" s="12"/>
      <c r="CE184" s="12"/>
      <c r="CF184" s="12"/>
      <c r="CG184" s="12"/>
      <c r="CH184" s="12"/>
      <c r="CI184" s="12"/>
      <c r="CJ184" s="12"/>
      <c r="CK184" s="12"/>
      <c r="CL184" s="12"/>
      <c r="CM184" s="12"/>
      <c r="CN184" s="12"/>
      <c r="CO184" s="12"/>
      <c r="CP184" s="12"/>
      <c r="CQ184" s="12"/>
      <c r="CR184" s="12"/>
      <c r="CS184" s="12"/>
      <c r="CT184" s="12"/>
      <c r="CU184" s="12"/>
      <c r="CV184" s="12"/>
      <c r="CW184" s="12"/>
      <c r="CX184" s="12"/>
      <c r="CY184" s="12"/>
      <c r="CZ184" s="12"/>
      <c r="DA184" s="12"/>
      <c r="DB184" s="12"/>
      <c r="DC184" s="12"/>
      <c r="DD184" s="12"/>
      <c r="DE184" s="12"/>
      <c r="DF184" s="12"/>
      <c r="DG184" s="12"/>
      <c r="DH184" s="12"/>
      <c r="DI184" s="12"/>
      <c r="DJ184" s="12"/>
      <c r="DK184" s="12"/>
    </row>
    <row r="185" spans="1:115" s="267" customFormat="1" ht="13.5">
      <c r="A185" s="266"/>
      <c r="B185" s="266"/>
      <c r="C185" s="266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  <c r="CA185" s="12"/>
      <c r="CB185" s="12"/>
      <c r="CC185" s="12"/>
      <c r="CD185" s="12"/>
      <c r="CE185" s="12"/>
      <c r="CF185" s="12"/>
      <c r="CG185" s="12"/>
      <c r="CH185" s="12"/>
      <c r="CI185" s="12"/>
      <c r="CJ185" s="12"/>
      <c r="CK185" s="12"/>
      <c r="CL185" s="12"/>
      <c r="CM185" s="12"/>
      <c r="CN185" s="12"/>
      <c r="CO185" s="12"/>
      <c r="CP185" s="12"/>
      <c r="CQ185" s="12"/>
      <c r="CR185" s="12"/>
      <c r="CS185" s="12"/>
      <c r="CT185" s="12"/>
      <c r="CU185" s="12"/>
      <c r="CV185" s="12"/>
      <c r="CW185" s="12"/>
      <c r="CX185" s="12"/>
      <c r="CY185" s="12"/>
      <c r="CZ185" s="12"/>
      <c r="DA185" s="12"/>
      <c r="DB185" s="12"/>
      <c r="DC185" s="12"/>
      <c r="DD185" s="12"/>
      <c r="DE185" s="12"/>
      <c r="DF185" s="12"/>
      <c r="DG185" s="12"/>
      <c r="DH185" s="12"/>
      <c r="DI185" s="12"/>
      <c r="DJ185" s="12"/>
      <c r="DK185" s="12"/>
    </row>
    <row r="186" spans="1:115" s="267" customFormat="1" ht="13.5">
      <c r="A186" s="266"/>
      <c r="B186" s="266"/>
      <c r="C186" s="266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  <c r="CA186" s="12"/>
      <c r="CB186" s="12"/>
      <c r="CC186" s="12"/>
      <c r="CD186" s="12"/>
      <c r="CE186" s="12"/>
      <c r="CF186" s="12"/>
      <c r="CG186" s="12"/>
      <c r="CH186" s="12"/>
      <c r="CI186" s="12"/>
      <c r="CJ186" s="12"/>
      <c r="CK186" s="12"/>
      <c r="CL186" s="12"/>
      <c r="CM186" s="12"/>
      <c r="CN186" s="12"/>
      <c r="CO186" s="12"/>
      <c r="CP186" s="12"/>
      <c r="CQ186" s="12"/>
      <c r="CR186" s="12"/>
      <c r="CS186" s="12"/>
      <c r="CT186" s="12"/>
      <c r="CU186" s="12"/>
      <c r="CV186" s="12"/>
      <c r="CW186" s="12"/>
      <c r="CX186" s="12"/>
      <c r="CY186" s="12"/>
      <c r="CZ186" s="12"/>
      <c r="DA186" s="12"/>
      <c r="DB186" s="12"/>
      <c r="DC186" s="12"/>
      <c r="DD186" s="12"/>
      <c r="DE186" s="12"/>
      <c r="DF186" s="12"/>
      <c r="DG186" s="12"/>
      <c r="DH186" s="12"/>
      <c r="DI186" s="12"/>
      <c r="DJ186" s="12"/>
      <c r="DK186" s="12"/>
    </row>
    <row r="187" spans="1:115" s="267" customFormat="1" ht="13.5">
      <c r="A187" s="266"/>
      <c r="B187" s="266"/>
      <c r="C187" s="266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  <c r="CA187" s="12"/>
      <c r="CB187" s="12"/>
      <c r="CC187" s="12"/>
      <c r="CD187" s="12"/>
      <c r="CE187" s="12"/>
      <c r="CF187" s="12"/>
      <c r="CG187" s="12"/>
      <c r="CH187" s="12"/>
      <c r="CI187" s="12"/>
      <c r="CJ187" s="12"/>
      <c r="CK187" s="12"/>
      <c r="CL187" s="12"/>
      <c r="CM187" s="12"/>
      <c r="CN187" s="12"/>
      <c r="CO187" s="12"/>
      <c r="CP187" s="12"/>
      <c r="CQ187" s="12"/>
      <c r="CR187" s="12"/>
      <c r="CS187" s="12"/>
      <c r="CT187" s="12"/>
      <c r="CU187" s="12"/>
      <c r="CV187" s="12"/>
      <c r="CW187" s="12"/>
      <c r="CX187" s="12"/>
      <c r="CY187" s="12"/>
      <c r="CZ187" s="12"/>
      <c r="DA187" s="12"/>
      <c r="DB187" s="12"/>
      <c r="DC187" s="12"/>
      <c r="DD187" s="12"/>
      <c r="DE187" s="12"/>
      <c r="DF187" s="12"/>
      <c r="DG187" s="12"/>
      <c r="DH187" s="12"/>
      <c r="DI187" s="12"/>
      <c r="DJ187" s="12"/>
      <c r="DK187" s="12"/>
    </row>
    <row r="188" spans="1:115" s="267" customFormat="1" ht="13.5">
      <c r="A188" s="266"/>
      <c r="B188" s="266"/>
      <c r="C188" s="266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  <c r="CA188" s="12"/>
      <c r="CB188" s="12"/>
      <c r="CC188" s="12"/>
      <c r="CD188" s="12"/>
      <c r="CE188" s="12"/>
      <c r="CF188" s="12"/>
      <c r="CG188" s="12"/>
      <c r="CH188" s="12"/>
      <c r="CI188" s="12"/>
      <c r="CJ188" s="12"/>
      <c r="CK188" s="12"/>
      <c r="CL188" s="12"/>
      <c r="CM188" s="12"/>
      <c r="CN188" s="12"/>
      <c r="CO188" s="12"/>
      <c r="CP188" s="12"/>
      <c r="CQ188" s="12"/>
      <c r="CR188" s="12"/>
      <c r="CS188" s="12"/>
      <c r="CT188" s="12"/>
      <c r="CU188" s="12"/>
      <c r="CV188" s="12"/>
      <c r="CW188" s="12"/>
      <c r="CX188" s="12"/>
      <c r="CY188" s="12"/>
      <c r="CZ188" s="12"/>
      <c r="DA188" s="12"/>
      <c r="DB188" s="12"/>
      <c r="DC188" s="12"/>
      <c r="DD188" s="12"/>
      <c r="DE188" s="12"/>
      <c r="DF188" s="12"/>
      <c r="DG188" s="12"/>
      <c r="DH188" s="12"/>
      <c r="DI188" s="12"/>
      <c r="DJ188" s="12"/>
      <c r="DK188" s="12"/>
    </row>
    <row r="189" spans="1:115" s="267" customFormat="1" ht="13.5">
      <c r="A189" s="266"/>
      <c r="B189" s="266"/>
      <c r="C189" s="266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  <c r="CA189" s="12"/>
      <c r="CB189" s="12"/>
      <c r="CC189" s="12"/>
      <c r="CD189" s="12"/>
      <c r="CE189" s="12"/>
      <c r="CF189" s="12"/>
      <c r="CG189" s="12"/>
      <c r="CH189" s="12"/>
      <c r="CI189" s="12"/>
      <c r="CJ189" s="12"/>
      <c r="CK189" s="12"/>
      <c r="CL189" s="12"/>
      <c r="CM189" s="12"/>
      <c r="CN189" s="12"/>
      <c r="CO189" s="12"/>
      <c r="CP189" s="12"/>
      <c r="CQ189" s="12"/>
      <c r="CR189" s="12"/>
      <c r="CS189" s="12"/>
      <c r="CT189" s="12"/>
      <c r="CU189" s="12"/>
      <c r="CV189" s="12"/>
      <c r="CW189" s="12"/>
      <c r="CX189" s="12"/>
      <c r="CY189" s="12"/>
      <c r="CZ189" s="12"/>
      <c r="DA189" s="12"/>
      <c r="DB189" s="12"/>
      <c r="DC189" s="12"/>
      <c r="DD189" s="12"/>
      <c r="DE189" s="12"/>
      <c r="DF189" s="12"/>
      <c r="DG189" s="12"/>
      <c r="DH189" s="12"/>
      <c r="DI189" s="12"/>
      <c r="DJ189" s="12"/>
      <c r="DK189" s="12"/>
    </row>
    <row r="190" spans="1:115" s="267" customFormat="1" ht="13.5">
      <c r="A190" s="266"/>
      <c r="B190" s="266"/>
      <c r="C190" s="266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  <c r="CA190" s="12"/>
      <c r="CB190" s="12"/>
      <c r="CC190" s="12"/>
      <c r="CD190" s="12"/>
      <c r="CE190" s="12"/>
      <c r="CF190" s="12"/>
      <c r="CG190" s="12"/>
      <c r="CH190" s="12"/>
      <c r="CI190" s="12"/>
      <c r="CJ190" s="12"/>
      <c r="CK190" s="12"/>
      <c r="CL190" s="12"/>
      <c r="CM190" s="12"/>
      <c r="CN190" s="12"/>
      <c r="CO190" s="12"/>
      <c r="CP190" s="12"/>
      <c r="CQ190" s="12"/>
      <c r="CR190" s="12"/>
      <c r="CS190" s="12"/>
      <c r="CT190" s="12"/>
      <c r="CU190" s="12"/>
      <c r="CV190" s="12"/>
      <c r="CW190" s="12"/>
      <c r="CX190" s="12"/>
      <c r="CY190" s="12"/>
      <c r="CZ190" s="12"/>
      <c r="DA190" s="12"/>
      <c r="DB190" s="12"/>
      <c r="DC190" s="12"/>
      <c r="DD190" s="12"/>
      <c r="DE190" s="12"/>
      <c r="DF190" s="12"/>
      <c r="DG190" s="12"/>
      <c r="DH190" s="12"/>
      <c r="DI190" s="12"/>
      <c r="DJ190" s="12"/>
      <c r="DK190" s="12"/>
    </row>
    <row r="191" spans="1:115" s="267" customFormat="1" ht="13.5">
      <c r="A191" s="266"/>
      <c r="B191" s="266"/>
      <c r="C191" s="266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12"/>
      <c r="CB191" s="12"/>
      <c r="CC191" s="12"/>
      <c r="CD191" s="12"/>
      <c r="CE191" s="12"/>
      <c r="CF191" s="12"/>
      <c r="CG191" s="12"/>
      <c r="CH191" s="12"/>
      <c r="CI191" s="12"/>
      <c r="CJ191" s="12"/>
      <c r="CK191" s="12"/>
      <c r="CL191" s="12"/>
      <c r="CM191" s="12"/>
      <c r="CN191" s="12"/>
      <c r="CO191" s="12"/>
      <c r="CP191" s="12"/>
      <c r="CQ191" s="12"/>
      <c r="CR191" s="12"/>
      <c r="CS191" s="12"/>
      <c r="CT191" s="12"/>
      <c r="CU191" s="12"/>
      <c r="CV191" s="12"/>
      <c r="CW191" s="12"/>
      <c r="CX191" s="12"/>
      <c r="CY191" s="12"/>
      <c r="CZ191" s="12"/>
      <c r="DA191" s="12"/>
      <c r="DB191" s="12"/>
      <c r="DC191" s="12"/>
      <c r="DD191" s="12"/>
      <c r="DE191" s="12"/>
      <c r="DF191" s="12"/>
      <c r="DG191" s="12"/>
      <c r="DH191" s="12"/>
      <c r="DI191" s="12"/>
      <c r="DJ191" s="12"/>
      <c r="DK191" s="12"/>
    </row>
    <row r="192" spans="1:115" s="267" customFormat="1" ht="13.5">
      <c r="A192" s="266"/>
      <c r="B192" s="266"/>
      <c r="C192" s="266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  <c r="CA192" s="12"/>
      <c r="CB192" s="12"/>
      <c r="CC192" s="12"/>
      <c r="CD192" s="12"/>
      <c r="CE192" s="12"/>
      <c r="CF192" s="12"/>
      <c r="CG192" s="12"/>
      <c r="CH192" s="12"/>
      <c r="CI192" s="12"/>
      <c r="CJ192" s="12"/>
      <c r="CK192" s="12"/>
      <c r="CL192" s="12"/>
      <c r="CM192" s="12"/>
      <c r="CN192" s="12"/>
      <c r="CO192" s="12"/>
      <c r="CP192" s="12"/>
      <c r="CQ192" s="12"/>
      <c r="CR192" s="12"/>
      <c r="CS192" s="12"/>
      <c r="CT192" s="12"/>
      <c r="CU192" s="12"/>
      <c r="CV192" s="12"/>
      <c r="CW192" s="12"/>
      <c r="CX192" s="12"/>
      <c r="CY192" s="12"/>
      <c r="CZ192" s="12"/>
      <c r="DA192" s="12"/>
      <c r="DB192" s="12"/>
      <c r="DC192" s="12"/>
      <c r="DD192" s="12"/>
      <c r="DE192" s="12"/>
      <c r="DF192" s="12"/>
      <c r="DG192" s="12"/>
      <c r="DH192" s="12"/>
      <c r="DI192" s="12"/>
      <c r="DJ192" s="12"/>
      <c r="DK192" s="12"/>
    </row>
    <row r="193" spans="1:115" s="267" customFormat="1" ht="13.5">
      <c r="A193" s="266"/>
      <c r="B193" s="266"/>
      <c r="C193" s="266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  <c r="CA193" s="12"/>
      <c r="CB193" s="12"/>
      <c r="CC193" s="12"/>
      <c r="CD193" s="12"/>
      <c r="CE193" s="12"/>
      <c r="CF193" s="12"/>
      <c r="CG193" s="12"/>
      <c r="CH193" s="12"/>
      <c r="CI193" s="12"/>
      <c r="CJ193" s="12"/>
      <c r="CK193" s="12"/>
      <c r="CL193" s="12"/>
      <c r="CM193" s="12"/>
      <c r="CN193" s="12"/>
      <c r="CO193" s="12"/>
      <c r="CP193" s="12"/>
      <c r="CQ193" s="12"/>
      <c r="CR193" s="12"/>
      <c r="CS193" s="12"/>
      <c r="CT193" s="12"/>
      <c r="CU193" s="12"/>
      <c r="CV193" s="12"/>
      <c r="CW193" s="12"/>
      <c r="CX193" s="12"/>
      <c r="CY193" s="12"/>
      <c r="CZ193" s="12"/>
      <c r="DA193" s="12"/>
      <c r="DB193" s="12"/>
      <c r="DC193" s="12"/>
      <c r="DD193" s="12"/>
      <c r="DE193" s="12"/>
      <c r="DF193" s="12"/>
      <c r="DG193" s="12"/>
      <c r="DH193" s="12"/>
      <c r="DI193" s="12"/>
      <c r="DJ193" s="12"/>
      <c r="DK193" s="12"/>
    </row>
    <row r="194" spans="1:115" s="267" customFormat="1" ht="13.5">
      <c r="A194" s="266"/>
      <c r="B194" s="266"/>
      <c r="C194" s="266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  <c r="CA194" s="12"/>
      <c r="CB194" s="12"/>
      <c r="CC194" s="12"/>
      <c r="CD194" s="12"/>
      <c r="CE194" s="12"/>
      <c r="CF194" s="12"/>
      <c r="CG194" s="12"/>
      <c r="CH194" s="12"/>
      <c r="CI194" s="12"/>
      <c r="CJ194" s="12"/>
      <c r="CK194" s="12"/>
      <c r="CL194" s="12"/>
      <c r="CM194" s="12"/>
      <c r="CN194" s="12"/>
      <c r="CO194" s="12"/>
      <c r="CP194" s="12"/>
      <c r="CQ194" s="12"/>
      <c r="CR194" s="12"/>
      <c r="CS194" s="12"/>
      <c r="CT194" s="12"/>
      <c r="CU194" s="12"/>
      <c r="CV194" s="12"/>
      <c r="CW194" s="12"/>
      <c r="CX194" s="12"/>
      <c r="CY194" s="12"/>
      <c r="CZ194" s="12"/>
      <c r="DA194" s="12"/>
      <c r="DB194" s="12"/>
      <c r="DC194" s="12"/>
      <c r="DD194" s="12"/>
      <c r="DE194" s="12"/>
      <c r="DF194" s="12"/>
      <c r="DG194" s="12"/>
      <c r="DH194" s="12"/>
      <c r="DI194" s="12"/>
      <c r="DJ194" s="12"/>
      <c r="DK194" s="12"/>
    </row>
    <row r="195" spans="1:115" s="267" customFormat="1" ht="13.5">
      <c r="A195" s="266"/>
      <c r="B195" s="266"/>
      <c r="C195" s="266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  <c r="CA195" s="12"/>
      <c r="CB195" s="12"/>
      <c r="CC195" s="12"/>
      <c r="CD195" s="12"/>
      <c r="CE195" s="12"/>
      <c r="CF195" s="12"/>
      <c r="CG195" s="12"/>
      <c r="CH195" s="12"/>
      <c r="CI195" s="12"/>
      <c r="CJ195" s="12"/>
      <c r="CK195" s="12"/>
      <c r="CL195" s="12"/>
      <c r="CM195" s="12"/>
      <c r="CN195" s="12"/>
      <c r="CO195" s="12"/>
      <c r="CP195" s="12"/>
      <c r="CQ195" s="12"/>
      <c r="CR195" s="12"/>
      <c r="CS195" s="12"/>
      <c r="CT195" s="12"/>
      <c r="CU195" s="12"/>
      <c r="CV195" s="12"/>
      <c r="CW195" s="12"/>
      <c r="CX195" s="12"/>
      <c r="CY195" s="12"/>
      <c r="CZ195" s="12"/>
      <c r="DA195" s="12"/>
      <c r="DB195" s="12"/>
      <c r="DC195" s="12"/>
      <c r="DD195" s="12"/>
      <c r="DE195" s="12"/>
      <c r="DF195" s="12"/>
      <c r="DG195" s="12"/>
      <c r="DH195" s="12"/>
      <c r="DI195" s="12"/>
      <c r="DJ195" s="12"/>
      <c r="DK195" s="12"/>
    </row>
    <row r="196" spans="1:115" s="267" customFormat="1" ht="13.5">
      <c r="A196" s="266"/>
      <c r="B196" s="266"/>
      <c r="C196" s="266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  <c r="CA196" s="12"/>
      <c r="CB196" s="12"/>
      <c r="CC196" s="12"/>
      <c r="CD196" s="12"/>
      <c r="CE196" s="12"/>
      <c r="CF196" s="12"/>
      <c r="CG196" s="12"/>
      <c r="CH196" s="12"/>
      <c r="CI196" s="12"/>
      <c r="CJ196" s="12"/>
      <c r="CK196" s="12"/>
      <c r="CL196" s="12"/>
      <c r="CM196" s="12"/>
      <c r="CN196" s="12"/>
      <c r="CO196" s="12"/>
      <c r="CP196" s="12"/>
      <c r="CQ196" s="12"/>
      <c r="CR196" s="12"/>
      <c r="CS196" s="12"/>
      <c r="CT196" s="12"/>
      <c r="CU196" s="12"/>
      <c r="CV196" s="12"/>
      <c r="CW196" s="12"/>
      <c r="CX196" s="12"/>
      <c r="CY196" s="12"/>
      <c r="CZ196" s="12"/>
      <c r="DA196" s="12"/>
      <c r="DB196" s="12"/>
      <c r="DC196" s="12"/>
      <c r="DD196" s="12"/>
      <c r="DE196" s="12"/>
      <c r="DF196" s="12"/>
      <c r="DG196" s="12"/>
      <c r="DH196" s="12"/>
      <c r="DI196" s="12"/>
      <c r="DJ196" s="12"/>
      <c r="DK196" s="12"/>
    </row>
    <row r="197" spans="1:115" s="267" customFormat="1" ht="13.5">
      <c r="A197" s="266"/>
      <c r="B197" s="266"/>
      <c r="C197" s="266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  <c r="CA197" s="12"/>
      <c r="CB197" s="12"/>
      <c r="CC197" s="12"/>
      <c r="CD197" s="12"/>
      <c r="CE197" s="12"/>
      <c r="CF197" s="12"/>
      <c r="CG197" s="12"/>
      <c r="CH197" s="12"/>
      <c r="CI197" s="12"/>
      <c r="CJ197" s="12"/>
      <c r="CK197" s="12"/>
      <c r="CL197" s="12"/>
      <c r="CM197" s="12"/>
      <c r="CN197" s="12"/>
      <c r="CO197" s="12"/>
      <c r="CP197" s="12"/>
      <c r="CQ197" s="12"/>
      <c r="CR197" s="12"/>
      <c r="CS197" s="12"/>
      <c r="CT197" s="12"/>
      <c r="CU197" s="12"/>
      <c r="CV197" s="12"/>
      <c r="CW197" s="12"/>
      <c r="CX197" s="12"/>
      <c r="CY197" s="12"/>
      <c r="CZ197" s="12"/>
      <c r="DA197" s="12"/>
      <c r="DB197" s="12"/>
      <c r="DC197" s="12"/>
      <c r="DD197" s="12"/>
      <c r="DE197" s="12"/>
      <c r="DF197" s="12"/>
      <c r="DG197" s="12"/>
      <c r="DH197" s="12"/>
      <c r="DI197" s="12"/>
      <c r="DJ197" s="12"/>
      <c r="DK197" s="12"/>
    </row>
    <row r="198" spans="1:115" s="267" customFormat="1" ht="13.5">
      <c r="A198" s="266"/>
      <c r="B198" s="266"/>
      <c r="C198" s="266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  <c r="CA198" s="12"/>
      <c r="CB198" s="12"/>
      <c r="CC198" s="12"/>
      <c r="CD198" s="12"/>
      <c r="CE198" s="12"/>
      <c r="CF198" s="12"/>
      <c r="CG198" s="12"/>
      <c r="CH198" s="12"/>
      <c r="CI198" s="12"/>
      <c r="CJ198" s="12"/>
      <c r="CK198" s="12"/>
      <c r="CL198" s="12"/>
      <c r="CM198" s="12"/>
      <c r="CN198" s="12"/>
      <c r="CO198" s="12"/>
      <c r="CP198" s="12"/>
      <c r="CQ198" s="12"/>
      <c r="CR198" s="12"/>
      <c r="CS198" s="12"/>
      <c r="CT198" s="12"/>
      <c r="CU198" s="12"/>
      <c r="CV198" s="12"/>
      <c r="CW198" s="12"/>
      <c r="CX198" s="12"/>
      <c r="CY198" s="12"/>
      <c r="CZ198" s="12"/>
      <c r="DA198" s="12"/>
      <c r="DB198" s="12"/>
      <c r="DC198" s="12"/>
      <c r="DD198" s="12"/>
      <c r="DE198" s="12"/>
      <c r="DF198" s="12"/>
      <c r="DG198" s="12"/>
      <c r="DH198" s="12"/>
      <c r="DI198" s="12"/>
      <c r="DJ198" s="12"/>
      <c r="DK198" s="12"/>
    </row>
    <row r="199" spans="1:115" s="267" customFormat="1" ht="13.5">
      <c r="A199" s="266"/>
      <c r="B199" s="266"/>
      <c r="C199" s="266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  <c r="CA199" s="12"/>
      <c r="CB199" s="12"/>
      <c r="CC199" s="12"/>
      <c r="CD199" s="12"/>
      <c r="CE199" s="12"/>
      <c r="CF199" s="12"/>
      <c r="CG199" s="12"/>
      <c r="CH199" s="12"/>
      <c r="CI199" s="12"/>
      <c r="CJ199" s="12"/>
      <c r="CK199" s="12"/>
      <c r="CL199" s="12"/>
      <c r="CM199" s="12"/>
      <c r="CN199" s="12"/>
      <c r="CO199" s="12"/>
      <c r="CP199" s="12"/>
      <c r="CQ199" s="12"/>
      <c r="CR199" s="12"/>
      <c r="CS199" s="12"/>
      <c r="CT199" s="12"/>
      <c r="CU199" s="12"/>
      <c r="CV199" s="12"/>
      <c r="CW199" s="12"/>
      <c r="CX199" s="12"/>
      <c r="CY199" s="12"/>
      <c r="CZ199" s="12"/>
      <c r="DA199" s="12"/>
      <c r="DB199" s="12"/>
      <c r="DC199" s="12"/>
      <c r="DD199" s="12"/>
      <c r="DE199" s="12"/>
      <c r="DF199" s="12"/>
      <c r="DG199" s="12"/>
      <c r="DH199" s="12"/>
      <c r="DI199" s="12"/>
      <c r="DJ199" s="12"/>
      <c r="DK199" s="12"/>
    </row>
    <row r="200" spans="1:115" s="267" customFormat="1" ht="13.5">
      <c r="A200" s="266"/>
      <c r="B200" s="266"/>
      <c r="C200" s="266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  <c r="CA200" s="12"/>
      <c r="CB200" s="12"/>
      <c r="CC200" s="12"/>
      <c r="CD200" s="12"/>
      <c r="CE200" s="12"/>
      <c r="CF200" s="12"/>
      <c r="CG200" s="12"/>
      <c r="CH200" s="12"/>
      <c r="CI200" s="12"/>
      <c r="CJ200" s="12"/>
      <c r="CK200" s="12"/>
      <c r="CL200" s="12"/>
      <c r="CM200" s="12"/>
      <c r="CN200" s="12"/>
      <c r="CO200" s="12"/>
      <c r="CP200" s="12"/>
      <c r="CQ200" s="12"/>
      <c r="CR200" s="12"/>
      <c r="CS200" s="12"/>
      <c r="CT200" s="12"/>
      <c r="CU200" s="12"/>
      <c r="CV200" s="12"/>
      <c r="CW200" s="12"/>
      <c r="CX200" s="12"/>
      <c r="CY200" s="12"/>
      <c r="CZ200" s="12"/>
      <c r="DA200" s="12"/>
      <c r="DB200" s="12"/>
      <c r="DC200" s="12"/>
      <c r="DD200" s="12"/>
      <c r="DE200" s="12"/>
      <c r="DF200" s="12"/>
      <c r="DG200" s="12"/>
      <c r="DH200" s="12"/>
      <c r="DI200" s="12"/>
      <c r="DJ200" s="12"/>
      <c r="DK200" s="12"/>
    </row>
    <row r="201" spans="1:115" s="267" customFormat="1" ht="13.5">
      <c r="A201" s="266"/>
      <c r="B201" s="266"/>
      <c r="C201" s="266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  <c r="CA201" s="12"/>
      <c r="CB201" s="12"/>
      <c r="CC201" s="12"/>
      <c r="CD201" s="12"/>
      <c r="CE201" s="12"/>
      <c r="CF201" s="12"/>
      <c r="CG201" s="12"/>
      <c r="CH201" s="12"/>
      <c r="CI201" s="12"/>
      <c r="CJ201" s="12"/>
      <c r="CK201" s="12"/>
      <c r="CL201" s="12"/>
      <c r="CM201" s="12"/>
      <c r="CN201" s="12"/>
      <c r="CO201" s="12"/>
      <c r="CP201" s="12"/>
      <c r="CQ201" s="12"/>
      <c r="CR201" s="12"/>
      <c r="CS201" s="12"/>
      <c r="CT201" s="12"/>
      <c r="CU201" s="12"/>
      <c r="CV201" s="12"/>
      <c r="CW201" s="12"/>
      <c r="CX201" s="12"/>
      <c r="CY201" s="12"/>
      <c r="CZ201" s="12"/>
      <c r="DA201" s="12"/>
      <c r="DB201" s="12"/>
      <c r="DC201" s="12"/>
      <c r="DD201" s="12"/>
      <c r="DE201" s="12"/>
      <c r="DF201" s="12"/>
      <c r="DG201" s="12"/>
      <c r="DH201" s="12"/>
      <c r="DI201" s="12"/>
      <c r="DJ201" s="12"/>
      <c r="DK201" s="12"/>
    </row>
    <row r="202" spans="1:115" s="267" customFormat="1" ht="13.5">
      <c r="A202" s="266"/>
      <c r="B202" s="266"/>
      <c r="C202" s="266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  <c r="CA202" s="12"/>
      <c r="CB202" s="12"/>
      <c r="CC202" s="12"/>
      <c r="CD202" s="12"/>
      <c r="CE202" s="12"/>
      <c r="CF202" s="12"/>
      <c r="CG202" s="12"/>
      <c r="CH202" s="12"/>
      <c r="CI202" s="12"/>
      <c r="CJ202" s="12"/>
      <c r="CK202" s="12"/>
      <c r="CL202" s="12"/>
      <c r="CM202" s="12"/>
      <c r="CN202" s="12"/>
      <c r="CO202" s="12"/>
      <c r="CP202" s="12"/>
      <c r="CQ202" s="12"/>
      <c r="CR202" s="12"/>
      <c r="CS202" s="12"/>
      <c r="CT202" s="12"/>
      <c r="CU202" s="12"/>
      <c r="CV202" s="12"/>
      <c r="CW202" s="12"/>
      <c r="CX202" s="12"/>
      <c r="CY202" s="12"/>
      <c r="CZ202" s="12"/>
      <c r="DA202" s="12"/>
      <c r="DB202" s="12"/>
      <c r="DC202" s="12"/>
      <c r="DD202" s="12"/>
      <c r="DE202" s="12"/>
      <c r="DF202" s="12"/>
      <c r="DG202" s="12"/>
      <c r="DH202" s="12"/>
      <c r="DI202" s="12"/>
      <c r="DJ202" s="12"/>
      <c r="DK202" s="12"/>
    </row>
    <row r="203" spans="1:115" s="267" customFormat="1" ht="13.5">
      <c r="A203" s="266"/>
      <c r="B203" s="266"/>
      <c r="C203" s="266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  <c r="CD203" s="12"/>
      <c r="CE203" s="12"/>
      <c r="CF203" s="12"/>
      <c r="CG203" s="12"/>
      <c r="CH203" s="12"/>
      <c r="CI203" s="12"/>
      <c r="CJ203" s="12"/>
      <c r="CK203" s="12"/>
      <c r="CL203" s="12"/>
      <c r="CM203" s="12"/>
      <c r="CN203" s="12"/>
      <c r="CO203" s="12"/>
      <c r="CP203" s="12"/>
      <c r="CQ203" s="12"/>
      <c r="CR203" s="12"/>
      <c r="CS203" s="12"/>
      <c r="CT203" s="12"/>
      <c r="CU203" s="12"/>
      <c r="CV203" s="12"/>
      <c r="CW203" s="12"/>
      <c r="CX203" s="12"/>
      <c r="CY203" s="12"/>
      <c r="CZ203" s="12"/>
      <c r="DA203" s="12"/>
      <c r="DB203" s="12"/>
      <c r="DC203" s="12"/>
      <c r="DD203" s="12"/>
      <c r="DE203" s="12"/>
      <c r="DF203" s="12"/>
      <c r="DG203" s="12"/>
      <c r="DH203" s="12"/>
      <c r="DI203" s="12"/>
      <c r="DJ203" s="12"/>
      <c r="DK203" s="12"/>
    </row>
    <row r="204" spans="1:115" s="267" customFormat="1" ht="13.5">
      <c r="A204" s="266"/>
      <c r="B204" s="266"/>
      <c r="C204" s="266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  <c r="CA204" s="12"/>
      <c r="CB204" s="12"/>
      <c r="CC204" s="12"/>
      <c r="CD204" s="12"/>
      <c r="CE204" s="12"/>
      <c r="CF204" s="12"/>
      <c r="CG204" s="12"/>
      <c r="CH204" s="12"/>
      <c r="CI204" s="12"/>
      <c r="CJ204" s="12"/>
      <c r="CK204" s="12"/>
      <c r="CL204" s="12"/>
      <c r="CM204" s="12"/>
      <c r="CN204" s="12"/>
      <c r="CO204" s="12"/>
      <c r="CP204" s="12"/>
      <c r="CQ204" s="12"/>
      <c r="CR204" s="12"/>
      <c r="CS204" s="12"/>
      <c r="CT204" s="12"/>
      <c r="CU204" s="12"/>
      <c r="CV204" s="12"/>
      <c r="CW204" s="12"/>
      <c r="CX204" s="12"/>
      <c r="CY204" s="12"/>
      <c r="CZ204" s="12"/>
      <c r="DA204" s="12"/>
      <c r="DB204" s="12"/>
      <c r="DC204" s="12"/>
      <c r="DD204" s="12"/>
      <c r="DE204" s="12"/>
      <c r="DF204" s="12"/>
      <c r="DG204" s="12"/>
      <c r="DH204" s="12"/>
      <c r="DI204" s="12"/>
      <c r="DJ204" s="12"/>
      <c r="DK204" s="12"/>
    </row>
    <row r="205" spans="1:115" s="267" customFormat="1" ht="13.5">
      <c r="A205" s="266"/>
      <c r="B205" s="266"/>
      <c r="C205" s="266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  <c r="CA205" s="12"/>
      <c r="CB205" s="12"/>
      <c r="CC205" s="12"/>
      <c r="CD205" s="12"/>
      <c r="CE205" s="12"/>
      <c r="CF205" s="12"/>
      <c r="CG205" s="12"/>
      <c r="CH205" s="12"/>
      <c r="CI205" s="12"/>
      <c r="CJ205" s="12"/>
      <c r="CK205" s="12"/>
      <c r="CL205" s="12"/>
      <c r="CM205" s="12"/>
      <c r="CN205" s="12"/>
      <c r="CO205" s="12"/>
      <c r="CP205" s="12"/>
      <c r="CQ205" s="12"/>
      <c r="CR205" s="12"/>
      <c r="CS205" s="12"/>
      <c r="CT205" s="12"/>
      <c r="CU205" s="12"/>
      <c r="CV205" s="12"/>
      <c r="CW205" s="12"/>
      <c r="CX205" s="12"/>
      <c r="CY205" s="12"/>
      <c r="CZ205" s="12"/>
      <c r="DA205" s="12"/>
      <c r="DB205" s="12"/>
      <c r="DC205" s="12"/>
      <c r="DD205" s="12"/>
      <c r="DE205" s="12"/>
      <c r="DF205" s="12"/>
      <c r="DG205" s="12"/>
      <c r="DH205" s="12"/>
      <c r="DI205" s="12"/>
      <c r="DJ205" s="12"/>
      <c r="DK205" s="12"/>
    </row>
    <row r="206" spans="1:115" s="267" customFormat="1" ht="13.5">
      <c r="A206" s="266"/>
      <c r="B206" s="266"/>
      <c r="C206" s="266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  <c r="CA206" s="12"/>
      <c r="CB206" s="12"/>
      <c r="CC206" s="12"/>
      <c r="CD206" s="12"/>
      <c r="CE206" s="12"/>
      <c r="CF206" s="12"/>
      <c r="CG206" s="12"/>
      <c r="CH206" s="12"/>
      <c r="CI206" s="12"/>
      <c r="CJ206" s="12"/>
      <c r="CK206" s="12"/>
      <c r="CL206" s="12"/>
      <c r="CM206" s="12"/>
      <c r="CN206" s="12"/>
      <c r="CO206" s="12"/>
      <c r="CP206" s="12"/>
      <c r="CQ206" s="12"/>
      <c r="CR206" s="12"/>
      <c r="CS206" s="12"/>
      <c r="CT206" s="12"/>
      <c r="CU206" s="12"/>
      <c r="CV206" s="12"/>
      <c r="CW206" s="12"/>
      <c r="CX206" s="12"/>
      <c r="CY206" s="12"/>
      <c r="CZ206" s="12"/>
      <c r="DA206" s="12"/>
      <c r="DB206" s="12"/>
      <c r="DC206" s="12"/>
      <c r="DD206" s="12"/>
      <c r="DE206" s="12"/>
      <c r="DF206" s="12"/>
      <c r="DG206" s="12"/>
      <c r="DH206" s="12"/>
      <c r="DI206" s="12"/>
      <c r="DJ206" s="12"/>
      <c r="DK206" s="12"/>
    </row>
    <row r="207" spans="1:115" s="267" customFormat="1" ht="13.5">
      <c r="A207" s="266"/>
      <c r="B207" s="266"/>
      <c r="C207" s="266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  <c r="CA207" s="12"/>
      <c r="CB207" s="12"/>
      <c r="CC207" s="12"/>
      <c r="CD207" s="12"/>
      <c r="CE207" s="12"/>
      <c r="CF207" s="12"/>
      <c r="CG207" s="12"/>
      <c r="CH207" s="12"/>
      <c r="CI207" s="12"/>
      <c r="CJ207" s="12"/>
      <c r="CK207" s="12"/>
      <c r="CL207" s="12"/>
      <c r="CM207" s="12"/>
      <c r="CN207" s="12"/>
      <c r="CO207" s="12"/>
      <c r="CP207" s="12"/>
      <c r="CQ207" s="12"/>
      <c r="CR207" s="12"/>
      <c r="CS207" s="12"/>
      <c r="CT207" s="12"/>
      <c r="CU207" s="12"/>
      <c r="CV207" s="12"/>
      <c r="CW207" s="12"/>
      <c r="CX207" s="12"/>
      <c r="CY207" s="12"/>
      <c r="CZ207" s="12"/>
      <c r="DA207" s="12"/>
      <c r="DB207" s="12"/>
      <c r="DC207" s="12"/>
      <c r="DD207" s="12"/>
      <c r="DE207" s="12"/>
      <c r="DF207" s="12"/>
      <c r="DG207" s="12"/>
      <c r="DH207" s="12"/>
      <c r="DI207" s="12"/>
      <c r="DJ207" s="12"/>
      <c r="DK207" s="12"/>
    </row>
    <row r="208" spans="1:115" s="267" customFormat="1" ht="13.5">
      <c r="A208" s="266"/>
      <c r="B208" s="266"/>
      <c r="C208" s="266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  <c r="CA208" s="12"/>
      <c r="CB208" s="12"/>
      <c r="CC208" s="12"/>
      <c r="CD208" s="12"/>
      <c r="CE208" s="12"/>
      <c r="CF208" s="12"/>
      <c r="CG208" s="12"/>
      <c r="CH208" s="12"/>
      <c r="CI208" s="12"/>
      <c r="CJ208" s="12"/>
      <c r="CK208" s="12"/>
      <c r="CL208" s="12"/>
      <c r="CM208" s="12"/>
      <c r="CN208" s="12"/>
      <c r="CO208" s="12"/>
      <c r="CP208" s="12"/>
      <c r="CQ208" s="12"/>
      <c r="CR208" s="12"/>
      <c r="CS208" s="12"/>
      <c r="CT208" s="12"/>
      <c r="CU208" s="12"/>
      <c r="CV208" s="12"/>
      <c r="CW208" s="12"/>
      <c r="CX208" s="12"/>
      <c r="CY208" s="12"/>
      <c r="CZ208" s="12"/>
      <c r="DA208" s="12"/>
      <c r="DB208" s="12"/>
      <c r="DC208" s="12"/>
      <c r="DD208" s="12"/>
      <c r="DE208" s="12"/>
      <c r="DF208" s="12"/>
      <c r="DG208" s="12"/>
      <c r="DH208" s="12"/>
      <c r="DI208" s="12"/>
      <c r="DJ208" s="12"/>
      <c r="DK208" s="12"/>
    </row>
    <row r="209" spans="1:115" s="267" customFormat="1" ht="13.5">
      <c r="A209" s="266"/>
      <c r="B209" s="266"/>
      <c r="C209" s="266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  <c r="CA209" s="12"/>
      <c r="CB209" s="12"/>
      <c r="CC209" s="12"/>
      <c r="CD209" s="12"/>
      <c r="CE209" s="12"/>
      <c r="CF209" s="12"/>
      <c r="CG209" s="12"/>
      <c r="CH209" s="12"/>
      <c r="CI209" s="12"/>
      <c r="CJ209" s="12"/>
      <c r="CK209" s="12"/>
      <c r="CL209" s="12"/>
      <c r="CM209" s="12"/>
      <c r="CN209" s="12"/>
      <c r="CO209" s="12"/>
      <c r="CP209" s="12"/>
      <c r="CQ209" s="12"/>
      <c r="CR209" s="12"/>
      <c r="CS209" s="12"/>
      <c r="CT209" s="12"/>
      <c r="CU209" s="12"/>
      <c r="CV209" s="12"/>
      <c r="CW209" s="12"/>
      <c r="CX209" s="12"/>
      <c r="CY209" s="12"/>
      <c r="CZ209" s="12"/>
      <c r="DA209" s="12"/>
      <c r="DB209" s="12"/>
      <c r="DC209" s="12"/>
      <c r="DD209" s="12"/>
      <c r="DE209" s="12"/>
      <c r="DF209" s="12"/>
      <c r="DG209" s="12"/>
      <c r="DH209" s="12"/>
      <c r="DI209" s="12"/>
      <c r="DJ209" s="12"/>
      <c r="DK209" s="12"/>
    </row>
    <row r="210" spans="1:115" s="267" customFormat="1" ht="13.5">
      <c r="A210" s="266"/>
      <c r="B210" s="266"/>
      <c r="C210" s="266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  <c r="CA210" s="12"/>
      <c r="CB210" s="12"/>
      <c r="CC210" s="12"/>
      <c r="CD210" s="12"/>
      <c r="CE210" s="12"/>
      <c r="CF210" s="12"/>
      <c r="CG210" s="12"/>
      <c r="CH210" s="12"/>
      <c r="CI210" s="12"/>
      <c r="CJ210" s="12"/>
      <c r="CK210" s="12"/>
      <c r="CL210" s="12"/>
      <c r="CM210" s="12"/>
      <c r="CN210" s="12"/>
      <c r="CO210" s="12"/>
      <c r="CP210" s="12"/>
      <c r="CQ210" s="12"/>
      <c r="CR210" s="12"/>
      <c r="CS210" s="12"/>
      <c r="CT210" s="12"/>
      <c r="CU210" s="12"/>
      <c r="CV210" s="12"/>
      <c r="CW210" s="12"/>
      <c r="CX210" s="12"/>
      <c r="CY210" s="12"/>
      <c r="CZ210" s="12"/>
      <c r="DA210" s="12"/>
      <c r="DB210" s="12"/>
      <c r="DC210" s="12"/>
      <c r="DD210" s="12"/>
      <c r="DE210" s="12"/>
      <c r="DF210" s="12"/>
      <c r="DG210" s="12"/>
      <c r="DH210" s="12"/>
      <c r="DI210" s="12"/>
      <c r="DJ210" s="12"/>
      <c r="DK210" s="12"/>
    </row>
    <row r="211" spans="1:115" s="267" customFormat="1" ht="13.5">
      <c r="A211" s="266"/>
      <c r="B211" s="266"/>
      <c r="C211" s="266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  <c r="CA211" s="12"/>
      <c r="CB211" s="12"/>
      <c r="CC211" s="12"/>
      <c r="CD211" s="12"/>
      <c r="CE211" s="12"/>
      <c r="CF211" s="12"/>
      <c r="CG211" s="12"/>
      <c r="CH211" s="12"/>
      <c r="CI211" s="12"/>
      <c r="CJ211" s="12"/>
      <c r="CK211" s="12"/>
      <c r="CL211" s="12"/>
      <c r="CM211" s="12"/>
      <c r="CN211" s="12"/>
      <c r="CO211" s="12"/>
      <c r="CP211" s="12"/>
      <c r="CQ211" s="12"/>
      <c r="CR211" s="12"/>
      <c r="CS211" s="12"/>
      <c r="CT211" s="12"/>
      <c r="CU211" s="12"/>
      <c r="CV211" s="12"/>
      <c r="CW211" s="12"/>
      <c r="CX211" s="12"/>
      <c r="CY211" s="12"/>
      <c r="CZ211" s="12"/>
      <c r="DA211" s="12"/>
      <c r="DB211" s="12"/>
      <c r="DC211" s="12"/>
      <c r="DD211" s="12"/>
      <c r="DE211" s="12"/>
      <c r="DF211" s="12"/>
      <c r="DG211" s="12"/>
      <c r="DH211" s="12"/>
      <c r="DI211" s="12"/>
      <c r="DJ211" s="12"/>
      <c r="DK211" s="12"/>
    </row>
    <row r="212" spans="1:115" s="267" customFormat="1" ht="13.5">
      <c r="A212" s="266"/>
      <c r="B212" s="266"/>
      <c r="C212" s="266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  <c r="CA212" s="12"/>
      <c r="CB212" s="12"/>
      <c r="CC212" s="12"/>
      <c r="CD212" s="12"/>
      <c r="CE212" s="12"/>
      <c r="CF212" s="12"/>
      <c r="CG212" s="12"/>
      <c r="CH212" s="12"/>
      <c r="CI212" s="12"/>
      <c r="CJ212" s="12"/>
      <c r="CK212" s="12"/>
      <c r="CL212" s="12"/>
      <c r="CM212" s="12"/>
      <c r="CN212" s="12"/>
      <c r="CO212" s="12"/>
      <c r="CP212" s="12"/>
      <c r="CQ212" s="12"/>
      <c r="CR212" s="12"/>
      <c r="CS212" s="12"/>
      <c r="CT212" s="12"/>
      <c r="CU212" s="12"/>
      <c r="CV212" s="12"/>
      <c r="CW212" s="12"/>
      <c r="CX212" s="12"/>
      <c r="CY212" s="12"/>
      <c r="CZ212" s="12"/>
      <c r="DA212" s="12"/>
      <c r="DB212" s="12"/>
      <c r="DC212" s="12"/>
      <c r="DD212" s="12"/>
      <c r="DE212" s="12"/>
      <c r="DF212" s="12"/>
      <c r="DG212" s="12"/>
      <c r="DH212" s="12"/>
      <c r="DI212" s="12"/>
      <c r="DJ212" s="12"/>
      <c r="DK212" s="12"/>
    </row>
    <row r="213" spans="1:115" s="267" customFormat="1" ht="13.5">
      <c r="A213" s="266"/>
      <c r="B213" s="266"/>
      <c r="C213" s="266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  <c r="CA213" s="12"/>
      <c r="CB213" s="12"/>
      <c r="CC213" s="12"/>
      <c r="CD213" s="12"/>
      <c r="CE213" s="12"/>
      <c r="CF213" s="12"/>
      <c r="CG213" s="12"/>
      <c r="CH213" s="12"/>
      <c r="CI213" s="12"/>
      <c r="CJ213" s="12"/>
      <c r="CK213" s="12"/>
      <c r="CL213" s="12"/>
      <c r="CM213" s="12"/>
      <c r="CN213" s="12"/>
      <c r="CO213" s="12"/>
      <c r="CP213" s="12"/>
      <c r="CQ213" s="12"/>
      <c r="CR213" s="12"/>
      <c r="CS213" s="12"/>
      <c r="CT213" s="12"/>
      <c r="CU213" s="12"/>
      <c r="CV213" s="12"/>
      <c r="CW213" s="12"/>
      <c r="CX213" s="12"/>
      <c r="CY213" s="12"/>
      <c r="CZ213" s="12"/>
      <c r="DA213" s="12"/>
      <c r="DB213" s="12"/>
      <c r="DC213" s="12"/>
      <c r="DD213" s="12"/>
      <c r="DE213" s="12"/>
      <c r="DF213" s="12"/>
      <c r="DG213" s="12"/>
      <c r="DH213" s="12"/>
      <c r="DI213" s="12"/>
      <c r="DJ213" s="12"/>
      <c r="DK213" s="12"/>
    </row>
    <row r="214" spans="1:115" s="267" customFormat="1" ht="13.5">
      <c r="A214" s="266"/>
      <c r="B214" s="266"/>
      <c r="C214" s="266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  <c r="CA214" s="12"/>
      <c r="CB214" s="12"/>
      <c r="CC214" s="12"/>
      <c r="CD214" s="12"/>
      <c r="CE214" s="12"/>
      <c r="CF214" s="12"/>
      <c r="CG214" s="12"/>
      <c r="CH214" s="12"/>
      <c r="CI214" s="12"/>
      <c r="CJ214" s="12"/>
      <c r="CK214" s="12"/>
      <c r="CL214" s="12"/>
      <c r="CM214" s="12"/>
      <c r="CN214" s="12"/>
      <c r="CO214" s="12"/>
      <c r="CP214" s="12"/>
      <c r="CQ214" s="12"/>
      <c r="CR214" s="12"/>
      <c r="CS214" s="12"/>
      <c r="CT214" s="12"/>
      <c r="CU214" s="12"/>
      <c r="CV214" s="12"/>
      <c r="CW214" s="12"/>
      <c r="CX214" s="12"/>
      <c r="CY214" s="12"/>
      <c r="CZ214" s="12"/>
      <c r="DA214" s="12"/>
      <c r="DB214" s="12"/>
      <c r="DC214" s="12"/>
      <c r="DD214" s="12"/>
      <c r="DE214" s="12"/>
      <c r="DF214" s="12"/>
      <c r="DG214" s="12"/>
      <c r="DH214" s="12"/>
      <c r="DI214" s="12"/>
      <c r="DJ214" s="12"/>
      <c r="DK214" s="12"/>
    </row>
    <row r="215" spans="1:115" s="267" customFormat="1" ht="13.5">
      <c r="A215" s="266"/>
      <c r="B215" s="266"/>
      <c r="C215" s="266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BZ215" s="12"/>
      <c r="CA215" s="12"/>
      <c r="CB215" s="12"/>
      <c r="CC215" s="12"/>
      <c r="CD215" s="12"/>
      <c r="CE215" s="12"/>
      <c r="CF215" s="12"/>
      <c r="CG215" s="12"/>
      <c r="CH215" s="12"/>
      <c r="CI215" s="12"/>
      <c r="CJ215" s="12"/>
      <c r="CK215" s="12"/>
      <c r="CL215" s="12"/>
      <c r="CM215" s="12"/>
      <c r="CN215" s="12"/>
      <c r="CO215" s="12"/>
      <c r="CP215" s="12"/>
      <c r="CQ215" s="12"/>
      <c r="CR215" s="12"/>
      <c r="CS215" s="12"/>
      <c r="CT215" s="12"/>
      <c r="CU215" s="12"/>
      <c r="CV215" s="12"/>
      <c r="CW215" s="12"/>
      <c r="CX215" s="12"/>
      <c r="CY215" s="12"/>
      <c r="CZ215" s="12"/>
      <c r="DA215" s="12"/>
      <c r="DB215" s="12"/>
      <c r="DC215" s="12"/>
      <c r="DD215" s="12"/>
      <c r="DE215" s="12"/>
      <c r="DF215" s="12"/>
      <c r="DG215" s="12"/>
      <c r="DH215" s="12"/>
      <c r="DI215" s="12"/>
      <c r="DJ215" s="12"/>
      <c r="DK215" s="12"/>
    </row>
    <row r="216" spans="1:115" s="267" customFormat="1" ht="13.5">
      <c r="A216" s="266"/>
      <c r="B216" s="266"/>
      <c r="C216" s="266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12"/>
      <c r="BX216" s="12"/>
      <c r="BY216" s="12"/>
      <c r="BZ216" s="12"/>
      <c r="CA216" s="12"/>
      <c r="CB216" s="12"/>
      <c r="CC216" s="12"/>
      <c r="CD216" s="12"/>
      <c r="CE216" s="12"/>
      <c r="CF216" s="12"/>
      <c r="CG216" s="12"/>
      <c r="CH216" s="12"/>
      <c r="CI216" s="12"/>
      <c r="CJ216" s="12"/>
      <c r="CK216" s="12"/>
      <c r="CL216" s="12"/>
      <c r="CM216" s="12"/>
      <c r="CN216" s="12"/>
      <c r="CO216" s="12"/>
      <c r="CP216" s="12"/>
      <c r="CQ216" s="12"/>
      <c r="CR216" s="12"/>
      <c r="CS216" s="12"/>
      <c r="CT216" s="12"/>
      <c r="CU216" s="12"/>
      <c r="CV216" s="12"/>
      <c r="CW216" s="12"/>
      <c r="CX216" s="12"/>
      <c r="CY216" s="12"/>
      <c r="CZ216" s="12"/>
      <c r="DA216" s="12"/>
      <c r="DB216" s="12"/>
      <c r="DC216" s="12"/>
      <c r="DD216" s="12"/>
      <c r="DE216" s="12"/>
      <c r="DF216" s="12"/>
      <c r="DG216" s="12"/>
      <c r="DH216" s="12"/>
      <c r="DI216" s="12"/>
      <c r="DJ216" s="12"/>
      <c r="DK216" s="12"/>
    </row>
    <row r="217" spans="1:115" s="267" customFormat="1" ht="13.5">
      <c r="A217" s="266"/>
      <c r="B217" s="266"/>
      <c r="C217" s="266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  <c r="CA217" s="12"/>
      <c r="CB217" s="12"/>
      <c r="CC217" s="12"/>
      <c r="CD217" s="12"/>
      <c r="CE217" s="12"/>
      <c r="CF217" s="12"/>
      <c r="CG217" s="12"/>
      <c r="CH217" s="12"/>
      <c r="CI217" s="12"/>
      <c r="CJ217" s="12"/>
      <c r="CK217" s="12"/>
      <c r="CL217" s="12"/>
      <c r="CM217" s="12"/>
      <c r="CN217" s="12"/>
      <c r="CO217" s="12"/>
      <c r="CP217" s="12"/>
      <c r="CQ217" s="12"/>
      <c r="CR217" s="12"/>
      <c r="CS217" s="12"/>
      <c r="CT217" s="12"/>
      <c r="CU217" s="12"/>
      <c r="CV217" s="12"/>
      <c r="CW217" s="12"/>
      <c r="CX217" s="12"/>
      <c r="CY217" s="12"/>
      <c r="CZ217" s="12"/>
      <c r="DA217" s="12"/>
      <c r="DB217" s="12"/>
      <c r="DC217" s="12"/>
      <c r="DD217" s="12"/>
      <c r="DE217" s="12"/>
      <c r="DF217" s="12"/>
      <c r="DG217" s="12"/>
      <c r="DH217" s="12"/>
      <c r="DI217" s="12"/>
      <c r="DJ217" s="12"/>
      <c r="DK217" s="12"/>
    </row>
    <row r="218" spans="1:115" s="267" customFormat="1" ht="13.5">
      <c r="A218" s="266"/>
      <c r="B218" s="266"/>
      <c r="C218" s="266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  <c r="CA218" s="12"/>
      <c r="CB218" s="12"/>
      <c r="CC218" s="12"/>
      <c r="CD218" s="12"/>
      <c r="CE218" s="12"/>
      <c r="CF218" s="12"/>
      <c r="CG218" s="12"/>
      <c r="CH218" s="12"/>
      <c r="CI218" s="12"/>
      <c r="CJ218" s="12"/>
      <c r="CK218" s="12"/>
      <c r="CL218" s="12"/>
      <c r="CM218" s="12"/>
      <c r="CN218" s="12"/>
      <c r="CO218" s="12"/>
      <c r="CP218" s="12"/>
      <c r="CQ218" s="12"/>
      <c r="CR218" s="12"/>
      <c r="CS218" s="12"/>
      <c r="CT218" s="12"/>
      <c r="CU218" s="12"/>
      <c r="CV218" s="12"/>
      <c r="CW218" s="12"/>
      <c r="CX218" s="12"/>
      <c r="CY218" s="12"/>
      <c r="CZ218" s="12"/>
      <c r="DA218" s="12"/>
      <c r="DB218" s="12"/>
      <c r="DC218" s="12"/>
      <c r="DD218" s="12"/>
      <c r="DE218" s="12"/>
      <c r="DF218" s="12"/>
      <c r="DG218" s="12"/>
      <c r="DH218" s="12"/>
      <c r="DI218" s="12"/>
      <c r="DJ218" s="12"/>
      <c r="DK218" s="12"/>
    </row>
    <row r="219" spans="1:115" s="267" customFormat="1" ht="13.5">
      <c r="A219" s="266"/>
      <c r="B219" s="266"/>
      <c r="C219" s="266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  <c r="CA219" s="12"/>
      <c r="CB219" s="12"/>
      <c r="CC219" s="12"/>
      <c r="CD219" s="12"/>
      <c r="CE219" s="12"/>
      <c r="CF219" s="12"/>
      <c r="CG219" s="12"/>
      <c r="CH219" s="12"/>
      <c r="CI219" s="12"/>
      <c r="CJ219" s="12"/>
      <c r="CK219" s="12"/>
      <c r="CL219" s="12"/>
      <c r="CM219" s="12"/>
      <c r="CN219" s="12"/>
      <c r="CO219" s="12"/>
      <c r="CP219" s="12"/>
      <c r="CQ219" s="12"/>
      <c r="CR219" s="12"/>
      <c r="CS219" s="12"/>
      <c r="CT219" s="12"/>
      <c r="CU219" s="12"/>
      <c r="CV219" s="12"/>
      <c r="CW219" s="12"/>
      <c r="CX219" s="12"/>
      <c r="CY219" s="12"/>
      <c r="CZ219" s="12"/>
      <c r="DA219" s="12"/>
      <c r="DB219" s="12"/>
      <c r="DC219" s="12"/>
      <c r="DD219" s="12"/>
      <c r="DE219" s="12"/>
      <c r="DF219" s="12"/>
      <c r="DG219" s="12"/>
      <c r="DH219" s="12"/>
      <c r="DI219" s="12"/>
      <c r="DJ219" s="12"/>
      <c r="DK219" s="12"/>
    </row>
    <row r="220" spans="1:115" s="267" customFormat="1" ht="13.5">
      <c r="A220" s="266"/>
      <c r="B220" s="266"/>
      <c r="C220" s="266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  <c r="CA220" s="12"/>
      <c r="CB220" s="12"/>
      <c r="CC220" s="12"/>
      <c r="CD220" s="12"/>
      <c r="CE220" s="12"/>
      <c r="CF220" s="12"/>
      <c r="CG220" s="12"/>
      <c r="CH220" s="12"/>
      <c r="CI220" s="12"/>
      <c r="CJ220" s="12"/>
      <c r="CK220" s="12"/>
      <c r="CL220" s="12"/>
      <c r="CM220" s="12"/>
      <c r="CN220" s="12"/>
      <c r="CO220" s="12"/>
      <c r="CP220" s="12"/>
      <c r="CQ220" s="12"/>
      <c r="CR220" s="12"/>
      <c r="CS220" s="12"/>
      <c r="CT220" s="12"/>
      <c r="CU220" s="12"/>
      <c r="CV220" s="12"/>
      <c r="CW220" s="12"/>
      <c r="CX220" s="12"/>
      <c r="CY220" s="12"/>
      <c r="CZ220" s="12"/>
      <c r="DA220" s="12"/>
      <c r="DB220" s="12"/>
      <c r="DC220" s="12"/>
      <c r="DD220" s="12"/>
      <c r="DE220" s="12"/>
      <c r="DF220" s="12"/>
      <c r="DG220" s="12"/>
      <c r="DH220" s="12"/>
      <c r="DI220" s="12"/>
      <c r="DJ220" s="12"/>
      <c r="DK220" s="12"/>
    </row>
    <row r="221" spans="1:115" s="267" customFormat="1" ht="13.5">
      <c r="A221" s="266"/>
      <c r="B221" s="266"/>
      <c r="C221" s="266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  <c r="CA221" s="12"/>
      <c r="CB221" s="12"/>
      <c r="CC221" s="12"/>
      <c r="CD221" s="12"/>
      <c r="CE221" s="12"/>
      <c r="CF221" s="12"/>
      <c r="CG221" s="12"/>
      <c r="CH221" s="12"/>
      <c r="CI221" s="12"/>
      <c r="CJ221" s="12"/>
      <c r="CK221" s="12"/>
      <c r="CL221" s="12"/>
      <c r="CM221" s="12"/>
      <c r="CN221" s="12"/>
      <c r="CO221" s="12"/>
      <c r="CP221" s="12"/>
      <c r="CQ221" s="12"/>
      <c r="CR221" s="12"/>
      <c r="CS221" s="12"/>
      <c r="CT221" s="12"/>
      <c r="CU221" s="12"/>
      <c r="CV221" s="12"/>
      <c r="CW221" s="12"/>
      <c r="CX221" s="12"/>
      <c r="CY221" s="12"/>
      <c r="CZ221" s="12"/>
      <c r="DA221" s="12"/>
      <c r="DB221" s="12"/>
      <c r="DC221" s="12"/>
      <c r="DD221" s="12"/>
      <c r="DE221" s="12"/>
      <c r="DF221" s="12"/>
      <c r="DG221" s="12"/>
      <c r="DH221" s="12"/>
      <c r="DI221" s="12"/>
      <c r="DJ221" s="12"/>
      <c r="DK221" s="12"/>
    </row>
    <row r="222" spans="1:115" s="267" customFormat="1" ht="13.5">
      <c r="A222" s="266"/>
      <c r="B222" s="266"/>
      <c r="C222" s="266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  <c r="CA222" s="12"/>
      <c r="CB222" s="12"/>
      <c r="CC222" s="12"/>
      <c r="CD222" s="12"/>
      <c r="CE222" s="12"/>
      <c r="CF222" s="12"/>
      <c r="CG222" s="12"/>
      <c r="CH222" s="12"/>
      <c r="CI222" s="12"/>
      <c r="CJ222" s="12"/>
      <c r="CK222" s="12"/>
      <c r="CL222" s="12"/>
      <c r="CM222" s="12"/>
      <c r="CN222" s="12"/>
      <c r="CO222" s="12"/>
      <c r="CP222" s="12"/>
      <c r="CQ222" s="12"/>
      <c r="CR222" s="12"/>
      <c r="CS222" s="12"/>
      <c r="CT222" s="12"/>
      <c r="CU222" s="12"/>
      <c r="CV222" s="12"/>
      <c r="CW222" s="12"/>
      <c r="CX222" s="12"/>
      <c r="CY222" s="12"/>
      <c r="CZ222" s="12"/>
      <c r="DA222" s="12"/>
      <c r="DB222" s="12"/>
      <c r="DC222" s="12"/>
      <c r="DD222" s="12"/>
      <c r="DE222" s="12"/>
      <c r="DF222" s="12"/>
      <c r="DG222" s="12"/>
      <c r="DH222" s="12"/>
      <c r="DI222" s="12"/>
      <c r="DJ222" s="12"/>
      <c r="DK222" s="12"/>
    </row>
    <row r="223" spans="1:115" s="267" customFormat="1" ht="13.5">
      <c r="A223" s="266"/>
      <c r="B223" s="266"/>
      <c r="C223" s="266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BZ223" s="12"/>
      <c r="CA223" s="12"/>
      <c r="CB223" s="12"/>
      <c r="CC223" s="12"/>
      <c r="CD223" s="12"/>
      <c r="CE223" s="12"/>
      <c r="CF223" s="12"/>
      <c r="CG223" s="12"/>
      <c r="CH223" s="12"/>
      <c r="CI223" s="12"/>
      <c r="CJ223" s="12"/>
      <c r="CK223" s="12"/>
      <c r="CL223" s="12"/>
      <c r="CM223" s="12"/>
      <c r="CN223" s="12"/>
      <c r="CO223" s="12"/>
      <c r="CP223" s="12"/>
      <c r="CQ223" s="12"/>
      <c r="CR223" s="12"/>
      <c r="CS223" s="12"/>
      <c r="CT223" s="12"/>
      <c r="CU223" s="12"/>
      <c r="CV223" s="12"/>
      <c r="CW223" s="12"/>
      <c r="CX223" s="12"/>
      <c r="CY223" s="12"/>
      <c r="CZ223" s="12"/>
      <c r="DA223" s="12"/>
      <c r="DB223" s="12"/>
      <c r="DC223" s="12"/>
      <c r="DD223" s="12"/>
      <c r="DE223" s="12"/>
      <c r="DF223" s="12"/>
      <c r="DG223" s="12"/>
      <c r="DH223" s="12"/>
      <c r="DI223" s="12"/>
      <c r="DJ223" s="12"/>
      <c r="DK223" s="12"/>
    </row>
    <row r="224" spans="1:115" s="267" customFormat="1" ht="13.5">
      <c r="A224" s="266"/>
      <c r="B224" s="266"/>
      <c r="C224" s="266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  <c r="CA224" s="12"/>
      <c r="CB224" s="12"/>
      <c r="CC224" s="12"/>
      <c r="CD224" s="12"/>
      <c r="CE224" s="12"/>
      <c r="CF224" s="12"/>
      <c r="CG224" s="12"/>
      <c r="CH224" s="12"/>
      <c r="CI224" s="12"/>
      <c r="CJ224" s="12"/>
      <c r="CK224" s="12"/>
      <c r="CL224" s="12"/>
      <c r="CM224" s="12"/>
      <c r="CN224" s="12"/>
      <c r="CO224" s="12"/>
      <c r="CP224" s="12"/>
      <c r="CQ224" s="12"/>
      <c r="CR224" s="12"/>
      <c r="CS224" s="12"/>
      <c r="CT224" s="12"/>
      <c r="CU224" s="12"/>
      <c r="CV224" s="12"/>
      <c r="CW224" s="12"/>
      <c r="CX224" s="12"/>
      <c r="CY224" s="12"/>
      <c r="CZ224" s="12"/>
      <c r="DA224" s="12"/>
      <c r="DB224" s="12"/>
      <c r="DC224" s="12"/>
      <c r="DD224" s="12"/>
      <c r="DE224" s="12"/>
      <c r="DF224" s="12"/>
      <c r="DG224" s="12"/>
      <c r="DH224" s="12"/>
      <c r="DI224" s="12"/>
      <c r="DJ224" s="12"/>
      <c r="DK224" s="12"/>
    </row>
    <row r="225" spans="1:115" s="267" customFormat="1" ht="13.5">
      <c r="A225" s="266"/>
      <c r="B225" s="266"/>
      <c r="C225" s="266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  <c r="CA225" s="12"/>
      <c r="CB225" s="12"/>
      <c r="CC225" s="12"/>
      <c r="CD225" s="12"/>
      <c r="CE225" s="12"/>
      <c r="CF225" s="12"/>
      <c r="CG225" s="12"/>
      <c r="CH225" s="12"/>
      <c r="CI225" s="12"/>
      <c r="CJ225" s="12"/>
      <c r="CK225" s="12"/>
      <c r="CL225" s="12"/>
      <c r="CM225" s="12"/>
      <c r="CN225" s="12"/>
      <c r="CO225" s="12"/>
      <c r="CP225" s="12"/>
      <c r="CQ225" s="12"/>
      <c r="CR225" s="12"/>
      <c r="CS225" s="12"/>
      <c r="CT225" s="12"/>
      <c r="CU225" s="12"/>
      <c r="CV225" s="12"/>
      <c r="CW225" s="12"/>
      <c r="CX225" s="12"/>
      <c r="CY225" s="12"/>
      <c r="CZ225" s="12"/>
      <c r="DA225" s="12"/>
      <c r="DB225" s="12"/>
      <c r="DC225" s="12"/>
      <c r="DD225" s="12"/>
      <c r="DE225" s="12"/>
      <c r="DF225" s="12"/>
      <c r="DG225" s="12"/>
      <c r="DH225" s="12"/>
      <c r="DI225" s="12"/>
      <c r="DJ225" s="12"/>
      <c r="DK225" s="12"/>
    </row>
    <row r="226" spans="1:115" s="267" customFormat="1" ht="13.5">
      <c r="A226" s="266"/>
      <c r="B226" s="266"/>
      <c r="C226" s="266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  <c r="BZ226" s="12"/>
      <c r="CA226" s="12"/>
      <c r="CB226" s="12"/>
      <c r="CC226" s="12"/>
      <c r="CD226" s="12"/>
      <c r="CE226" s="12"/>
      <c r="CF226" s="12"/>
      <c r="CG226" s="12"/>
      <c r="CH226" s="12"/>
      <c r="CI226" s="12"/>
      <c r="CJ226" s="12"/>
      <c r="CK226" s="12"/>
      <c r="CL226" s="12"/>
      <c r="CM226" s="12"/>
      <c r="CN226" s="12"/>
      <c r="CO226" s="12"/>
      <c r="CP226" s="12"/>
      <c r="CQ226" s="12"/>
      <c r="CR226" s="12"/>
      <c r="CS226" s="12"/>
      <c r="CT226" s="12"/>
      <c r="CU226" s="12"/>
      <c r="CV226" s="12"/>
      <c r="CW226" s="12"/>
      <c r="CX226" s="12"/>
      <c r="CY226" s="12"/>
      <c r="CZ226" s="12"/>
      <c r="DA226" s="12"/>
      <c r="DB226" s="12"/>
      <c r="DC226" s="12"/>
      <c r="DD226" s="12"/>
      <c r="DE226" s="12"/>
      <c r="DF226" s="12"/>
      <c r="DG226" s="12"/>
      <c r="DH226" s="12"/>
      <c r="DI226" s="12"/>
      <c r="DJ226" s="12"/>
      <c r="DK226" s="12"/>
    </row>
    <row r="227" spans="1:115" s="267" customFormat="1" ht="13.5">
      <c r="A227" s="266"/>
      <c r="B227" s="266"/>
      <c r="C227" s="266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/>
      <c r="BW227" s="12"/>
      <c r="BX227" s="12"/>
      <c r="BY227" s="12"/>
      <c r="BZ227" s="12"/>
      <c r="CA227" s="12"/>
      <c r="CB227" s="12"/>
      <c r="CC227" s="12"/>
      <c r="CD227" s="12"/>
      <c r="CE227" s="12"/>
      <c r="CF227" s="12"/>
      <c r="CG227" s="12"/>
      <c r="CH227" s="12"/>
      <c r="CI227" s="12"/>
      <c r="CJ227" s="12"/>
      <c r="CK227" s="12"/>
      <c r="CL227" s="12"/>
      <c r="CM227" s="12"/>
      <c r="CN227" s="12"/>
      <c r="CO227" s="12"/>
      <c r="CP227" s="12"/>
      <c r="CQ227" s="12"/>
      <c r="CR227" s="12"/>
      <c r="CS227" s="12"/>
      <c r="CT227" s="12"/>
      <c r="CU227" s="12"/>
      <c r="CV227" s="12"/>
      <c r="CW227" s="12"/>
      <c r="CX227" s="12"/>
      <c r="CY227" s="12"/>
      <c r="CZ227" s="12"/>
      <c r="DA227" s="12"/>
      <c r="DB227" s="12"/>
      <c r="DC227" s="12"/>
      <c r="DD227" s="12"/>
      <c r="DE227" s="12"/>
      <c r="DF227" s="12"/>
      <c r="DG227" s="12"/>
      <c r="DH227" s="12"/>
      <c r="DI227" s="12"/>
      <c r="DJ227" s="12"/>
      <c r="DK227" s="12"/>
    </row>
    <row r="228" spans="1:115" s="267" customFormat="1" ht="13.5">
      <c r="A228" s="266"/>
      <c r="B228" s="266"/>
      <c r="C228" s="266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2"/>
      <c r="BX228" s="12"/>
      <c r="BY228" s="12"/>
      <c r="BZ228" s="12"/>
      <c r="CA228" s="12"/>
      <c r="CB228" s="12"/>
      <c r="CC228" s="12"/>
      <c r="CD228" s="12"/>
      <c r="CE228" s="12"/>
      <c r="CF228" s="12"/>
      <c r="CG228" s="12"/>
      <c r="CH228" s="12"/>
      <c r="CI228" s="12"/>
      <c r="CJ228" s="12"/>
      <c r="CK228" s="12"/>
      <c r="CL228" s="12"/>
      <c r="CM228" s="12"/>
      <c r="CN228" s="12"/>
      <c r="CO228" s="12"/>
      <c r="CP228" s="12"/>
      <c r="CQ228" s="12"/>
      <c r="CR228" s="12"/>
      <c r="CS228" s="12"/>
      <c r="CT228" s="12"/>
      <c r="CU228" s="12"/>
      <c r="CV228" s="12"/>
      <c r="CW228" s="12"/>
      <c r="CX228" s="12"/>
      <c r="CY228" s="12"/>
      <c r="CZ228" s="12"/>
      <c r="DA228" s="12"/>
      <c r="DB228" s="12"/>
      <c r="DC228" s="12"/>
      <c r="DD228" s="12"/>
      <c r="DE228" s="12"/>
      <c r="DF228" s="12"/>
      <c r="DG228" s="12"/>
      <c r="DH228" s="12"/>
      <c r="DI228" s="12"/>
      <c r="DJ228" s="12"/>
      <c r="DK228" s="12"/>
    </row>
    <row r="229" spans="1:115" s="267" customFormat="1" ht="13.5">
      <c r="A229" s="266"/>
      <c r="B229" s="266"/>
      <c r="C229" s="266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BZ229" s="12"/>
      <c r="CA229" s="12"/>
      <c r="CB229" s="12"/>
      <c r="CC229" s="12"/>
      <c r="CD229" s="12"/>
      <c r="CE229" s="12"/>
      <c r="CF229" s="12"/>
      <c r="CG229" s="12"/>
      <c r="CH229" s="12"/>
      <c r="CI229" s="12"/>
      <c r="CJ229" s="12"/>
      <c r="CK229" s="12"/>
      <c r="CL229" s="12"/>
      <c r="CM229" s="12"/>
      <c r="CN229" s="12"/>
      <c r="CO229" s="12"/>
      <c r="CP229" s="12"/>
      <c r="CQ229" s="12"/>
      <c r="CR229" s="12"/>
      <c r="CS229" s="12"/>
      <c r="CT229" s="12"/>
      <c r="CU229" s="12"/>
      <c r="CV229" s="12"/>
      <c r="CW229" s="12"/>
      <c r="CX229" s="12"/>
      <c r="CY229" s="12"/>
      <c r="CZ229" s="12"/>
      <c r="DA229" s="12"/>
      <c r="DB229" s="12"/>
      <c r="DC229" s="12"/>
      <c r="DD229" s="12"/>
      <c r="DE229" s="12"/>
      <c r="DF229" s="12"/>
      <c r="DG229" s="12"/>
      <c r="DH229" s="12"/>
      <c r="DI229" s="12"/>
      <c r="DJ229" s="12"/>
      <c r="DK229" s="12"/>
    </row>
    <row r="230" spans="1:115" s="267" customFormat="1" ht="13.5">
      <c r="A230" s="266"/>
      <c r="B230" s="266"/>
      <c r="C230" s="266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  <c r="BZ230" s="12"/>
      <c r="CA230" s="12"/>
      <c r="CB230" s="12"/>
      <c r="CC230" s="12"/>
      <c r="CD230" s="12"/>
      <c r="CE230" s="12"/>
      <c r="CF230" s="12"/>
      <c r="CG230" s="12"/>
      <c r="CH230" s="12"/>
      <c r="CI230" s="12"/>
      <c r="CJ230" s="12"/>
      <c r="CK230" s="12"/>
      <c r="CL230" s="12"/>
      <c r="CM230" s="12"/>
      <c r="CN230" s="12"/>
      <c r="CO230" s="12"/>
      <c r="CP230" s="12"/>
      <c r="CQ230" s="12"/>
      <c r="CR230" s="12"/>
      <c r="CS230" s="12"/>
      <c r="CT230" s="12"/>
      <c r="CU230" s="12"/>
      <c r="CV230" s="12"/>
      <c r="CW230" s="12"/>
      <c r="CX230" s="12"/>
      <c r="CY230" s="12"/>
      <c r="CZ230" s="12"/>
      <c r="DA230" s="12"/>
      <c r="DB230" s="12"/>
      <c r="DC230" s="12"/>
      <c r="DD230" s="12"/>
      <c r="DE230" s="12"/>
      <c r="DF230" s="12"/>
      <c r="DG230" s="12"/>
      <c r="DH230" s="12"/>
      <c r="DI230" s="12"/>
      <c r="DJ230" s="12"/>
      <c r="DK230" s="12"/>
    </row>
    <row r="231" spans="1:115" s="267" customFormat="1" ht="13.5">
      <c r="A231" s="266"/>
      <c r="B231" s="266"/>
      <c r="C231" s="266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12"/>
      <c r="BZ231" s="12"/>
      <c r="CA231" s="12"/>
      <c r="CB231" s="12"/>
      <c r="CC231" s="12"/>
      <c r="CD231" s="12"/>
      <c r="CE231" s="12"/>
      <c r="CF231" s="12"/>
      <c r="CG231" s="12"/>
      <c r="CH231" s="12"/>
      <c r="CI231" s="12"/>
      <c r="CJ231" s="12"/>
      <c r="CK231" s="12"/>
      <c r="CL231" s="12"/>
      <c r="CM231" s="12"/>
      <c r="CN231" s="12"/>
      <c r="CO231" s="12"/>
      <c r="CP231" s="12"/>
      <c r="CQ231" s="12"/>
      <c r="CR231" s="12"/>
      <c r="CS231" s="12"/>
      <c r="CT231" s="12"/>
      <c r="CU231" s="12"/>
      <c r="CV231" s="12"/>
      <c r="CW231" s="12"/>
      <c r="CX231" s="12"/>
      <c r="CY231" s="12"/>
      <c r="CZ231" s="12"/>
      <c r="DA231" s="12"/>
      <c r="DB231" s="12"/>
      <c r="DC231" s="12"/>
      <c r="DD231" s="12"/>
      <c r="DE231" s="12"/>
      <c r="DF231" s="12"/>
      <c r="DG231" s="12"/>
      <c r="DH231" s="12"/>
      <c r="DI231" s="12"/>
      <c r="DJ231" s="12"/>
      <c r="DK231" s="12"/>
    </row>
    <row r="232" spans="1:115" s="267" customFormat="1" ht="13.5">
      <c r="A232" s="266"/>
      <c r="B232" s="266"/>
      <c r="C232" s="266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  <c r="BY232" s="12"/>
      <c r="BZ232" s="12"/>
      <c r="CA232" s="12"/>
      <c r="CB232" s="12"/>
      <c r="CC232" s="12"/>
      <c r="CD232" s="12"/>
      <c r="CE232" s="12"/>
      <c r="CF232" s="12"/>
      <c r="CG232" s="12"/>
      <c r="CH232" s="12"/>
      <c r="CI232" s="12"/>
      <c r="CJ232" s="12"/>
      <c r="CK232" s="12"/>
      <c r="CL232" s="12"/>
      <c r="CM232" s="12"/>
      <c r="CN232" s="12"/>
      <c r="CO232" s="12"/>
      <c r="CP232" s="12"/>
      <c r="CQ232" s="12"/>
      <c r="CR232" s="12"/>
      <c r="CS232" s="12"/>
      <c r="CT232" s="12"/>
      <c r="CU232" s="12"/>
      <c r="CV232" s="12"/>
      <c r="CW232" s="12"/>
      <c r="CX232" s="12"/>
      <c r="CY232" s="12"/>
      <c r="CZ232" s="12"/>
      <c r="DA232" s="12"/>
      <c r="DB232" s="12"/>
      <c r="DC232" s="12"/>
      <c r="DD232" s="12"/>
      <c r="DE232" s="12"/>
      <c r="DF232" s="12"/>
      <c r="DG232" s="12"/>
      <c r="DH232" s="12"/>
      <c r="DI232" s="12"/>
      <c r="DJ232" s="12"/>
      <c r="DK232" s="12"/>
    </row>
    <row r="233" spans="1:115" s="267" customFormat="1" ht="13.5">
      <c r="A233" s="266"/>
      <c r="B233" s="266"/>
      <c r="C233" s="266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  <c r="BW233" s="12"/>
      <c r="BX233" s="12"/>
      <c r="BY233" s="12"/>
      <c r="BZ233" s="12"/>
      <c r="CA233" s="12"/>
      <c r="CB233" s="12"/>
      <c r="CC233" s="12"/>
      <c r="CD233" s="12"/>
      <c r="CE233" s="12"/>
      <c r="CF233" s="12"/>
      <c r="CG233" s="12"/>
      <c r="CH233" s="12"/>
      <c r="CI233" s="12"/>
      <c r="CJ233" s="12"/>
      <c r="CK233" s="12"/>
      <c r="CL233" s="12"/>
      <c r="CM233" s="12"/>
      <c r="CN233" s="12"/>
      <c r="CO233" s="12"/>
      <c r="CP233" s="12"/>
      <c r="CQ233" s="12"/>
      <c r="CR233" s="12"/>
      <c r="CS233" s="12"/>
      <c r="CT233" s="12"/>
      <c r="CU233" s="12"/>
      <c r="CV233" s="12"/>
      <c r="CW233" s="12"/>
      <c r="CX233" s="12"/>
      <c r="CY233" s="12"/>
      <c r="CZ233" s="12"/>
      <c r="DA233" s="12"/>
      <c r="DB233" s="12"/>
      <c r="DC233" s="12"/>
      <c r="DD233" s="12"/>
      <c r="DE233" s="12"/>
      <c r="DF233" s="12"/>
      <c r="DG233" s="12"/>
      <c r="DH233" s="12"/>
      <c r="DI233" s="12"/>
      <c r="DJ233" s="12"/>
      <c r="DK233" s="12"/>
    </row>
    <row r="234" spans="1:115" s="267" customFormat="1" ht="13.5">
      <c r="A234" s="266"/>
      <c r="B234" s="266"/>
      <c r="C234" s="266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  <c r="BT234" s="12"/>
      <c r="BU234" s="12"/>
      <c r="BV234" s="12"/>
      <c r="BW234" s="12"/>
      <c r="BX234" s="12"/>
      <c r="BY234" s="12"/>
      <c r="BZ234" s="12"/>
      <c r="CA234" s="12"/>
      <c r="CB234" s="12"/>
      <c r="CC234" s="12"/>
      <c r="CD234" s="12"/>
      <c r="CE234" s="12"/>
      <c r="CF234" s="12"/>
      <c r="CG234" s="12"/>
      <c r="CH234" s="12"/>
      <c r="CI234" s="12"/>
      <c r="CJ234" s="12"/>
      <c r="CK234" s="12"/>
      <c r="CL234" s="12"/>
      <c r="CM234" s="12"/>
      <c r="CN234" s="12"/>
      <c r="CO234" s="12"/>
      <c r="CP234" s="12"/>
      <c r="CQ234" s="12"/>
      <c r="CR234" s="12"/>
      <c r="CS234" s="12"/>
      <c r="CT234" s="12"/>
      <c r="CU234" s="12"/>
      <c r="CV234" s="12"/>
      <c r="CW234" s="12"/>
      <c r="CX234" s="12"/>
      <c r="CY234" s="12"/>
      <c r="CZ234" s="12"/>
      <c r="DA234" s="12"/>
      <c r="DB234" s="12"/>
      <c r="DC234" s="12"/>
      <c r="DD234" s="12"/>
      <c r="DE234" s="12"/>
      <c r="DF234" s="12"/>
      <c r="DG234" s="12"/>
      <c r="DH234" s="12"/>
      <c r="DI234" s="12"/>
      <c r="DJ234" s="12"/>
      <c r="DK234" s="12"/>
    </row>
    <row r="235" spans="1:115" s="267" customFormat="1" ht="13.5">
      <c r="A235" s="266"/>
      <c r="B235" s="266"/>
      <c r="C235" s="266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  <c r="BU235" s="12"/>
      <c r="BV235" s="12"/>
      <c r="BW235" s="12"/>
      <c r="BX235" s="12"/>
      <c r="BY235" s="12"/>
      <c r="BZ235" s="12"/>
      <c r="CA235" s="12"/>
      <c r="CB235" s="12"/>
      <c r="CC235" s="12"/>
      <c r="CD235" s="12"/>
      <c r="CE235" s="12"/>
      <c r="CF235" s="12"/>
      <c r="CG235" s="12"/>
      <c r="CH235" s="12"/>
      <c r="CI235" s="12"/>
      <c r="CJ235" s="12"/>
      <c r="CK235" s="12"/>
      <c r="CL235" s="12"/>
      <c r="CM235" s="12"/>
      <c r="CN235" s="12"/>
      <c r="CO235" s="12"/>
      <c r="CP235" s="12"/>
      <c r="CQ235" s="12"/>
      <c r="CR235" s="12"/>
      <c r="CS235" s="12"/>
      <c r="CT235" s="12"/>
      <c r="CU235" s="12"/>
      <c r="CV235" s="12"/>
      <c r="CW235" s="12"/>
      <c r="CX235" s="12"/>
      <c r="CY235" s="12"/>
      <c r="CZ235" s="12"/>
      <c r="DA235" s="12"/>
      <c r="DB235" s="12"/>
      <c r="DC235" s="12"/>
      <c r="DD235" s="12"/>
      <c r="DE235" s="12"/>
      <c r="DF235" s="12"/>
      <c r="DG235" s="12"/>
      <c r="DH235" s="12"/>
      <c r="DI235" s="12"/>
      <c r="DJ235" s="12"/>
      <c r="DK235" s="12"/>
    </row>
    <row r="236" spans="1:115" s="267" customFormat="1" ht="13.5">
      <c r="A236" s="266"/>
      <c r="B236" s="266"/>
      <c r="C236" s="266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/>
      <c r="BW236" s="12"/>
      <c r="BX236" s="12"/>
      <c r="BY236" s="12"/>
      <c r="BZ236" s="12"/>
      <c r="CA236" s="12"/>
      <c r="CB236" s="12"/>
      <c r="CC236" s="12"/>
      <c r="CD236" s="12"/>
      <c r="CE236" s="12"/>
      <c r="CF236" s="12"/>
      <c r="CG236" s="12"/>
      <c r="CH236" s="12"/>
      <c r="CI236" s="12"/>
      <c r="CJ236" s="12"/>
      <c r="CK236" s="12"/>
      <c r="CL236" s="12"/>
      <c r="CM236" s="12"/>
      <c r="CN236" s="12"/>
      <c r="CO236" s="12"/>
      <c r="CP236" s="12"/>
      <c r="CQ236" s="12"/>
      <c r="CR236" s="12"/>
      <c r="CS236" s="12"/>
      <c r="CT236" s="12"/>
      <c r="CU236" s="12"/>
      <c r="CV236" s="12"/>
      <c r="CW236" s="12"/>
      <c r="CX236" s="12"/>
      <c r="CY236" s="12"/>
      <c r="CZ236" s="12"/>
      <c r="DA236" s="12"/>
      <c r="DB236" s="12"/>
      <c r="DC236" s="12"/>
      <c r="DD236" s="12"/>
      <c r="DE236" s="12"/>
      <c r="DF236" s="12"/>
      <c r="DG236" s="12"/>
      <c r="DH236" s="12"/>
      <c r="DI236" s="12"/>
      <c r="DJ236" s="12"/>
      <c r="DK236" s="12"/>
    </row>
    <row r="237" spans="1:115" s="267" customFormat="1" ht="13.5">
      <c r="A237" s="266"/>
      <c r="B237" s="266"/>
      <c r="C237" s="266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  <c r="BT237" s="12"/>
      <c r="BU237" s="12"/>
      <c r="BV237" s="12"/>
      <c r="BW237" s="12"/>
      <c r="BX237" s="12"/>
      <c r="BY237" s="12"/>
      <c r="BZ237" s="12"/>
      <c r="CA237" s="12"/>
      <c r="CB237" s="12"/>
      <c r="CC237" s="12"/>
      <c r="CD237" s="12"/>
      <c r="CE237" s="12"/>
      <c r="CF237" s="12"/>
      <c r="CG237" s="12"/>
      <c r="CH237" s="12"/>
      <c r="CI237" s="12"/>
      <c r="CJ237" s="12"/>
      <c r="CK237" s="12"/>
      <c r="CL237" s="12"/>
      <c r="CM237" s="12"/>
      <c r="CN237" s="12"/>
      <c r="CO237" s="12"/>
      <c r="CP237" s="12"/>
      <c r="CQ237" s="12"/>
      <c r="CR237" s="12"/>
      <c r="CS237" s="12"/>
      <c r="CT237" s="12"/>
      <c r="CU237" s="12"/>
      <c r="CV237" s="12"/>
      <c r="CW237" s="12"/>
      <c r="CX237" s="12"/>
      <c r="CY237" s="12"/>
      <c r="CZ237" s="12"/>
      <c r="DA237" s="12"/>
      <c r="DB237" s="12"/>
      <c r="DC237" s="12"/>
      <c r="DD237" s="12"/>
      <c r="DE237" s="12"/>
      <c r="DF237" s="12"/>
      <c r="DG237" s="12"/>
      <c r="DH237" s="12"/>
      <c r="DI237" s="12"/>
      <c r="DJ237" s="12"/>
      <c r="DK237" s="12"/>
    </row>
    <row r="238" spans="1:115" s="267" customFormat="1" ht="13.5">
      <c r="A238" s="266"/>
      <c r="B238" s="266"/>
      <c r="C238" s="266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  <c r="BT238" s="12"/>
      <c r="BU238" s="12"/>
      <c r="BV238" s="12"/>
      <c r="BW238" s="12"/>
      <c r="BX238" s="12"/>
      <c r="BY238" s="12"/>
      <c r="BZ238" s="12"/>
      <c r="CA238" s="12"/>
      <c r="CB238" s="12"/>
      <c r="CC238" s="12"/>
      <c r="CD238" s="12"/>
      <c r="CE238" s="12"/>
      <c r="CF238" s="12"/>
      <c r="CG238" s="12"/>
      <c r="CH238" s="12"/>
      <c r="CI238" s="12"/>
      <c r="CJ238" s="12"/>
      <c r="CK238" s="12"/>
      <c r="CL238" s="12"/>
      <c r="CM238" s="12"/>
      <c r="CN238" s="12"/>
      <c r="CO238" s="12"/>
      <c r="CP238" s="12"/>
      <c r="CQ238" s="12"/>
      <c r="CR238" s="12"/>
      <c r="CS238" s="12"/>
      <c r="CT238" s="12"/>
      <c r="CU238" s="12"/>
      <c r="CV238" s="12"/>
      <c r="CW238" s="12"/>
      <c r="CX238" s="12"/>
      <c r="CY238" s="12"/>
      <c r="CZ238" s="12"/>
      <c r="DA238" s="12"/>
      <c r="DB238" s="12"/>
      <c r="DC238" s="12"/>
      <c r="DD238" s="12"/>
      <c r="DE238" s="12"/>
      <c r="DF238" s="12"/>
      <c r="DG238" s="12"/>
      <c r="DH238" s="12"/>
      <c r="DI238" s="12"/>
      <c r="DJ238" s="12"/>
      <c r="DK238" s="12"/>
    </row>
    <row r="239" spans="1:115" s="267" customFormat="1" ht="13.5">
      <c r="A239" s="266"/>
      <c r="B239" s="266"/>
      <c r="C239" s="266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12"/>
      <c r="BS239" s="12"/>
      <c r="BT239" s="12"/>
      <c r="BU239" s="12"/>
      <c r="BV239" s="12"/>
      <c r="BW239" s="12"/>
      <c r="BX239" s="12"/>
      <c r="BY239" s="12"/>
      <c r="BZ239" s="12"/>
      <c r="CA239" s="12"/>
      <c r="CB239" s="12"/>
      <c r="CC239" s="12"/>
      <c r="CD239" s="12"/>
      <c r="CE239" s="12"/>
      <c r="CF239" s="12"/>
      <c r="CG239" s="12"/>
      <c r="CH239" s="12"/>
      <c r="CI239" s="12"/>
      <c r="CJ239" s="12"/>
      <c r="CK239" s="12"/>
      <c r="CL239" s="12"/>
      <c r="CM239" s="12"/>
      <c r="CN239" s="12"/>
      <c r="CO239" s="12"/>
      <c r="CP239" s="12"/>
      <c r="CQ239" s="12"/>
      <c r="CR239" s="12"/>
      <c r="CS239" s="12"/>
      <c r="CT239" s="12"/>
      <c r="CU239" s="12"/>
      <c r="CV239" s="12"/>
      <c r="CW239" s="12"/>
      <c r="CX239" s="12"/>
      <c r="CY239" s="12"/>
      <c r="CZ239" s="12"/>
      <c r="DA239" s="12"/>
      <c r="DB239" s="12"/>
      <c r="DC239" s="12"/>
      <c r="DD239" s="12"/>
      <c r="DE239" s="12"/>
      <c r="DF239" s="12"/>
      <c r="DG239" s="12"/>
      <c r="DH239" s="12"/>
      <c r="DI239" s="12"/>
      <c r="DJ239" s="12"/>
      <c r="DK239" s="12"/>
    </row>
    <row r="240" spans="1:115" s="267" customFormat="1" ht="13.5">
      <c r="A240" s="266"/>
      <c r="B240" s="266"/>
      <c r="C240" s="266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/>
      <c r="BW240" s="12"/>
      <c r="BX240" s="12"/>
      <c r="BY240" s="12"/>
      <c r="BZ240" s="12"/>
      <c r="CA240" s="12"/>
      <c r="CB240" s="12"/>
      <c r="CC240" s="12"/>
      <c r="CD240" s="12"/>
      <c r="CE240" s="12"/>
      <c r="CF240" s="12"/>
      <c r="CG240" s="12"/>
      <c r="CH240" s="12"/>
      <c r="CI240" s="12"/>
      <c r="CJ240" s="12"/>
      <c r="CK240" s="12"/>
      <c r="CL240" s="12"/>
      <c r="CM240" s="12"/>
      <c r="CN240" s="12"/>
      <c r="CO240" s="12"/>
      <c r="CP240" s="12"/>
      <c r="CQ240" s="12"/>
      <c r="CR240" s="12"/>
      <c r="CS240" s="12"/>
      <c r="CT240" s="12"/>
      <c r="CU240" s="12"/>
      <c r="CV240" s="12"/>
      <c r="CW240" s="12"/>
      <c r="CX240" s="12"/>
      <c r="CY240" s="12"/>
      <c r="CZ240" s="12"/>
      <c r="DA240" s="12"/>
      <c r="DB240" s="12"/>
      <c r="DC240" s="12"/>
      <c r="DD240" s="12"/>
      <c r="DE240" s="12"/>
      <c r="DF240" s="12"/>
      <c r="DG240" s="12"/>
      <c r="DH240" s="12"/>
      <c r="DI240" s="12"/>
      <c r="DJ240" s="12"/>
      <c r="DK240" s="12"/>
    </row>
    <row r="241" spans="1:115" s="267" customFormat="1" ht="13.5">
      <c r="A241" s="266"/>
      <c r="B241" s="266"/>
      <c r="C241" s="266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12"/>
      <c r="BT241" s="12"/>
      <c r="BU241" s="12"/>
      <c r="BV241" s="12"/>
      <c r="BW241" s="12"/>
      <c r="BX241" s="12"/>
      <c r="BY241" s="12"/>
      <c r="BZ241" s="12"/>
      <c r="CA241" s="12"/>
      <c r="CB241" s="12"/>
      <c r="CC241" s="12"/>
      <c r="CD241" s="12"/>
      <c r="CE241" s="12"/>
      <c r="CF241" s="12"/>
      <c r="CG241" s="12"/>
      <c r="CH241" s="12"/>
      <c r="CI241" s="12"/>
      <c r="CJ241" s="12"/>
      <c r="CK241" s="12"/>
      <c r="CL241" s="12"/>
      <c r="CM241" s="12"/>
      <c r="CN241" s="12"/>
      <c r="CO241" s="12"/>
      <c r="CP241" s="12"/>
      <c r="CQ241" s="12"/>
      <c r="CR241" s="12"/>
      <c r="CS241" s="12"/>
      <c r="CT241" s="12"/>
      <c r="CU241" s="12"/>
      <c r="CV241" s="12"/>
      <c r="CW241" s="12"/>
      <c r="CX241" s="12"/>
      <c r="CY241" s="12"/>
      <c r="CZ241" s="12"/>
      <c r="DA241" s="12"/>
      <c r="DB241" s="12"/>
      <c r="DC241" s="12"/>
      <c r="DD241" s="12"/>
      <c r="DE241" s="12"/>
      <c r="DF241" s="12"/>
      <c r="DG241" s="12"/>
      <c r="DH241" s="12"/>
      <c r="DI241" s="12"/>
      <c r="DJ241" s="12"/>
      <c r="DK241" s="12"/>
    </row>
    <row r="242" spans="1:115" s="267" customFormat="1" ht="13.5">
      <c r="A242" s="266"/>
      <c r="B242" s="266"/>
      <c r="C242" s="266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  <c r="BW242" s="12"/>
      <c r="BX242" s="12"/>
      <c r="BY242" s="12"/>
      <c r="BZ242" s="12"/>
      <c r="CA242" s="12"/>
      <c r="CB242" s="12"/>
      <c r="CC242" s="12"/>
      <c r="CD242" s="12"/>
      <c r="CE242" s="12"/>
      <c r="CF242" s="12"/>
      <c r="CG242" s="12"/>
      <c r="CH242" s="12"/>
      <c r="CI242" s="12"/>
      <c r="CJ242" s="12"/>
      <c r="CK242" s="12"/>
      <c r="CL242" s="12"/>
      <c r="CM242" s="12"/>
      <c r="CN242" s="12"/>
      <c r="CO242" s="12"/>
      <c r="CP242" s="12"/>
      <c r="CQ242" s="12"/>
      <c r="CR242" s="12"/>
      <c r="CS242" s="12"/>
      <c r="CT242" s="12"/>
      <c r="CU242" s="12"/>
      <c r="CV242" s="12"/>
      <c r="CW242" s="12"/>
      <c r="CX242" s="12"/>
      <c r="CY242" s="12"/>
      <c r="CZ242" s="12"/>
      <c r="DA242" s="12"/>
      <c r="DB242" s="12"/>
      <c r="DC242" s="12"/>
      <c r="DD242" s="12"/>
      <c r="DE242" s="12"/>
      <c r="DF242" s="12"/>
      <c r="DG242" s="12"/>
      <c r="DH242" s="12"/>
      <c r="DI242" s="12"/>
      <c r="DJ242" s="12"/>
      <c r="DK242" s="12"/>
    </row>
    <row r="243" spans="1:115" s="267" customFormat="1" ht="13.5">
      <c r="A243" s="266"/>
      <c r="B243" s="266"/>
      <c r="C243" s="266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2"/>
      <c r="BS243" s="12"/>
      <c r="BT243" s="12"/>
      <c r="BU243" s="12"/>
      <c r="BV243" s="12"/>
      <c r="BW243" s="12"/>
      <c r="BX243" s="12"/>
      <c r="BY243" s="12"/>
      <c r="BZ243" s="12"/>
      <c r="CA243" s="12"/>
      <c r="CB243" s="12"/>
      <c r="CC243" s="12"/>
      <c r="CD243" s="12"/>
      <c r="CE243" s="12"/>
      <c r="CF243" s="12"/>
      <c r="CG243" s="12"/>
      <c r="CH243" s="12"/>
      <c r="CI243" s="12"/>
      <c r="CJ243" s="12"/>
      <c r="CK243" s="12"/>
      <c r="CL243" s="12"/>
      <c r="CM243" s="12"/>
      <c r="CN243" s="12"/>
      <c r="CO243" s="12"/>
      <c r="CP243" s="12"/>
      <c r="CQ243" s="12"/>
      <c r="CR243" s="12"/>
      <c r="CS243" s="12"/>
      <c r="CT243" s="12"/>
      <c r="CU243" s="12"/>
      <c r="CV243" s="12"/>
      <c r="CW243" s="12"/>
      <c r="CX243" s="12"/>
      <c r="CY243" s="12"/>
      <c r="CZ243" s="12"/>
      <c r="DA243" s="12"/>
      <c r="DB243" s="12"/>
      <c r="DC243" s="12"/>
      <c r="DD243" s="12"/>
      <c r="DE243" s="12"/>
      <c r="DF243" s="12"/>
      <c r="DG243" s="12"/>
      <c r="DH243" s="12"/>
      <c r="DI243" s="12"/>
      <c r="DJ243" s="12"/>
      <c r="DK243" s="12"/>
    </row>
    <row r="244" spans="1:115" s="267" customFormat="1" ht="13.5">
      <c r="A244" s="266"/>
      <c r="B244" s="266"/>
      <c r="C244" s="266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2"/>
      <c r="BQ244" s="12"/>
      <c r="BR244" s="12"/>
      <c r="BS244" s="12"/>
      <c r="BT244" s="12"/>
      <c r="BU244" s="12"/>
      <c r="BV244" s="12"/>
      <c r="BW244" s="12"/>
      <c r="BX244" s="12"/>
      <c r="BY244" s="12"/>
      <c r="BZ244" s="12"/>
      <c r="CA244" s="12"/>
      <c r="CB244" s="12"/>
      <c r="CC244" s="12"/>
      <c r="CD244" s="12"/>
      <c r="CE244" s="12"/>
      <c r="CF244" s="12"/>
      <c r="CG244" s="12"/>
      <c r="CH244" s="12"/>
      <c r="CI244" s="12"/>
      <c r="CJ244" s="12"/>
      <c r="CK244" s="12"/>
      <c r="CL244" s="12"/>
      <c r="CM244" s="12"/>
      <c r="CN244" s="12"/>
      <c r="CO244" s="12"/>
      <c r="CP244" s="12"/>
      <c r="CQ244" s="12"/>
      <c r="CR244" s="12"/>
      <c r="CS244" s="12"/>
      <c r="CT244" s="12"/>
      <c r="CU244" s="12"/>
      <c r="CV244" s="12"/>
      <c r="CW244" s="12"/>
      <c r="CX244" s="12"/>
      <c r="CY244" s="12"/>
      <c r="CZ244" s="12"/>
      <c r="DA244" s="12"/>
      <c r="DB244" s="12"/>
      <c r="DC244" s="12"/>
      <c r="DD244" s="12"/>
      <c r="DE244" s="12"/>
      <c r="DF244" s="12"/>
      <c r="DG244" s="12"/>
      <c r="DH244" s="12"/>
      <c r="DI244" s="12"/>
      <c r="DJ244" s="12"/>
      <c r="DK244" s="12"/>
    </row>
    <row r="245" spans="1:115" s="267" customFormat="1" ht="13.5">
      <c r="A245" s="266"/>
      <c r="B245" s="266"/>
      <c r="C245" s="266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2"/>
      <c r="BQ245" s="12"/>
      <c r="BR245" s="12"/>
      <c r="BS245" s="12"/>
      <c r="BT245" s="12"/>
      <c r="BU245" s="12"/>
      <c r="BV245" s="12"/>
      <c r="BW245" s="12"/>
      <c r="BX245" s="12"/>
      <c r="BY245" s="12"/>
      <c r="BZ245" s="12"/>
      <c r="CA245" s="12"/>
      <c r="CB245" s="12"/>
      <c r="CC245" s="12"/>
      <c r="CD245" s="12"/>
      <c r="CE245" s="12"/>
      <c r="CF245" s="12"/>
      <c r="CG245" s="12"/>
      <c r="CH245" s="12"/>
      <c r="CI245" s="12"/>
      <c r="CJ245" s="12"/>
      <c r="CK245" s="12"/>
      <c r="CL245" s="12"/>
      <c r="CM245" s="12"/>
      <c r="CN245" s="12"/>
      <c r="CO245" s="12"/>
      <c r="CP245" s="12"/>
      <c r="CQ245" s="12"/>
      <c r="CR245" s="12"/>
      <c r="CS245" s="12"/>
      <c r="CT245" s="12"/>
      <c r="CU245" s="12"/>
      <c r="CV245" s="12"/>
      <c r="CW245" s="12"/>
      <c r="CX245" s="12"/>
      <c r="CY245" s="12"/>
      <c r="CZ245" s="12"/>
      <c r="DA245" s="12"/>
      <c r="DB245" s="12"/>
      <c r="DC245" s="12"/>
      <c r="DD245" s="12"/>
      <c r="DE245" s="12"/>
      <c r="DF245" s="12"/>
      <c r="DG245" s="12"/>
      <c r="DH245" s="12"/>
      <c r="DI245" s="12"/>
      <c r="DJ245" s="12"/>
      <c r="DK245" s="12"/>
    </row>
    <row r="246" spans="1:115" s="267" customFormat="1" ht="13.5">
      <c r="A246" s="266"/>
      <c r="B246" s="266"/>
      <c r="C246" s="266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  <c r="BP246" s="12"/>
      <c r="BQ246" s="12"/>
      <c r="BR246" s="12"/>
      <c r="BS246" s="12"/>
      <c r="BT246" s="12"/>
      <c r="BU246" s="12"/>
      <c r="BV246" s="12"/>
      <c r="BW246" s="12"/>
      <c r="BX246" s="12"/>
      <c r="BY246" s="12"/>
      <c r="BZ246" s="12"/>
      <c r="CA246" s="12"/>
      <c r="CB246" s="12"/>
      <c r="CC246" s="12"/>
      <c r="CD246" s="12"/>
      <c r="CE246" s="12"/>
      <c r="CF246" s="12"/>
      <c r="CG246" s="12"/>
      <c r="CH246" s="12"/>
      <c r="CI246" s="12"/>
      <c r="CJ246" s="12"/>
      <c r="CK246" s="12"/>
      <c r="CL246" s="12"/>
      <c r="CM246" s="12"/>
      <c r="CN246" s="12"/>
      <c r="CO246" s="12"/>
      <c r="CP246" s="12"/>
      <c r="CQ246" s="12"/>
      <c r="CR246" s="12"/>
      <c r="CS246" s="12"/>
      <c r="CT246" s="12"/>
      <c r="CU246" s="12"/>
      <c r="CV246" s="12"/>
      <c r="CW246" s="12"/>
      <c r="CX246" s="12"/>
      <c r="CY246" s="12"/>
      <c r="CZ246" s="12"/>
      <c r="DA246" s="12"/>
      <c r="DB246" s="12"/>
      <c r="DC246" s="12"/>
      <c r="DD246" s="12"/>
      <c r="DE246" s="12"/>
      <c r="DF246" s="12"/>
      <c r="DG246" s="12"/>
      <c r="DH246" s="12"/>
      <c r="DI246" s="12"/>
      <c r="DJ246" s="12"/>
      <c r="DK246" s="12"/>
    </row>
    <row r="247" spans="1:115" s="267" customFormat="1" ht="13.5">
      <c r="A247" s="266"/>
      <c r="B247" s="266"/>
      <c r="C247" s="266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2"/>
      <c r="BQ247" s="12"/>
      <c r="BR247" s="12"/>
      <c r="BS247" s="12"/>
      <c r="BT247" s="12"/>
      <c r="BU247" s="12"/>
      <c r="BV247" s="12"/>
      <c r="BW247" s="12"/>
      <c r="BX247" s="12"/>
      <c r="BY247" s="12"/>
      <c r="BZ247" s="12"/>
      <c r="CA247" s="12"/>
      <c r="CB247" s="12"/>
      <c r="CC247" s="12"/>
      <c r="CD247" s="12"/>
      <c r="CE247" s="12"/>
      <c r="CF247" s="12"/>
      <c r="CG247" s="12"/>
      <c r="CH247" s="12"/>
      <c r="CI247" s="12"/>
      <c r="CJ247" s="12"/>
      <c r="CK247" s="12"/>
      <c r="CL247" s="12"/>
      <c r="CM247" s="12"/>
      <c r="CN247" s="12"/>
      <c r="CO247" s="12"/>
      <c r="CP247" s="12"/>
      <c r="CQ247" s="12"/>
      <c r="CR247" s="12"/>
      <c r="CS247" s="12"/>
      <c r="CT247" s="12"/>
      <c r="CU247" s="12"/>
      <c r="CV247" s="12"/>
      <c r="CW247" s="12"/>
      <c r="CX247" s="12"/>
      <c r="CY247" s="12"/>
      <c r="CZ247" s="12"/>
      <c r="DA247" s="12"/>
      <c r="DB247" s="12"/>
      <c r="DC247" s="12"/>
      <c r="DD247" s="12"/>
      <c r="DE247" s="12"/>
      <c r="DF247" s="12"/>
      <c r="DG247" s="12"/>
      <c r="DH247" s="12"/>
      <c r="DI247" s="12"/>
      <c r="DJ247" s="12"/>
      <c r="DK247" s="12"/>
    </row>
    <row r="248" spans="1:115" s="267" customFormat="1" ht="13.5">
      <c r="A248" s="266"/>
      <c r="B248" s="266"/>
      <c r="C248" s="266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2"/>
      <c r="BM248" s="12"/>
      <c r="BN248" s="12"/>
      <c r="BO248" s="12"/>
      <c r="BP248" s="12"/>
      <c r="BQ248" s="12"/>
      <c r="BR248" s="12"/>
      <c r="BS248" s="12"/>
      <c r="BT248" s="12"/>
      <c r="BU248" s="12"/>
      <c r="BV248" s="12"/>
      <c r="BW248" s="12"/>
      <c r="BX248" s="12"/>
      <c r="BY248" s="12"/>
      <c r="BZ248" s="12"/>
      <c r="CA248" s="12"/>
      <c r="CB248" s="12"/>
      <c r="CC248" s="12"/>
      <c r="CD248" s="12"/>
      <c r="CE248" s="12"/>
      <c r="CF248" s="12"/>
      <c r="CG248" s="12"/>
      <c r="CH248" s="12"/>
      <c r="CI248" s="12"/>
      <c r="CJ248" s="12"/>
      <c r="CK248" s="12"/>
      <c r="CL248" s="12"/>
      <c r="CM248" s="12"/>
      <c r="CN248" s="12"/>
      <c r="CO248" s="12"/>
      <c r="CP248" s="12"/>
      <c r="CQ248" s="12"/>
      <c r="CR248" s="12"/>
      <c r="CS248" s="12"/>
      <c r="CT248" s="12"/>
      <c r="CU248" s="12"/>
      <c r="CV248" s="12"/>
      <c r="CW248" s="12"/>
      <c r="CX248" s="12"/>
      <c r="CY248" s="12"/>
      <c r="CZ248" s="12"/>
      <c r="DA248" s="12"/>
      <c r="DB248" s="12"/>
      <c r="DC248" s="12"/>
      <c r="DD248" s="12"/>
      <c r="DE248" s="12"/>
      <c r="DF248" s="12"/>
      <c r="DG248" s="12"/>
      <c r="DH248" s="12"/>
      <c r="DI248" s="12"/>
      <c r="DJ248" s="12"/>
      <c r="DK248" s="12"/>
    </row>
    <row r="249" spans="1:115" s="267" customFormat="1" ht="13.5">
      <c r="A249" s="266"/>
      <c r="B249" s="266"/>
      <c r="C249" s="266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2"/>
      <c r="BQ249" s="12"/>
      <c r="BR249" s="12"/>
      <c r="BS249" s="12"/>
      <c r="BT249" s="12"/>
      <c r="BU249" s="12"/>
      <c r="BV249" s="12"/>
      <c r="BW249" s="12"/>
      <c r="BX249" s="12"/>
      <c r="BY249" s="12"/>
      <c r="BZ249" s="12"/>
      <c r="CA249" s="12"/>
      <c r="CB249" s="12"/>
      <c r="CC249" s="12"/>
      <c r="CD249" s="12"/>
      <c r="CE249" s="12"/>
      <c r="CF249" s="12"/>
      <c r="CG249" s="12"/>
      <c r="CH249" s="12"/>
      <c r="CI249" s="12"/>
      <c r="CJ249" s="12"/>
      <c r="CK249" s="12"/>
      <c r="CL249" s="12"/>
      <c r="CM249" s="12"/>
      <c r="CN249" s="12"/>
      <c r="CO249" s="12"/>
      <c r="CP249" s="12"/>
      <c r="CQ249" s="12"/>
      <c r="CR249" s="12"/>
      <c r="CS249" s="12"/>
      <c r="CT249" s="12"/>
      <c r="CU249" s="12"/>
      <c r="CV249" s="12"/>
      <c r="CW249" s="12"/>
      <c r="CX249" s="12"/>
      <c r="CY249" s="12"/>
      <c r="CZ249" s="12"/>
      <c r="DA249" s="12"/>
      <c r="DB249" s="12"/>
      <c r="DC249" s="12"/>
      <c r="DD249" s="12"/>
      <c r="DE249" s="12"/>
      <c r="DF249" s="12"/>
      <c r="DG249" s="12"/>
      <c r="DH249" s="12"/>
      <c r="DI249" s="12"/>
      <c r="DJ249" s="12"/>
      <c r="DK249" s="12"/>
    </row>
    <row r="250" spans="1:115" s="267" customFormat="1" ht="13.5">
      <c r="A250" s="266"/>
      <c r="B250" s="266"/>
      <c r="C250" s="266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2"/>
      <c r="BQ250" s="12"/>
      <c r="BR250" s="12"/>
      <c r="BS250" s="12"/>
      <c r="BT250" s="12"/>
      <c r="BU250" s="12"/>
      <c r="BV250" s="12"/>
      <c r="BW250" s="12"/>
      <c r="BX250" s="12"/>
      <c r="BY250" s="12"/>
      <c r="BZ250" s="12"/>
      <c r="CA250" s="12"/>
      <c r="CB250" s="12"/>
      <c r="CC250" s="12"/>
      <c r="CD250" s="12"/>
      <c r="CE250" s="12"/>
      <c r="CF250" s="12"/>
      <c r="CG250" s="12"/>
      <c r="CH250" s="12"/>
      <c r="CI250" s="12"/>
      <c r="CJ250" s="12"/>
      <c r="CK250" s="12"/>
      <c r="CL250" s="12"/>
      <c r="CM250" s="12"/>
      <c r="CN250" s="12"/>
      <c r="CO250" s="12"/>
      <c r="CP250" s="12"/>
      <c r="CQ250" s="12"/>
      <c r="CR250" s="12"/>
      <c r="CS250" s="12"/>
      <c r="CT250" s="12"/>
      <c r="CU250" s="12"/>
      <c r="CV250" s="12"/>
      <c r="CW250" s="12"/>
      <c r="CX250" s="12"/>
      <c r="CY250" s="12"/>
      <c r="CZ250" s="12"/>
      <c r="DA250" s="12"/>
      <c r="DB250" s="12"/>
      <c r="DC250" s="12"/>
      <c r="DD250" s="12"/>
      <c r="DE250" s="12"/>
      <c r="DF250" s="12"/>
      <c r="DG250" s="12"/>
      <c r="DH250" s="12"/>
      <c r="DI250" s="12"/>
      <c r="DJ250" s="12"/>
      <c r="DK250" s="12"/>
    </row>
    <row r="251" spans="1:115" s="267" customFormat="1" ht="13.5">
      <c r="A251" s="266"/>
      <c r="B251" s="266"/>
      <c r="C251" s="266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2"/>
      <c r="BQ251" s="12"/>
      <c r="BR251" s="12"/>
      <c r="BS251" s="12"/>
      <c r="BT251" s="12"/>
      <c r="BU251" s="12"/>
      <c r="BV251" s="12"/>
      <c r="BW251" s="12"/>
      <c r="BX251" s="12"/>
      <c r="BY251" s="12"/>
      <c r="BZ251" s="12"/>
      <c r="CA251" s="12"/>
      <c r="CB251" s="12"/>
      <c r="CC251" s="12"/>
      <c r="CD251" s="12"/>
      <c r="CE251" s="12"/>
      <c r="CF251" s="12"/>
      <c r="CG251" s="12"/>
      <c r="CH251" s="12"/>
      <c r="CI251" s="12"/>
      <c r="CJ251" s="12"/>
      <c r="CK251" s="12"/>
      <c r="CL251" s="12"/>
      <c r="CM251" s="12"/>
      <c r="CN251" s="12"/>
      <c r="CO251" s="12"/>
      <c r="CP251" s="12"/>
      <c r="CQ251" s="12"/>
      <c r="CR251" s="12"/>
      <c r="CS251" s="12"/>
      <c r="CT251" s="12"/>
      <c r="CU251" s="12"/>
      <c r="CV251" s="12"/>
      <c r="CW251" s="12"/>
      <c r="CX251" s="12"/>
      <c r="CY251" s="12"/>
      <c r="CZ251" s="12"/>
      <c r="DA251" s="12"/>
      <c r="DB251" s="12"/>
      <c r="DC251" s="12"/>
      <c r="DD251" s="12"/>
      <c r="DE251" s="12"/>
      <c r="DF251" s="12"/>
      <c r="DG251" s="12"/>
      <c r="DH251" s="12"/>
      <c r="DI251" s="12"/>
      <c r="DJ251" s="12"/>
      <c r="DK251" s="12"/>
    </row>
    <row r="252" spans="1:115" s="267" customFormat="1" ht="13.5">
      <c r="A252" s="266"/>
      <c r="B252" s="266"/>
      <c r="C252" s="266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2"/>
      <c r="BQ252" s="12"/>
      <c r="BR252" s="12"/>
      <c r="BS252" s="12"/>
      <c r="BT252" s="12"/>
      <c r="BU252" s="12"/>
      <c r="BV252" s="12"/>
      <c r="BW252" s="12"/>
      <c r="BX252" s="12"/>
      <c r="BY252" s="12"/>
      <c r="BZ252" s="12"/>
      <c r="CA252" s="12"/>
      <c r="CB252" s="12"/>
      <c r="CC252" s="12"/>
      <c r="CD252" s="12"/>
      <c r="CE252" s="12"/>
      <c r="CF252" s="12"/>
      <c r="CG252" s="12"/>
      <c r="CH252" s="12"/>
      <c r="CI252" s="12"/>
      <c r="CJ252" s="12"/>
      <c r="CK252" s="12"/>
      <c r="CL252" s="12"/>
      <c r="CM252" s="12"/>
      <c r="CN252" s="12"/>
      <c r="CO252" s="12"/>
      <c r="CP252" s="12"/>
      <c r="CQ252" s="12"/>
      <c r="CR252" s="12"/>
      <c r="CS252" s="12"/>
      <c r="CT252" s="12"/>
      <c r="CU252" s="12"/>
      <c r="CV252" s="12"/>
      <c r="CW252" s="12"/>
      <c r="CX252" s="12"/>
      <c r="CY252" s="12"/>
      <c r="CZ252" s="12"/>
      <c r="DA252" s="12"/>
      <c r="DB252" s="12"/>
      <c r="DC252" s="12"/>
      <c r="DD252" s="12"/>
      <c r="DE252" s="12"/>
      <c r="DF252" s="12"/>
      <c r="DG252" s="12"/>
      <c r="DH252" s="12"/>
      <c r="DI252" s="12"/>
      <c r="DJ252" s="12"/>
      <c r="DK252" s="12"/>
    </row>
    <row r="253" spans="1:115" s="267" customFormat="1" ht="13.5">
      <c r="A253" s="266"/>
      <c r="B253" s="266"/>
      <c r="C253" s="266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2"/>
      <c r="BQ253" s="12"/>
      <c r="BR253" s="12"/>
      <c r="BS253" s="12"/>
      <c r="BT253" s="12"/>
      <c r="BU253" s="12"/>
      <c r="BV253" s="12"/>
      <c r="BW253" s="12"/>
      <c r="BX253" s="12"/>
      <c r="BY253" s="12"/>
      <c r="BZ253" s="12"/>
      <c r="CA253" s="12"/>
      <c r="CB253" s="12"/>
      <c r="CC253" s="12"/>
      <c r="CD253" s="12"/>
      <c r="CE253" s="12"/>
      <c r="CF253" s="12"/>
      <c r="CG253" s="12"/>
      <c r="CH253" s="12"/>
      <c r="CI253" s="12"/>
      <c r="CJ253" s="12"/>
      <c r="CK253" s="12"/>
      <c r="CL253" s="12"/>
      <c r="CM253" s="12"/>
      <c r="CN253" s="12"/>
      <c r="CO253" s="12"/>
      <c r="CP253" s="12"/>
      <c r="CQ253" s="12"/>
      <c r="CR253" s="12"/>
      <c r="CS253" s="12"/>
      <c r="CT253" s="12"/>
      <c r="CU253" s="12"/>
      <c r="CV253" s="12"/>
      <c r="CW253" s="12"/>
      <c r="CX253" s="12"/>
      <c r="CY253" s="12"/>
      <c r="CZ253" s="12"/>
      <c r="DA253" s="12"/>
      <c r="DB253" s="12"/>
      <c r="DC253" s="12"/>
      <c r="DD253" s="12"/>
      <c r="DE253" s="12"/>
      <c r="DF253" s="12"/>
      <c r="DG253" s="12"/>
      <c r="DH253" s="12"/>
      <c r="DI253" s="12"/>
      <c r="DJ253" s="12"/>
      <c r="DK253" s="12"/>
    </row>
    <row r="254" spans="1:115" s="267" customFormat="1" ht="13.5">
      <c r="A254" s="266"/>
      <c r="B254" s="266"/>
      <c r="C254" s="266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  <c r="BP254" s="12"/>
      <c r="BQ254" s="12"/>
      <c r="BR254" s="12"/>
      <c r="BS254" s="12"/>
      <c r="BT254" s="12"/>
      <c r="BU254" s="12"/>
      <c r="BV254" s="12"/>
      <c r="BW254" s="12"/>
      <c r="BX254" s="12"/>
      <c r="BY254" s="12"/>
      <c r="BZ254" s="12"/>
      <c r="CA254" s="12"/>
      <c r="CB254" s="12"/>
      <c r="CC254" s="12"/>
      <c r="CD254" s="12"/>
      <c r="CE254" s="12"/>
      <c r="CF254" s="12"/>
      <c r="CG254" s="12"/>
      <c r="CH254" s="12"/>
      <c r="CI254" s="12"/>
      <c r="CJ254" s="12"/>
      <c r="CK254" s="12"/>
      <c r="CL254" s="12"/>
      <c r="CM254" s="12"/>
      <c r="CN254" s="12"/>
      <c r="CO254" s="12"/>
      <c r="CP254" s="12"/>
      <c r="CQ254" s="12"/>
      <c r="CR254" s="12"/>
      <c r="CS254" s="12"/>
      <c r="CT254" s="12"/>
      <c r="CU254" s="12"/>
      <c r="CV254" s="12"/>
      <c r="CW254" s="12"/>
      <c r="CX254" s="12"/>
      <c r="CY254" s="12"/>
      <c r="CZ254" s="12"/>
      <c r="DA254" s="12"/>
      <c r="DB254" s="12"/>
      <c r="DC254" s="12"/>
      <c r="DD254" s="12"/>
      <c r="DE254" s="12"/>
      <c r="DF254" s="12"/>
      <c r="DG254" s="12"/>
      <c r="DH254" s="12"/>
      <c r="DI254" s="12"/>
      <c r="DJ254" s="12"/>
      <c r="DK254" s="12"/>
    </row>
    <row r="255" spans="1:115" s="267" customFormat="1" ht="13.5">
      <c r="A255" s="266"/>
      <c r="B255" s="266"/>
      <c r="C255" s="266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12"/>
      <c r="BM255" s="12"/>
      <c r="BN255" s="12"/>
      <c r="BO255" s="12"/>
      <c r="BP255" s="12"/>
      <c r="BQ255" s="12"/>
      <c r="BR255" s="12"/>
      <c r="BS255" s="12"/>
      <c r="BT255" s="12"/>
      <c r="BU255" s="12"/>
      <c r="BV255" s="12"/>
      <c r="BW255" s="12"/>
      <c r="BX255" s="12"/>
      <c r="BY255" s="12"/>
      <c r="BZ255" s="12"/>
      <c r="CA255" s="12"/>
      <c r="CB255" s="12"/>
      <c r="CC255" s="12"/>
      <c r="CD255" s="12"/>
      <c r="CE255" s="12"/>
      <c r="CF255" s="12"/>
      <c r="CG255" s="12"/>
      <c r="CH255" s="12"/>
      <c r="CI255" s="12"/>
      <c r="CJ255" s="12"/>
      <c r="CK255" s="12"/>
      <c r="CL255" s="12"/>
      <c r="CM255" s="12"/>
      <c r="CN255" s="12"/>
      <c r="CO255" s="12"/>
      <c r="CP255" s="12"/>
      <c r="CQ255" s="12"/>
      <c r="CR255" s="12"/>
      <c r="CS255" s="12"/>
      <c r="CT255" s="12"/>
      <c r="CU255" s="12"/>
      <c r="CV255" s="12"/>
      <c r="CW255" s="12"/>
      <c r="CX255" s="12"/>
      <c r="CY255" s="12"/>
      <c r="CZ255" s="12"/>
      <c r="DA255" s="12"/>
      <c r="DB255" s="12"/>
      <c r="DC255" s="12"/>
      <c r="DD255" s="12"/>
      <c r="DE255" s="12"/>
      <c r="DF255" s="12"/>
      <c r="DG255" s="12"/>
      <c r="DH255" s="12"/>
      <c r="DI255" s="12"/>
      <c r="DJ255" s="12"/>
      <c r="DK255" s="12"/>
    </row>
    <row r="256" spans="1:115" s="267" customFormat="1" ht="13.5">
      <c r="A256" s="266"/>
      <c r="B256" s="266"/>
      <c r="C256" s="266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2"/>
      <c r="BQ256" s="12"/>
      <c r="BR256" s="12"/>
      <c r="BS256" s="12"/>
      <c r="BT256" s="12"/>
      <c r="BU256" s="12"/>
      <c r="BV256" s="12"/>
      <c r="BW256" s="12"/>
      <c r="BX256" s="12"/>
      <c r="BY256" s="12"/>
      <c r="BZ256" s="12"/>
      <c r="CA256" s="12"/>
      <c r="CB256" s="12"/>
      <c r="CC256" s="12"/>
      <c r="CD256" s="12"/>
      <c r="CE256" s="12"/>
      <c r="CF256" s="12"/>
      <c r="CG256" s="12"/>
      <c r="CH256" s="12"/>
      <c r="CI256" s="12"/>
      <c r="CJ256" s="12"/>
      <c r="CK256" s="12"/>
      <c r="CL256" s="12"/>
      <c r="CM256" s="12"/>
      <c r="CN256" s="12"/>
      <c r="CO256" s="12"/>
      <c r="CP256" s="12"/>
      <c r="CQ256" s="12"/>
      <c r="CR256" s="12"/>
      <c r="CS256" s="12"/>
      <c r="CT256" s="12"/>
      <c r="CU256" s="12"/>
      <c r="CV256" s="12"/>
      <c r="CW256" s="12"/>
      <c r="CX256" s="12"/>
      <c r="CY256" s="12"/>
      <c r="CZ256" s="12"/>
      <c r="DA256" s="12"/>
      <c r="DB256" s="12"/>
      <c r="DC256" s="12"/>
      <c r="DD256" s="12"/>
      <c r="DE256" s="12"/>
      <c r="DF256" s="12"/>
      <c r="DG256" s="12"/>
      <c r="DH256" s="12"/>
      <c r="DI256" s="12"/>
      <c r="DJ256" s="12"/>
      <c r="DK256" s="12"/>
    </row>
    <row r="257" spans="1:115" s="267" customFormat="1" ht="13.5">
      <c r="A257" s="266"/>
      <c r="B257" s="266"/>
      <c r="C257" s="266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2"/>
      <c r="BQ257" s="12"/>
      <c r="BR257" s="12"/>
      <c r="BS257" s="12"/>
      <c r="BT257" s="12"/>
      <c r="BU257" s="12"/>
      <c r="BV257" s="12"/>
      <c r="BW257" s="12"/>
      <c r="BX257" s="12"/>
      <c r="BY257" s="12"/>
      <c r="BZ257" s="12"/>
      <c r="CA257" s="12"/>
      <c r="CB257" s="12"/>
      <c r="CC257" s="12"/>
      <c r="CD257" s="12"/>
      <c r="CE257" s="12"/>
      <c r="CF257" s="12"/>
      <c r="CG257" s="12"/>
      <c r="CH257" s="12"/>
      <c r="CI257" s="12"/>
      <c r="CJ257" s="12"/>
      <c r="CK257" s="12"/>
      <c r="CL257" s="12"/>
      <c r="CM257" s="12"/>
      <c r="CN257" s="12"/>
      <c r="CO257" s="12"/>
      <c r="CP257" s="12"/>
      <c r="CQ257" s="12"/>
      <c r="CR257" s="12"/>
      <c r="CS257" s="12"/>
      <c r="CT257" s="12"/>
      <c r="CU257" s="12"/>
      <c r="CV257" s="12"/>
      <c r="CW257" s="12"/>
      <c r="CX257" s="12"/>
      <c r="CY257" s="12"/>
      <c r="CZ257" s="12"/>
      <c r="DA257" s="12"/>
      <c r="DB257" s="12"/>
      <c r="DC257" s="12"/>
      <c r="DD257" s="12"/>
      <c r="DE257" s="12"/>
      <c r="DF257" s="12"/>
      <c r="DG257" s="12"/>
      <c r="DH257" s="12"/>
      <c r="DI257" s="12"/>
      <c r="DJ257" s="12"/>
      <c r="DK257" s="12"/>
    </row>
    <row r="258" spans="1:115" s="267" customFormat="1" ht="13.5">
      <c r="A258" s="266"/>
      <c r="B258" s="266"/>
      <c r="C258" s="266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12"/>
      <c r="BM258" s="12"/>
      <c r="BN258" s="12"/>
      <c r="BO258" s="12"/>
      <c r="BP258" s="12"/>
      <c r="BQ258" s="12"/>
      <c r="BR258" s="12"/>
      <c r="BS258" s="12"/>
      <c r="BT258" s="12"/>
      <c r="BU258" s="12"/>
      <c r="BV258" s="12"/>
      <c r="BW258" s="12"/>
      <c r="BX258" s="12"/>
      <c r="BY258" s="12"/>
      <c r="BZ258" s="12"/>
      <c r="CA258" s="12"/>
      <c r="CB258" s="12"/>
      <c r="CC258" s="12"/>
      <c r="CD258" s="12"/>
      <c r="CE258" s="12"/>
      <c r="CF258" s="12"/>
      <c r="CG258" s="12"/>
      <c r="CH258" s="12"/>
      <c r="CI258" s="12"/>
      <c r="CJ258" s="12"/>
      <c r="CK258" s="12"/>
      <c r="CL258" s="12"/>
      <c r="CM258" s="12"/>
      <c r="CN258" s="12"/>
      <c r="CO258" s="12"/>
      <c r="CP258" s="12"/>
      <c r="CQ258" s="12"/>
      <c r="CR258" s="12"/>
      <c r="CS258" s="12"/>
      <c r="CT258" s="12"/>
      <c r="CU258" s="12"/>
      <c r="CV258" s="12"/>
      <c r="CW258" s="12"/>
      <c r="CX258" s="12"/>
      <c r="CY258" s="12"/>
      <c r="CZ258" s="12"/>
      <c r="DA258" s="12"/>
      <c r="DB258" s="12"/>
      <c r="DC258" s="12"/>
      <c r="DD258" s="12"/>
      <c r="DE258" s="12"/>
      <c r="DF258" s="12"/>
      <c r="DG258" s="12"/>
      <c r="DH258" s="12"/>
      <c r="DI258" s="12"/>
      <c r="DJ258" s="12"/>
      <c r="DK258" s="12"/>
    </row>
    <row r="259" spans="1:115" s="267" customFormat="1" ht="13.5">
      <c r="A259" s="266"/>
      <c r="B259" s="266"/>
      <c r="C259" s="266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2"/>
      <c r="BQ259" s="12"/>
      <c r="BR259" s="12"/>
      <c r="BS259" s="12"/>
      <c r="BT259" s="12"/>
      <c r="BU259" s="12"/>
      <c r="BV259" s="12"/>
      <c r="BW259" s="12"/>
      <c r="BX259" s="12"/>
      <c r="BY259" s="12"/>
      <c r="BZ259" s="12"/>
      <c r="CA259" s="12"/>
      <c r="CB259" s="12"/>
      <c r="CC259" s="12"/>
      <c r="CD259" s="12"/>
      <c r="CE259" s="12"/>
      <c r="CF259" s="12"/>
      <c r="CG259" s="12"/>
      <c r="CH259" s="12"/>
      <c r="CI259" s="12"/>
      <c r="CJ259" s="12"/>
      <c r="CK259" s="12"/>
      <c r="CL259" s="12"/>
      <c r="CM259" s="12"/>
      <c r="CN259" s="12"/>
      <c r="CO259" s="12"/>
      <c r="CP259" s="12"/>
      <c r="CQ259" s="12"/>
      <c r="CR259" s="12"/>
      <c r="CS259" s="12"/>
      <c r="CT259" s="12"/>
      <c r="CU259" s="12"/>
      <c r="CV259" s="12"/>
      <c r="CW259" s="12"/>
      <c r="CX259" s="12"/>
      <c r="CY259" s="12"/>
      <c r="CZ259" s="12"/>
      <c r="DA259" s="12"/>
      <c r="DB259" s="12"/>
      <c r="DC259" s="12"/>
      <c r="DD259" s="12"/>
      <c r="DE259" s="12"/>
      <c r="DF259" s="12"/>
      <c r="DG259" s="12"/>
      <c r="DH259" s="12"/>
      <c r="DI259" s="12"/>
      <c r="DJ259" s="12"/>
      <c r="DK259" s="12"/>
    </row>
    <row r="260" spans="1:115" s="267" customFormat="1" ht="13.5">
      <c r="A260" s="266"/>
      <c r="B260" s="266"/>
      <c r="C260" s="266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  <c r="BP260" s="12"/>
      <c r="BQ260" s="12"/>
      <c r="BR260" s="12"/>
      <c r="BS260" s="12"/>
      <c r="BT260" s="12"/>
      <c r="BU260" s="12"/>
      <c r="BV260" s="12"/>
      <c r="BW260" s="12"/>
      <c r="BX260" s="12"/>
      <c r="BY260" s="12"/>
      <c r="BZ260" s="12"/>
      <c r="CA260" s="12"/>
      <c r="CB260" s="12"/>
      <c r="CC260" s="12"/>
      <c r="CD260" s="12"/>
      <c r="CE260" s="12"/>
      <c r="CF260" s="12"/>
      <c r="CG260" s="12"/>
      <c r="CH260" s="12"/>
      <c r="CI260" s="12"/>
      <c r="CJ260" s="12"/>
      <c r="CK260" s="12"/>
      <c r="CL260" s="12"/>
      <c r="CM260" s="12"/>
      <c r="CN260" s="12"/>
      <c r="CO260" s="12"/>
      <c r="CP260" s="12"/>
      <c r="CQ260" s="12"/>
      <c r="CR260" s="12"/>
      <c r="CS260" s="12"/>
      <c r="CT260" s="12"/>
      <c r="CU260" s="12"/>
      <c r="CV260" s="12"/>
      <c r="CW260" s="12"/>
      <c r="CX260" s="12"/>
      <c r="CY260" s="12"/>
      <c r="CZ260" s="12"/>
      <c r="DA260" s="12"/>
      <c r="DB260" s="12"/>
      <c r="DC260" s="12"/>
      <c r="DD260" s="12"/>
      <c r="DE260" s="12"/>
      <c r="DF260" s="12"/>
      <c r="DG260" s="12"/>
      <c r="DH260" s="12"/>
      <c r="DI260" s="12"/>
      <c r="DJ260" s="12"/>
      <c r="DK260" s="12"/>
    </row>
    <row r="261" spans="1:115" s="267" customFormat="1" ht="13.5">
      <c r="A261" s="266"/>
      <c r="B261" s="266"/>
      <c r="C261" s="266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2"/>
      <c r="BQ261" s="12"/>
      <c r="BR261" s="12"/>
      <c r="BS261" s="12"/>
      <c r="BT261" s="12"/>
      <c r="BU261" s="12"/>
      <c r="BV261" s="12"/>
      <c r="BW261" s="12"/>
      <c r="BX261" s="12"/>
      <c r="BY261" s="12"/>
      <c r="BZ261" s="12"/>
      <c r="CA261" s="12"/>
      <c r="CB261" s="12"/>
      <c r="CC261" s="12"/>
      <c r="CD261" s="12"/>
      <c r="CE261" s="12"/>
      <c r="CF261" s="12"/>
      <c r="CG261" s="12"/>
      <c r="CH261" s="12"/>
      <c r="CI261" s="12"/>
      <c r="CJ261" s="12"/>
      <c r="CK261" s="12"/>
      <c r="CL261" s="12"/>
      <c r="CM261" s="12"/>
      <c r="CN261" s="12"/>
      <c r="CO261" s="12"/>
      <c r="CP261" s="12"/>
      <c r="CQ261" s="12"/>
      <c r="CR261" s="12"/>
      <c r="CS261" s="12"/>
      <c r="CT261" s="12"/>
      <c r="CU261" s="12"/>
      <c r="CV261" s="12"/>
      <c r="CW261" s="12"/>
      <c r="CX261" s="12"/>
      <c r="CY261" s="12"/>
      <c r="CZ261" s="12"/>
      <c r="DA261" s="12"/>
      <c r="DB261" s="12"/>
      <c r="DC261" s="12"/>
      <c r="DD261" s="12"/>
      <c r="DE261" s="12"/>
      <c r="DF261" s="12"/>
      <c r="DG261" s="12"/>
      <c r="DH261" s="12"/>
      <c r="DI261" s="12"/>
      <c r="DJ261" s="12"/>
      <c r="DK261" s="12"/>
    </row>
    <row r="262" spans="1:115" s="267" customFormat="1" ht="13.5">
      <c r="A262" s="266"/>
      <c r="B262" s="266"/>
      <c r="C262" s="266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  <c r="BL262" s="12"/>
      <c r="BM262" s="12"/>
      <c r="BN262" s="12"/>
      <c r="BO262" s="12"/>
      <c r="BP262" s="12"/>
      <c r="BQ262" s="12"/>
      <c r="BR262" s="12"/>
      <c r="BS262" s="12"/>
      <c r="BT262" s="12"/>
      <c r="BU262" s="12"/>
      <c r="BV262" s="12"/>
      <c r="BW262" s="12"/>
      <c r="BX262" s="12"/>
      <c r="BY262" s="12"/>
      <c r="BZ262" s="12"/>
      <c r="CA262" s="12"/>
      <c r="CB262" s="12"/>
      <c r="CC262" s="12"/>
      <c r="CD262" s="12"/>
      <c r="CE262" s="12"/>
      <c r="CF262" s="12"/>
      <c r="CG262" s="12"/>
      <c r="CH262" s="12"/>
      <c r="CI262" s="12"/>
      <c r="CJ262" s="12"/>
      <c r="CK262" s="12"/>
      <c r="CL262" s="12"/>
      <c r="CM262" s="12"/>
      <c r="CN262" s="12"/>
      <c r="CO262" s="12"/>
      <c r="CP262" s="12"/>
      <c r="CQ262" s="12"/>
      <c r="CR262" s="12"/>
      <c r="CS262" s="12"/>
      <c r="CT262" s="12"/>
      <c r="CU262" s="12"/>
      <c r="CV262" s="12"/>
      <c r="CW262" s="12"/>
      <c r="CX262" s="12"/>
      <c r="CY262" s="12"/>
      <c r="CZ262" s="12"/>
      <c r="DA262" s="12"/>
      <c r="DB262" s="12"/>
      <c r="DC262" s="12"/>
      <c r="DD262" s="12"/>
      <c r="DE262" s="12"/>
      <c r="DF262" s="12"/>
      <c r="DG262" s="12"/>
      <c r="DH262" s="12"/>
      <c r="DI262" s="12"/>
      <c r="DJ262" s="12"/>
      <c r="DK262" s="12"/>
    </row>
    <row r="263" spans="1:115" s="267" customFormat="1" ht="13.5">
      <c r="A263" s="266"/>
      <c r="B263" s="266"/>
      <c r="C263" s="266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  <c r="BM263" s="12"/>
      <c r="BN263" s="12"/>
      <c r="BO263" s="12"/>
      <c r="BP263" s="12"/>
      <c r="BQ263" s="12"/>
      <c r="BR263" s="12"/>
      <c r="BS263" s="12"/>
      <c r="BT263" s="12"/>
      <c r="BU263" s="12"/>
      <c r="BV263" s="12"/>
      <c r="BW263" s="12"/>
      <c r="BX263" s="12"/>
      <c r="BY263" s="12"/>
      <c r="BZ263" s="12"/>
      <c r="CA263" s="12"/>
      <c r="CB263" s="12"/>
      <c r="CC263" s="12"/>
      <c r="CD263" s="12"/>
      <c r="CE263" s="12"/>
      <c r="CF263" s="12"/>
      <c r="CG263" s="12"/>
      <c r="CH263" s="12"/>
      <c r="CI263" s="12"/>
      <c r="CJ263" s="12"/>
      <c r="CK263" s="12"/>
      <c r="CL263" s="12"/>
      <c r="CM263" s="12"/>
      <c r="CN263" s="12"/>
      <c r="CO263" s="12"/>
      <c r="CP263" s="12"/>
      <c r="CQ263" s="12"/>
      <c r="CR263" s="12"/>
      <c r="CS263" s="12"/>
      <c r="CT263" s="12"/>
      <c r="CU263" s="12"/>
      <c r="CV263" s="12"/>
      <c r="CW263" s="12"/>
      <c r="CX263" s="12"/>
      <c r="CY263" s="12"/>
      <c r="CZ263" s="12"/>
      <c r="DA263" s="12"/>
      <c r="DB263" s="12"/>
      <c r="DC263" s="12"/>
      <c r="DD263" s="12"/>
      <c r="DE263" s="12"/>
      <c r="DF263" s="12"/>
      <c r="DG263" s="12"/>
      <c r="DH263" s="12"/>
      <c r="DI263" s="12"/>
      <c r="DJ263" s="12"/>
      <c r="DK263" s="12"/>
    </row>
    <row r="264" spans="1:115" s="267" customFormat="1" ht="13.5">
      <c r="A264" s="266"/>
      <c r="B264" s="266"/>
      <c r="C264" s="266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  <c r="BP264" s="12"/>
      <c r="BQ264" s="12"/>
      <c r="BR264" s="12"/>
      <c r="BS264" s="12"/>
      <c r="BT264" s="12"/>
      <c r="BU264" s="12"/>
      <c r="BV264" s="12"/>
      <c r="BW264" s="12"/>
      <c r="BX264" s="12"/>
      <c r="BY264" s="12"/>
      <c r="BZ264" s="12"/>
      <c r="CA264" s="12"/>
      <c r="CB264" s="12"/>
      <c r="CC264" s="12"/>
      <c r="CD264" s="12"/>
      <c r="CE264" s="12"/>
      <c r="CF264" s="12"/>
      <c r="CG264" s="12"/>
      <c r="CH264" s="12"/>
      <c r="CI264" s="12"/>
      <c r="CJ264" s="12"/>
      <c r="CK264" s="12"/>
      <c r="CL264" s="12"/>
      <c r="CM264" s="12"/>
      <c r="CN264" s="12"/>
      <c r="CO264" s="12"/>
      <c r="CP264" s="12"/>
      <c r="CQ264" s="12"/>
      <c r="CR264" s="12"/>
      <c r="CS264" s="12"/>
      <c r="CT264" s="12"/>
      <c r="CU264" s="12"/>
      <c r="CV264" s="12"/>
      <c r="CW264" s="12"/>
      <c r="CX264" s="12"/>
      <c r="CY264" s="12"/>
      <c r="CZ264" s="12"/>
      <c r="DA264" s="12"/>
      <c r="DB264" s="12"/>
      <c r="DC264" s="12"/>
      <c r="DD264" s="12"/>
      <c r="DE264" s="12"/>
      <c r="DF264" s="12"/>
      <c r="DG264" s="12"/>
      <c r="DH264" s="12"/>
      <c r="DI264" s="12"/>
      <c r="DJ264" s="12"/>
      <c r="DK264" s="12"/>
    </row>
    <row r="265" spans="1:115" s="267" customFormat="1" ht="13.5">
      <c r="A265" s="266"/>
      <c r="B265" s="266"/>
      <c r="C265" s="266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  <c r="BP265" s="12"/>
      <c r="BQ265" s="12"/>
      <c r="BR265" s="12"/>
      <c r="BS265" s="12"/>
      <c r="BT265" s="12"/>
      <c r="BU265" s="12"/>
      <c r="BV265" s="12"/>
      <c r="BW265" s="12"/>
      <c r="BX265" s="12"/>
      <c r="BY265" s="12"/>
      <c r="BZ265" s="12"/>
      <c r="CA265" s="12"/>
      <c r="CB265" s="12"/>
      <c r="CC265" s="12"/>
      <c r="CD265" s="12"/>
      <c r="CE265" s="12"/>
      <c r="CF265" s="12"/>
      <c r="CG265" s="12"/>
      <c r="CH265" s="12"/>
      <c r="CI265" s="12"/>
      <c r="CJ265" s="12"/>
      <c r="CK265" s="12"/>
      <c r="CL265" s="12"/>
      <c r="CM265" s="12"/>
      <c r="CN265" s="12"/>
      <c r="CO265" s="12"/>
      <c r="CP265" s="12"/>
      <c r="CQ265" s="12"/>
      <c r="CR265" s="12"/>
      <c r="CS265" s="12"/>
      <c r="CT265" s="12"/>
      <c r="CU265" s="12"/>
      <c r="CV265" s="12"/>
      <c r="CW265" s="12"/>
      <c r="CX265" s="12"/>
      <c r="CY265" s="12"/>
      <c r="CZ265" s="12"/>
      <c r="DA265" s="12"/>
      <c r="DB265" s="12"/>
      <c r="DC265" s="12"/>
      <c r="DD265" s="12"/>
      <c r="DE265" s="12"/>
      <c r="DF265" s="12"/>
      <c r="DG265" s="12"/>
      <c r="DH265" s="12"/>
      <c r="DI265" s="12"/>
      <c r="DJ265" s="12"/>
      <c r="DK265" s="12"/>
    </row>
    <row r="266" spans="1:115" s="267" customFormat="1" ht="13.5">
      <c r="A266" s="266"/>
      <c r="B266" s="266"/>
      <c r="C266" s="266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2"/>
      <c r="BS266" s="12"/>
      <c r="BT266" s="12"/>
      <c r="BU266" s="12"/>
      <c r="BV266" s="12"/>
      <c r="BW266" s="12"/>
      <c r="BX266" s="12"/>
      <c r="BY266" s="12"/>
      <c r="BZ266" s="12"/>
      <c r="CA266" s="12"/>
      <c r="CB266" s="12"/>
      <c r="CC266" s="12"/>
      <c r="CD266" s="12"/>
      <c r="CE266" s="12"/>
      <c r="CF266" s="12"/>
      <c r="CG266" s="12"/>
      <c r="CH266" s="12"/>
      <c r="CI266" s="12"/>
      <c r="CJ266" s="12"/>
      <c r="CK266" s="12"/>
      <c r="CL266" s="12"/>
      <c r="CM266" s="12"/>
      <c r="CN266" s="12"/>
      <c r="CO266" s="12"/>
      <c r="CP266" s="12"/>
      <c r="CQ266" s="12"/>
      <c r="CR266" s="12"/>
      <c r="CS266" s="12"/>
      <c r="CT266" s="12"/>
      <c r="CU266" s="12"/>
      <c r="CV266" s="12"/>
      <c r="CW266" s="12"/>
      <c r="CX266" s="12"/>
      <c r="CY266" s="12"/>
      <c r="CZ266" s="12"/>
      <c r="DA266" s="12"/>
      <c r="DB266" s="12"/>
      <c r="DC266" s="12"/>
      <c r="DD266" s="12"/>
      <c r="DE266" s="12"/>
      <c r="DF266" s="12"/>
      <c r="DG266" s="12"/>
      <c r="DH266" s="12"/>
      <c r="DI266" s="12"/>
      <c r="DJ266" s="12"/>
      <c r="DK266" s="12"/>
    </row>
    <row r="267" spans="1:115" s="267" customFormat="1" ht="13.5">
      <c r="A267" s="266"/>
      <c r="B267" s="266"/>
      <c r="C267" s="266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2"/>
      <c r="BM267" s="12"/>
      <c r="BN267" s="12"/>
      <c r="BO267" s="12"/>
      <c r="BP267" s="12"/>
      <c r="BQ267" s="12"/>
      <c r="BR267" s="12"/>
      <c r="BS267" s="12"/>
      <c r="BT267" s="12"/>
      <c r="BU267" s="12"/>
      <c r="BV267" s="12"/>
      <c r="BW267" s="12"/>
      <c r="BX267" s="12"/>
      <c r="BY267" s="12"/>
      <c r="BZ267" s="12"/>
      <c r="CA267" s="12"/>
      <c r="CB267" s="12"/>
      <c r="CC267" s="12"/>
      <c r="CD267" s="12"/>
      <c r="CE267" s="12"/>
      <c r="CF267" s="12"/>
      <c r="CG267" s="12"/>
      <c r="CH267" s="12"/>
      <c r="CI267" s="12"/>
      <c r="CJ267" s="12"/>
      <c r="CK267" s="12"/>
      <c r="CL267" s="12"/>
      <c r="CM267" s="12"/>
      <c r="CN267" s="12"/>
      <c r="CO267" s="12"/>
      <c r="CP267" s="12"/>
      <c r="CQ267" s="12"/>
      <c r="CR267" s="12"/>
      <c r="CS267" s="12"/>
      <c r="CT267" s="12"/>
      <c r="CU267" s="12"/>
      <c r="CV267" s="12"/>
      <c r="CW267" s="12"/>
      <c r="CX267" s="12"/>
      <c r="CY267" s="12"/>
      <c r="CZ267" s="12"/>
      <c r="DA267" s="12"/>
      <c r="DB267" s="12"/>
      <c r="DC267" s="12"/>
      <c r="DD267" s="12"/>
      <c r="DE267" s="12"/>
      <c r="DF267" s="12"/>
      <c r="DG267" s="12"/>
      <c r="DH267" s="12"/>
      <c r="DI267" s="12"/>
      <c r="DJ267" s="12"/>
      <c r="DK267" s="12"/>
    </row>
    <row r="268" spans="1:115" s="267" customFormat="1" ht="13.5">
      <c r="A268" s="266"/>
      <c r="B268" s="266"/>
      <c r="C268" s="266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  <c r="BP268" s="12"/>
      <c r="BQ268" s="12"/>
      <c r="BR268" s="12"/>
      <c r="BS268" s="12"/>
      <c r="BT268" s="12"/>
      <c r="BU268" s="12"/>
      <c r="BV268" s="12"/>
      <c r="BW268" s="12"/>
      <c r="BX268" s="12"/>
      <c r="BY268" s="12"/>
      <c r="BZ268" s="12"/>
      <c r="CA268" s="12"/>
      <c r="CB268" s="12"/>
      <c r="CC268" s="12"/>
      <c r="CD268" s="12"/>
      <c r="CE268" s="12"/>
      <c r="CF268" s="12"/>
      <c r="CG268" s="12"/>
      <c r="CH268" s="12"/>
      <c r="CI268" s="12"/>
      <c r="CJ268" s="12"/>
      <c r="CK268" s="12"/>
      <c r="CL268" s="12"/>
      <c r="CM268" s="12"/>
      <c r="CN268" s="12"/>
      <c r="CO268" s="12"/>
      <c r="CP268" s="12"/>
      <c r="CQ268" s="12"/>
      <c r="CR268" s="12"/>
      <c r="CS268" s="12"/>
      <c r="CT268" s="12"/>
      <c r="CU268" s="12"/>
      <c r="CV268" s="12"/>
      <c r="CW268" s="12"/>
      <c r="CX268" s="12"/>
      <c r="CY268" s="12"/>
      <c r="CZ268" s="12"/>
      <c r="DA268" s="12"/>
      <c r="DB268" s="12"/>
      <c r="DC268" s="12"/>
      <c r="DD268" s="12"/>
      <c r="DE268" s="12"/>
      <c r="DF268" s="12"/>
      <c r="DG268" s="12"/>
      <c r="DH268" s="12"/>
      <c r="DI268" s="12"/>
      <c r="DJ268" s="12"/>
      <c r="DK268" s="12"/>
    </row>
    <row r="269" spans="1:115" s="267" customFormat="1" ht="13.5">
      <c r="A269" s="266"/>
      <c r="B269" s="266"/>
      <c r="C269" s="266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2"/>
      <c r="BP269" s="12"/>
      <c r="BQ269" s="12"/>
      <c r="BR269" s="12"/>
      <c r="BS269" s="12"/>
      <c r="BT269" s="12"/>
      <c r="BU269" s="12"/>
      <c r="BV269" s="12"/>
      <c r="BW269" s="12"/>
      <c r="BX269" s="12"/>
      <c r="BY269" s="12"/>
      <c r="BZ269" s="12"/>
      <c r="CA269" s="12"/>
      <c r="CB269" s="12"/>
      <c r="CC269" s="12"/>
      <c r="CD269" s="12"/>
      <c r="CE269" s="12"/>
      <c r="CF269" s="12"/>
      <c r="CG269" s="12"/>
      <c r="CH269" s="12"/>
      <c r="CI269" s="12"/>
      <c r="CJ269" s="12"/>
      <c r="CK269" s="12"/>
      <c r="CL269" s="12"/>
      <c r="CM269" s="12"/>
      <c r="CN269" s="12"/>
      <c r="CO269" s="12"/>
      <c r="CP269" s="12"/>
      <c r="CQ269" s="12"/>
      <c r="CR269" s="12"/>
      <c r="CS269" s="12"/>
      <c r="CT269" s="12"/>
      <c r="CU269" s="12"/>
      <c r="CV269" s="12"/>
      <c r="CW269" s="12"/>
      <c r="CX269" s="12"/>
      <c r="CY269" s="12"/>
      <c r="CZ269" s="12"/>
      <c r="DA269" s="12"/>
      <c r="DB269" s="12"/>
      <c r="DC269" s="12"/>
      <c r="DD269" s="12"/>
      <c r="DE269" s="12"/>
      <c r="DF269" s="12"/>
      <c r="DG269" s="12"/>
      <c r="DH269" s="12"/>
      <c r="DI269" s="12"/>
      <c r="DJ269" s="12"/>
      <c r="DK269" s="12"/>
    </row>
    <row r="270" spans="1:115" s="267" customFormat="1" ht="13.5">
      <c r="A270" s="266"/>
      <c r="B270" s="266"/>
      <c r="C270" s="266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  <c r="BP270" s="12"/>
      <c r="BQ270" s="12"/>
      <c r="BR270" s="12"/>
      <c r="BS270" s="12"/>
      <c r="BT270" s="12"/>
      <c r="BU270" s="12"/>
      <c r="BV270" s="12"/>
      <c r="BW270" s="12"/>
      <c r="BX270" s="12"/>
      <c r="BY270" s="12"/>
      <c r="BZ270" s="12"/>
      <c r="CA270" s="12"/>
      <c r="CB270" s="12"/>
      <c r="CC270" s="12"/>
      <c r="CD270" s="12"/>
      <c r="CE270" s="12"/>
      <c r="CF270" s="12"/>
      <c r="CG270" s="12"/>
      <c r="CH270" s="12"/>
      <c r="CI270" s="12"/>
      <c r="CJ270" s="12"/>
      <c r="CK270" s="12"/>
      <c r="CL270" s="12"/>
      <c r="CM270" s="12"/>
      <c r="CN270" s="12"/>
      <c r="CO270" s="12"/>
      <c r="CP270" s="12"/>
      <c r="CQ270" s="12"/>
      <c r="CR270" s="12"/>
      <c r="CS270" s="12"/>
      <c r="CT270" s="12"/>
      <c r="CU270" s="12"/>
      <c r="CV270" s="12"/>
      <c r="CW270" s="12"/>
      <c r="CX270" s="12"/>
      <c r="CY270" s="12"/>
      <c r="CZ270" s="12"/>
      <c r="DA270" s="12"/>
      <c r="DB270" s="12"/>
      <c r="DC270" s="12"/>
      <c r="DD270" s="12"/>
      <c r="DE270" s="12"/>
      <c r="DF270" s="12"/>
      <c r="DG270" s="12"/>
      <c r="DH270" s="12"/>
      <c r="DI270" s="12"/>
      <c r="DJ270" s="12"/>
      <c r="DK270" s="12"/>
    </row>
    <row r="271" spans="1:115" s="267" customFormat="1" ht="13.5">
      <c r="A271" s="266"/>
      <c r="B271" s="266"/>
      <c r="C271" s="266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  <c r="BJ271" s="12"/>
      <c r="BK271" s="12"/>
      <c r="BL271" s="12"/>
      <c r="BM271" s="12"/>
      <c r="BN271" s="12"/>
      <c r="BO271" s="12"/>
      <c r="BP271" s="12"/>
      <c r="BQ271" s="12"/>
      <c r="BR271" s="12"/>
      <c r="BS271" s="12"/>
      <c r="BT271" s="12"/>
      <c r="BU271" s="12"/>
      <c r="BV271" s="12"/>
      <c r="BW271" s="12"/>
      <c r="BX271" s="12"/>
      <c r="BY271" s="12"/>
      <c r="BZ271" s="12"/>
      <c r="CA271" s="12"/>
      <c r="CB271" s="12"/>
      <c r="CC271" s="12"/>
      <c r="CD271" s="12"/>
      <c r="CE271" s="12"/>
      <c r="CF271" s="12"/>
      <c r="CG271" s="12"/>
      <c r="CH271" s="12"/>
      <c r="CI271" s="12"/>
      <c r="CJ271" s="12"/>
      <c r="CK271" s="12"/>
      <c r="CL271" s="12"/>
      <c r="CM271" s="12"/>
      <c r="CN271" s="12"/>
      <c r="CO271" s="12"/>
      <c r="CP271" s="12"/>
      <c r="CQ271" s="12"/>
      <c r="CR271" s="12"/>
      <c r="CS271" s="12"/>
      <c r="CT271" s="12"/>
      <c r="CU271" s="12"/>
      <c r="CV271" s="12"/>
      <c r="CW271" s="12"/>
      <c r="CX271" s="12"/>
      <c r="CY271" s="12"/>
      <c r="CZ271" s="12"/>
      <c r="DA271" s="12"/>
      <c r="DB271" s="12"/>
      <c r="DC271" s="12"/>
      <c r="DD271" s="12"/>
      <c r="DE271" s="12"/>
      <c r="DF271" s="12"/>
      <c r="DG271" s="12"/>
      <c r="DH271" s="12"/>
      <c r="DI271" s="12"/>
      <c r="DJ271" s="12"/>
      <c r="DK271" s="12"/>
    </row>
    <row r="272" spans="1:115" s="267" customFormat="1" ht="13.5">
      <c r="A272" s="266"/>
      <c r="B272" s="266"/>
      <c r="C272" s="266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  <c r="BP272" s="12"/>
      <c r="BQ272" s="12"/>
      <c r="BR272" s="12"/>
      <c r="BS272" s="12"/>
      <c r="BT272" s="12"/>
      <c r="BU272" s="12"/>
      <c r="BV272" s="12"/>
      <c r="BW272" s="12"/>
      <c r="BX272" s="12"/>
      <c r="BY272" s="12"/>
      <c r="BZ272" s="12"/>
      <c r="CA272" s="12"/>
      <c r="CB272" s="12"/>
      <c r="CC272" s="12"/>
      <c r="CD272" s="12"/>
      <c r="CE272" s="12"/>
      <c r="CF272" s="12"/>
      <c r="CG272" s="12"/>
      <c r="CH272" s="12"/>
      <c r="CI272" s="12"/>
      <c r="CJ272" s="12"/>
      <c r="CK272" s="12"/>
      <c r="CL272" s="12"/>
      <c r="CM272" s="12"/>
      <c r="CN272" s="12"/>
      <c r="CO272" s="12"/>
      <c r="CP272" s="12"/>
      <c r="CQ272" s="12"/>
      <c r="CR272" s="12"/>
      <c r="CS272" s="12"/>
      <c r="CT272" s="12"/>
      <c r="CU272" s="12"/>
      <c r="CV272" s="12"/>
      <c r="CW272" s="12"/>
      <c r="CX272" s="12"/>
      <c r="CY272" s="12"/>
      <c r="CZ272" s="12"/>
      <c r="DA272" s="12"/>
      <c r="DB272" s="12"/>
      <c r="DC272" s="12"/>
      <c r="DD272" s="12"/>
      <c r="DE272" s="12"/>
      <c r="DF272" s="12"/>
      <c r="DG272" s="12"/>
      <c r="DH272" s="12"/>
      <c r="DI272" s="12"/>
      <c r="DJ272" s="12"/>
      <c r="DK272" s="12"/>
    </row>
    <row r="273" spans="1:115" s="267" customFormat="1" ht="13.5">
      <c r="A273" s="266"/>
      <c r="B273" s="266"/>
      <c r="C273" s="266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2"/>
      <c r="BQ273" s="12"/>
      <c r="BR273" s="12"/>
      <c r="BS273" s="12"/>
      <c r="BT273" s="12"/>
      <c r="BU273" s="12"/>
      <c r="BV273" s="12"/>
      <c r="BW273" s="12"/>
      <c r="BX273" s="12"/>
      <c r="BY273" s="12"/>
      <c r="BZ273" s="12"/>
      <c r="CA273" s="12"/>
      <c r="CB273" s="12"/>
      <c r="CC273" s="12"/>
      <c r="CD273" s="12"/>
      <c r="CE273" s="12"/>
      <c r="CF273" s="12"/>
      <c r="CG273" s="12"/>
      <c r="CH273" s="12"/>
      <c r="CI273" s="12"/>
      <c r="CJ273" s="12"/>
      <c r="CK273" s="12"/>
      <c r="CL273" s="12"/>
      <c r="CM273" s="12"/>
      <c r="CN273" s="12"/>
      <c r="CO273" s="12"/>
      <c r="CP273" s="12"/>
      <c r="CQ273" s="12"/>
      <c r="CR273" s="12"/>
      <c r="CS273" s="12"/>
      <c r="CT273" s="12"/>
      <c r="CU273" s="12"/>
      <c r="CV273" s="12"/>
      <c r="CW273" s="12"/>
      <c r="CX273" s="12"/>
      <c r="CY273" s="12"/>
      <c r="CZ273" s="12"/>
      <c r="DA273" s="12"/>
      <c r="DB273" s="12"/>
      <c r="DC273" s="12"/>
      <c r="DD273" s="12"/>
      <c r="DE273" s="12"/>
      <c r="DF273" s="12"/>
      <c r="DG273" s="12"/>
      <c r="DH273" s="12"/>
      <c r="DI273" s="12"/>
      <c r="DJ273" s="12"/>
      <c r="DK273" s="12"/>
    </row>
    <row r="274" spans="1:115" s="267" customFormat="1" ht="13.5">
      <c r="A274" s="266"/>
      <c r="B274" s="266"/>
      <c r="C274" s="266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  <c r="BP274" s="12"/>
      <c r="BQ274" s="12"/>
      <c r="BR274" s="12"/>
      <c r="BS274" s="12"/>
      <c r="BT274" s="12"/>
      <c r="BU274" s="12"/>
      <c r="BV274" s="12"/>
      <c r="BW274" s="12"/>
      <c r="BX274" s="12"/>
      <c r="BY274" s="12"/>
      <c r="BZ274" s="12"/>
      <c r="CA274" s="12"/>
      <c r="CB274" s="12"/>
      <c r="CC274" s="12"/>
      <c r="CD274" s="12"/>
      <c r="CE274" s="12"/>
      <c r="CF274" s="12"/>
      <c r="CG274" s="12"/>
      <c r="CH274" s="12"/>
      <c r="CI274" s="12"/>
      <c r="CJ274" s="12"/>
      <c r="CK274" s="12"/>
      <c r="CL274" s="12"/>
      <c r="CM274" s="12"/>
      <c r="CN274" s="12"/>
      <c r="CO274" s="12"/>
      <c r="CP274" s="12"/>
      <c r="CQ274" s="12"/>
      <c r="CR274" s="12"/>
      <c r="CS274" s="12"/>
      <c r="CT274" s="12"/>
      <c r="CU274" s="12"/>
      <c r="CV274" s="12"/>
      <c r="CW274" s="12"/>
      <c r="CX274" s="12"/>
      <c r="CY274" s="12"/>
      <c r="CZ274" s="12"/>
      <c r="DA274" s="12"/>
      <c r="DB274" s="12"/>
      <c r="DC274" s="12"/>
      <c r="DD274" s="12"/>
      <c r="DE274" s="12"/>
      <c r="DF274" s="12"/>
      <c r="DG274" s="12"/>
      <c r="DH274" s="12"/>
      <c r="DI274" s="12"/>
      <c r="DJ274" s="12"/>
      <c r="DK274" s="12"/>
    </row>
    <row r="275" spans="1:115" s="267" customFormat="1" ht="13.5">
      <c r="A275" s="266"/>
      <c r="B275" s="266"/>
      <c r="C275" s="266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  <c r="BO275" s="12"/>
      <c r="BP275" s="12"/>
      <c r="BQ275" s="12"/>
      <c r="BR275" s="12"/>
      <c r="BS275" s="12"/>
      <c r="BT275" s="12"/>
      <c r="BU275" s="12"/>
      <c r="BV275" s="12"/>
      <c r="BW275" s="12"/>
      <c r="BX275" s="12"/>
      <c r="BY275" s="12"/>
      <c r="BZ275" s="12"/>
      <c r="CA275" s="12"/>
      <c r="CB275" s="12"/>
      <c r="CC275" s="12"/>
      <c r="CD275" s="12"/>
      <c r="CE275" s="12"/>
      <c r="CF275" s="12"/>
      <c r="CG275" s="12"/>
      <c r="CH275" s="12"/>
      <c r="CI275" s="12"/>
      <c r="CJ275" s="12"/>
      <c r="CK275" s="12"/>
      <c r="CL275" s="12"/>
      <c r="CM275" s="12"/>
      <c r="CN275" s="12"/>
      <c r="CO275" s="12"/>
      <c r="CP275" s="12"/>
      <c r="CQ275" s="12"/>
      <c r="CR275" s="12"/>
      <c r="CS275" s="12"/>
      <c r="CT275" s="12"/>
      <c r="CU275" s="12"/>
      <c r="CV275" s="12"/>
      <c r="CW275" s="12"/>
      <c r="CX275" s="12"/>
      <c r="CY275" s="12"/>
      <c r="CZ275" s="12"/>
      <c r="DA275" s="12"/>
      <c r="DB275" s="12"/>
      <c r="DC275" s="12"/>
      <c r="DD275" s="12"/>
      <c r="DE275" s="12"/>
      <c r="DF275" s="12"/>
      <c r="DG275" s="12"/>
      <c r="DH275" s="12"/>
      <c r="DI275" s="12"/>
      <c r="DJ275" s="12"/>
      <c r="DK275" s="12"/>
    </row>
    <row r="276" spans="1:115" s="267" customFormat="1" ht="13.5">
      <c r="A276" s="266"/>
      <c r="B276" s="266"/>
      <c r="C276" s="266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  <c r="BM276" s="12"/>
      <c r="BN276" s="12"/>
      <c r="BO276" s="12"/>
      <c r="BP276" s="12"/>
      <c r="BQ276" s="12"/>
      <c r="BR276" s="12"/>
      <c r="BS276" s="12"/>
      <c r="BT276" s="12"/>
      <c r="BU276" s="12"/>
      <c r="BV276" s="12"/>
      <c r="BW276" s="12"/>
      <c r="BX276" s="12"/>
      <c r="BY276" s="12"/>
      <c r="BZ276" s="12"/>
      <c r="CA276" s="12"/>
      <c r="CB276" s="12"/>
      <c r="CC276" s="12"/>
      <c r="CD276" s="12"/>
      <c r="CE276" s="12"/>
      <c r="CF276" s="12"/>
      <c r="CG276" s="12"/>
      <c r="CH276" s="12"/>
      <c r="CI276" s="12"/>
      <c r="CJ276" s="12"/>
      <c r="CK276" s="12"/>
      <c r="CL276" s="12"/>
      <c r="CM276" s="12"/>
      <c r="CN276" s="12"/>
      <c r="CO276" s="12"/>
      <c r="CP276" s="12"/>
      <c r="CQ276" s="12"/>
      <c r="CR276" s="12"/>
      <c r="CS276" s="12"/>
      <c r="CT276" s="12"/>
      <c r="CU276" s="12"/>
      <c r="CV276" s="12"/>
      <c r="CW276" s="12"/>
      <c r="CX276" s="12"/>
      <c r="CY276" s="12"/>
      <c r="CZ276" s="12"/>
      <c r="DA276" s="12"/>
      <c r="DB276" s="12"/>
      <c r="DC276" s="12"/>
      <c r="DD276" s="12"/>
      <c r="DE276" s="12"/>
      <c r="DF276" s="12"/>
      <c r="DG276" s="12"/>
      <c r="DH276" s="12"/>
      <c r="DI276" s="12"/>
      <c r="DJ276" s="12"/>
      <c r="DK276" s="12"/>
    </row>
    <row r="277" spans="1:115" s="267" customFormat="1" ht="13.5">
      <c r="A277" s="266"/>
      <c r="B277" s="266"/>
      <c r="C277" s="266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2"/>
      <c r="BM277" s="12"/>
      <c r="BN277" s="12"/>
      <c r="BO277" s="12"/>
      <c r="BP277" s="12"/>
      <c r="BQ277" s="12"/>
      <c r="BR277" s="12"/>
      <c r="BS277" s="12"/>
      <c r="BT277" s="12"/>
      <c r="BU277" s="12"/>
      <c r="BV277" s="12"/>
      <c r="BW277" s="12"/>
      <c r="BX277" s="12"/>
      <c r="BY277" s="12"/>
      <c r="BZ277" s="12"/>
      <c r="CA277" s="12"/>
      <c r="CB277" s="12"/>
      <c r="CC277" s="12"/>
      <c r="CD277" s="12"/>
      <c r="CE277" s="12"/>
      <c r="CF277" s="12"/>
      <c r="CG277" s="12"/>
      <c r="CH277" s="12"/>
      <c r="CI277" s="12"/>
      <c r="CJ277" s="12"/>
      <c r="CK277" s="12"/>
      <c r="CL277" s="12"/>
      <c r="CM277" s="12"/>
      <c r="CN277" s="12"/>
      <c r="CO277" s="12"/>
      <c r="CP277" s="12"/>
      <c r="CQ277" s="12"/>
      <c r="CR277" s="12"/>
      <c r="CS277" s="12"/>
      <c r="CT277" s="12"/>
      <c r="CU277" s="12"/>
      <c r="CV277" s="12"/>
      <c r="CW277" s="12"/>
      <c r="CX277" s="12"/>
      <c r="CY277" s="12"/>
      <c r="CZ277" s="12"/>
      <c r="DA277" s="12"/>
      <c r="DB277" s="12"/>
      <c r="DC277" s="12"/>
      <c r="DD277" s="12"/>
      <c r="DE277" s="12"/>
      <c r="DF277" s="12"/>
      <c r="DG277" s="12"/>
      <c r="DH277" s="12"/>
      <c r="DI277" s="12"/>
      <c r="DJ277" s="12"/>
      <c r="DK277" s="12"/>
    </row>
    <row r="278" spans="1:115" s="267" customFormat="1" ht="13.5">
      <c r="A278" s="266"/>
      <c r="B278" s="266"/>
      <c r="C278" s="266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  <c r="BJ278" s="12"/>
      <c r="BK278" s="12"/>
      <c r="BL278" s="12"/>
      <c r="BM278" s="12"/>
      <c r="BN278" s="12"/>
      <c r="BO278" s="12"/>
      <c r="BP278" s="12"/>
      <c r="BQ278" s="12"/>
      <c r="BR278" s="12"/>
      <c r="BS278" s="12"/>
      <c r="BT278" s="12"/>
      <c r="BU278" s="12"/>
      <c r="BV278" s="12"/>
      <c r="BW278" s="12"/>
      <c r="BX278" s="12"/>
      <c r="BY278" s="12"/>
      <c r="BZ278" s="12"/>
      <c r="CA278" s="12"/>
      <c r="CB278" s="12"/>
      <c r="CC278" s="12"/>
      <c r="CD278" s="12"/>
      <c r="CE278" s="12"/>
      <c r="CF278" s="12"/>
      <c r="CG278" s="12"/>
      <c r="CH278" s="12"/>
      <c r="CI278" s="12"/>
      <c r="CJ278" s="12"/>
      <c r="CK278" s="12"/>
      <c r="CL278" s="12"/>
      <c r="CM278" s="12"/>
      <c r="CN278" s="12"/>
      <c r="CO278" s="12"/>
      <c r="CP278" s="12"/>
      <c r="CQ278" s="12"/>
      <c r="CR278" s="12"/>
      <c r="CS278" s="12"/>
      <c r="CT278" s="12"/>
      <c r="CU278" s="12"/>
      <c r="CV278" s="12"/>
      <c r="CW278" s="12"/>
      <c r="CX278" s="12"/>
      <c r="CY278" s="12"/>
      <c r="CZ278" s="12"/>
      <c r="DA278" s="12"/>
      <c r="DB278" s="12"/>
      <c r="DC278" s="12"/>
      <c r="DD278" s="12"/>
      <c r="DE278" s="12"/>
      <c r="DF278" s="12"/>
      <c r="DG278" s="12"/>
      <c r="DH278" s="12"/>
      <c r="DI278" s="12"/>
      <c r="DJ278" s="12"/>
      <c r="DK278" s="12"/>
    </row>
    <row r="279" spans="1:115" s="267" customFormat="1" ht="13.5">
      <c r="A279" s="266"/>
      <c r="B279" s="266"/>
      <c r="C279" s="266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  <c r="BI279" s="12"/>
      <c r="BJ279" s="12"/>
      <c r="BK279" s="12"/>
      <c r="BL279" s="12"/>
      <c r="BM279" s="12"/>
      <c r="BN279" s="12"/>
      <c r="BO279" s="12"/>
      <c r="BP279" s="12"/>
      <c r="BQ279" s="12"/>
      <c r="BR279" s="12"/>
      <c r="BS279" s="12"/>
      <c r="BT279" s="12"/>
      <c r="BU279" s="12"/>
      <c r="BV279" s="12"/>
      <c r="BW279" s="12"/>
      <c r="BX279" s="12"/>
      <c r="BY279" s="12"/>
      <c r="BZ279" s="12"/>
      <c r="CA279" s="12"/>
      <c r="CB279" s="12"/>
      <c r="CC279" s="12"/>
      <c r="CD279" s="12"/>
      <c r="CE279" s="12"/>
      <c r="CF279" s="12"/>
      <c r="CG279" s="12"/>
      <c r="CH279" s="12"/>
      <c r="CI279" s="12"/>
      <c r="CJ279" s="12"/>
      <c r="CK279" s="12"/>
      <c r="CL279" s="12"/>
      <c r="CM279" s="12"/>
      <c r="CN279" s="12"/>
      <c r="CO279" s="12"/>
      <c r="CP279" s="12"/>
      <c r="CQ279" s="12"/>
      <c r="CR279" s="12"/>
      <c r="CS279" s="12"/>
      <c r="CT279" s="12"/>
      <c r="CU279" s="12"/>
      <c r="CV279" s="12"/>
      <c r="CW279" s="12"/>
      <c r="CX279" s="12"/>
      <c r="CY279" s="12"/>
      <c r="CZ279" s="12"/>
      <c r="DA279" s="12"/>
      <c r="DB279" s="12"/>
      <c r="DC279" s="12"/>
      <c r="DD279" s="12"/>
      <c r="DE279" s="12"/>
      <c r="DF279" s="12"/>
      <c r="DG279" s="12"/>
      <c r="DH279" s="12"/>
      <c r="DI279" s="12"/>
      <c r="DJ279" s="12"/>
      <c r="DK279" s="12"/>
    </row>
    <row r="280" spans="1:115" s="267" customFormat="1" ht="13.5">
      <c r="A280" s="266"/>
      <c r="B280" s="266"/>
      <c r="C280" s="266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  <c r="BH280" s="12"/>
      <c r="BI280" s="12"/>
      <c r="BJ280" s="12"/>
      <c r="BK280" s="12"/>
      <c r="BL280" s="12"/>
      <c r="BM280" s="12"/>
      <c r="BN280" s="12"/>
      <c r="BO280" s="12"/>
      <c r="BP280" s="12"/>
      <c r="BQ280" s="12"/>
      <c r="BR280" s="12"/>
      <c r="BS280" s="12"/>
      <c r="BT280" s="12"/>
      <c r="BU280" s="12"/>
      <c r="BV280" s="12"/>
      <c r="BW280" s="12"/>
      <c r="BX280" s="12"/>
      <c r="BY280" s="12"/>
      <c r="BZ280" s="12"/>
      <c r="CA280" s="12"/>
      <c r="CB280" s="12"/>
      <c r="CC280" s="12"/>
      <c r="CD280" s="12"/>
      <c r="CE280" s="12"/>
      <c r="CF280" s="12"/>
      <c r="CG280" s="12"/>
      <c r="CH280" s="12"/>
      <c r="CI280" s="12"/>
      <c r="CJ280" s="12"/>
      <c r="CK280" s="12"/>
      <c r="CL280" s="12"/>
      <c r="CM280" s="12"/>
      <c r="CN280" s="12"/>
      <c r="CO280" s="12"/>
      <c r="CP280" s="12"/>
      <c r="CQ280" s="12"/>
      <c r="CR280" s="12"/>
      <c r="CS280" s="12"/>
      <c r="CT280" s="12"/>
      <c r="CU280" s="12"/>
      <c r="CV280" s="12"/>
      <c r="CW280" s="12"/>
      <c r="CX280" s="12"/>
      <c r="CY280" s="12"/>
      <c r="CZ280" s="12"/>
      <c r="DA280" s="12"/>
      <c r="DB280" s="12"/>
      <c r="DC280" s="12"/>
      <c r="DD280" s="12"/>
      <c r="DE280" s="12"/>
      <c r="DF280" s="12"/>
      <c r="DG280" s="12"/>
      <c r="DH280" s="12"/>
      <c r="DI280" s="12"/>
      <c r="DJ280" s="12"/>
      <c r="DK280" s="12"/>
    </row>
    <row r="281" spans="1:115" s="267" customFormat="1" ht="13.5">
      <c r="A281" s="266"/>
      <c r="B281" s="266"/>
      <c r="C281" s="266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  <c r="BH281" s="12"/>
      <c r="BI281" s="12"/>
      <c r="BJ281" s="12"/>
      <c r="BK281" s="12"/>
      <c r="BL281" s="12"/>
      <c r="BM281" s="12"/>
      <c r="BN281" s="12"/>
      <c r="BO281" s="12"/>
      <c r="BP281" s="12"/>
      <c r="BQ281" s="12"/>
      <c r="BR281" s="12"/>
      <c r="BS281" s="12"/>
      <c r="BT281" s="12"/>
      <c r="BU281" s="12"/>
      <c r="BV281" s="12"/>
      <c r="BW281" s="12"/>
      <c r="BX281" s="12"/>
      <c r="BY281" s="12"/>
      <c r="BZ281" s="12"/>
      <c r="CA281" s="12"/>
      <c r="CB281" s="12"/>
      <c r="CC281" s="12"/>
      <c r="CD281" s="12"/>
      <c r="CE281" s="12"/>
      <c r="CF281" s="12"/>
      <c r="CG281" s="12"/>
      <c r="CH281" s="12"/>
      <c r="CI281" s="12"/>
      <c r="CJ281" s="12"/>
      <c r="CK281" s="12"/>
      <c r="CL281" s="12"/>
      <c r="CM281" s="12"/>
      <c r="CN281" s="12"/>
      <c r="CO281" s="12"/>
      <c r="CP281" s="12"/>
      <c r="CQ281" s="12"/>
      <c r="CR281" s="12"/>
      <c r="CS281" s="12"/>
      <c r="CT281" s="12"/>
      <c r="CU281" s="12"/>
      <c r="CV281" s="12"/>
      <c r="CW281" s="12"/>
      <c r="CX281" s="12"/>
      <c r="CY281" s="12"/>
      <c r="CZ281" s="12"/>
      <c r="DA281" s="12"/>
      <c r="DB281" s="12"/>
      <c r="DC281" s="12"/>
      <c r="DD281" s="12"/>
      <c r="DE281" s="12"/>
      <c r="DF281" s="12"/>
      <c r="DG281" s="12"/>
      <c r="DH281" s="12"/>
      <c r="DI281" s="12"/>
      <c r="DJ281" s="12"/>
      <c r="DK281" s="12"/>
    </row>
    <row r="282" spans="1:115" s="267" customFormat="1" ht="13.5">
      <c r="A282" s="266"/>
      <c r="B282" s="266"/>
      <c r="C282" s="266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  <c r="BH282" s="12"/>
      <c r="BI282" s="12"/>
      <c r="BJ282" s="12"/>
      <c r="BK282" s="12"/>
      <c r="BL282" s="12"/>
      <c r="BM282" s="12"/>
      <c r="BN282" s="12"/>
      <c r="BO282" s="12"/>
      <c r="BP282" s="12"/>
      <c r="BQ282" s="12"/>
      <c r="BR282" s="12"/>
      <c r="BS282" s="12"/>
      <c r="BT282" s="12"/>
      <c r="BU282" s="12"/>
      <c r="BV282" s="12"/>
      <c r="BW282" s="12"/>
      <c r="BX282" s="12"/>
      <c r="BY282" s="12"/>
      <c r="BZ282" s="12"/>
      <c r="CA282" s="12"/>
      <c r="CB282" s="12"/>
      <c r="CC282" s="12"/>
      <c r="CD282" s="12"/>
      <c r="CE282" s="12"/>
      <c r="CF282" s="12"/>
      <c r="CG282" s="12"/>
      <c r="CH282" s="12"/>
      <c r="CI282" s="12"/>
      <c r="CJ282" s="12"/>
      <c r="CK282" s="12"/>
      <c r="CL282" s="12"/>
      <c r="CM282" s="12"/>
      <c r="CN282" s="12"/>
      <c r="CO282" s="12"/>
      <c r="CP282" s="12"/>
      <c r="CQ282" s="12"/>
      <c r="CR282" s="12"/>
      <c r="CS282" s="12"/>
      <c r="CT282" s="12"/>
      <c r="CU282" s="12"/>
      <c r="CV282" s="12"/>
      <c r="CW282" s="12"/>
      <c r="CX282" s="12"/>
      <c r="CY282" s="12"/>
      <c r="CZ282" s="12"/>
      <c r="DA282" s="12"/>
      <c r="DB282" s="12"/>
      <c r="DC282" s="12"/>
      <c r="DD282" s="12"/>
      <c r="DE282" s="12"/>
      <c r="DF282" s="12"/>
      <c r="DG282" s="12"/>
      <c r="DH282" s="12"/>
      <c r="DI282" s="12"/>
      <c r="DJ282" s="12"/>
      <c r="DK282" s="12"/>
    </row>
    <row r="283" spans="1:115" s="267" customFormat="1" ht="13.5">
      <c r="A283" s="266"/>
      <c r="B283" s="266"/>
      <c r="C283" s="266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F283" s="12"/>
      <c r="BG283" s="12"/>
      <c r="BH283" s="12"/>
      <c r="BI283" s="12"/>
      <c r="BJ283" s="12"/>
      <c r="BK283" s="12"/>
      <c r="BL283" s="12"/>
      <c r="BM283" s="12"/>
      <c r="BN283" s="12"/>
      <c r="BO283" s="12"/>
      <c r="BP283" s="12"/>
      <c r="BQ283" s="12"/>
      <c r="BR283" s="12"/>
      <c r="BS283" s="12"/>
      <c r="BT283" s="12"/>
      <c r="BU283" s="12"/>
      <c r="BV283" s="12"/>
      <c r="BW283" s="12"/>
      <c r="BX283" s="12"/>
      <c r="BY283" s="12"/>
      <c r="BZ283" s="12"/>
      <c r="CA283" s="12"/>
      <c r="CB283" s="12"/>
      <c r="CC283" s="12"/>
      <c r="CD283" s="12"/>
      <c r="CE283" s="12"/>
      <c r="CF283" s="12"/>
      <c r="CG283" s="12"/>
      <c r="CH283" s="12"/>
      <c r="CI283" s="12"/>
      <c r="CJ283" s="12"/>
      <c r="CK283" s="12"/>
      <c r="CL283" s="12"/>
      <c r="CM283" s="12"/>
      <c r="CN283" s="12"/>
      <c r="CO283" s="12"/>
      <c r="CP283" s="12"/>
      <c r="CQ283" s="12"/>
      <c r="CR283" s="12"/>
      <c r="CS283" s="12"/>
      <c r="CT283" s="12"/>
      <c r="CU283" s="12"/>
      <c r="CV283" s="12"/>
      <c r="CW283" s="12"/>
      <c r="CX283" s="12"/>
      <c r="CY283" s="12"/>
      <c r="CZ283" s="12"/>
      <c r="DA283" s="12"/>
      <c r="DB283" s="12"/>
      <c r="DC283" s="12"/>
      <c r="DD283" s="12"/>
      <c r="DE283" s="12"/>
      <c r="DF283" s="12"/>
      <c r="DG283" s="12"/>
      <c r="DH283" s="12"/>
      <c r="DI283" s="12"/>
      <c r="DJ283" s="12"/>
      <c r="DK283" s="12"/>
    </row>
    <row r="284" spans="1:115" s="267" customFormat="1" ht="13.5">
      <c r="A284" s="266"/>
      <c r="B284" s="266"/>
      <c r="C284" s="266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  <c r="BG284" s="12"/>
      <c r="BH284" s="12"/>
      <c r="BI284" s="12"/>
      <c r="BJ284" s="12"/>
      <c r="BK284" s="12"/>
      <c r="BL284" s="12"/>
      <c r="BM284" s="12"/>
      <c r="BN284" s="12"/>
      <c r="BO284" s="12"/>
      <c r="BP284" s="12"/>
      <c r="BQ284" s="12"/>
      <c r="BR284" s="12"/>
      <c r="BS284" s="12"/>
      <c r="BT284" s="12"/>
      <c r="BU284" s="12"/>
      <c r="BV284" s="12"/>
      <c r="BW284" s="12"/>
      <c r="BX284" s="12"/>
      <c r="BY284" s="12"/>
      <c r="BZ284" s="12"/>
      <c r="CA284" s="12"/>
      <c r="CB284" s="12"/>
      <c r="CC284" s="12"/>
      <c r="CD284" s="12"/>
      <c r="CE284" s="12"/>
      <c r="CF284" s="12"/>
      <c r="CG284" s="12"/>
      <c r="CH284" s="12"/>
      <c r="CI284" s="12"/>
      <c r="CJ284" s="12"/>
      <c r="CK284" s="12"/>
      <c r="CL284" s="12"/>
      <c r="CM284" s="12"/>
      <c r="CN284" s="12"/>
      <c r="CO284" s="12"/>
      <c r="CP284" s="12"/>
      <c r="CQ284" s="12"/>
      <c r="CR284" s="12"/>
      <c r="CS284" s="12"/>
      <c r="CT284" s="12"/>
      <c r="CU284" s="12"/>
      <c r="CV284" s="12"/>
      <c r="CW284" s="12"/>
      <c r="CX284" s="12"/>
      <c r="CY284" s="12"/>
      <c r="CZ284" s="12"/>
      <c r="DA284" s="12"/>
      <c r="DB284" s="12"/>
      <c r="DC284" s="12"/>
      <c r="DD284" s="12"/>
      <c r="DE284" s="12"/>
      <c r="DF284" s="12"/>
      <c r="DG284" s="12"/>
      <c r="DH284" s="12"/>
      <c r="DI284" s="12"/>
      <c r="DJ284" s="12"/>
      <c r="DK284" s="12"/>
    </row>
    <row r="285" spans="1:115" s="267" customFormat="1" ht="13.5">
      <c r="A285" s="266"/>
      <c r="B285" s="266"/>
      <c r="C285" s="266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  <c r="BB285" s="12"/>
      <c r="BC285" s="12"/>
      <c r="BD285" s="12"/>
      <c r="BE285" s="12"/>
      <c r="BF285" s="12"/>
      <c r="BG285" s="12"/>
      <c r="BH285" s="12"/>
      <c r="BI285" s="12"/>
      <c r="BJ285" s="12"/>
      <c r="BK285" s="12"/>
      <c r="BL285" s="12"/>
      <c r="BM285" s="12"/>
      <c r="BN285" s="12"/>
      <c r="BO285" s="12"/>
      <c r="BP285" s="12"/>
      <c r="BQ285" s="12"/>
      <c r="BR285" s="12"/>
      <c r="BS285" s="12"/>
      <c r="BT285" s="12"/>
      <c r="BU285" s="12"/>
      <c r="BV285" s="12"/>
      <c r="BW285" s="12"/>
      <c r="BX285" s="12"/>
      <c r="BY285" s="12"/>
      <c r="BZ285" s="12"/>
      <c r="CA285" s="12"/>
      <c r="CB285" s="12"/>
      <c r="CC285" s="12"/>
      <c r="CD285" s="12"/>
      <c r="CE285" s="12"/>
      <c r="CF285" s="12"/>
      <c r="CG285" s="12"/>
      <c r="CH285" s="12"/>
      <c r="CI285" s="12"/>
      <c r="CJ285" s="12"/>
      <c r="CK285" s="12"/>
      <c r="CL285" s="12"/>
      <c r="CM285" s="12"/>
      <c r="CN285" s="12"/>
      <c r="CO285" s="12"/>
      <c r="CP285" s="12"/>
      <c r="CQ285" s="12"/>
      <c r="CR285" s="12"/>
      <c r="CS285" s="12"/>
      <c r="CT285" s="12"/>
      <c r="CU285" s="12"/>
      <c r="CV285" s="12"/>
      <c r="CW285" s="12"/>
      <c r="CX285" s="12"/>
      <c r="CY285" s="12"/>
      <c r="CZ285" s="12"/>
      <c r="DA285" s="12"/>
      <c r="DB285" s="12"/>
      <c r="DC285" s="12"/>
      <c r="DD285" s="12"/>
      <c r="DE285" s="12"/>
      <c r="DF285" s="12"/>
      <c r="DG285" s="12"/>
      <c r="DH285" s="12"/>
      <c r="DI285" s="12"/>
      <c r="DJ285" s="12"/>
      <c r="DK285" s="12"/>
    </row>
    <row r="286" spans="1:115" s="267" customFormat="1" ht="13.5">
      <c r="A286" s="266"/>
      <c r="B286" s="266"/>
      <c r="C286" s="266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/>
      <c r="BG286" s="12"/>
      <c r="BH286" s="12"/>
      <c r="BI286" s="12"/>
      <c r="BJ286" s="12"/>
      <c r="BK286" s="12"/>
      <c r="BL286" s="12"/>
      <c r="BM286" s="12"/>
      <c r="BN286" s="12"/>
      <c r="BO286" s="12"/>
      <c r="BP286" s="12"/>
      <c r="BQ286" s="12"/>
      <c r="BR286" s="12"/>
      <c r="BS286" s="12"/>
      <c r="BT286" s="12"/>
      <c r="BU286" s="12"/>
      <c r="BV286" s="12"/>
      <c r="BW286" s="12"/>
      <c r="BX286" s="12"/>
      <c r="BY286" s="12"/>
      <c r="BZ286" s="12"/>
      <c r="CA286" s="12"/>
      <c r="CB286" s="12"/>
      <c r="CC286" s="12"/>
      <c r="CD286" s="12"/>
      <c r="CE286" s="12"/>
      <c r="CF286" s="12"/>
      <c r="CG286" s="12"/>
      <c r="CH286" s="12"/>
      <c r="CI286" s="12"/>
      <c r="CJ286" s="12"/>
      <c r="CK286" s="12"/>
      <c r="CL286" s="12"/>
      <c r="CM286" s="12"/>
      <c r="CN286" s="12"/>
      <c r="CO286" s="12"/>
      <c r="CP286" s="12"/>
      <c r="CQ286" s="12"/>
      <c r="CR286" s="12"/>
      <c r="CS286" s="12"/>
      <c r="CT286" s="12"/>
      <c r="CU286" s="12"/>
      <c r="CV286" s="12"/>
      <c r="CW286" s="12"/>
      <c r="CX286" s="12"/>
      <c r="CY286" s="12"/>
      <c r="CZ286" s="12"/>
      <c r="DA286" s="12"/>
      <c r="DB286" s="12"/>
      <c r="DC286" s="12"/>
      <c r="DD286" s="12"/>
      <c r="DE286" s="12"/>
      <c r="DF286" s="12"/>
      <c r="DG286" s="12"/>
      <c r="DH286" s="12"/>
      <c r="DI286" s="12"/>
      <c r="DJ286" s="12"/>
      <c r="DK286" s="12"/>
    </row>
    <row r="287" spans="1:115" s="267" customFormat="1" ht="13.5">
      <c r="A287" s="266"/>
      <c r="B287" s="266"/>
      <c r="C287" s="266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  <c r="BH287" s="12"/>
      <c r="BI287" s="12"/>
      <c r="BJ287" s="12"/>
      <c r="BK287" s="12"/>
      <c r="BL287" s="12"/>
      <c r="BM287" s="12"/>
      <c r="BN287" s="12"/>
      <c r="BO287" s="12"/>
      <c r="BP287" s="12"/>
      <c r="BQ287" s="12"/>
      <c r="BR287" s="12"/>
      <c r="BS287" s="12"/>
      <c r="BT287" s="12"/>
      <c r="BU287" s="12"/>
      <c r="BV287" s="12"/>
      <c r="BW287" s="12"/>
      <c r="BX287" s="12"/>
      <c r="BY287" s="12"/>
      <c r="BZ287" s="12"/>
      <c r="CA287" s="12"/>
      <c r="CB287" s="12"/>
      <c r="CC287" s="12"/>
      <c r="CD287" s="12"/>
      <c r="CE287" s="12"/>
      <c r="CF287" s="12"/>
      <c r="CG287" s="12"/>
      <c r="CH287" s="12"/>
      <c r="CI287" s="12"/>
      <c r="CJ287" s="12"/>
      <c r="CK287" s="12"/>
      <c r="CL287" s="12"/>
      <c r="CM287" s="12"/>
      <c r="CN287" s="12"/>
      <c r="CO287" s="12"/>
      <c r="CP287" s="12"/>
      <c r="CQ287" s="12"/>
      <c r="CR287" s="12"/>
      <c r="CS287" s="12"/>
      <c r="CT287" s="12"/>
      <c r="CU287" s="12"/>
      <c r="CV287" s="12"/>
      <c r="CW287" s="12"/>
      <c r="CX287" s="12"/>
      <c r="CY287" s="12"/>
      <c r="CZ287" s="12"/>
      <c r="DA287" s="12"/>
      <c r="DB287" s="12"/>
      <c r="DC287" s="12"/>
      <c r="DD287" s="12"/>
      <c r="DE287" s="12"/>
      <c r="DF287" s="12"/>
      <c r="DG287" s="12"/>
      <c r="DH287" s="12"/>
      <c r="DI287" s="12"/>
      <c r="DJ287" s="12"/>
      <c r="DK287" s="12"/>
    </row>
    <row r="288" spans="1:115" s="267" customFormat="1" ht="13.5">
      <c r="A288" s="266"/>
      <c r="B288" s="266"/>
      <c r="C288" s="266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/>
      <c r="BG288" s="12"/>
      <c r="BH288" s="12"/>
      <c r="BI288" s="12"/>
      <c r="BJ288" s="12"/>
      <c r="BK288" s="12"/>
      <c r="BL288" s="12"/>
      <c r="BM288" s="12"/>
      <c r="BN288" s="12"/>
      <c r="BO288" s="12"/>
      <c r="BP288" s="12"/>
      <c r="BQ288" s="12"/>
      <c r="BR288" s="12"/>
      <c r="BS288" s="12"/>
      <c r="BT288" s="12"/>
      <c r="BU288" s="12"/>
      <c r="BV288" s="12"/>
      <c r="BW288" s="12"/>
      <c r="BX288" s="12"/>
      <c r="BY288" s="12"/>
      <c r="BZ288" s="12"/>
      <c r="CA288" s="12"/>
      <c r="CB288" s="12"/>
      <c r="CC288" s="12"/>
      <c r="CD288" s="12"/>
      <c r="CE288" s="12"/>
      <c r="CF288" s="12"/>
      <c r="CG288" s="12"/>
      <c r="CH288" s="12"/>
      <c r="CI288" s="12"/>
      <c r="CJ288" s="12"/>
      <c r="CK288" s="12"/>
      <c r="CL288" s="12"/>
      <c r="CM288" s="12"/>
      <c r="CN288" s="12"/>
      <c r="CO288" s="12"/>
      <c r="CP288" s="12"/>
      <c r="CQ288" s="12"/>
      <c r="CR288" s="12"/>
      <c r="CS288" s="12"/>
      <c r="CT288" s="12"/>
      <c r="CU288" s="12"/>
      <c r="CV288" s="12"/>
      <c r="CW288" s="12"/>
      <c r="CX288" s="12"/>
      <c r="CY288" s="12"/>
      <c r="CZ288" s="12"/>
      <c r="DA288" s="12"/>
      <c r="DB288" s="12"/>
      <c r="DC288" s="12"/>
      <c r="DD288" s="12"/>
      <c r="DE288" s="12"/>
      <c r="DF288" s="12"/>
      <c r="DG288" s="12"/>
      <c r="DH288" s="12"/>
      <c r="DI288" s="12"/>
      <c r="DJ288" s="12"/>
      <c r="DK288" s="12"/>
    </row>
    <row r="289" spans="1:115" s="267" customFormat="1" ht="13.5">
      <c r="A289" s="266"/>
      <c r="B289" s="266"/>
      <c r="C289" s="266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F289" s="12"/>
      <c r="BG289" s="12"/>
      <c r="BH289" s="12"/>
      <c r="BI289" s="12"/>
      <c r="BJ289" s="12"/>
      <c r="BK289" s="12"/>
      <c r="BL289" s="12"/>
      <c r="BM289" s="12"/>
      <c r="BN289" s="12"/>
      <c r="BO289" s="12"/>
      <c r="BP289" s="12"/>
      <c r="BQ289" s="12"/>
      <c r="BR289" s="12"/>
      <c r="BS289" s="12"/>
      <c r="BT289" s="12"/>
      <c r="BU289" s="12"/>
      <c r="BV289" s="12"/>
      <c r="BW289" s="12"/>
      <c r="BX289" s="12"/>
      <c r="BY289" s="12"/>
      <c r="BZ289" s="12"/>
      <c r="CA289" s="12"/>
      <c r="CB289" s="12"/>
      <c r="CC289" s="12"/>
      <c r="CD289" s="12"/>
      <c r="CE289" s="12"/>
      <c r="CF289" s="12"/>
      <c r="CG289" s="12"/>
      <c r="CH289" s="12"/>
      <c r="CI289" s="12"/>
      <c r="CJ289" s="12"/>
      <c r="CK289" s="12"/>
      <c r="CL289" s="12"/>
      <c r="CM289" s="12"/>
      <c r="CN289" s="12"/>
      <c r="CO289" s="12"/>
      <c r="CP289" s="12"/>
      <c r="CQ289" s="12"/>
      <c r="CR289" s="12"/>
      <c r="CS289" s="12"/>
      <c r="CT289" s="12"/>
      <c r="CU289" s="12"/>
      <c r="CV289" s="12"/>
      <c r="CW289" s="12"/>
      <c r="CX289" s="12"/>
      <c r="CY289" s="12"/>
      <c r="CZ289" s="12"/>
      <c r="DA289" s="12"/>
      <c r="DB289" s="12"/>
      <c r="DC289" s="12"/>
      <c r="DD289" s="12"/>
      <c r="DE289" s="12"/>
      <c r="DF289" s="12"/>
      <c r="DG289" s="12"/>
      <c r="DH289" s="12"/>
      <c r="DI289" s="12"/>
      <c r="DJ289" s="12"/>
      <c r="DK289" s="12"/>
    </row>
    <row r="290" spans="1:115" s="267" customFormat="1" ht="13.5">
      <c r="A290" s="266"/>
      <c r="B290" s="266"/>
      <c r="C290" s="266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  <c r="BF290" s="12"/>
      <c r="BG290" s="12"/>
      <c r="BH290" s="12"/>
      <c r="BI290" s="12"/>
      <c r="BJ290" s="12"/>
      <c r="BK290" s="12"/>
      <c r="BL290" s="12"/>
      <c r="BM290" s="12"/>
      <c r="BN290" s="12"/>
      <c r="BO290" s="12"/>
      <c r="BP290" s="12"/>
      <c r="BQ290" s="12"/>
      <c r="BR290" s="12"/>
      <c r="BS290" s="12"/>
      <c r="BT290" s="12"/>
      <c r="BU290" s="12"/>
      <c r="BV290" s="12"/>
      <c r="BW290" s="12"/>
      <c r="BX290" s="12"/>
      <c r="BY290" s="12"/>
      <c r="BZ290" s="12"/>
      <c r="CA290" s="12"/>
      <c r="CB290" s="12"/>
      <c r="CC290" s="12"/>
      <c r="CD290" s="12"/>
      <c r="CE290" s="12"/>
      <c r="CF290" s="12"/>
      <c r="CG290" s="12"/>
      <c r="CH290" s="12"/>
      <c r="CI290" s="12"/>
      <c r="CJ290" s="12"/>
      <c r="CK290" s="12"/>
      <c r="CL290" s="12"/>
      <c r="CM290" s="12"/>
      <c r="CN290" s="12"/>
      <c r="CO290" s="12"/>
      <c r="CP290" s="12"/>
      <c r="CQ290" s="12"/>
      <c r="CR290" s="12"/>
      <c r="CS290" s="12"/>
      <c r="CT290" s="12"/>
      <c r="CU290" s="12"/>
      <c r="CV290" s="12"/>
      <c r="CW290" s="12"/>
      <c r="CX290" s="12"/>
      <c r="CY290" s="12"/>
      <c r="CZ290" s="12"/>
      <c r="DA290" s="12"/>
      <c r="DB290" s="12"/>
      <c r="DC290" s="12"/>
      <c r="DD290" s="12"/>
      <c r="DE290" s="12"/>
      <c r="DF290" s="12"/>
      <c r="DG290" s="12"/>
      <c r="DH290" s="12"/>
      <c r="DI290" s="12"/>
      <c r="DJ290" s="12"/>
      <c r="DK290" s="12"/>
    </row>
    <row r="291" spans="1:115" s="267" customFormat="1" ht="13.5">
      <c r="A291" s="266"/>
      <c r="B291" s="266"/>
      <c r="C291" s="266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  <c r="BD291" s="12"/>
      <c r="BE291" s="12"/>
      <c r="BF291" s="12"/>
      <c r="BG291" s="12"/>
      <c r="BH291" s="12"/>
      <c r="BI291" s="12"/>
      <c r="BJ291" s="12"/>
      <c r="BK291" s="12"/>
      <c r="BL291" s="12"/>
      <c r="BM291" s="12"/>
      <c r="BN291" s="12"/>
      <c r="BO291" s="12"/>
      <c r="BP291" s="12"/>
      <c r="BQ291" s="12"/>
      <c r="BR291" s="12"/>
      <c r="BS291" s="12"/>
      <c r="BT291" s="12"/>
      <c r="BU291" s="12"/>
      <c r="BV291" s="12"/>
      <c r="BW291" s="12"/>
      <c r="BX291" s="12"/>
      <c r="BY291" s="12"/>
      <c r="BZ291" s="12"/>
      <c r="CA291" s="12"/>
      <c r="CB291" s="12"/>
      <c r="CC291" s="12"/>
      <c r="CD291" s="12"/>
      <c r="CE291" s="12"/>
      <c r="CF291" s="12"/>
      <c r="CG291" s="12"/>
      <c r="CH291" s="12"/>
      <c r="CI291" s="12"/>
      <c r="CJ291" s="12"/>
      <c r="CK291" s="12"/>
      <c r="CL291" s="12"/>
      <c r="CM291" s="12"/>
      <c r="CN291" s="12"/>
      <c r="CO291" s="12"/>
      <c r="CP291" s="12"/>
      <c r="CQ291" s="12"/>
      <c r="CR291" s="12"/>
      <c r="CS291" s="12"/>
      <c r="CT291" s="12"/>
      <c r="CU291" s="12"/>
      <c r="CV291" s="12"/>
      <c r="CW291" s="12"/>
      <c r="CX291" s="12"/>
      <c r="CY291" s="12"/>
      <c r="CZ291" s="12"/>
      <c r="DA291" s="12"/>
      <c r="DB291" s="12"/>
      <c r="DC291" s="12"/>
      <c r="DD291" s="12"/>
      <c r="DE291" s="12"/>
      <c r="DF291" s="12"/>
      <c r="DG291" s="12"/>
      <c r="DH291" s="12"/>
      <c r="DI291" s="12"/>
      <c r="DJ291" s="12"/>
      <c r="DK291" s="12"/>
    </row>
    <row r="292" spans="1:115" s="267" customFormat="1" ht="13.5">
      <c r="A292" s="266"/>
      <c r="B292" s="266"/>
      <c r="C292" s="266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  <c r="AZ292" s="12"/>
      <c r="BA292" s="12"/>
      <c r="BB292" s="12"/>
      <c r="BC292" s="12"/>
      <c r="BD292" s="12"/>
      <c r="BE292" s="12"/>
      <c r="BF292" s="12"/>
      <c r="BG292" s="12"/>
      <c r="BH292" s="12"/>
      <c r="BI292" s="12"/>
      <c r="BJ292" s="12"/>
      <c r="BK292" s="12"/>
      <c r="BL292" s="12"/>
      <c r="BM292" s="12"/>
      <c r="BN292" s="12"/>
      <c r="BO292" s="12"/>
      <c r="BP292" s="12"/>
      <c r="BQ292" s="12"/>
      <c r="BR292" s="12"/>
      <c r="BS292" s="12"/>
      <c r="BT292" s="12"/>
      <c r="BU292" s="12"/>
      <c r="BV292" s="12"/>
      <c r="BW292" s="12"/>
      <c r="BX292" s="12"/>
      <c r="BY292" s="12"/>
      <c r="BZ292" s="12"/>
      <c r="CA292" s="12"/>
      <c r="CB292" s="12"/>
      <c r="CC292" s="12"/>
      <c r="CD292" s="12"/>
      <c r="CE292" s="12"/>
      <c r="CF292" s="12"/>
      <c r="CG292" s="12"/>
      <c r="CH292" s="12"/>
      <c r="CI292" s="12"/>
      <c r="CJ292" s="12"/>
      <c r="CK292" s="12"/>
      <c r="CL292" s="12"/>
      <c r="CM292" s="12"/>
      <c r="CN292" s="12"/>
      <c r="CO292" s="12"/>
      <c r="CP292" s="12"/>
      <c r="CQ292" s="12"/>
      <c r="CR292" s="12"/>
      <c r="CS292" s="12"/>
      <c r="CT292" s="12"/>
      <c r="CU292" s="12"/>
      <c r="CV292" s="12"/>
      <c r="CW292" s="12"/>
      <c r="CX292" s="12"/>
      <c r="CY292" s="12"/>
      <c r="CZ292" s="12"/>
      <c r="DA292" s="12"/>
      <c r="DB292" s="12"/>
      <c r="DC292" s="12"/>
      <c r="DD292" s="12"/>
      <c r="DE292" s="12"/>
      <c r="DF292" s="12"/>
      <c r="DG292" s="12"/>
      <c r="DH292" s="12"/>
      <c r="DI292" s="12"/>
      <c r="DJ292" s="12"/>
      <c r="DK292" s="12"/>
    </row>
    <row r="293" spans="1:115" s="267" customFormat="1" ht="13.5">
      <c r="A293" s="266"/>
      <c r="B293" s="266"/>
      <c r="C293" s="266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  <c r="AZ293" s="12"/>
      <c r="BA293" s="12"/>
      <c r="BB293" s="12"/>
      <c r="BC293" s="12"/>
      <c r="BD293" s="12"/>
      <c r="BE293" s="12"/>
      <c r="BF293" s="12"/>
      <c r="BG293" s="12"/>
      <c r="BH293" s="12"/>
      <c r="BI293" s="12"/>
      <c r="BJ293" s="12"/>
      <c r="BK293" s="12"/>
      <c r="BL293" s="12"/>
      <c r="BM293" s="12"/>
      <c r="BN293" s="12"/>
      <c r="BO293" s="12"/>
      <c r="BP293" s="12"/>
      <c r="BQ293" s="12"/>
      <c r="BR293" s="12"/>
      <c r="BS293" s="12"/>
      <c r="BT293" s="12"/>
      <c r="BU293" s="12"/>
      <c r="BV293" s="12"/>
      <c r="BW293" s="12"/>
      <c r="BX293" s="12"/>
      <c r="BY293" s="12"/>
      <c r="BZ293" s="12"/>
      <c r="CA293" s="12"/>
      <c r="CB293" s="12"/>
      <c r="CC293" s="12"/>
      <c r="CD293" s="12"/>
      <c r="CE293" s="12"/>
      <c r="CF293" s="12"/>
      <c r="CG293" s="12"/>
      <c r="CH293" s="12"/>
      <c r="CI293" s="12"/>
      <c r="CJ293" s="12"/>
      <c r="CK293" s="12"/>
      <c r="CL293" s="12"/>
      <c r="CM293" s="12"/>
      <c r="CN293" s="12"/>
      <c r="CO293" s="12"/>
      <c r="CP293" s="12"/>
      <c r="CQ293" s="12"/>
      <c r="CR293" s="12"/>
      <c r="CS293" s="12"/>
      <c r="CT293" s="12"/>
      <c r="CU293" s="12"/>
      <c r="CV293" s="12"/>
      <c r="CW293" s="12"/>
      <c r="CX293" s="12"/>
      <c r="CY293" s="12"/>
      <c r="CZ293" s="12"/>
      <c r="DA293" s="12"/>
      <c r="DB293" s="12"/>
      <c r="DC293" s="12"/>
      <c r="DD293" s="12"/>
      <c r="DE293" s="12"/>
      <c r="DF293" s="12"/>
      <c r="DG293" s="12"/>
      <c r="DH293" s="12"/>
      <c r="DI293" s="12"/>
      <c r="DJ293" s="12"/>
      <c r="DK293" s="12"/>
    </row>
    <row r="294" spans="1:115" s="267" customFormat="1" ht="13.5">
      <c r="A294" s="266"/>
      <c r="B294" s="266"/>
      <c r="C294" s="266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  <c r="AZ294" s="12"/>
      <c r="BA294" s="12"/>
      <c r="BB294" s="12"/>
      <c r="BC294" s="12"/>
      <c r="BD294" s="12"/>
      <c r="BE294" s="12"/>
      <c r="BF294" s="12"/>
      <c r="BG294" s="12"/>
      <c r="BH294" s="12"/>
      <c r="BI294" s="12"/>
      <c r="BJ294" s="12"/>
      <c r="BK294" s="12"/>
      <c r="BL294" s="12"/>
      <c r="BM294" s="12"/>
      <c r="BN294" s="12"/>
      <c r="BO294" s="12"/>
      <c r="BP294" s="12"/>
      <c r="BQ294" s="12"/>
      <c r="BR294" s="12"/>
      <c r="BS294" s="12"/>
      <c r="BT294" s="12"/>
      <c r="BU294" s="12"/>
      <c r="BV294" s="12"/>
      <c r="BW294" s="12"/>
      <c r="BX294" s="12"/>
      <c r="BY294" s="12"/>
      <c r="BZ294" s="12"/>
      <c r="CA294" s="12"/>
      <c r="CB294" s="12"/>
      <c r="CC294" s="12"/>
      <c r="CD294" s="12"/>
      <c r="CE294" s="12"/>
      <c r="CF294" s="12"/>
      <c r="CG294" s="12"/>
      <c r="CH294" s="12"/>
      <c r="CI294" s="12"/>
      <c r="CJ294" s="12"/>
      <c r="CK294" s="12"/>
      <c r="CL294" s="12"/>
      <c r="CM294" s="12"/>
      <c r="CN294" s="12"/>
      <c r="CO294" s="12"/>
      <c r="CP294" s="12"/>
      <c r="CQ294" s="12"/>
      <c r="CR294" s="12"/>
      <c r="CS294" s="12"/>
      <c r="CT294" s="12"/>
      <c r="CU294" s="12"/>
      <c r="CV294" s="12"/>
      <c r="CW294" s="12"/>
      <c r="CX294" s="12"/>
      <c r="CY294" s="12"/>
      <c r="CZ294" s="12"/>
      <c r="DA294" s="12"/>
      <c r="DB294" s="12"/>
      <c r="DC294" s="12"/>
      <c r="DD294" s="12"/>
      <c r="DE294" s="12"/>
      <c r="DF294" s="12"/>
      <c r="DG294" s="12"/>
      <c r="DH294" s="12"/>
      <c r="DI294" s="12"/>
      <c r="DJ294" s="12"/>
      <c r="DK294" s="12"/>
    </row>
    <row r="295" spans="1:115" s="267" customFormat="1" ht="13.5">
      <c r="A295" s="266"/>
      <c r="B295" s="266"/>
      <c r="C295" s="266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  <c r="AY295" s="12"/>
      <c r="AZ295" s="12"/>
      <c r="BA295" s="12"/>
      <c r="BB295" s="12"/>
      <c r="BC295" s="12"/>
      <c r="BD295" s="12"/>
      <c r="BE295" s="12"/>
      <c r="BF295" s="12"/>
      <c r="BG295" s="12"/>
      <c r="BH295" s="12"/>
      <c r="BI295" s="12"/>
      <c r="BJ295" s="12"/>
      <c r="BK295" s="12"/>
      <c r="BL295" s="12"/>
      <c r="BM295" s="12"/>
      <c r="BN295" s="12"/>
      <c r="BO295" s="12"/>
      <c r="BP295" s="12"/>
      <c r="BQ295" s="12"/>
      <c r="BR295" s="12"/>
      <c r="BS295" s="12"/>
      <c r="BT295" s="12"/>
      <c r="BU295" s="12"/>
      <c r="BV295" s="12"/>
      <c r="BW295" s="12"/>
      <c r="BX295" s="12"/>
      <c r="BY295" s="12"/>
      <c r="BZ295" s="12"/>
      <c r="CA295" s="12"/>
      <c r="CB295" s="12"/>
      <c r="CC295" s="12"/>
      <c r="CD295" s="12"/>
      <c r="CE295" s="12"/>
      <c r="CF295" s="12"/>
      <c r="CG295" s="12"/>
      <c r="CH295" s="12"/>
      <c r="CI295" s="12"/>
      <c r="CJ295" s="12"/>
      <c r="CK295" s="12"/>
      <c r="CL295" s="12"/>
      <c r="CM295" s="12"/>
      <c r="CN295" s="12"/>
      <c r="CO295" s="12"/>
      <c r="CP295" s="12"/>
      <c r="CQ295" s="12"/>
      <c r="CR295" s="12"/>
      <c r="CS295" s="12"/>
      <c r="CT295" s="12"/>
      <c r="CU295" s="12"/>
      <c r="CV295" s="12"/>
      <c r="CW295" s="12"/>
      <c r="CX295" s="12"/>
      <c r="CY295" s="12"/>
      <c r="CZ295" s="12"/>
      <c r="DA295" s="12"/>
      <c r="DB295" s="12"/>
      <c r="DC295" s="12"/>
      <c r="DD295" s="12"/>
      <c r="DE295" s="12"/>
      <c r="DF295" s="12"/>
      <c r="DG295" s="12"/>
      <c r="DH295" s="12"/>
      <c r="DI295" s="12"/>
      <c r="DJ295" s="12"/>
      <c r="DK295" s="12"/>
    </row>
    <row r="296" spans="1:115" s="267" customFormat="1" ht="13.5">
      <c r="A296" s="266"/>
      <c r="B296" s="266"/>
      <c r="C296" s="266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  <c r="AZ296" s="12"/>
      <c r="BA296" s="12"/>
      <c r="BB296" s="12"/>
      <c r="BC296" s="12"/>
      <c r="BD296" s="12"/>
      <c r="BE296" s="12"/>
      <c r="BF296" s="12"/>
      <c r="BG296" s="12"/>
      <c r="BH296" s="12"/>
      <c r="BI296" s="12"/>
      <c r="BJ296" s="12"/>
      <c r="BK296" s="12"/>
      <c r="BL296" s="12"/>
      <c r="BM296" s="12"/>
      <c r="BN296" s="12"/>
      <c r="BO296" s="12"/>
      <c r="BP296" s="12"/>
      <c r="BQ296" s="12"/>
      <c r="BR296" s="12"/>
      <c r="BS296" s="12"/>
      <c r="BT296" s="12"/>
      <c r="BU296" s="12"/>
      <c r="BV296" s="12"/>
      <c r="BW296" s="12"/>
      <c r="BX296" s="12"/>
      <c r="BY296" s="12"/>
      <c r="BZ296" s="12"/>
      <c r="CA296" s="12"/>
      <c r="CB296" s="12"/>
      <c r="CC296" s="12"/>
      <c r="CD296" s="12"/>
      <c r="CE296" s="12"/>
      <c r="CF296" s="12"/>
      <c r="CG296" s="12"/>
      <c r="CH296" s="12"/>
      <c r="CI296" s="12"/>
      <c r="CJ296" s="12"/>
      <c r="CK296" s="12"/>
      <c r="CL296" s="12"/>
      <c r="CM296" s="12"/>
      <c r="CN296" s="12"/>
      <c r="CO296" s="12"/>
      <c r="CP296" s="12"/>
      <c r="CQ296" s="12"/>
      <c r="CR296" s="12"/>
      <c r="CS296" s="12"/>
      <c r="CT296" s="12"/>
      <c r="CU296" s="12"/>
      <c r="CV296" s="12"/>
      <c r="CW296" s="12"/>
      <c r="CX296" s="12"/>
      <c r="CY296" s="12"/>
      <c r="CZ296" s="12"/>
      <c r="DA296" s="12"/>
      <c r="DB296" s="12"/>
      <c r="DC296" s="12"/>
      <c r="DD296" s="12"/>
      <c r="DE296" s="12"/>
      <c r="DF296" s="12"/>
      <c r="DG296" s="12"/>
      <c r="DH296" s="12"/>
      <c r="DI296" s="12"/>
      <c r="DJ296" s="12"/>
      <c r="DK296" s="12"/>
    </row>
    <row r="297" spans="1:115" s="267" customFormat="1" ht="13.5">
      <c r="A297" s="266"/>
      <c r="B297" s="266"/>
      <c r="C297" s="266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  <c r="AY297" s="12"/>
      <c r="AZ297" s="12"/>
      <c r="BA297" s="12"/>
      <c r="BB297" s="12"/>
      <c r="BC297" s="12"/>
      <c r="BD297" s="12"/>
      <c r="BE297" s="12"/>
      <c r="BF297" s="12"/>
      <c r="BG297" s="12"/>
      <c r="BH297" s="12"/>
      <c r="BI297" s="12"/>
      <c r="BJ297" s="12"/>
      <c r="BK297" s="12"/>
      <c r="BL297" s="12"/>
      <c r="BM297" s="12"/>
      <c r="BN297" s="12"/>
      <c r="BO297" s="12"/>
      <c r="BP297" s="12"/>
      <c r="BQ297" s="12"/>
      <c r="BR297" s="12"/>
      <c r="BS297" s="12"/>
      <c r="BT297" s="12"/>
      <c r="BU297" s="12"/>
      <c r="BV297" s="12"/>
      <c r="BW297" s="12"/>
      <c r="BX297" s="12"/>
      <c r="BY297" s="12"/>
      <c r="BZ297" s="12"/>
      <c r="CA297" s="12"/>
      <c r="CB297" s="12"/>
      <c r="CC297" s="12"/>
      <c r="CD297" s="12"/>
      <c r="CE297" s="12"/>
      <c r="CF297" s="12"/>
      <c r="CG297" s="12"/>
      <c r="CH297" s="12"/>
      <c r="CI297" s="12"/>
      <c r="CJ297" s="12"/>
      <c r="CK297" s="12"/>
      <c r="CL297" s="12"/>
      <c r="CM297" s="12"/>
      <c r="CN297" s="12"/>
      <c r="CO297" s="12"/>
      <c r="CP297" s="12"/>
      <c r="CQ297" s="12"/>
      <c r="CR297" s="12"/>
      <c r="CS297" s="12"/>
      <c r="CT297" s="12"/>
      <c r="CU297" s="12"/>
      <c r="CV297" s="12"/>
      <c r="CW297" s="12"/>
      <c r="CX297" s="12"/>
      <c r="CY297" s="12"/>
      <c r="CZ297" s="12"/>
      <c r="DA297" s="12"/>
      <c r="DB297" s="12"/>
      <c r="DC297" s="12"/>
      <c r="DD297" s="12"/>
      <c r="DE297" s="12"/>
      <c r="DF297" s="12"/>
      <c r="DG297" s="12"/>
      <c r="DH297" s="12"/>
      <c r="DI297" s="12"/>
      <c r="DJ297" s="12"/>
      <c r="DK297" s="12"/>
    </row>
    <row r="298" spans="1:115" s="267" customFormat="1" ht="13.5">
      <c r="A298" s="266"/>
      <c r="B298" s="266"/>
      <c r="C298" s="266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  <c r="AY298" s="12"/>
      <c r="AZ298" s="12"/>
      <c r="BA298" s="12"/>
      <c r="BB298" s="12"/>
      <c r="BC298" s="12"/>
      <c r="BD298" s="12"/>
      <c r="BE298" s="12"/>
      <c r="BF298" s="12"/>
      <c r="BG298" s="12"/>
      <c r="BH298" s="12"/>
      <c r="BI298" s="12"/>
      <c r="BJ298" s="12"/>
      <c r="BK298" s="12"/>
      <c r="BL298" s="12"/>
      <c r="BM298" s="12"/>
      <c r="BN298" s="12"/>
      <c r="BO298" s="12"/>
      <c r="BP298" s="12"/>
      <c r="BQ298" s="12"/>
      <c r="BR298" s="12"/>
      <c r="BS298" s="12"/>
      <c r="BT298" s="12"/>
      <c r="BU298" s="12"/>
      <c r="BV298" s="12"/>
      <c r="BW298" s="12"/>
      <c r="BX298" s="12"/>
      <c r="BY298" s="12"/>
      <c r="BZ298" s="12"/>
      <c r="CA298" s="12"/>
      <c r="CB298" s="12"/>
      <c r="CC298" s="12"/>
      <c r="CD298" s="12"/>
      <c r="CE298" s="12"/>
      <c r="CF298" s="12"/>
      <c r="CG298" s="12"/>
      <c r="CH298" s="12"/>
      <c r="CI298" s="12"/>
      <c r="CJ298" s="12"/>
      <c r="CK298" s="12"/>
      <c r="CL298" s="12"/>
      <c r="CM298" s="12"/>
      <c r="CN298" s="12"/>
      <c r="CO298" s="12"/>
      <c r="CP298" s="12"/>
      <c r="CQ298" s="12"/>
      <c r="CR298" s="12"/>
      <c r="CS298" s="12"/>
      <c r="CT298" s="12"/>
      <c r="CU298" s="12"/>
      <c r="CV298" s="12"/>
      <c r="CW298" s="12"/>
      <c r="CX298" s="12"/>
      <c r="CY298" s="12"/>
      <c r="CZ298" s="12"/>
      <c r="DA298" s="12"/>
      <c r="DB298" s="12"/>
      <c r="DC298" s="12"/>
      <c r="DD298" s="12"/>
      <c r="DE298" s="12"/>
      <c r="DF298" s="12"/>
      <c r="DG298" s="12"/>
      <c r="DH298" s="12"/>
      <c r="DI298" s="12"/>
      <c r="DJ298" s="12"/>
      <c r="DK298" s="12"/>
    </row>
    <row r="299" spans="1:115" s="267" customFormat="1" ht="13.5">
      <c r="A299" s="266"/>
      <c r="B299" s="266"/>
      <c r="C299" s="266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  <c r="AY299" s="12"/>
      <c r="AZ299" s="12"/>
      <c r="BA299" s="12"/>
      <c r="BB299" s="12"/>
      <c r="BC299" s="12"/>
      <c r="BD299" s="12"/>
      <c r="BE299" s="12"/>
      <c r="BF299" s="12"/>
      <c r="BG299" s="12"/>
      <c r="BH299" s="12"/>
      <c r="BI299" s="12"/>
      <c r="BJ299" s="12"/>
      <c r="BK299" s="12"/>
      <c r="BL299" s="12"/>
      <c r="BM299" s="12"/>
      <c r="BN299" s="12"/>
      <c r="BO299" s="12"/>
      <c r="BP299" s="12"/>
      <c r="BQ299" s="12"/>
      <c r="BR299" s="12"/>
      <c r="BS299" s="12"/>
      <c r="BT299" s="12"/>
      <c r="BU299" s="12"/>
      <c r="BV299" s="12"/>
      <c r="BW299" s="12"/>
      <c r="BX299" s="12"/>
      <c r="BY299" s="12"/>
      <c r="BZ299" s="12"/>
      <c r="CA299" s="12"/>
      <c r="CB299" s="12"/>
      <c r="CC299" s="12"/>
      <c r="CD299" s="12"/>
      <c r="CE299" s="12"/>
      <c r="CF299" s="12"/>
      <c r="CG299" s="12"/>
      <c r="CH299" s="12"/>
      <c r="CI299" s="12"/>
      <c r="CJ299" s="12"/>
      <c r="CK299" s="12"/>
      <c r="CL299" s="12"/>
      <c r="CM299" s="12"/>
      <c r="CN299" s="12"/>
      <c r="CO299" s="12"/>
      <c r="CP299" s="12"/>
      <c r="CQ299" s="12"/>
      <c r="CR299" s="12"/>
      <c r="CS299" s="12"/>
      <c r="CT299" s="12"/>
      <c r="CU299" s="12"/>
      <c r="CV299" s="12"/>
      <c r="CW299" s="12"/>
      <c r="CX299" s="12"/>
      <c r="CY299" s="12"/>
      <c r="CZ299" s="12"/>
      <c r="DA299" s="12"/>
      <c r="DB299" s="12"/>
      <c r="DC299" s="12"/>
      <c r="DD299" s="12"/>
      <c r="DE299" s="12"/>
      <c r="DF299" s="12"/>
      <c r="DG299" s="12"/>
      <c r="DH299" s="12"/>
      <c r="DI299" s="12"/>
      <c r="DJ299" s="12"/>
      <c r="DK299" s="12"/>
    </row>
    <row r="300" spans="1:115" s="267" customFormat="1" ht="13.5">
      <c r="A300" s="266"/>
      <c r="B300" s="266"/>
      <c r="C300" s="266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  <c r="BA300" s="12"/>
      <c r="BB300" s="12"/>
      <c r="BC300" s="12"/>
      <c r="BD300" s="12"/>
      <c r="BE300" s="12"/>
      <c r="BF300" s="12"/>
      <c r="BG300" s="12"/>
      <c r="BH300" s="12"/>
      <c r="BI300" s="12"/>
      <c r="BJ300" s="12"/>
      <c r="BK300" s="12"/>
      <c r="BL300" s="12"/>
      <c r="BM300" s="12"/>
      <c r="BN300" s="12"/>
      <c r="BO300" s="12"/>
      <c r="BP300" s="12"/>
      <c r="BQ300" s="12"/>
      <c r="BR300" s="12"/>
      <c r="BS300" s="12"/>
      <c r="BT300" s="12"/>
      <c r="BU300" s="12"/>
      <c r="BV300" s="12"/>
      <c r="BW300" s="12"/>
      <c r="BX300" s="12"/>
      <c r="BY300" s="12"/>
      <c r="BZ300" s="12"/>
      <c r="CA300" s="12"/>
      <c r="CB300" s="12"/>
      <c r="CC300" s="12"/>
      <c r="CD300" s="12"/>
      <c r="CE300" s="12"/>
      <c r="CF300" s="12"/>
      <c r="CG300" s="12"/>
      <c r="CH300" s="12"/>
      <c r="CI300" s="12"/>
      <c r="CJ300" s="12"/>
      <c r="CK300" s="12"/>
      <c r="CL300" s="12"/>
      <c r="CM300" s="12"/>
      <c r="CN300" s="12"/>
      <c r="CO300" s="12"/>
      <c r="CP300" s="12"/>
      <c r="CQ300" s="12"/>
      <c r="CR300" s="12"/>
      <c r="CS300" s="12"/>
      <c r="CT300" s="12"/>
      <c r="CU300" s="12"/>
      <c r="CV300" s="12"/>
      <c r="CW300" s="12"/>
      <c r="CX300" s="12"/>
      <c r="CY300" s="12"/>
      <c r="CZ300" s="12"/>
      <c r="DA300" s="12"/>
      <c r="DB300" s="12"/>
      <c r="DC300" s="12"/>
      <c r="DD300" s="12"/>
      <c r="DE300" s="12"/>
      <c r="DF300" s="12"/>
      <c r="DG300" s="12"/>
      <c r="DH300" s="12"/>
      <c r="DI300" s="12"/>
      <c r="DJ300" s="12"/>
      <c r="DK300" s="12"/>
    </row>
  </sheetData>
  <sheetProtection/>
  <mergeCells count="41">
    <mergeCell ref="DD4:DD5"/>
    <mergeCell ref="DE4:DE5"/>
    <mergeCell ref="DK4:DK5"/>
    <mergeCell ref="DJ4:DJ5"/>
    <mergeCell ref="DG4:DG5"/>
    <mergeCell ref="DH4:DH5"/>
    <mergeCell ref="DI4:DI5"/>
    <mergeCell ref="DF4:DF5"/>
    <mergeCell ref="AL3:AL4"/>
    <mergeCell ref="AM3:AM4"/>
    <mergeCell ref="AN3:CY3"/>
    <mergeCell ref="CR4:CY4"/>
    <mergeCell ref="BL4:BS4"/>
    <mergeCell ref="DB4:DB5"/>
    <mergeCell ref="AN4:AU4"/>
    <mergeCell ref="DA4:DA5"/>
    <mergeCell ref="CZ3:DC3"/>
    <mergeCell ref="AV4:BC4"/>
    <mergeCell ref="DC4:DC5"/>
    <mergeCell ref="Q4:T4"/>
    <mergeCell ref="U4:X4"/>
    <mergeCell ref="Y4:AB4"/>
    <mergeCell ref="AJ3:AJ4"/>
    <mergeCell ref="AK3:AK4"/>
    <mergeCell ref="AC4:AF4"/>
    <mergeCell ref="DD3:DK3"/>
    <mergeCell ref="CZ4:CZ5"/>
    <mergeCell ref="BT4:CA4"/>
    <mergeCell ref="CB4:CI4"/>
    <mergeCell ref="CJ4:CQ4"/>
    <mergeCell ref="AH2:AH5"/>
    <mergeCell ref="AI3:AI4"/>
    <mergeCell ref="BD4:BK4"/>
    <mergeCell ref="I4:L4"/>
    <mergeCell ref="M4:P4"/>
    <mergeCell ref="A2:A6"/>
    <mergeCell ref="B2:B6"/>
    <mergeCell ref="C2:C6"/>
    <mergeCell ref="D2:F2"/>
    <mergeCell ref="E4:E5"/>
    <mergeCell ref="F4:F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R300"/>
  <sheetViews>
    <sheetView zoomScalePageLayoutView="0" workbookViewId="0" topLeftCell="A1">
      <pane xSplit="3" ySplit="6" topLeftCell="U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Y8" sqref="Y8:AR51"/>
    </sheetView>
  </sheetViews>
  <sheetFormatPr defaultColWidth="8.796875" defaultRowHeight="14.25"/>
  <cols>
    <col min="2" max="2" width="6.59765625" style="0" customWidth="1"/>
    <col min="3" max="3" width="12.59765625" style="0" customWidth="1"/>
    <col min="4" max="44" width="10.59765625" style="6" customWidth="1"/>
    <col min="45" max="16384" width="9" style="6" customWidth="1"/>
  </cols>
  <sheetData>
    <row r="1" spans="1:44" ht="17.25">
      <c r="A1" s="1" t="s">
        <v>87</v>
      </c>
      <c r="B1" s="2"/>
      <c r="C1" s="1"/>
      <c r="D1" s="14"/>
      <c r="E1" s="4"/>
      <c r="F1" s="14"/>
      <c r="G1" s="14"/>
      <c r="H1" s="14"/>
      <c r="I1" s="14"/>
      <c r="J1" s="14"/>
      <c r="K1" s="14"/>
      <c r="L1" s="14"/>
      <c r="M1" s="5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4"/>
      <c r="Z1" s="4"/>
      <c r="AA1" s="14"/>
      <c r="AB1" s="16"/>
      <c r="AC1" s="16"/>
      <c r="AD1" s="16"/>
      <c r="AE1" s="14"/>
      <c r="AF1" s="14"/>
      <c r="AG1" s="5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5"/>
    </row>
    <row r="2" spans="1:44" s="24" customFormat="1" ht="22.5" customHeight="1">
      <c r="A2" s="345" t="s">
        <v>21</v>
      </c>
      <c r="B2" s="347" t="s">
        <v>304</v>
      </c>
      <c r="C2" s="349" t="s">
        <v>305</v>
      </c>
      <c r="D2" s="17" t="s">
        <v>67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29"/>
      <c r="Y2" s="17" t="s">
        <v>68</v>
      </c>
      <c r="Z2" s="19"/>
      <c r="AA2" s="19"/>
      <c r="AB2" s="19"/>
      <c r="AC2" s="19"/>
      <c r="AD2" s="19"/>
      <c r="AE2" s="19"/>
      <c r="AF2" s="19"/>
      <c r="AG2" s="29"/>
      <c r="AH2" s="17" t="s">
        <v>69</v>
      </c>
      <c r="AI2" s="19"/>
      <c r="AJ2" s="19"/>
      <c r="AK2" s="19"/>
      <c r="AL2" s="19"/>
      <c r="AM2" s="19"/>
      <c r="AN2" s="19"/>
      <c r="AO2" s="19"/>
      <c r="AP2" s="19"/>
      <c r="AQ2" s="19"/>
      <c r="AR2" s="29"/>
    </row>
    <row r="3" spans="1:44" s="24" customFormat="1" ht="22.5" customHeight="1">
      <c r="A3" s="346"/>
      <c r="B3" s="348"/>
      <c r="C3" s="350"/>
      <c r="D3" s="8" t="s">
        <v>7</v>
      </c>
      <c r="E3" s="31" t="s">
        <v>70</v>
      </c>
      <c r="F3" s="351" t="s">
        <v>71</v>
      </c>
      <c r="G3" s="305"/>
      <c r="H3" s="305"/>
      <c r="I3" s="305"/>
      <c r="J3" s="305"/>
      <c r="K3" s="305"/>
      <c r="L3" s="305"/>
      <c r="M3" s="306"/>
      <c r="N3" s="349" t="s">
        <v>72</v>
      </c>
      <c r="O3" s="11" t="s">
        <v>286</v>
      </c>
      <c r="P3" s="28"/>
      <c r="Q3" s="28"/>
      <c r="R3" s="28"/>
      <c r="S3" s="28"/>
      <c r="T3" s="28"/>
      <c r="U3" s="28"/>
      <c r="V3" s="28"/>
      <c r="W3" s="28"/>
      <c r="X3" s="32"/>
      <c r="Y3" s="8" t="s">
        <v>7</v>
      </c>
      <c r="Z3" s="349" t="s">
        <v>70</v>
      </c>
      <c r="AA3" s="301" t="s">
        <v>73</v>
      </c>
      <c r="AB3" s="302"/>
      <c r="AC3" s="302"/>
      <c r="AD3" s="302"/>
      <c r="AE3" s="302"/>
      <c r="AF3" s="302"/>
      <c r="AG3" s="303"/>
      <c r="AH3" s="8" t="s">
        <v>7</v>
      </c>
      <c r="AI3" s="349" t="s">
        <v>72</v>
      </c>
      <c r="AJ3" s="349" t="s">
        <v>74</v>
      </c>
      <c r="AK3" s="11" t="s">
        <v>75</v>
      </c>
      <c r="AL3" s="19"/>
      <c r="AM3" s="19"/>
      <c r="AN3" s="19"/>
      <c r="AO3" s="19"/>
      <c r="AP3" s="19"/>
      <c r="AQ3" s="19"/>
      <c r="AR3" s="29"/>
    </row>
    <row r="4" spans="1:44" s="24" customFormat="1" ht="18.75" customHeight="1">
      <c r="A4" s="346"/>
      <c r="B4" s="348"/>
      <c r="C4" s="350"/>
      <c r="D4" s="8"/>
      <c r="E4" s="33"/>
      <c r="F4" s="25"/>
      <c r="G4" s="349" t="s">
        <v>76</v>
      </c>
      <c r="H4" s="313" t="s">
        <v>77</v>
      </c>
      <c r="I4" s="313" t="s">
        <v>78</v>
      </c>
      <c r="J4" s="313" t="s">
        <v>79</v>
      </c>
      <c r="K4" s="313" t="s">
        <v>80</v>
      </c>
      <c r="L4" s="353" t="s">
        <v>81</v>
      </c>
      <c r="M4" s="349" t="s">
        <v>82</v>
      </c>
      <c r="N4" s="350"/>
      <c r="O4" s="34"/>
      <c r="P4" s="35"/>
      <c r="Q4" s="35"/>
      <c r="R4" s="35"/>
      <c r="S4" s="35"/>
      <c r="T4" s="35"/>
      <c r="U4" s="35"/>
      <c r="V4" s="35"/>
      <c r="W4" s="35"/>
      <c r="X4" s="36"/>
      <c r="Y4" s="8"/>
      <c r="Z4" s="350"/>
      <c r="AA4" s="349" t="s">
        <v>76</v>
      </c>
      <c r="AB4" s="313" t="s">
        <v>77</v>
      </c>
      <c r="AC4" s="313" t="s">
        <v>78</v>
      </c>
      <c r="AD4" s="313" t="s">
        <v>79</v>
      </c>
      <c r="AE4" s="313" t="s">
        <v>80</v>
      </c>
      <c r="AF4" s="353" t="s">
        <v>81</v>
      </c>
      <c r="AG4" s="349" t="s">
        <v>82</v>
      </c>
      <c r="AH4" s="8"/>
      <c r="AI4" s="350"/>
      <c r="AJ4" s="350"/>
      <c r="AK4" s="34"/>
      <c r="AL4" s="349" t="s">
        <v>76</v>
      </c>
      <c r="AM4" s="313" t="s">
        <v>77</v>
      </c>
      <c r="AN4" s="313" t="s">
        <v>78</v>
      </c>
      <c r="AO4" s="313" t="s">
        <v>79</v>
      </c>
      <c r="AP4" s="313" t="s">
        <v>80</v>
      </c>
      <c r="AQ4" s="353" t="s">
        <v>81</v>
      </c>
      <c r="AR4" s="349" t="s">
        <v>82</v>
      </c>
    </row>
    <row r="5" spans="1:44" s="24" customFormat="1" ht="18.75" customHeight="1">
      <c r="A5" s="346"/>
      <c r="B5" s="348"/>
      <c r="C5" s="350"/>
      <c r="D5" s="30"/>
      <c r="E5" s="37"/>
      <c r="F5" s="8" t="s">
        <v>7</v>
      </c>
      <c r="G5" s="350"/>
      <c r="H5" s="309"/>
      <c r="I5" s="309"/>
      <c r="J5" s="309"/>
      <c r="K5" s="309"/>
      <c r="L5" s="354"/>
      <c r="M5" s="350"/>
      <c r="N5" s="300"/>
      <c r="O5" s="8" t="s">
        <v>7</v>
      </c>
      <c r="P5" s="7" t="s">
        <v>13</v>
      </c>
      <c r="Q5" s="7" t="s">
        <v>83</v>
      </c>
      <c r="R5" s="7" t="s">
        <v>14</v>
      </c>
      <c r="S5" s="9" t="s">
        <v>84</v>
      </c>
      <c r="T5" s="7" t="s">
        <v>15</v>
      </c>
      <c r="U5" s="9" t="s">
        <v>16</v>
      </c>
      <c r="V5" s="9" t="s">
        <v>250</v>
      </c>
      <c r="W5" s="9" t="s">
        <v>251</v>
      </c>
      <c r="X5" s="7" t="s">
        <v>85</v>
      </c>
      <c r="Y5" s="30"/>
      <c r="Z5" s="300"/>
      <c r="AA5" s="350"/>
      <c r="AB5" s="309"/>
      <c r="AC5" s="309"/>
      <c r="AD5" s="309"/>
      <c r="AE5" s="309"/>
      <c r="AF5" s="354"/>
      <c r="AG5" s="350"/>
      <c r="AH5" s="30"/>
      <c r="AI5" s="300"/>
      <c r="AJ5" s="300"/>
      <c r="AK5" s="8" t="s">
        <v>7</v>
      </c>
      <c r="AL5" s="350"/>
      <c r="AM5" s="309"/>
      <c r="AN5" s="309"/>
      <c r="AO5" s="309"/>
      <c r="AP5" s="309"/>
      <c r="AQ5" s="354"/>
      <c r="AR5" s="350"/>
    </row>
    <row r="6" spans="1:44" s="24" customFormat="1" ht="15.75" customHeight="1">
      <c r="A6" s="304"/>
      <c r="B6" s="318"/>
      <c r="C6" s="319"/>
      <c r="D6" s="8" t="s">
        <v>86</v>
      </c>
      <c r="E6" s="8" t="s">
        <v>65</v>
      </c>
      <c r="F6" s="8" t="s">
        <v>65</v>
      </c>
      <c r="G6" s="265" t="s">
        <v>65</v>
      </c>
      <c r="H6" s="265" t="s">
        <v>65</v>
      </c>
      <c r="I6" s="265" t="s">
        <v>65</v>
      </c>
      <c r="J6" s="265" t="s">
        <v>65</v>
      </c>
      <c r="K6" s="265" t="s">
        <v>65</v>
      </c>
      <c r="L6" s="265" t="s">
        <v>65</v>
      </c>
      <c r="M6" s="265" t="s">
        <v>65</v>
      </c>
      <c r="N6" s="268" t="s">
        <v>65</v>
      </c>
      <c r="O6" s="8" t="s">
        <v>65</v>
      </c>
      <c r="P6" s="265" t="s">
        <v>65</v>
      </c>
      <c r="Q6" s="265" t="s">
        <v>65</v>
      </c>
      <c r="R6" s="265" t="s">
        <v>65</v>
      </c>
      <c r="S6" s="265" t="s">
        <v>65</v>
      </c>
      <c r="T6" s="265" t="s">
        <v>65</v>
      </c>
      <c r="U6" s="265" t="s">
        <v>65</v>
      </c>
      <c r="V6" s="265" t="s">
        <v>65</v>
      </c>
      <c r="W6" s="265" t="s">
        <v>65</v>
      </c>
      <c r="X6" s="265" t="s">
        <v>65</v>
      </c>
      <c r="Y6" s="8" t="s">
        <v>65</v>
      </c>
      <c r="Z6" s="268" t="s">
        <v>65</v>
      </c>
      <c r="AA6" s="269" t="s">
        <v>65</v>
      </c>
      <c r="AB6" s="265" t="s">
        <v>65</v>
      </c>
      <c r="AC6" s="269" t="s">
        <v>65</v>
      </c>
      <c r="AD6" s="265" t="s">
        <v>65</v>
      </c>
      <c r="AE6" s="265" t="s">
        <v>65</v>
      </c>
      <c r="AF6" s="265" t="s">
        <v>65</v>
      </c>
      <c r="AG6" s="265" t="s">
        <v>65</v>
      </c>
      <c r="AH6" s="8" t="s">
        <v>65</v>
      </c>
      <c r="AI6" s="268" t="s">
        <v>65</v>
      </c>
      <c r="AJ6" s="268" t="s">
        <v>65</v>
      </c>
      <c r="AK6" s="8" t="s">
        <v>65</v>
      </c>
      <c r="AL6" s="10" t="s">
        <v>65</v>
      </c>
      <c r="AM6" s="10" t="s">
        <v>65</v>
      </c>
      <c r="AN6" s="10" t="s">
        <v>65</v>
      </c>
      <c r="AO6" s="10" t="s">
        <v>65</v>
      </c>
      <c r="AP6" s="10" t="s">
        <v>65</v>
      </c>
      <c r="AQ6" s="10" t="s">
        <v>65</v>
      </c>
      <c r="AR6" s="10" t="s">
        <v>65</v>
      </c>
    </row>
    <row r="7" spans="1:44" s="267" customFormat="1" ht="13.5">
      <c r="A7" s="280" t="str">
        <f>A8</f>
        <v>茨城県</v>
      </c>
      <c r="B7" s="280">
        <f>INT(B8/1000)*1000</f>
        <v>8000</v>
      </c>
      <c r="C7" s="280" t="s">
        <v>354</v>
      </c>
      <c r="D7" s="278">
        <f>SUM(D8:D200)</f>
        <v>1079166</v>
      </c>
      <c r="E7" s="278">
        <f>SUM(E8:E200)</f>
        <v>853971</v>
      </c>
      <c r="F7" s="278">
        <f aca="true" t="shared" si="0" ref="F7:AR7">SUM(F8:F200)</f>
        <v>162765</v>
      </c>
      <c r="G7" s="278">
        <f t="shared" si="0"/>
        <v>70894</v>
      </c>
      <c r="H7" s="278">
        <f t="shared" si="0"/>
        <v>3</v>
      </c>
      <c r="I7" s="278">
        <f t="shared" si="0"/>
        <v>0</v>
      </c>
      <c r="J7" s="278">
        <f t="shared" si="0"/>
        <v>0</v>
      </c>
      <c r="K7" s="278">
        <f t="shared" si="0"/>
        <v>51858</v>
      </c>
      <c r="L7" s="278">
        <f t="shared" si="0"/>
        <v>37630</v>
      </c>
      <c r="M7" s="278">
        <f t="shared" si="0"/>
        <v>2380</v>
      </c>
      <c r="N7" s="278">
        <f t="shared" si="0"/>
        <v>536</v>
      </c>
      <c r="O7" s="278">
        <f t="shared" si="0"/>
        <v>61894</v>
      </c>
      <c r="P7" s="278">
        <f t="shared" si="0"/>
        <v>49057</v>
      </c>
      <c r="Q7" s="278">
        <f t="shared" si="0"/>
        <v>2293</v>
      </c>
      <c r="R7" s="278">
        <f t="shared" si="0"/>
        <v>6987</v>
      </c>
      <c r="S7" s="278">
        <f t="shared" si="0"/>
        <v>1268</v>
      </c>
      <c r="T7" s="278">
        <f t="shared" si="0"/>
        <v>11</v>
      </c>
      <c r="U7" s="278">
        <f t="shared" si="0"/>
        <v>2048</v>
      </c>
      <c r="V7" s="278">
        <f t="shared" si="0"/>
        <v>0</v>
      </c>
      <c r="W7" s="278">
        <f t="shared" si="0"/>
        <v>0</v>
      </c>
      <c r="X7" s="278">
        <f t="shared" si="0"/>
        <v>230</v>
      </c>
      <c r="Y7" s="278">
        <f t="shared" si="0"/>
        <v>878077</v>
      </c>
      <c r="Z7" s="278">
        <f t="shared" si="0"/>
        <v>853971</v>
      </c>
      <c r="AA7" s="278">
        <f t="shared" si="0"/>
        <v>21245</v>
      </c>
      <c r="AB7" s="278">
        <f t="shared" si="0"/>
        <v>0</v>
      </c>
      <c r="AC7" s="278">
        <f t="shared" si="0"/>
        <v>0</v>
      </c>
      <c r="AD7" s="278">
        <f t="shared" si="0"/>
        <v>0</v>
      </c>
      <c r="AE7" s="278">
        <f t="shared" si="0"/>
        <v>0</v>
      </c>
      <c r="AF7" s="278">
        <f t="shared" si="0"/>
        <v>2861</v>
      </c>
      <c r="AG7" s="278">
        <f t="shared" si="0"/>
        <v>0</v>
      </c>
      <c r="AH7" s="278">
        <f t="shared" si="0"/>
        <v>121713</v>
      </c>
      <c r="AI7" s="278">
        <f t="shared" si="0"/>
        <v>536</v>
      </c>
      <c r="AJ7" s="278">
        <f t="shared" si="0"/>
        <v>98211</v>
      </c>
      <c r="AK7" s="278">
        <f t="shared" si="0"/>
        <v>22966</v>
      </c>
      <c r="AL7" s="278">
        <f t="shared" si="0"/>
        <v>18273</v>
      </c>
      <c r="AM7" s="278">
        <f t="shared" si="0"/>
        <v>0</v>
      </c>
      <c r="AN7" s="278">
        <f t="shared" si="0"/>
        <v>0</v>
      </c>
      <c r="AO7" s="278">
        <f t="shared" si="0"/>
        <v>0</v>
      </c>
      <c r="AP7" s="278">
        <f t="shared" si="0"/>
        <v>0</v>
      </c>
      <c r="AQ7" s="278">
        <f t="shared" si="0"/>
        <v>2313</v>
      </c>
      <c r="AR7" s="278">
        <f t="shared" si="0"/>
        <v>2380</v>
      </c>
    </row>
    <row r="8" spans="1:44" s="267" customFormat="1" ht="13.5">
      <c r="A8" s="415" t="s">
        <v>362</v>
      </c>
      <c r="B8" s="415">
        <v>8201</v>
      </c>
      <c r="C8" s="415" t="s">
        <v>402</v>
      </c>
      <c r="D8" s="297">
        <f aca="true" t="shared" si="1" ref="D8:D51">SUM(E8:F8,N8:O8)</f>
        <v>113690</v>
      </c>
      <c r="E8" s="297">
        <f aca="true" t="shared" si="2" ref="E8:E51">Z8</f>
        <v>103780</v>
      </c>
      <c r="F8" s="297">
        <f aca="true" t="shared" si="3" ref="F8:F51">SUM(G8:M8)</f>
        <v>9910</v>
      </c>
      <c r="G8" s="278">
        <v>5858</v>
      </c>
      <c r="H8" s="278"/>
      <c r="I8" s="278"/>
      <c r="J8" s="278"/>
      <c r="K8" s="278"/>
      <c r="L8" s="278">
        <v>4052</v>
      </c>
      <c r="M8" s="278"/>
      <c r="N8" s="297">
        <f aca="true" t="shared" si="4" ref="N8:N51">AI8</f>
        <v>0</v>
      </c>
      <c r="O8" s="298">
        <f>'資源化量内訳'!R8</f>
        <v>0</v>
      </c>
      <c r="P8" s="298">
        <f>'資源化量内訳'!S8</f>
        <v>0</v>
      </c>
      <c r="Q8" s="298">
        <f>'資源化量内訳'!T8</f>
        <v>0</v>
      </c>
      <c r="R8" s="298">
        <f>'資源化量内訳'!U8</f>
        <v>0</v>
      </c>
      <c r="S8" s="298">
        <f>'資源化量内訳'!V8</f>
        <v>0</v>
      </c>
      <c r="T8" s="298">
        <f>'資源化量内訳'!W8</f>
        <v>0</v>
      </c>
      <c r="U8" s="298">
        <f>'資源化量内訳'!X8</f>
        <v>0</v>
      </c>
      <c r="V8" s="298">
        <f>'資源化量内訳'!Y8</f>
        <v>0</v>
      </c>
      <c r="W8" s="298">
        <f>'資源化量内訳'!Z8</f>
        <v>0</v>
      </c>
      <c r="X8" s="298">
        <f>'資源化量内訳'!AA8</f>
        <v>0</v>
      </c>
      <c r="Y8" s="297">
        <f aca="true" t="shared" si="5" ref="Y8:Y51">SUM(Z8:AG8)</f>
        <v>103998</v>
      </c>
      <c r="Z8" s="278">
        <v>103780</v>
      </c>
      <c r="AA8" s="278">
        <v>70</v>
      </c>
      <c r="AB8" s="278"/>
      <c r="AC8" s="278"/>
      <c r="AD8" s="278"/>
      <c r="AE8" s="278"/>
      <c r="AF8" s="278">
        <v>148</v>
      </c>
      <c r="AG8" s="278"/>
      <c r="AH8" s="297">
        <f aca="true" t="shared" si="6" ref="AH8:AH51">SUM(AI8:AK8)</f>
        <v>19891</v>
      </c>
      <c r="AI8" s="278"/>
      <c r="AJ8" s="278">
        <v>17587</v>
      </c>
      <c r="AK8" s="297">
        <f aca="true" t="shared" si="7" ref="AK8:AK51">SUM(AL8:AR8)</f>
        <v>2304</v>
      </c>
      <c r="AL8" s="278">
        <v>2304</v>
      </c>
      <c r="AM8" s="278"/>
      <c r="AN8" s="278"/>
      <c r="AO8" s="278"/>
      <c r="AP8" s="278"/>
      <c r="AQ8" s="278"/>
      <c r="AR8" s="278"/>
    </row>
    <row r="9" spans="1:44" s="267" customFormat="1" ht="13.5">
      <c r="A9" s="415" t="s">
        <v>362</v>
      </c>
      <c r="B9" s="415">
        <v>8202</v>
      </c>
      <c r="C9" s="415" t="s">
        <v>404</v>
      </c>
      <c r="D9" s="297">
        <f t="shared" si="1"/>
        <v>78324</v>
      </c>
      <c r="E9" s="297">
        <f t="shared" si="2"/>
        <v>64554</v>
      </c>
      <c r="F9" s="297">
        <f t="shared" si="3"/>
        <v>3988</v>
      </c>
      <c r="G9" s="278">
        <v>3760</v>
      </c>
      <c r="H9" s="278"/>
      <c r="I9" s="278"/>
      <c r="J9" s="278"/>
      <c r="K9" s="278"/>
      <c r="L9" s="278">
        <v>228</v>
      </c>
      <c r="M9" s="278"/>
      <c r="N9" s="297">
        <f t="shared" si="4"/>
        <v>0</v>
      </c>
      <c r="O9" s="298">
        <f>'資源化量内訳'!R9</f>
        <v>9782</v>
      </c>
      <c r="P9" s="298">
        <f>'資源化量内訳'!S9</f>
        <v>6923</v>
      </c>
      <c r="Q9" s="298">
        <f>'資源化量内訳'!T9</f>
        <v>209</v>
      </c>
      <c r="R9" s="298">
        <f>'資源化量内訳'!U9</f>
        <v>1959</v>
      </c>
      <c r="S9" s="298">
        <f>'資源化量内訳'!V9</f>
        <v>233</v>
      </c>
      <c r="T9" s="298">
        <f>'資源化量内訳'!W9</f>
        <v>0</v>
      </c>
      <c r="U9" s="298">
        <f>'資源化量内訳'!X9</f>
        <v>458</v>
      </c>
      <c r="V9" s="298">
        <f>'資源化量内訳'!Y9</f>
        <v>0</v>
      </c>
      <c r="W9" s="298">
        <f>'資源化量内訳'!Z9</f>
        <v>0</v>
      </c>
      <c r="X9" s="298">
        <f>'資源化量内訳'!AA9</f>
        <v>0</v>
      </c>
      <c r="Y9" s="297">
        <f t="shared" si="5"/>
        <v>64982</v>
      </c>
      <c r="Z9" s="278">
        <v>64554</v>
      </c>
      <c r="AA9" s="278">
        <v>428</v>
      </c>
      <c r="AB9" s="278"/>
      <c r="AC9" s="278"/>
      <c r="AD9" s="278"/>
      <c r="AE9" s="278"/>
      <c r="AF9" s="278"/>
      <c r="AG9" s="278"/>
      <c r="AH9" s="297">
        <f t="shared" si="6"/>
        <v>2422</v>
      </c>
      <c r="AI9" s="278"/>
      <c r="AJ9" s="278">
        <v>1489</v>
      </c>
      <c r="AK9" s="297">
        <f t="shared" si="7"/>
        <v>933</v>
      </c>
      <c r="AL9" s="278">
        <v>933</v>
      </c>
      <c r="AM9" s="278"/>
      <c r="AN9" s="278"/>
      <c r="AO9" s="278"/>
      <c r="AP9" s="278"/>
      <c r="AQ9" s="278"/>
      <c r="AR9" s="278"/>
    </row>
    <row r="10" spans="1:44" s="267" customFormat="1" ht="13.5">
      <c r="A10" s="415" t="s">
        <v>362</v>
      </c>
      <c r="B10" s="415">
        <v>8203</v>
      </c>
      <c r="C10" s="415" t="s">
        <v>405</v>
      </c>
      <c r="D10" s="297">
        <f t="shared" si="1"/>
        <v>63519</v>
      </c>
      <c r="E10" s="297">
        <f t="shared" si="2"/>
        <v>55760</v>
      </c>
      <c r="F10" s="297">
        <f t="shared" si="3"/>
        <v>6667</v>
      </c>
      <c r="G10" s="278">
        <v>5080</v>
      </c>
      <c r="H10" s="278"/>
      <c r="I10" s="278"/>
      <c r="J10" s="278"/>
      <c r="K10" s="278"/>
      <c r="L10" s="278">
        <v>1568</v>
      </c>
      <c r="M10" s="278">
        <v>19</v>
      </c>
      <c r="N10" s="297">
        <f t="shared" si="4"/>
        <v>0</v>
      </c>
      <c r="O10" s="298">
        <f>'資源化量内訳'!R10</f>
        <v>1092</v>
      </c>
      <c r="P10" s="298">
        <f>'資源化量内訳'!S10</f>
        <v>1083</v>
      </c>
      <c r="Q10" s="298">
        <f>'資源化量内訳'!T10</f>
        <v>0</v>
      </c>
      <c r="R10" s="298">
        <f>'資源化量内訳'!U10</f>
        <v>0</v>
      </c>
      <c r="S10" s="298">
        <f>'資源化量内訳'!V10</f>
        <v>0</v>
      </c>
      <c r="T10" s="298">
        <f>'資源化量内訳'!W10</f>
        <v>0</v>
      </c>
      <c r="U10" s="298">
        <f>'資源化量内訳'!X10</f>
        <v>9</v>
      </c>
      <c r="V10" s="298">
        <f>'資源化量内訳'!Y10</f>
        <v>0</v>
      </c>
      <c r="W10" s="298">
        <f>'資源化量内訳'!Z10</f>
        <v>0</v>
      </c>
      <c r="X10" s="298">
        <f>'資源化量内訳'!AA10</f>
        <v>0</v>
      </c>
      <c r="Y10" s="297">
        <f t="shared" si="5"/>
        <v>58137</v>
      </c>
      <c r="Z10" s="278">
        <v>55760</v>
      </c>
      <c r="AA10" s="278">
        <v>2366</v>
      </c>
      <c r="AB10" s="278"/>
      <c r="AC10" s="278"/>
      <c r="AD10" s="278"/>
      <c r="AE10" s="278"/>
      <c r="AF10" s="278">
        <v>11</v>
      </c>
      <c r="AG10" s="278"/>
      <c r="AH10" s="297">
        <f t="shared" si="6"/>
        <v>7365</v>
      </c>
      <c r="AI10" s="278"/>
      <c r="AJ10" s="278">
        <v>5948</v>
      </c>
      <c r="AK10" s="297">
        <f t="shared" si="7"/>
        <v>1417</v>
      </c>
      <c r="AL10" s="278">
        <v>1392</v>
      </c>
      <c r="AM10" s="278"/>
      <c r="AN10" s="278"/>
      <c r="AO10" s="278"/>
      <c r="AP10" s="278"/>
      <c r="AQ10" s="278">
        <v>6</v>
      </c>
      <c r="AR10" s="278">
        <v>19</v>
      </c>
    </row>
    <row r="11" spans="1:44" s="267" customFormat="1" ht="13.5">
      <c r="A11" s="415" t="s">
        <v>362</v>
      </c>
      <c r="B11" s="415">
        <v>8204</v>
      </c>
      <c r="C11" s="415" t="s">
        <v>406</v>
      </c>
      <c r="D11" s="297">
        <f t="shared" si="1"/>
        <v>52180</v>
      </c>
      <c r="E11" s="297">
        <f t="shared" si="2"/>
        <v>44779</v>
      </c>
      <c r="F11" s="297">
        <f t="shared" si="3"/>
        <v>3296</v>
      </c>
      <c r="G11" s="278">
        <v>2716</v>
      </c>
      <c r="H11" s="278"/>
      <c r="I11" s="278"/>
      <c r="J11" s="278"/>
      <c r="K11" s="278"/>
      <c r="L11" s="278">
        <v>580</v>
      </c>
      <c r="M11" s="278"/>
      <c r="N11" s="297">
        <f t="shared" si="4"/>
        <v>0</v>
      </c>
      <c r="O11" s="298">
        <f>'資源化量内訳'!R11</f>
        <v>4105</v>
      </c>
      <c r="P11" s="298">
        <f>'資源化量内訳'!S11</f>
        <v>2593</v>
      </c>
      <c r="Q11" s="298">
        <f>'資源化量内訳'!T11</f>
        <v>514</v>
      </c>
      <c r="R11" s="298">
        <f>'資源化量内訳'!U11</f>
        <v>704</v>
      </c>
      <c r="S11" s="298">
        <f>'資源化量内訳'!V11</f>
        <v>294</v>
      </c>
      <c r="T11" s="298">
        <f>'資源化量内訳'!W11</f>
        <v>0</v>
      </c>
      <c r="U11" s="298">
        <f>'資源化量内訳'!X11</f>
        <v>0</v>
      </c>
      <c r="V11" s="298">
        <f>'資源化量内訳'!Y11</f>
        <v>0</v>
      </c>
      <c r="W11" s="298">
        <f>'資源化量内訳'!Z11</f>
        <v>0</v>
      </c>
      <c r="X11" s="298">
        <f>'資源化量内訳'!AA11</f>
        <v>0</v>
      </c>
      <c r="Y11" s="297">
        <f t="shared" si="5"/>
        <v>45051</v>
      </c>
      <c r="Z11" s="278">
        <v>44779</v>
      </c>
      <c r="AA11" s="278">
        <v>192</v>
      </c>
      <c r="AB11" s="278"/>
      <c r="AC11" s="278"/>
      <c r="AD11" s="278"/>
      <c r="AE11" s="278"/>
      <c r="AF11" s="278">
        <v>80</v>
      </c>
      <c r="AG11" s="278"/>
      <c r="AH11" s="297">
        <f t="shared" si="6"/>
        <v>6918</v>
      </c>
      <c r="AI11" s="278"/>
      <c r="AJ11" s="278">
        <v>5484</v>
      </c>
      <c r="AK11" s="297">
        <f t="shared" si="7"/>
        <v>1434</v>
      </c>
      <c r="AL11" s="278">
        <v>1434</v>
      </c>
      <c r="AM11" s="278"/>
      <c r="AN11" s="278"/>
      <c r="AO11" s="278"/>
      <c r="AP11" s="278"/>
      <c r="AQ11" s="278"/>
      <c r="AR11" s="278"/>
    </row>
    <row r="12" spans="1:44" s="267" customFormat="1" ht="13.5">
      <c r="A12" s="415" t="s">
        <v>362</v>
      </c>
      <c r="B12" s="415">
        <v>8205</v>
      </c>
      <c r="C12" s="415" t="s">
        <v>407</v>
      </c>
      <c r="D12" s="297">
        <f t="shared" si="1"/>
        <v>28877</v>
      </c>
      <c r="E12" s="297">
        <f t="shared" si="2"/>
        <v>25530</v>
      </c>
      <c r="F12" s="297">
        <f t="shared" si="3"/>
        <v>3159</v>
      </c>
      <c r="G12" s="278">
        <v>2177</v>
      </c>
      <c r="H12" s="278"/>
      <c r="I12" s="278"/>
      <c r="J12" s="278"/>
      <c r="K12" s="278"/>
      <c r="L12" s="278">
        <v>982</v>
      </c>
      <c r="M12" s="278"/>
      <c r="N12" s="297">
        <f t="shared" si="4"/>
        <v>0</v>
      </c>
      <c r="O12" s="298">
        <f>'資源化量内訳'!R12</f>
        <v>188</v>
      </c>
      <c r="P12" s="298">
        <f>'資源化量内訳'!S12</f>
        <v>167</v>
      </c>
      <c r="Q12" s="298">
        <f>'資源化量内訳'!T12</f>
        <v>0</v>
      </c>
      <c r="R12" s="298">
        <f>'資源化量内訳'!U12</f>
        <v>0</v>
      </c>
      <c r="S12" s="298">
        <f>'資源化量内訳'!V12</f>
        <v>0</v>
      </c>
      <c r="T12" s="298">
        <f>'資源化量内訳'!W12</f>
        <v>0</v>
      </c>
      <c r="U12" s="298">
        <f>'資源化量内訳'!X12</f>
        <v>21</v>
      </c>
      <c r="V12" s="298">
        <f>'資源化量内訳'!Y12</f>
        <v>0</v>
      </c>
      <c r="W12" s="298">
        <f>'資源化量内訳'!Z12</f>
        <v>0</v>
      </c>
      <c r="X12" s="298">
        <f>'資源化量内訳'!AA12</f>
        <v>0</v>
      </c>
      <c r="Y12" s="297">
        <f t="shared" si="5"/>
        <v>25933</v>
      </c>
      <c r="Z12" s="278">
        <v>25530</v>
      </c>
      <c r="AA12" s="278">
        <v>369</v>
      </c>
      <c r="AB12" s="278"/>
      <c r="AC12" s="278"/>
      <c r="AD12" s="278"/>
      <c r="AE12" s="278"/>
      <c r="AF12" s="278">
        <v>34</v>
      </c>
      <c r="AG12" s="278"/>
      <c r="AH12" s="297">
        <f t="shared" si="6"/>
        <v>1048</v>
      </c>
      <c r="AI12" s="278"/>
      <c r="AJ12" s="278">
        <v>906</v>
      </c>
      <c r="AK12" s="297">
        <f t="shared" si="7"/>
        <v>142</v>
      </c>
      <c r="AL12" s="278">
        <v>124</v>
      </c>
      <c r="AM12" s="278"/>
      <c r="AN12" s="278"/>
      <c r="AO12" s="278"/>
      <c r="AP12" s="278"/>
      <c r="AQ12" s="278">
        <v>18</v>
      </c>
      <c r="AR12" s="278"/>
    </row>
    <row r="13" spans="1:44" s="267" customFormat="1" ht="13.5">
      <c r="A13" s="415" t="s">
        <v>362</v>
      </c>
      <c r="B13" s="415">
        <v>8207</v>
      </c>
      <c r="C13" s="415" t="s">
        <v>408</v>
      </c>
      <c r="D13" s="297">
        <f t="shared" si="1"/>
        <v>22464</v>
      </c>
      <c r="E13" s="297">
        <f t="shared" si="2"/>
        <v>19732</v>
      </c>
      <c r="F13" s="297">
        <f t="shared" si="3"/>
        <v>18</v>
      </c>
      <c r="G13" s="278"/>
      <c r="H13" s="278"/>
      <c r="I13" s="278"/>
      <c r="J13" s="278"/>
      <c r="K13" s="278"/>
      <c r="L13" s="278">
        <v>18</v>
      </c>
      <c r="M13" s="278"/>
      <c r="N13" s="297">
        <f t="shared" si="4"/>
        <v>0</v>
      </c>
      <c r="O13" s="298">
        <f>'資源化量内訳'!R13</f>
        <v>2714</v>
      </c>
      <c r="P13" s="298">
        <f>'資源化量内訳'!S13</f>
        <v>1973</v>
      </c>
      <c r="Q13" s="298">
        <f>'資源化量内訳'!T13</f>
        <v>159</v>
      </c>
      <c r="R13" s="298">
        <f>'資源化量内訳'!U13</f>
        <v>327</v>
      </c>
      <c r="S13" s="298">
        <f>'資源化量内訳'!V13</f>
        <v>119</v>
      </c>
      <c r="T13" s="298">
        <f>'資源化量内訳'!W13</f>
        <v>10</v>
      </c>
      <c r="U13" s="298">
        <f>'資源化量内訳'!X13</f>
        <v>126</v>
      </c>
      <c r="V13" s="298">
        <f>'資源化量内訳'!Y13</f>
        <v>0</v>
      </c>
      <c r="W13" s="298">
        <f>'資源化量内訳'!Z13</f>
        <v>0</v>
      </c>
      <c r="X13" s="298">
        <f>'資源化量内訳'!AA13</f>
        <v>0</v>
      </c>
      <c r="Y13" s="297">
        <f t="shared" si="5"/>
        <v>19732</v>
      </c>
      <c r="Z13" s="278">
        <v>19732</v>
      </c>
      <c r="AA13" s="278"/>
      <c r="AB13" s="278"/>
      <c r="AC13" s="278"/>
      <c r="AD13" s="278"/>
      <c r="AE13" s="278"/>
      <c r="AF13" s="278"/>
      <c r="AG13" s="278"/>
      <c r="AH13" s="297">
        <f t="shared" si="6"/>
        <v>2493</v>
      </c>
      <c r="AI13" s="278"/>
      <c r="AJ13" s="278">
        <v>2493</v>
      </c>
      <c r="AK13" s="297">
        <f t="shared" si="7"/>
        <v>0</v>
      </c>
      <c r="AL13" s="278"/>
      <c r="AM13" s="278"/>
      <c r="AN13" s="278"/>
      <c r="AO13" s="278"/>
      <c r="AP13" s="278"/>
      <c r="AQ13" s="278"/>
      <c r="AR13" s="278"/>
    </row>
    <row r="14" spans="1:44" s="267" customFormat="1" ht="13.5">
      <c r="A14" s="415" t="s">
        <v>362</v>
      </c>
      <c r="B14" s="415">
        <v>8208</v>
      </c>
      <c r="C14" s="415" t="s">
        <v>409</v>
      </c>
      <c r="D14" s="297">
        <f t="shared" si="1"/>
        <v>30419</v>
      </c>
      <c r="E14" s="297">
        <f t="shared" si="2"/>
        <v>25392</v>
      </c>
      <c r="F14" s="297">
        <f t="shared" si="3"/>
        <v>2103</v>
      </c>
      <c r="G14" s="278">
        <v>1598</v>
      </c>
      <c r="H14" s="278"/>
      <c r="I14" s="278"/>
      <c r="J14" s="278"/>
      <c r="K14" s="278"/>
      <c r="L14" s="278">
        <v>505</v>
      </c>
      <c r="M14" s="278"/>
      <c r="N14" s="297">
        <f t="shared" si="4"/>
        <v>0</v>
      </c>
      <c r="O14" s="298">
        <f>'資源化量内訳'!R14</f>
        <v>2924</v>
      </c>
      <c r="P14" s="298">
        <f>'資源化量内訳'!S14</f>
        <v>2270</v>
      </c>
      <c r="Q14" s="298">
        <f>'資源化量内訳'!T14</f>
        <v>0</v>
      </c>
      <c r="R14" s="298">
        <f>'資源化量内訳'!U14</f>
        <v>554</v>
      </c>
      <c r="S14" s="298">
        <f>'資源化量内訳'!V14</f>
        <v>0</v>
      </c>
      <c r="T14" s="298">
        <f>'資源化量内訳'!W14</f>
        <v>0</v>
      </c>
      <c r="U14" s="298">
        <f>'資源化量内訳'!X14</f>
        <v>94</v>
      </c>
      <c r="V14" s="298">
        <f>'資源化量内訳'!Y14</f>
        <v>0</v>
      </c>
      <c r="W14" s="298">
        <f>'資源化量内訳'!Z14</f>
        <v>0</v>
      </c>
      <c r="X14" s="298">
        <f>'資源化量内訳'!AA14</f>
        <v>6</v>
      </c>
      <c r="Y14" s="297">
        <f t="shared" si="5"/>
        <v>25656</v>
      </c>
      <c r="Z14" s="278">
        <v>25392</v>
      </c>
      <c r="AA14" s="278">
        <v>264</v>
      </c>
      <c r="AB14" s="278"/>
      <c r="AC14" s="278"/>
      <c r="AD14" s="278"/>
      <c r="AE14" s="278"/>
      <c r="AF14" s="278"/>
      <c r="AG14" s="278"/>
      <c r="AH14" s="297">
        <f t="shared" si="6"/>
        <v>3467</v>
      </c>
      <c r="AI14" s="278"/>
      <c r="AJ14" s="278">
        <v>2894</v>
      </c>
      <c r="AK14" s="297">
        <f t="shared" si="7"/>
        <v>573</v>
      </c>
      <c r="AL14" s="278">
        <v>573</v>
      </c>
      <c r="AM14" s="278"/>
      <c r="AN14" s="278"/>
      <c r="AO14" s="278"/>
      <c r="AP14" s="278"/>
      <c r="AQ14" s="278"/>
      <c r="AR14" s="278"/>
    </row>
    <row r="15" spans="1:44" s="267" customFormat="1" ht="13.5">
      <c r="A15" s="415" t="s">
        <v>362</v>
      </c>
      <c r="B15" s="415">
        <v>8210</v>
      </c>
      <c r="C15" s="415" t="s">
        <v>410</v>
      </c>
      <c r="D15" s="297">
        <f t="shared" si="1"/>
        <v>16762</v>
      </c>
      <c r="E15" s="297">
        <f t="shared" si="2"/>
        <v>14428</v>
      </c>
      <c r="F15" s="297">
        <f t="shared" si="3"/>
        <v>1363</v>
      </c>
      <c r="G15" s="278">
        <v>1358</v>
      </c>
      <c r="H15" s="278"/>
      <c r="I15" s="278"/>
      <c r="J15" s="278"/>
      <c r="K15" s="278"/>
      <c r="L15" s="278"/>
      <c r="M15" s="278">
        <v>5</v>
      </c>
      <c r="N15" s="297">
        <f t="shared" si="4"/>
        <v>0</v>
      </c>
      <c r="O15" s="298">
        <f>'資源化量内訳'!R15</f>
        <v>971</v>
      </c>
      <c r="P15" s="298">
        <f>'資源化量内訳'!S15</f>
        <v>587</v>
      </c>
      <c r="Q15" s="298">
        <f>'資源化量内訳'!T15</f>
        <v>123</v>
      </c>
      <c r="R15" s="298">
        <f>'資源化量内訳'!U15</f>
        <v>194</v>
      </c>
      <c r="S15" s="298">
        <f>'資源化量内訳'!V15</f>
        <v>67</v>
      </c>
      <c r="T15" s="298">
        <f>'資源化量内訳'!W15</f>
        <v>0</v>
      </c>
      <c r="U15" s="298">
        <f>'資源化量内訳'!X15</f>
        <v>0</v>
      </c>
      <c r="V15" s="298">
        <f>'資源化量内訳'!Y15</f>
        <v>0</v>
      </c>
      <c r="W15" s="298">
        <f>'資源化量内訳'!Z15</f>
        <v>0</v>
      </c>
      <c r="X15" s="298">
        <f>'資源化量内訳'!AA15</f>
        <v>0</v>
      </c>
      <c r="Y15" s="297">
        <f t="shared" si="5"/>
        <v>14674</v>
      </c>
      <c r="Z15" s="278">
        <v>14428</v>
      </c>
      <c r="AA15" s="278">
        <v>246</v>
      </c>
      <c r="AB15" s="278"/>
      <c r="AC15" s="278"/>
      <c r="AD15" s="278"/>
      <c r="AE15" s="278"/>
      <c r="AF15" s="278"/>
      <c r="AG15" s="278"/>
      <c r="AH15" s="297">
        <f t="shared" si="6"/>
        <v>2654</v>
      </c>
      <c r="AI15" s="278"/>
      <c r="AJ15" s="278">
        <v>2026</v>
      </c>
      <c r="AK15" s="297">
        <f t="shared" si="7"/>
        <v>628</v>
      </c>
      <c r="AL15" s="278">
        <v>623</v>
      </c>
      <c r="AM15" s="278"/>
      <c r="AN15" s="278"/>
      <c r="AO15" s="278"/>
      <c r="AP15" s="278"/>
      <c r="AQ15" s="278"/>
      <c r="AR15" s="278">
        <v>5</v>
      </c>
    </row>
    <row r="16" spans="1:44" s="267" customFormat="1" ht="13.5">
      <c r="A16" s="415" t="s">
        <v>362</v>
      </c>
      <c r="B16" s="415">
        <v>8211</v>
      </c>
      <c r="C16" s="415" t="s">
        <v>411</v>
      </c>
      <c r="D16" s="297">
        <f t="shared" si="1"/>
        <v>18829</v>
      </c>
      <c r="E16" s="297">
        <f t="shared" si="2"/>
        <v>15239</v>
      </c>
      <c r="F16" s="297">
        <f t="shared" si="3"/>
        <v>3585</v>
      </c>
      <c r="G16" s="278">
        <v>2598</v>
      </c>
      <c r="H16" s="278"/>
      <c r="I16" s="278"/>
      <c r="J16" s="278"/>
      <c r="K16" s="278">
        <v>987</v>
      </c>
      <c r="L16" s="278"/>
      <c r="M16" s="278"/>
      <c r="N16" s="297">
        <f t="shared" si="4"/>
        <v>0</v>
      </c>
      <c r="O16" s="298">
        <f>'資源化量内訳'!R16</f>
        <v>5</v>
      </c>
      <c r="P16" s="298">
        <f>'資源化量内訳'!S16</f>
        <v>0</v>
      </c>
      <c r="Q16" s="298">
        <f>'資源化量内訳'!T16</f>
        <v>0</v>
      </c>
      <c r="R16" s="298">
        <f>'資源化量内訳'!U16</f>
        <v>0</v>
      </c>
      <c r="S16" s="298">
        <f>'資源化量内訳'!V16</f>
        <v>0</v>
      </c>
      <c r="T16" s="298">
        <f>'資源化量内訳'!W16</f>
        <v>0</v>
      </c>
      <c r="U16" s="298">
        <f>'資源化量内訳'!X16</f>
        <v>0</v>
      </c>
      <c r="V16" s="298">
        <f>'資源化量内訳'!Y16</f>
        <v>0</v>
      </c>
      <c r="W16" s="298">
        <f>'資源化量内訳'!Z16</f>
        <v>0</v>
      </c>
      <c r="X16" s="298">
        <f>'資源化量内訳'!AA16</f>
        <v>5</v>
      </c>
      <c r="Y16" s="297">
        <f t="shared" si="5"/>
        <v>15954</v>
      </c>
      <c r="Z16" s="278">
        <v>15239</v>
      </c>
      <c r="AA16" s="278">
        <v>715</v>
      </c>
      <c r="AB16" s="278"/>
      <c r="AC16" s="278"/>
      <c r="AD16" s="278"/>
      <c r="AE16" s="278"/>
      <c r="AF16" s="278"/>
      <c r="AG16" s="278"/>
      <c r="AH16" s="297">
        <f t="shared" si="6"/>
        <v>2574</v>
      </c>
      <c r="AI16" s="278"/>
      <c r="AJ16" s="278">
        <v>2058</v>
      </c>
      <c r="AK16" s="297">
        <f t="shared" si="7"/>
        <v>516</v>
      </c>
      <c r="AL16" s="278">
        <v>516</v>
      </c>
      <c r="AM16" s="278"/>
      <c r="AN16" s="278"/>
      <c r="AO16" s="278"/>
      <c r="AP16" s="278"/>
      <c r="AQ16" s="278"/>
      <c r="AR16" s="278"/>
    </row>
    <row r="17" spans="1:44" s="267" customFormat="1" ht="13.5">
      <c r="A17" s="415" t="s">
        <v>362</v>
      </c>
      <c r="B17" s="415">
        <v>8212</v>
      </c>
      <c r="C17" s="415" t="s">
        <v>412</v>
      </c>
      <c r="D17" s="297">
        <f t="shared" si="1"/>
        <v>17920</v>
      </c>
      <c r="E17" s="297">
        <f t="shared" si="2"/>
        <v>15646</v>
      </c>
      <c r="F17" s="297">
        <f t="shared" si="3"/>
        <v>1552</v>
      </c>
      <c r="G17" s="278"/>
      <c r="H17" s="278"/>
      <c r="I17" s="278"/>
      <c r="J17" s="278"/>
      <c r="K17" s="278"/>
      <c r="L17" s="278">
        <v>1552</v>
      </c>
      <c r="M17" s="278"/>
      <c r="N17" s="297">
        <f t="shared" si="4"/>
        <v>0</v>
      </c>
      <c r="O17" s="298">
        <f>'資源化量内訳'!R17</f>
        <v>722</v>
      </c>
      <c r="P17" s="298">
        <f>'資源化量内訳'!S17</f>
        <v>391</v>
      </c>
      <c r="Q17" s="298">
        <f>'資源化量内訳'!T17</f>
        <v>331</v>
      </c>
      <c r="R17" s="298">
        <f>'資源化量内訳'!U17</f>
        <v>0</v>
      </c>
      <c r="S17" s="298">
        <f>'資源化量内訳'!V17</f>
        <v>0</v>
      </c>
      <c r="T17" s="298">
        <f>'資源化量内訳'!W17</f>
        <v>0</v>
      </c>
      <c r="U17" s="298">
        <f>'資源化量内訳'!X17</f>
        <v>0</v>
      </c>
      <c r="V17" s="298">
        <f>'資源化量内訳'!Y17</f>
        <v>0</v>
      </c>
      <c r="W17" s="298">
        <f>'資源化量内訳'!Z17</f>
        <v>0</v>
      </c>
      <c r="X17" s="298">
        <f>'資源化量内訳'!AA17</f>
        <v>0</v>
      </c>
      <c r="Y17" s="297">
        <f t="shared" si="5"/>
        <v>15646</v>
      </c>
      <c r="Z17" s="278">
        <v>15646</v>
      </c>
      <c r="AA17" s="278"/>
      <c r="AB17" s="278"/>
      <c r="AC17" s="278"/>
      <c r="AD17" s="278"/>
      <c r="AE17" s="278"/>
      <c r="AF17" s="278"/>
      <c r="AG17" s="278"/>
      <c r="AH17" s="297">
        <f t="shared" si="6"/>
        <v>1680</v>
      </c>
      <c r="AI17" s="278"/>
      <c r="AJ17" s="278">
        <v>1598</v>
      </c>
      <c r="AK17" s="297">
        <f t="shared" si="7"/>
        <v>82</v>
      </c>
      <c r="AL17" s="278"/>
      <c r="AM17" s="278"/>
      <c r="AN17" s="278"/>
      <c r="AO17" s="278"/>
      <c r="AP17" s="278"/>
      <c r="AQ17" s="278">
        <v>82</v>
      </c>
      <c r="AR17" s="278"/>
    </row>
    <row r="18" spans="1:44" s="267" customFormat="1" ht="13.5">
      <c r="A18" s="415" t="s">
        <v>362</v>
      </c>
      <c r="B18" s="415">
        <v>8214</v>
      </c>
      <c r="C18" s="415" t="s">
        <v>413</v>
      </c>
      <c r="D18" s="297">
        <f t="shared" si="1"/>
        <v>10615</v>
      </c>
      <c r="E18" s="297">
        <f t="shared" si="2"/>
        <v>5934</v>
      </c>
      <c r="F18" s="297">
        <f t="shared" si="3"/>
        <v>4681</v>
      </c>
      <c r="G18" s="278"/>
      <c r="H18" s="278"/>
      <c r="I18" s="278"/>
      <c r="J18" s="278"/>
      <c r="K18" s="278"/>
      <c r="L18" s="278">
        <v>2879</v>
      </c>
      <c r="M18" s="278">
        <v>1802</v>
      </c>
      <c r="N18" s="297">
        <f t="shared" si="4"/>
        <v>0</v>
      </c>
      <c r="O18" s="298">
        <f>'資源化量内訳'!R18</f>
        <v>0</v>
      </c>
      <c r="P18" s="298">
        <f>'資源化量内訳'!S18</f>
        <v>0</v>
      </c>
      <c r="Q18" s="298">
        <f>'資源化量内訳'!T18</f>
        <v>0</v>
      </c>
      <c r="R18" s="298">
        <f>'資源化量内訳'!U18</f>
        <v>0</v>
      </c>
      <c r="S18" s="298">
        <f>'資源化量内訳'!V18</f>
        <v>0</v>
      </c>
      <c r="T18" s="298">
        <f>'資源化量内訳'!W18</f>
        <v>0</v>
      </c>
      <c r="U18" s="298">
        <f>'資源化量内訳'!X18</f>
        <v>0</v>
      </c>
      <c r="V18" s="298">
        <f>'資源化量内訳'!Y18</f>
        <v>0</v>
      </c>
      <c r="W18" s="298">
        <f>'資源化量内訳'!Z18</f>
        <v>0</v>
      </c>
      <c r="X18" s="298">
        <f>'資源化量内訳'!AA18</f>
        <v>0</v>
      </c>
      <c r="Y18" s="297">
        <f t="shared" si="5"/>
        <v>5934</v>
      </c>
      <c r="Z18" s="278">
        <v>5934</v>
      </c>
      <c r="AA18" s="278"/>
      <c r="AB18" s="278"/>
      <c r="AC18" s="278"/>
      <c r="AD18" s="278"/>
      <c r="AE18" s="278"/>
      <c r="AF18" s="278"/>
      <c r="AG18" s="278"/>
      <c r="AH18" s="297">
        <f t="shared" si="6"/>
        <v>2408</v>
      </c>
      <c r="AI18" s="278"/>
      <c r="AJ18" s="278">
        <v>606</v>
      </c>
      <c r="AK18" s="297">
        <f t="shared" si="7"/>
        <v>1802</v>
      </c>
      <c r="AL18" s="278"/>
      <c r="AM18" s="278"/>
      <c r="AN18" s="278"/>
      <c r="AO18" s="278"/>
      <c r="AP18" s="278"/>
      <c r="AQ18" s="278"/>
      <c r="AR18" s="278">
        <v>1802</v>
      </c>
    </row>
    <row r="19" spans="1:44" s="267" customFormat="1" ht="13.5">
      <c r="A19" s="415" t="s">
        <v>362</v>
      </c>
      <c r="B19" s="415">
        <v>8215</v>
      </c>
      <c r="C19" s="415" t="s">
        <v>414</v>
      </c>
      <c r="D19" s="297">
        <f t="shared" si="1"/>
        <v>18107</v>
      </c>
      <c r="E19" s="297">
        <f t="shared" si="2"/>
        <v>14942</v>
      </c>
      <c r="F19" s="297">
        <f t="shared" si="3"/>
        <v>1063</v>
      </c>
      <c r="G19" s="278"/>
      <c r="H19" s="278"/>
      <c r="I19" s="278"/>
      <c r="J19" s="278"/>
      <c r="K19" s="278"/>
      <c r="L19" s="278">
        <v>1063</v>
      </c>
      <c r="M19" s="278"/>
      <c r="N19" s="297">
        <f t="shared" si="4"/>
        <v>384</v>
      </c>
      <c r="O19" s="298">
        <f>'資源化量内訳'!R19</f>
        <v>1718</v>
      </c>
      <c r="P19" s="298">
        <f>'資源化量内訳'!S19</f>
        <v>1718</v>
      </c>
      <c r="Q19" s="298">
        <f>'資源化量内訳'!T19</f>
        <v>0</v>
      </c>
      <c r="R19" s="298">
        <f>'資源化量内訳'!U19</f>
        <v>0</v>
      </c>
      <c r="S19" s="298">
        <f>'資源化量内訳'!V19</f>
        <v>0</v>
      </c>
      <c r="T19" s="298">
        <f>'資源化量内訳'!W19</f>
        <v>0</v>
      </c>
      <c r="U19" s="298">
        <f>'資源化量内訳'!X19</f>
        <v>0</v>
      </c>
      <c r="V19" s="298">
        <f>'資源化量内訳'!Y19</f>
        <v>0</v>
      </c>
      <c r="W19" s="298">
        <f>'資源化量内訳'!Z19</f>
        <v>0</v>
      </c>
      <c r="X19" s="298">
        <f>'資源化量内訳'!AA19</f>
        <v>0</v>
      </c>
      <c r="Y19" s="297">
        <f t="shared" si="5"/>
        <v>14959</v>
      </c>
      <c r="Z19" s="278">
        <v>14942</v>
      </c>
      <c r="AA19" s="278"/>
      <c r="AB19" s="278"/>
      <c r="AC19" s="278"/>
      <c r="AD19" s="278"/>
      <c r="AE19" s="278"/>
      <c r="AF19" s="278">
        <v>17</v>
      </c>
      <c r="AG19" s="278"/>
      <c r="AH19" s="297">
        <f t="shared" si="6"/>
        <v>1964</v>
      </c>
      <c r="AI19" s="278">
        <v>384</v>
      </c>
      <c r="AJ19" s="278">
        <v>1576</v>
      </c>
      <c r="AK19" s="297">
        <f t="shared" si="7"/>
        <v>4</v>
      </c>
      <c r="AL19" s="278"/>
      <c r="AM19" s="278"/>
      <c r="AN19" s="278"/>
      <c r="AO19" s="278"/>
      <c r="AP19" s="278"/>
      <c r="AQ19" s="278">
        <v>4</v>
      </c>
      <c r="AR19" s="278"/>
    </row>
    <row r="20" spans="1:44" s="267" customFormat="1" ht="13.5">
      <c r="A20" s="415" t="s">
        <v>362</v>
      </c>
      <c r="B20" s="415">
        <v>8216</v>
      </c>
      <c r="C20" s="415" t="s">
        <v>415</v>
      </c>
      <c r="D20" s="297">
        <f t="shared" si="1"/>
        <v>24490</v>
      </c>
      <c r="E20" s="297">
        <f t="shared" si="2"/>
        <v>20891</v>
      </c>
      <c r="F20" s="297">
        <f t="shared" si="3"/>
        <v>2069</v>
      </c>
      <c r="G20" s="278">
        <v>1904</v>
      </c>
      <c r="H20" s="278"/>
      <c r="I20" s="278"/>
      <c r="J20" s="278"/>
      <c r="K20" s="278"/>
      <c r="L20" s="278">
        <v>156</v>
      </c>
      <c r="M20" s="278">
        <v>9</v>
      </c>
      <c r="N20" s="297">
        <f t="shared" si="4"/>
        <v>0</v>
      </c>
      <c r="O20" s="298">
        <f>'資源化量内訳'!R20</f>
        <v>1530</v>
      </c>
      <c r="P20" s="298">
        <f>'資源化量内訳'!S20</f>
        <v>1109</v>
      </c>
      <c r="Q20" s="298">
        <f>'資源化量内訳'!T20</f>
        <v>0</v>
      </c>
      <c r="R20" s="298">
        <f>'資源化量内訳'!U20</f>
        <v>296</v>
      </c>
      <c r="S20" s="298">
        <f>'資源化量内訳'!V20</f>
        <v>13</v>
      </c>
      <c r="T20" s="298">
        <f>'資源化量内訳'!W20</f>
        <v>1</v>
      </c>
      <c r="U20" s="298">
        <f>'資源化量内訳'!X20</f>
        <v>81</v>
      </c>
      <c r="V20" s="298">
        <f>'資源化量内訳'!Y20</f>
        <v>0</v>
      </c>
      <c r="W20" s="298">
        <f>'資源化量内訳'!Z20</f>
        <v>0</v>
      </c>
      <c r="X20" s="298">
        <f>'資源化量内訳'!AA20</f>
        <v>30</v>
      </c>
      <c r="Y20" s="297">
        <f t="shared" si="5"/>
        <v>21143</v>
      </c>
      <c r="Z20" s="278">
        <v>20891</v>
      </c>
      <c r="AA20" s="278">
        <v>252</v>
      </c>
      <c r="AB20" s="278"/>
      <c r="AC20" s="278"/>
      <c r="AD20" s="278"/>
      <c r="AE20" s="278"/>
      <c r="AF20" s="278"/>
      <c r="AG20" s="278"/>
      <c r="AH20" s="297">
        <f t="shared" si="6"/>
        <v>2344</v>
      </c>
      <c r="AI20" s="278"/>
      <c r="AJ20" s="278">
        <v>1898</v>
      </c>
      <c r="AK20" s="297">
        <f t="shared" si="7"/>
        <v>446</v>
      </c>
      <c r="AL20" s="278">
        <v>437</v>
      </c>
      <c r="AM20" s="278"/>
      <c r="AN20" s="278"/>
      <c r="AO20" s="278"/>
      <c r="AP20" s="278"/>
      <c r="AQ20" s="278"/>
      <c r="AR20" s="278">
        <v>9</v>
      </c>
    </row>
    <row r="21" spans="1:44" s="267" customFormat="1" ht="13.5">
      <c r="A21" s="415" t="s">
        <v>362</v>
      </c>
      <c r="B21" s="415">
        <v>8217</v>
      </c>
      <c r="C21" s="415" t="s">
        <v>416</v>
      </c>
      <c r="D21" s="297">
        <f t="shared" si="1"/>
        <v>35335</v>
      </c>
      <c r="E21" s="297">
        <f t="shared" si="2"/>
        <v>27330</v>
      </c>
      <c r="F21" s="297">
        <f t="shared" si="3"/>
        <v>8005</v>
      </c>
      <c r="G21" s="278">
        <v>5138</v>
      </c>
      <c r="H21" s="278"/>
      <c r="I21" s="278"/>
      <c r="J21" s="278"/>
      <c r="K21" s="278">
        <v>2867</v>
      </c>
      <c r="L21" s="278"/>
      <c r="M21" s="278"/>
      <c r="N21" s="297">
        <f t="shared" si="4"/>
        <v>0</v>
      </c>
      <c r="O21" s="298">
        <f>'資源化量内訳'!R21</f>
        <v>0</v>
      </c>
      <c r="P21" s="298">
        <f>'資源化量内訳'!S21</f>
        <v>0</v>
      </c>
      <c r="Q21" s="298">
        <f>'資源化量内訳'!T21</f>
        <v>0</v>
      </c>
      <c r="R21" s="298">
        <f>'資源化量内訳'!U21</f>
        <v>0</v>
      </c>
      <c r="S21" s="298">
        <f>'資源化量内訳'!V21</f>
        <v>0</v>
      </c>
      <c r="T21" s="298">
        <f>'資源化量内訳'!W21</f>
        <v>0</v>
      </c>
      <c r="U21" s="298">
        <f>'資源化量内訳'!X21</f>
        <v>0</v>
      </c>
      <c r="V21" s="298">
        <f>'資源化量内訳'!Y21</f>
        <v>0</v>
      </c>
      <c r="W21" s="298">
        <f>'資源化量内訳'!Z21</f>
        <v>0</v>
      </c>
      <c r="X21" s="298">
        <f>'資源化量内訳'!AA21</f>
        <v>0</v>
      </c>
      <c r="Y21" s="297">
        <f t="shared" si="5"/>
        <v>29223</v>
      </c>
      <c r="Z21" s="278">
        <v>27330</v>
      </c>
      <c r="AA21" s="278">
        <v>1893</v>
      </c>
      <c r="AB21" s="278"/>
      <c r="AC21" s="278"/>
      <c r="AD21" s="278"/>
      <c r="AE21" s="278"/>
      <c r="AF21" s="278"/>
      <c r="AG21" s="278"/>
      <c r="AH21" s="297">
        <f t="shared" si="6"/>
        <v>4347</v>
      </c>
      <c r="AI21" s="278"/>
      <c r="AJ21" s="278">
        <v>3590</v>
      </c>
      <c r="AK21" s="297">
        <f t="shared" si="7"/>
        <v>757</v>
      </c>
      <c r="AL21" s="278">
        <v>757</v>
      </c>
      <c r="AM21" s="278"/>
      <c r="AN21" s="278"/>
      <c r="AO21" s="278"/>
      <c r="AP21" s="278"/>
      <c r="AQ21" s="278"/>
      <c r="AR21" s="278"/>
    </row>
    <row r="22" spans="1:44" s="267" customFormat="1" ht="13.5">
      <c r="A22" s="415" t="s">
        <v>362</v>
      </c>
      <c r="B22" s="415">
        <v>8219</v>
      </c>
      <c r="C22" s="415" t="s">
        <v>417</v>
      </c>
      <c r="D22" s="297">
        <f t="shared" si="1"/>
        <v>29245</v>
      </c>
      <c r="E22" s="297">
        <f t="shared" si="2"/>
        <v>22936</v>
      </c>
      <c r="F22" s="297">
        <f t="shared" si="3"/>
        <v>3180</v>
      </c>
      <c r="G22" s="278">
        <v>848</v>
      </c>
      <c r="H22" s="278"/>
      <c r="I22" s="278"/>
      <c r="J22" s="278"/>
      <c r="K22" s="278"/>
      <c r="L22" s="278">
        <v>2332</v>
      </c>
      <c r="M22" s="278"/>
      <c r="N22" s="297">
        <f t="shared" si="4"/>
        <v>0</v>
      </c>
      <c r="O22" s="298">
        <f>'資源化量内訳'!R22</f>
        <v>3129</v>
      </c>
      <c r="P22" s="298">
        <f>'資源化量内訳'!S22</f>
        <v>2972</v>
      </c>
      <c r="Q22" s="298">
        <f>'資源化量内訳'!T22</f>
        <v>0</v>
      </c>
      <c r="R22" s="298">
        <f>'資源化量内訳'!U22</f>
        <v>0</v>
      </c>
      <c r="S22" s="298">
        <f>'資源化量内訳'!V22</f>
        <v>0</v>
      </c>
      <c r="T22" s="298">
        <f>'資源化量内訳'!W22</f>
        <v>0</v>
      </c>
      <c r="U22" s="298">
        <f>'資源化量内訳'!X22</f>
        <v>157</v>
      </c>
      <c r="V22" s="298">
        <f>'資源化量内訳'!Y22</f>
        <v>0</v>
      </c>
      <c r="W22" s="298">
        <f>'資源化量内訳'!Z22</f>
        <v>0</v>
      </c>
      <c r="X22" s="298">
        <f>'資源化量内訳'!AA22</f>
        <v>0</v>
      </c>
      <c r="Y22" s="297">
        <f t="shared" si="5"/>
        <v>24504</v>
      </c>
      <c r="Z22" s="278">
        <v>22936</v>
      </c>
      <c r="AA22" s="278">
        <v>666</v>
      </c>
      <c r="AB22" s="278"/>
      <c r="AC22" s="278"/>
      <c r="AD22" s="278"/>
      <c r="AE22" s="278"/>
      <c r="AF22" s="278">
        <v>902</v>
      </c>
      <c r="AG22" s="278"/>
      <c r="AH22" s="297">
        <f t="shared" si="6"/>
        <v>928</v>
      </c>
      <c r="AI22" s="278"/>
      <c r="AJ22" s="278">
        <v>928</v>
      </c>
      <c r="AK22" s="297">
        <f t="shared" si="7"/>
        <v>0</v>
      </c>
      <c r="AL22" s="278"/>
      <c r="AM22" s="278"/>
      <c r="AN22" s="278"/>
      <c r="AO22" s="278"/>
      <c r="AP22" s="278"/>
      <c r="AQ22" s="278"/>
      <c r="AR22" s="278"/>
    </row>
    <row r="23" spans="1:44" s="267" customFormat="1" ht="13.5">
      <c r="A23" s="415" t="s">
        <v>362</v>
      </c>
      <c r="B23" s="415">
        <v>8220</v>
      </c>
      <c r="C23" s="415" t="s">
        <v>418</v>
      </c>
      <c r="D23" s="297">
        <f t="shared" si="1"/>
        <v>81974</v>
      </c>
      <c r="E23" s="297">
        <f t="shared" si="2"/>
        <v>70928</v>
      </c>
      <c r="F23" s="297">
        <f t="shared" si="3"/>
        <v>10511</v>
      </c>
      <c r="G23" s="278">
        <v>6011</v>
      </c>
      <c r="H23" s="278"/>
      <c r="I23" s="278"/>
      <c r="J23" s="278"/>
      <c r="K23" s="278"/>
      <c r="L23" s="278">
        <v>4500</v>
      </c>
      <c r="M23" s="278"/>
      <c r="N23" s="297">
        <f t="shared" si="4"/>
        <v>0</v>
      </c>
      <c r="O23" s="298">
        <f>'資源化量内訳'!R23</f>
        <v>535</v>
      </c>
      <c r="P23" s="298">
        <f>'資源化量内訳'!S23</f>
        <v>445</v>
      </c>
      <c r="Q23" s="298">
        <f>'資源化量内訳'!T23</f>
        <v>0</v>
      </c>
      <c r="R23" s="298">
        <f>'資源化量内訳'!U23</f>
        <v>0</v>
      </c>
      <c r="S23" s="298">
        <f>'資源化量内訳'!V23</f>
        <v>0</v>
      </c>
      <c r="T23" s="298">
        <f>'資源化量内訳'!W23</f>
        <v>0</v>
      </c>
      <c r="U23" s="298">
        <f>'資源化量内訳'!X23</f>
        <v>90</v>
      </c>
      <c r="V23" s="298">
        <f>'資源化量内訳'!Y23</f>
        <v>0</v>
      </c>
      <c r="W23" s="298">
        <f>'資源化量内訳'!Z23</f>
        <v>0</v>
      </c>
      <c r="X23" s="298">
        <f>'資源化量内訳'!AA23</f>
        <v>0</v>
      </c>
      <c r="Y23" s="297">
        <f t="shared" si="5"/>
        <v>76118</v>
      </c>
      <c r="Z23" s="278">
        <v>70928</v>
      </c>
      <c r="AA23" s="278">
        <v>4391</v>
      </c>
      <c r="AB23" s="278"/>
      <c r="AC23" s="278"/>
      <c r="AD23" s="278"/>
      <c r="AE23" s="278"/>
      <c r="AF23" s="278">
        <v>799</v>
      </c>
      <c r="AG23" s="278"/>
      <c r="AH23" s="297">
        <f t="shared" si="6"/>
        <v>12847</v>
      </c>
      <c r="AI23" s="278"/>
      <c r="AJ23" s="278">
        <v>12003</v>
      </c>
      <c r="AK23" s="297">
        <f t="shared" si="7"/>
        <v>844</v>
      </c>
      <c r="AL23" s="278">
        <v>844</v>
      </c>
      <c r="AM23" s="278"/>
      <c r="AN23" s="278"/>
      <c r="AO23" s="278"/>
      <c r="AP23" s="278"/>
      <c r="AQ23" s="278"/>
      <c r="AR23" s="278"/>
    </row>
    <row r="24" spans="1:44" s="267" customFormat="1" ht="13.5">
      <c r="A24" s="415" t="s">
        <v>362</v>
      </c>
      <c r="B24" s="415">
        <v>8221</v>
      </c>
      <c r="C24" s="415" t="s">
        <v>419</v>
      </c>
      <c r="D24" s="297">
        <f t="shared" si="1"/>
        <v>67620</v>
      </c>
      <c r="E24" s="297">
        <f t="shared" si="2"/>
        <v>54048</v>
      </c>
      <c r="F24" s="297">
        <f t="shared" si="3"/>
        <v>5927</v>
      </c>
      <c r="G24" s="278">
        <v>3760</v>
      </c>
      <c r="H24" s="278"/>
      <c r="I24" s="278"/>
      <c r="J24" s="278"/>
      <c r="K24" s="278"/>
      <c r="L24" s="278">
        <v>2167</v>
      </c>
      <c r="M24" s="278"/>
      <c r="N24" s="297">
        <f t="shared" si="4"/>
        <v>0</v>
      </c>
      <c r="O24" s="298">
        <f>'資源化量内訳'!R24</f>
        <v>7645</v>
      </c>
      <c r="P24" s="298">
        <f>'資源化量内訳'!S24</f>
        <v>7446</v>
      </c>
      <c r="Q24" s="298">
        <f>'資源化量内訳'!T24</f>
        <v>6</v>
      </c>
      <c r="R24" s="298">
        <f>'資源化量内訳'!U24</f>
        <v>21</v>
      </c>
      <c r="S24" s="298">
        <f>'資源化量内訳'!V24</f>
        <v>0</v>
      </c>
      <c r="T24" s="298">
        <f>'資源化量内訳'!W24</f>
        <v>0</v>
      </c>
      <c r="U24" s="298">
        <f>'資源化量内訳'!X24</f>
        <v>172</v>
      </c>
      <c r="V24" s="298">
        <f>'資源化量内訳'!Y24</f>
        <v>0</v>
      </c>
      <c r="W24" s="298">
        <f>'資源化量内訳'!Z24</f>
        <v>0</v>
      </c>
      <c r="X24" s="298">
        <f>'資源化量内訳'!AA24</f>
        <v>0</v>
      </c>
      <c r="Y24" s="297">
        <f t="shared" si="5"/>
        <v>54883</v>
      </c>
      <c r="Z24" s="278">
        <v>54048</v>
      </c>
      <c r="AA24" s="278">
        <v>835</v>
      </c>
      <c r="AB24" s="278"/>
      <c r="AC24" s="278"/>
      <c r="AD24" s="278"/>
      <c r="AE24" s="278"/>
      <c r="AF24" s="278"/>
      <c r="AG24" s="278"/>
      <c r="AH24" s="297">
        <f t="shared" si="6"/>
        <v>9247</v>
      </c>
      <c r="AI24" s="278"/>
      <c r="AJ24" s="278">
        <v>7428</v>
      </c>
      <c r="AK24" s="297">
        <f t="shared" si="7"/>
        <v>1819</v>
      </c>
      <c r="AL24" s="278">
        <v>1819</v>
      </c>
      <c r="AM24" s="278"/>
      <c r="AN24" s="278"/>
      <c r="AO24" s="278"/>
      <c r="AP24" s="278"/>
      <c r="AQ24" s="278"/>
      <c r="AR24" s="278"/>
    </row>
    <row r="25" spans="1:44" s="267" customFormat="1" ht="13.5">
      <c r="A25" s="415" t="s">
        <v>362</v>
      </c>
      <c r="B25" s="415">
        <v>8222</v>
      </c>
      <c r="C25" s="415" t="s">
        <v>420</v>
      </c>
      <c r="D25" s="297">
        <f t="shared" si="1"/>
        <v>23454</v>
      </c>
      <c r="E25" s="297">
        <f t="shared" si="2"/>
        <v>0</v>
      </c>
      <c r="F25" s="297">
        <f t="shared" si="3"/>
        <v>21538</v>
      </c>
      <c r="G25" s="278">
        <v>2839</v>
      </c>
      <c r="H25" s="278"/>
      <c r="I25" s="278"/>
      <c r="J25" s="278"/>
      <c r="K25" s="278">
        <v>17833</v>
      </c>
      <c r="L25" s="278">
        <v>866</v>
      </c>
      <c r="M25" s="278"/>
      <c r="N25" s="297">
        <f t="shared" si="4"/>
        <v>0</v>
      </c>
      <c r="O25" s="298">
        <f>'資源化量内訳'!R25</f>
        <v>1916</v>
      </c>
      <c r="P25" s="298">
        <f>'資源化量内訳'!S25</f>
        <v>1830</v>
      </c>
      <c r="Q25" s="298">
        <f>'資源化量内訳'!T25</f>
        <v>0</v>
      </c>
      <c r="R25" s="298">
        <f>'資源化量内訳'!U25</f>
        <v>35</v>
      </c>
      <c r="S25" s="298">
        <f>'資源化量内訳'!V25</f>
        <v>0</v>
      </c>
      <c r="T25" s="298">
        <f>'資源化量内訳'!W25</f>
        <v>0</v>
      </c>
      <c r="U25" s="298">
        <f>'資源化量内訳'!X25</f>
        <v>44</v>
      </c>
      <c r="V25" s="298">
        <f>'資源化量内訳'!Y25</f>
        <v>0</v>
      </c>
      <c r="W25" s="298">
        <f>'資源化量内訳'!Z25</f>
        <v>0</v>
      </c>
      <c r="X25" s="298">
        <f>'資源化量内訳'!AA25</f>
        <v>7</v>
      </c>
      <c r="Y25" s="297">
        <f t="shared" si="5"/>
        <v>1959</v>
      </c>
      <c r="Z25" s="278"/>
      <c r="AA25" s="278">
        <v>1959</v>
      </c>
      <c r="AB25" s="278"/>
      <c r="AC25" s="278"/>
      <c r="AD25" s="278"/>
      <c r="AE25" s="278"/>
      <c r="AF25" s="278"/>
      <c r="AG25" s="278"/>
      <c r="AH25" s="297">
        <f t="shared" si="6"/>
        <v>595</v>
      </c>
      <c r="AI25" s="278"/>
      <c r="AJ25" s="278">
        <v>367</v>
      </c>
      <c r="AK25" s="297">
        <f t="shared" si="7"/>
        <v>228</v>
      </c>
      <c r="AL25" s="278">
        <v>228</v>
      </c>
      <c r="AM25" s="278"/>
      <c r="AN25" s="278"/>
      <c r="AO25" s="278"/>
      <c r="AP25" s="278"/>
      <c r="AQ25" s="278"/>
      <c r="AR25" s="278"/>
    </row>
    <row r="26" spans="1:44" s="267" customFormat="1" ht="13.5">
      <c r="A26" s="415" t="s">
        <v>362</v>
      </c>
      <c r="B26" s="415">
        <v>8223</v>
      </c>
      <c r="C26" s="415" t="s">
        <v>421</v>
      </c>
      <c r="D26" s="297">
        <f t="shared" si="1"/>
        <v>10888</v>
      </c>
      <c r="E26" s="297">
        <f t="shared" si="2"/>
        <v>8138</v>
      </c>
      <c r="F26" s="297">
        <f t="shared" si="3"/>
        <v>2750</v>
      </c>
      <c r="G26" s="278">
        <v>894</v>
      </c>
      <c r="H26" s="278"/>
      <c r="I26" s="278"/>
      <c r="J26" s="278"/>
      <c r="K26" s="278"/>
      <c r="L26" s="278">
        <v>1856</v>
      </c>
      <c r="M26" s="278"/>
      <c r="N26" s="297">
        <f t="shared" si="4"/>
        <v>0</v>
      </c>
      <c r="O26" s="298">
        <f>'資源化量内訳'!R26</f>
        <v>0</v>
      </c>
      <c r="P26" s="298">
        <f>'資源化量内訳'!S26</f>
        <v>0</v>
      </c>
      <c r="Q26" s="298">
        <f>'資源化量内訳'!T26</f>
        <v>0</v>
      </c>
      <c r="R26" s="298">
        <f>'資源化量内訳'!U26</f>
        <v>0</v>
      </c>
      <c r="S26" s="298">
        <f>'資源化量内訳'!V26</f>
        <v>0</v>
      </c>
      <c r="T26" s="298">
        <f>'資源化量内訳'!W26</f>
        <v>0</v>
      </c>
      <c r="U26" s="298">
        <f>'資源化量内訳'!X26</f>
        <v>0</v>
      </c>
      <c r="V26" s="298">
        <f>'資源化量内訳'!Y26</f>
        <v>0</v>
      </c>
      <c r="W26" s="298">
        <f>'資源化量内訳'!Z26</f>
        <v>0</v>
      </c>
      <c r="X26" s="298">
        <f>'資源化量内訳'!AA26</f>
        <v>0</v>
      </c>
      <c r="Y26" s="297">
        <f t="shared" si="5"/>
        <v>8248</v>
      </c>
      <c r="Z26" s="278">
        <v>8138</v>
      </c>
      <c r="AA26" s="278">
        <v>54</v>
      </c>
      <c r="AB26" s="278"/>
      <c r="AC26" s="278"/>
      <c r="AD26" s="278"/>
      <c r="AE26" s="278"/>
      <c r="AF26" s="278">
        <v>56</v>
      </c>
      <c r="AG26" s="278"/>
      <c r="AH26" s="297">
        <f t="shared" si="6"/>
        <v>1768</v>
      </c>
      <c r="AI26" s="278"/>
      <c r="AJ26" s="278">
        <v>1221</v>
      </c>
      <c r="AK26" s="297">
        <f t="shared" si="7"/>
        <v>547</v>
      </c>
      <c r="AL26" s="278">
        <v>547</v>
      </c>
      <c r="AM26" s="278"/>
      <c r="AN26" s="278"/>
      <c r="AO26" s="278"/>
      <c r="AP26" s="278"/>
      <c r="AQ26" s="278"/>
      <c r="AR26" s="278"/>
    </row>
    <row r="27" spans="1:44" s="267" customFormat="1" ht="13.5">
      <c r="A27" s="415" t="s">
        <v>362</v>
      </c>
      <c r="B27" s="415">
        <v>8224</v>
      </c>
      <c r="C27" s="415" t="s">
        <v>422</v>
      </c>
      <c r="D27" s="297">
        <f t="shared" si="1"/>
        <v>18528</v>
      </c>
      <c r="E27" s="297">
        <f t="shared" si="2"/>
        <v>13038</v>
      </c>
      <c r="F27" s="297">
        <f t="shared" si="3"/>
        <v>4075</v>
      </c>
      <c r="G27" s="278">
        <v>2731</v>
      </c>
      <c r="H27" s="278"/>
      <c r="I27" s="278"/>
      <c r="J27" s="278"/>
      <c r="K27" s="278">
        <v>1342</v>
      </c>
      <c r="L27" s="278">
        <v>2</v>
      </c>
      <c r="M27" s="278"/>
      <c r="N27" s="297">
        <f t="shared" si="4"/>
        <v>0</v>
      </c>
      <c r="O27" s="298">
        <f>'資源化量内訳'!R27</f>
        <v>1415</v>
      </c>
      <c r="P27" s="298">
        <f>'資源化量内訳'!S27</f>
        <v>1236</v>
      </c>
      <c r="Q27" s="298">
        <f>'資源化量内訳'!T27</f>
        <v>0</v>
      </c>
      <c r="R27" s="298">
        <f>'資源化量内訳'!U27</f>
        <v>0</v>
      </c>
      <c r="S27" s="298">
        <f>'資源化量内訳'!V27</f>
        <v>0</v>
      </c>
      <c r="T27" s="298">
        <f>'資源化量内訳'!W27</f>
        <v>0</v>
      </c>
      <c r="U27" s="298">
        <f>'資源化量内訳'!X27</f>
        <v>179</v>
      </c>
      <c r="V27" s="298">
        <f>'資源化量内訳'!Y27</f>
        <v>0</v>
      </c>
      <c r="W27" s="298">
        <f>'資源化量内訳'!Z27</f>
        <v>0</v>
      </c>
      <c r="X27" s="298">
        <f>'資源化量内訳'!AA27</f>
        <v>0</v>
      </c>
      <c r="Y27" s="297">
        <f t="shared" si="5"/>
        <v>13958</v>
      </c>
      <c r="Z27" s="278">
        <v>13038</v>
      </c>
      <c r="AA27" s="278">
        <v>920</v>
      </c>
      <c r="AB27" s="278"/>
      <c r="AC27" s="278"/>
      <c r="AD27" s="278"/>
      <c r="AE27" s="278"/>
      <c r="AF27" s="278"/>
      <c r="AG27" s="278"/>
      <c r="AH27" s="297">
        <f t="shared" si="6"/>
        <v>2102</v>
      </c>
      <c r="AI27" s="278"/>
      <c r="AJ27" s="278">
        <v>1708</v>
      </c>
      <c r="AK27" s="297">
        <f t="shared" si="7"/>
        <v>394</v>
      </c>
      <c r="AL27" s="278">
        <v>394</v>
      </c>
      <c r="AM27" s="278"/>
      <c r="AN27" s="278"/>
      <c r="AO27" s="278"/>
      <c r="AP27" s="278"/>
      <c r="AQ27" s="278"/>
      <c r="AR27" s="278"/>
    </row>
    <row r="28" spans="1:44" s="267" customFormat="1" ht="13.5">
      <c r="A28" s="415" t="s">
        <v>362</v>
      </c>
      <c r="B28" s="415">
        <v>8225</v>
      </c>
      <c r="C28" s="415" t="s">
        <v>423</v>
      </c>
      <c r="D28" s="297">
        <f t="shared" si="1"/>
        <v>15142</v>
      </c>
      <c r="E28" s="297">
        <f t="shared" si="2"/>
        <v>11698</v>
      </c>
      <c r="F28" s="297">
        <f t="shared" si="3"/>
        <v>1643</v>
      </c>
      <c r="G28" s="278">
        <v>1545</v>
      </c>
      <c r="H28" s="278"/>
      <c r="I28" s="278"/>
      <c r="J28" s="278"/>
      <c r="K28" s="278"/>
      <c r="L28" s="278">
        <v>86</v>
      </c>
      <c r="M28" s="278">
        <v>12</v>
      </c>
      <c r="N28" s="297">
        <f t="shared" si="4"/>
        <v>0</v>
      </c>
      <c r="O28" s="298">
        <f>'資源化量内訳'!R28</f>
        <v>1801</v>
      </c>
      <c r="P28" s="298">
        <f>'資源化量内訳'!S28</f>
        <v>966</v>
      </c>
      <c r="Q28" s="298">
        <f>'資源化量内訳'!T28</f>
        <v>0</v>
      </c>
      <c r="R28" s="298">
        <f>'資源化量内訳'!U28</f>
        <v>679</v>
      </c>
      <c r="S28" s="298">
        <f>'資源化量内訳'!V28</f>
        <v>117</v>
      </c>
      <c r="T28" s="298">
        <f>'資源化量内訳'!W28</f>
        <v>0</v>
      </c>
      <c r="U28" s="298">
        <f>'資源化量内訳'!X28</f>
        <v>18</v>
      </c>
      <c r="V28" s="298">
        <f>'資源化量内訳'!Y28</f>
        <v>0</v>
      </c>
      <c r="W28" s="298">
        <f>'資源化量内訳'!Z28</f>
        <v>0</v>
      </c>
      <c r="X28" s="298">
        <f>'資源化量内訳'!AA28</f>
        <v>21</v>
      </c>
      <c r="Y28" s="297">
        <f t="shared" si="5"/>
        <v>12011</v>
      </c>
      <c r="Z28" s="278">
        <v>11698</v>
      </c>
      <c r="AA28" s="278">
        <v>313</v>
      </c>
      <c r="AB28" s="278"/>
      <c r="AC28" s="278"/>
      <c r="AD28" s="278"/>
      <c r="AE28" s="278"/>
      <c r="AF28" s="278"/>
      <c r="AG28" s="278"/>
      <c r="AH28" s="297">
        <f t="shared" si="6"/>
        <v>1818</v>
      </c>
      <c r="AI28" s="278"/>
      <c r="AJ28" s="278">
        <v>1564</v>
      </c>
      <c r="AK28" s="297">
        <f t="shared" si="7"/>
        <v>254</v>
      </c>
      <c r="AL28" s="278">
        <v>214</v>
      </c>
      <c r="AM28" s="278"/>
      <c r="AN28" s="278"/>
      <c r="AO28" s="278"/>
      <c r="AP28" s="278"/>
      <c r="AQ28" s="278">
        <v>28</v>
      </c>
      <c r="AR28" s="278">
        <v>12</v>
      </c>
    </row>
    <row r="29" spans="1:44" s="267" customFormat="1" ht="13.5">
      <c r="A29" s="415" t="s">
        <v>362</v>
      </c>
      <c r="B29" s="415">
        <v>8226</v>
      </c>
      <c r="C29" s="415" t="s">
        <v>424</v>
      </c>
      <c r="D29" s="297">
        <f t="shared" si="1"/>
        <v>18556</v>
      </c>
      <c r="E29" s="297">
        <f t="shared" si="2"/>
        <v>14779</v>
      </c>
      <c r="F29" s="297">
        <f t="shared" si="3"/>
        <v>1475</v>
      </c>
      <c r="G29" s="278">
        <v>1475</v>
      </c>
      <c r="H29" s="278"/>
      <c r="I29" s="278"/>
      <c r="J29" s="278"/>
      <c r="K29" s="278"/>
      <c r="L29" s="278"/>
      <c r="M29" s="278"/>
      <c r="N29" s="297">
        <f t="shared" si="4"/>
        <v>0</v>
      </c>
      <c r="O29" s="298">
        <f>'資源化量内訳'!R29</f>
        <v>2302</v>
      </c>
      <c r="P29" s="298">
        <f>'資源化量内訳'!S29</f>
        <v>1353</v>
      </c>
      <c r="Q29" s="298">
        <f>'資源化量内訳'!T29</f>
        <v>0</v>
      </c>
      <c r="R29" s="298">
        <f>'資源化量内訳'!U29</f>
        <v>826</v>
      </c>
      <c r="S29" s="298">
        <f>'資源化量内訳'!V29</f>
        <v>112</v>
      </c>
      <c r="T29" s="298">
        <f>'資源化量内訳'!W29</f>
        <v>0</v>
      </c>
      <c r="U29" s="298">
        <f>'資源化量内訳'!X29</f>
        <v>0</v>
      </c>
      <c r="V29" s="298">
        <f>'資源化量内訳'!Y29</f>
        <v>0</v>
      </c>
      <c r="W29" s="298">
        <f>'資源化量内訳'!Z29</f>
        <v>0</v>
      </c>
      <c r="X29" s="298">
        <f>'資源化量内訳'!AA29</f>
        <v>11</v>
      </c>
      <c r="Y29" s="297">
        <f t="shared" si="5"/>
        <v>15051</v>
      </c>
      <c r="Z29" s="278">
        <v>14779</v>
      </c>
      <c r="AA29" s="278">
        <v>272</v>
      </c>
      <c r="AB29" s="278"/>
      <c r="AC29" s="278"/>
      <c r="AD29" s="278"/>
      <c r="AE29" s="278"/>
      <c r="AF29" s="278"/>
      <c r="AG29" s="278"/>
      <c r="AH29" s="297">
        <f t="shared" si="6"/>
        <v>2330</v>
      </c>
      <c r="AI29" s="278"/>
      <c r="AJ29" s="278">
        <v>2133</v>
      </c>
      <c r="AK29" s="297">
        <f t="shared" si="7"/>
        <v>197</v>
      </c>
      <c r="AL29" s="278">
        <v>197</v>
      </c>
      <c r="AM29" s="278"/>
      <c r="AN29" s="278"/>
      <c r="AO29" s="278"/>
      <c r="AP29" s="278"/>
      <c r="AQ29" s="278"/>
      <c r="AR29" s="278"/>
    </row>
    <row r="30" spans="1:44" s="267" customFormat="1" ht="13.5">
      <c r="A30" s="415" t="s">
        <v>362</v>
      </c>
      <c r="B30" s="415">
        <v>8227</v>
      </c>
      <c r="C30" s="415" t="s">
        <v>425</v>
      </c>
      <c r="D30" s="297">
        <f t="shared" si="1"/>
        <v>35290</v>
      </c>
      <c r="E30" s="297">
        <f t="shared" si="2"/>
        <v>28446</v>
      </c>
      <c r="F30" s="297">
        <f t="shared" si="3"/>
        <v>2735</v>
      </c>
      <c r="G30" s="278">
        <v>2605</v>
      </c>
      <c r="H30" s="278"/>
      <c r="I30" s="278"/>
      <c r="J30" s="278"/>
      <c r="K30" s="278"/>
      <c r="L30" s="278"/>
      <c r="M30" s="278">
        <v>130</v>
      </c>
      <c r="N30" s="297">
        <f t="shared" si="4"/>
        <v>0</v>
      </c>
      <c r="O30" s="298">
        <f>'資源化量内訳'!R30</f>
        <v>4109</v>
      </c>
      <c r="P30" s="298">
        <f>'資源化量内訳'!S30</f>
        <v>3105</v>
      </c>
      <c r="Q30" s="298">
        <f>'資源化量内訳'!T30</f>
        <v>249</v>
      </c>
      <c r="R30" s="298">
        <f>'資源化量内訳'!U30</f>
        <v>545</v>
      </c>
      <c r="S30" s="298">
        <f>'資源化量内訳'!V30</f>
        <v>165</v>
      </c>
      <c r="T30" s="298">
        <f>'資源化量内訳'!W30</f>
        <v>0</v>
      </c>
      <c r="U30" s="298">
        <f>'資源化量内訳'!X30</f>
        <v>28</v>
      </c>
      <c r="V30" s="298">
        <f>'資源化量内訳'!Y30</f>
        <v>0</v>
      </c>
      <c r="W30" s="298">
        <f>'資源化量内訳'!Z30</f>
        <v>0</v>
      </c>
      <c r="X30" s="298">
        <f>'資源化量内訳'!AA30</f>
        <v>17</v>
      </c>
      <c r="Y30" s="297">
        <f t="shared" si="5"/>
        <v>29731</v>
      </c>
      <c r="Z30" s="278">
        <v>28446</v>
      </c>
      <c r="AA30" s="278">
        <v>1285</v>
      </c>
      <c r="AB30" s="278"/>
      <c r="AC30" s="278"/>
      <c r="AD30" s="278"/>
      <c r="AE30" s="278"/>
      <c r="AF30" s="278"/>
      <c r="AG30" s="278"/>
      <c r="AH30" s="297">
        <f t="shared" si="6"/>
        <v>2152</v>
      </c>
      <c r="AI30" s="278"/>
      <c r="AJ30" s="278">
        <v>1674</v>
      </c>
      <c r="AK30" s="297">
        <f t="shared" si="7"/>
        <v>478</v>
      </c>
      <c r="AL30" s="278">
        <v>348</v>
      </c>
      <c r="AM30" s="278"/>
      <c r="AN30" s="278"/>
      <c r="AO30" s="278"/>
      <c r="AP30" s="278"/>
      <c r="AQ30" s="278"/>
      <c r="AR30" s="278">
        <v>130</v>
      </c>
    </row>
    <row r="31" spans="1:44" s="267" customFormat="1" ht="13.5">
      <c r="A31" s="415" t="s">
        <v>362</v>
      </c>
      <c r="B31" s="415">
        <v>8228</v>
      </c>
      <c r="C31" s="415" t="s">
        <v>426</v>
      </c>
      <c r="D31" s="297">
        <f t="shared" si="1"/>
        <v>14013</v>
      </c>
      <c r="E31" s="297">
        <f t="shared" si="2"/>
        <v>10399</v>
      </c>
      <c r="F31" s="297">
        <f t="shared" si="3"/>
        <v>2811</v>
      </c>
      <c r="G31" s="278">
        <v>1251</v>
      </c>
      <c r="H31" s="278"/>
      <c r="I31" s="278"/>
      <c r="J31" s="278"/>
      <c r="K31" s="278"/>
      <c r="L31" s="278">
        <v>1413</v>
      </c>
      <c r="M31" s="278">
        <v>147</v>
      </c>
      <c r="N31" s="297">
        <f t="shared" si="4"/>
        <v>1</v>
      </c>
      <c r="O31" s="298">
        <f>'資源化量内訳'!R31</f>
        <v>802</v>
      </c>
      <c r="P31" s="298">
        <f>'資源化量内訳'!S31</f>
        <v>802</v>
      </c>
      <c r="Q31" s="298">
        <f>'資源化量内訳'!T31</f>
        <v>0</v>
      </c>
      <c r="R31" s="298">
        <f>'資源化量内訳'!U31</f>
        <v>0</v>
      </c>
      <c r="S31" s="298">
        <f>'資源化量内訳'!V31</f>
        <v>0</v>
      </c>
      <c r="T31" s="298">
        <f>'資源化量内訳'!W31</f>
        <v>0</v>
      </c>
      <c r="U31" s="298">
        <f>'資源化量内訳'!X31</f>
        <v>0</v>
      </c>
      <c r="V31" s="298">
        <f>'資源化量内訳'!Y31</f>
        <v>0</v>
      </c>
      <c r="W31" s="298">
        <f>'資源化量内訳'!Z31</f>
        <v>0</v>
      </c>
      <c r="X31" s="298">
        <f>'資源化量内訳'!AA31</f>
        <v>0</v>
      </c>
      <c r="Y31" s="297">
        <f t="shared" si="5"/>
        <v>10484</v>
      </c>
      <c r="Z31" s="278">
        <v>10399</v>
      </c>
      <c r="AA31" s="278">
        <v>85</v>
      </c>
      <c r="AB31" s="278"/>
      <c r="AC31" s="278"/>
      <c r="AD31" s="278"/>
      <c r="AE31" s="278"/>
      <c r="AF31" s="278"/>
      <c r="AG31" s="278"/>
      <c r="AH31" s="297">
        <f t="shared" si="6"/>
        <v>1676</v>
      </c>
      <c r="AI31" s="278">
        <v>1</v>
      </c>
      <c r="AJ31" s="278">
        <v>879</v>
      </c>
      <c r="AK31" s="297">
        <f t="shared" si="7"/>
        <v>796</v>
      </c>
      <c r="AL31" s="278">
        <v>649</v>
      </c>
      <c r="AM31" s="278"/>
      <c r="AN31" s="278"/>
      <c r="AO31" s="278"/>
      <c r="AP31" s="278"/>
      <c r="AQ31" s="278"/>
      <c r="AR31" s="278">
        <v>147</v>
      </c>
    </row>
    <row r="32" spans="1:44" s="267" customFormat="1" ht="13.5">
      <c r="A32" s="415" t="s">
        <v>362</v>
      </c>
      <c r="B32" s="415">
        <v>8229</v>
      </c>
      <c r="C32" s="415" t="s">
        <v>427</v>
      </c>
      <c r="D32" s="297">
        <f t="shared" si="1"/>
        <v>15573</v>
      </c>
      <c r="E32" s="297">
        <f t="shared" si="2"/>
        <v>13738</v>
      </c>
      <c r="F32" s="297">
        <f t="shared" si="3"/>
        <v>1799</v>
      </c>
      <c r="G32" s="278">
        <v>635</v>
      </c>
      <c r="H32" s="278"/>
      <c r="I32" s="278"/>
      <c r="J32" s="278"/>
      <c r="K32" s="278"/>
      <c r="L32" s="278">
        <v>1164</v>
      </c>
      <c r="M32" s="278"/>
      <c r="N32" s="297">
        <f t="shared" si="4"/>
        <v>0</v>
      </c>
      <c r="O32" s="298">
        <f>'資源化量内訳'!R32</f>
        <v>36</v>
      </c>
      <c r="P32" s="298">
        <f>'資源化量内訳'!S32</f>
        <v>0</v>
      </c>
      <c r="Q32" s="298">
        <f>'資源化量内訳'!T32</f>
        <v>0</v>
      </c>
      <c r="R32" s="298">
        <f>'資源化量内訳'!U32</f>
        <v>0</v>
      </c>
      <c r="S32" s="298">
        <f>'資源化量内訳'!V32</f>
        <v>36</v>
      </c>
      <c r="T32" s="298">
        <f>'資源化量内訳'!W32</f>
        <v>0</v>
      </c>
      <c r="U32" s="298">
        <f>'資源化量内訳'!X32</f>
        <v>0</v>
      </c>
      <c r="V32" s="298">
        <f>'資源化量内訳'!Y32</f>
        <v>0</v>
      </c>
      <c r="W32" s="298">
        <f>'資源化量内訳'!Z32</f>
        <v>0</v>
      </c>
      <c r="X32" s="298">
        <f>'資源化量内訳'!AA32</f>
        <v>0</v>
      </c>
      <c r="Y32" s="297">
        <f t="shared" si="5"/>
        <v>14373</v>
      </c>
      <c r="Z32" s="278">
        <v>13738</v>
      </c>
      <c r="AA32" s="278">
        <v>635</v>
      </c>
      <c r="AB32" s="278"/>
      <c r="AC32" s="278"/>
      <c r="AD32" s="278"/>
      <c r="AE32" s="278"/>
      <c r="AF32" s="278"/>
      <c r="AG32" s="278"/>
      <c r="AH32" s="297">
        <f t="shared" si="6"/>
        <v>1402</v>
      </c>
      <c r="AI32" s="278"/>
      <c r="AJ32" s="278">
        <v>1090</v>
      </c>
      <c r="AK32" s="297">
        <f t="shared" si="7"/>
        <v>312</v>
      </c>
      <c r="AL32" s="278"/>
      <c r="AM32" s="278"/>
      <c r="AN32" s="278"/>
      <c r="AO32" s="278"/>
      <c r="AP32" s="278"/>
      <c r="AQ32" s="278">
        <v>312</v>
      </c>
      <c r="AR32" s="278"/>
    </row>
    <row r="33" spans="1:44" s="267" customFormat="1" ht="13.5">
      <c r="A33" s="415" t="s">
        <v>362</v>
      </c>
      <c r="B33" s="415">
        <v>8230</v>
      </c>
      <c r="C33" s="415" t="s">
        <v>428</v>
      </c>
      <c r="D33" s="297">
        <f t="shared" si="1"/>
        <v>16533</v>
      </c>
      <c r="E33" s="297">
        <f t="shared" si="2"/>
        <v>13956</v>
      </c>
      <c r="F33" s="297">
        <f t="shared" si="3"/>
        <v>2314</v>
      </c>
      <c r="G33" s="278">
        <v>1683</v>
      </c>
      <c r="H33" s="278"/>
      <c r="I33" s="278"/>
      <c r="J33" s="278"/>
      <c r="K33" s="278"/>
      <c r="L33" s="278">
        <v>631</v>
      </c>
      <c r="M33" s="278"/>
      <c r="N33" s="297">
        <f t="shared" si="4"/>
        <v>0</v>
      </c>
      <c r="O33" s="298">
        <f>'資源化量内訳'!R33</f>
        <v>263</v>
      </c>
      <c r="P33" s="298">
        <f>'資源化量内訳'!S33</f>
        <v>250</v>
      </c>
      <c r="Q33" s="298">
        <f>'資源化量内訳'!T33</f>
        <v>0</v>
      </c>
      <c r="R33" s="298">
        <f>'資源化量内訳'!U33</f>
        <v>0</v>
      </c>
      <c r="S33" s="298">
        <f>'資源化量内訳'!V33</f>
        <v>0</v>
      </c>
      <c r="T33" s="298">
        <f>'資源化量内訳'!W33</f>
        <v>0</v>
      </c>
      <c r="U33" s="298">
        <f>'資源化量内訳'!X33</f>
        <v>13</v>
      </c>
      <c r="V33" s="298">
        <f>'資源化量内訳'!Y33</f>
        <v>0</v>
      </c>
      <c r="W33" s="298">
        <f>'資源化量内訳'!Z33</f>
        <v>0</v>
      </c>
      <c r="X33" s="298">
        <f>'資源化量内訳'!AA33</f>
        <v>0</v>
      </c>
      <c r="Y33" s="297">
        <f t="shared" si="5"/>
        <v>14753</v>
      </c>
      <c r="Z33" s="278">
        <v>13956</v>
      </c>
      <c r="AA33" s="278">
        <v>697</v>
      </c>
      <c r="AB33" s="278"/>
      <c r="AC33" s="278"/>
      <c r="AD33" s="278"/>
      <c r="AE33" s="278"/>
      <c r="AF33" s="278">
        <v>100</v>
      </c>
      <c r="AG33" s="278"/>
      <c r="AH33" s="297">
        <f t="shared" si="6"/>
        <v>2022</v>
      </c>
      <c r="AI33" s="278"/>
      <c r="AJ33" s="278">
        <v>1768</v>
      </c>
      <c r="AK33" s="297">
        <f t="shared" si="7"/>
        <v>254</v>
      </c>
      <c r="AL33" s="278">
        <v>226</v>
      </c>
      <c r="AM33" s="278"/>
      <c r="AN33" s="278"/>
      <c r="AO33" s="278"/>
      <c r="AP33" s="278"/>
      <c r="AQ33" s="278">
        <v>28</v>
      </c>
      <c r="AR33" s="278"/>
    </row>
    <row r="34" spans="1:44" s="267" customFormat="1" ht="13.5">
      <c r="A34" s="415" t="s">
        <v>362</v>
      </c>
      <c r="B34" s="415">
        <v>8231</v>
      </c>
      <c r="C34" s="415" t="s">
        <v>429</v>
      </c>
      <c r="D34" s="297">
        <f t="shared" si="1"/>
        <v>11769</v>
      </c>
      <c r="E34" s="297">
        <f t="shared" si="2"/>
        <v>10981</v>
      </c>
      <c r="F34" s="297">
        <f t="shared" si="3"/>
        <v>674</v>
      </c>
      <c r="G34" s="278"/>
      <c r="H34" s="278"/>
      <c r="I34" s="278"/>
      <c r="J34" s="278"/>
      <c r="K34" s="278"/>
      <c r="L34" s="278">
        <v>674</v>
      </c>
      <c r="M34" s="278"/>
      <c r="N34" s="297">
        <f t="shared" si="4"/>
        <v>114</v>
      </c>
      <c r="O34" s="298">
        <f>'資源化量内訳'!R34</f>
        <v>0</v>
      </c>
      <c r="P34" s="298">
        <f>'資源化量内訳'!S34</f>
        <v>0</v>
      </c>
      <c r="Q34" s="298">
        <f>'資源化量内訳'!T34</f>
        <v>0</v>
      </c>
      <c r="R34" s="298">
        <f>'資源化量内訳'!U34</f>
        <v>0</v>
      </c>
      <c r="S34" s="298">
        <f>'資源化量内訳'!V34</f>
        <v>0</v>
      </c>
      <c r="T34" s="298">
        <f>'資源化量内訳'!W34</f>
        <v>0</v>
      </c>
      <c r="U34" s="298">
        <f>'資源化量内訳'!X34</f>
        <v>0</v>
      </c>
      <c r="V34" s="298">
        <f>'資源化量内訳'!Y34</f>
        <v>0</v>
      </c>
      <c r="W34" s="298">
        <f>'資源化量内訳'!Z34</f>
        <v>0</v>
      </c>
      <c r="X34" s="298">
        <f>'資源化量内訳'!AA34</f>
        <v>0</v>
      </c>
      <c r="Y34" s="297">
        <f t="shared" si="5"/>
        <v>10981</v>
      </c>
      <c r="Z34" s="278">
        <v>10981</v>
      </c>
      <c r="AA34" s="278"/>
      <c r="AB34" s="278"/>
      <c r="AC34" s="278"/>
      <c r="AD34" s="278"/>
      <c r="AE34" s="278"/>
      <c r="AF34" s="278"/>
      <c r="AG34" s="278"/>
      <c r="AH34" s="297">
        <f t="shared" si="6"/>
        <v>633</v>
      </c>
      <c r="AI34" s="278">
        <v>114</v>
      </c>
      <c r="AJ34" s="278">
        <v>519</v>
      </c>
      <c r="AK34" s="297">
        <f t="shared" si="7"/>
        <v>0</v>
      </c>
      <c r="AL34" s="278"/>
      <c r="AM34" s="278"/>
      <c r="AN34" s="278"/>
      <c r="AO34" s="278"/>
      <c r="AP34" s="278"/>
      <c r="AQ34" s="278"/>
      <c r="AR34" s="278"/>
    </row>
    <row r="35" spans="1:44" s="267" customFormat="1" ht="13.5">
      <c r="A35" s="415" t="s">
        <v>362</v>
      </c>
      <c r="B35" s="415">
        <v>8232</v>
      </c>
      <c r="C35" s="415" t="s">
        <v>430</v>
      </c>
      <c r="D35" s="297">
        <f t="shared" si="1"/>
        <v>36349</v>
      </c>
      <c r="E35" s="297">
        <f t="shared" si="2"/>
        <v>0</v>
      </c>
      <c r="F35" s="297">
        <f t="shared" si="3"/>
        <v>33153</v>
      </c>
      <c r="G35" s="278"/>
      <c r="H35" s="278"/>
      <c r="I35" s="278"/>
      <c r="J35" s="278"/>
      <c r="K35" s="278">
        <v>27898</v>
      </c>
      <c r="L35" s="278">
        <v>5255</v>
      </c>
      <c r="M35" s="278"/>
      <c r="N35" s="297">
        <f t="shared" si="4"/>
        <v>0</v>
      </c>
      <c r="O35" s="298">
        <f>'資源化量内訳'!R35</f>
        <v>3196</v>
      </c>
      <c r="P35" s="298">
        <f>'資源化量内訳'!S35</f>
        <v>2866</v>
      </c>
      <c r="Q35" s="298">
        <f>'資源化量内訳'!T35</f>
        <v>0</v>
      </c>
      <c r="R35" s="298">
        <f>'資源化量内訳'!U35</f>
        <v>0</v>
      </c>
      <c r="S35" s="298">
        <f>'資源化量内訳'!V35</f>
        <v>0</v>
      </c>
      <c r="T35" s="298">
        <f>'資源化量内訳'!W35</f>
        <v>0</v>
      </c>
      <c r="U35" s="298">
        <f>'資源化量内訳'!X35</f>
        <v>330</v>
      </c>
      <c r="V35" s="298">
        <f>'資源化量内訳'!Y35</f>
        <v>0</v>
      </c>
      <c r="W35" s="298">
        <f>'資源化量内訳'!Z35</f>
        <v>0</v>
      </c>
      <c r="X35" s="298">
        <f>'資源化量内訳'!AA35</f>
        <v>0</v>
      </c>
      <c r="Y35" s="297">
        <f t="shared" si="5"/>
        <v>714</v>
      </c>
      <c r="Z35" s="278"/>
      <c r="AA35" s="278"/>
      <c r="AB35" s="278"/>
      <c r="AC35" s="278"/>
      <c r="AD35" s="278"/>
      <c r="AE35" s="278"/>
      <c r="AF35" s="278">
        <v>714</v>
      </c>
      <c r="AG35" s="278"/>
      <c r="AH35" s="297">
        <f t="shared" si="6"/>
        <v>1434</v>
      </c>
      <c r="AI35" s="278"/>
      <c r="AJ35" s="278"/>
      <c r="AK35" s="297">
        <f t="shared" si="7"/>
        <v>1434</v>
      </c>
      <c r="AL35" s="278"/>
      <c r="AM35" s="278"/>
      <c r="AN35" s="278"/>
      <c r="AO35" s="278"/>
      <c r="AP35" s="278"/>
      <c r="AQ35" s="278">
        <v>1434</v>
      </c>
      <c r="AR35" s="278"/>
    </row>
    <row r="36" spans="1:44" s="267" customFormat="1" ht="13.5">
      <c r="A36" s="415" t="s">
        <v>362</v>
      </c>
      <c r="B36" s="415">
        <v>8233</v>
      </c>
      <c r="C36" s="415" t="s">
        <v>431</v>
      </c>
      <c r="D36" s="297">
        <f t="shared" si="1"/>
        <v>12330</v>
      </c>
      <c r="E36" s="297">
        <f t="shared" si="2"/>
        <v>10403</v>
      </c>
      <c r="F36" s="297">
        <f t="shared" si="3"/>
        <v>1614</v>
      </c>
      <c r="G36" s="278">
        <v>1614</v>
      </c>
      <c r="H36" s="278"/>
      <c r="I36" s="278"/>
      <c r="J36" s="278"/>
      <c r="K36" s="278"/>
      <c r="L36" s="278"/>
      <c r="M36" s="278"/>
      <c r="N36" s="297">
        <f t="shared" si="4"/>
        <v>0</v>
      </c>
      <c r="O36" s="298">
        <f>'資源化量内訳'!R36</f>
        <v>313</v>
      </c>
      <c r="P36" s="298">
        <f>'資源化量内訳'!S36</f>
        <v>313</v>
      </c>
      <c r="Q36" s="298">
        <f>'資源化量内訳'!T36</f>
        <v>0</v>
      </c>
      <c r="R36" s="298">
        <f>'資源化量内訳'!U36</f>
        <v>0</v>
      </c>
      <c r="S36" s="298">
        <f>'資源化量内訳'!V36</f>
        <v>0</v>
      </c>
      <c r="T36" s="298">
        <f>'資源化量内訳'!W36</f>
        <v>0</v>
      </c>
      <c r="U36" s="298">
        <f>'資源化量内訳'!X36</f>
        <v>0</v>
      </c>
      <c r="V36" s="298">
        <f>'資源化量内訳'!Y36</f>
        <v>0</v>
      </c>
      <c r="W36" s="298">
        <f>'資源化量内訳'!Z36</f>
        <v>0</v>
      </c>
      <c r="X36" s="298">
        <f>'資源化量内訳'!AA36</f>
        <v>0</v>
      </c>
      <c r="Y36" s="297">
        <f t="shared" si="5"/>
        <v>10745</v>
      </c>
      <c r="Z36" s="278">
        <v>10403</v>
      </c>
      <c r="AA36" s="278">
        <v>342</v>
      </c>
      <c r="AB36" s="278"/>
      <c r="AC36" s="278"/>
      <c r="AD36" s="278"/>
      <c r="AE36" s="278"/>
      <c r="AF36" s="278"/>
      <c r="AG36" s="278"/>
      <c r="AH36" s="297">
        <f t="shared" si="6"/>
        <v>1810</v>
      </c>
      <c r="AI36" s="278"/>
      <c r="AJ36" s="278">
        <v>1434</v>
      </c>
      <c r="AK36" s="297">
        <f t="shared" si="7"/>
        <v>376</v>
      </c>
      <c r="AL36" s="278">
        <v>376</v>
      </c>
      <c r="AM36" s="278"/>
      <c r="AN36" s="278"/>
      <c r="AO36" s="278"/>
      <c r="AP36" s="278"/>
      <c r="AQ36" s="278"/>
      <c r="AR36" s="278"/>
    </row>
    <row r="37" spans="1:44" s="267" customFormat="1" ht="13.5">
      <c r="A37" s="415" t="s">
        <v>362</v>
      </c>
      <c r="B37" s="415">
        <v>8234</v>
      </c>
      <c r="C37" s="415" t="s">
        <v>432</v>
      </c>
      <c r="D37" s="297">
        <f t="shared" si="1"/>
        <v>11809</v>
      </c>
      <c r="E37" s="297">
        <f t="shared" si="2"/>
        <v>9805</v>
      </c>
      <c r="F37" s="297">
        <f t="shared" si="3"/>
        <v>1168</v>
      </c>
      <c r="G37" s="278">
        <v>220</v>
      </c>
      <c r="H37" s="278"/>
      <c r="I37" s="278"/>
      <c r="J37" s="278"/>
      <c r="K37" s="278"/>
      <c r="L37" s="278">
        <v>948</v>
      </c>
      <c r="M37" s="278"/>
      <c r="N37" s="297">
        <f t="shared" si="4"/>
        <v>0</v>
      </c>
      <c r="O37" s="298">
        <f>'資源化量内訳'!R37</f>
        <v>836</v>
      </c>
      <c r="P37" s="298">
        <f>'資源化量内訳'!S37</f>
        <v>501</v>
      </c>
      <c r="Q37" s="298">
        <f>'資源化量内訳'!T37</f>
        <v>61</v>
      </c>
      <c r="R37" s="298">
        <f>'資源化量内訳'!U37</f>
        <v>162</v>
      </c>
      <c r="S37" s="298">
        <f>'資源化量内訳'!V37</f>
        <v>0</v>
      </c>
      <c r="T37" s="298">
        <f>'資源化量内訳'!W37</f>
        <v>0</v>
      </c>
      <c r="U37" s="298">
        <f>'資源化量内訳'!X37</f>
        <v>0</v>
      </c>
      <c r="V37" s="298">
        <f>'資源化量内訳'!Y37</f>
        <v>0</v>
      </c>
      <c r="W37" s="298">
        <f>'資源化量内訳'!Z37</f>
        <v>0</v>
      </c>
      <c r="X37" s="298">
        <f>'資源化量内訳'!AA37</f>
        <v>112</v>
      </c>
      <c r="Y37" s="297">
        <f t="shared" si="5"/>
        <v>9809</v>
      </c>
      <c r="Z37" s="278">
        <v>9805</v>
      </c>
      <c r="AA37" s="278">
        <v>4</v>
      </c>
      <c r="AB37" s="278"/>
      <c r="AC37" s="278"/>
      <c r="AD37" s="278"/>
      <c r="AE37" s="278"/>
      <c r="AF37" s="278"/>
      <c r="AG37" s="278"/>
      <c r="AH37" s="297">
        <f t="shared" si="6"/>
        <v>517</v>
      </c>
      <c r="AI37" s="278"/>
      <c r="AJ37" s="278">
        <v>336</v>
      </c>
      <c r="AK37" s="297">
        <f t="shared" si="7"/>
        <v>181</v>
      </c>
      <c r="AL37" s="278">
        <v>76</v>
      </c>
      <c r="AM37" s="278"/>
      <c r="AN37" s="278"/>
      <c r="AO37" s="278"/>
      <c r="AP37" s="278"/>
      <c r="AQ37" s="278">
        <v>105</v>
      </c>
      <c r="AR37" s="278"/>
    </row>
    <row r="38" spans="1:44" s="267" customFormat="1" ht="13.5">
      <c r="A38" s="415" t="s">
        <v>362</v>
      </c>
      <c r="B38" s="415">
        <v>8235</v>
      </c>
      <c r="C38" s="415" t="s">
        <v>433</v>
      </c>
      <c r="D38" s="297">
        <f t="shared" si="1"/>
        <v>11433</v>
      </c>
      <c r="E38" s="297">
        <f t="shared" si="2"/>
        <v>8191</v>
      </c>
      <c r="F38" s="297">
        <f t="shared" si="3"/>
        <v>2729</v>
      </c>
      <c r="G38" s="278">
        <v>1798</v>
      </c>
      <c r="H38" s="278"/>
      <c r="I38" s="278"/>
      <c r="J38" s="278"/>
      <c r="K38" s="278">
        <v>931</v>
      </c>
      <c r="L38" s="278"/>
      <c r="M38" s="278"/>
      <c r="N38" s="297">
        <f t="shared" si="4"/>
        <v>0</v>
      </c>
      <c r="O38" s="298">
        <f>'資源化量内訳'!R38</f>
        <v>513</v>
      </c>
      <c r="P38" s="298">
        <f>'資源化量内訳'!S38</f>
        <v>0</v>
      </c>
      <c r="Q38" s="298">
        <f>'資源化量内訳'!T38</f>
        <v>513</v>
      </c>
      <c r="R38" s="298">
        <f>'資源化量内訳'!U38</f>
        <v>0</v>
      </c>
      <c r="S38" s="298">
        <f>'資源化量内訳'!V38</f>
        <v>0</v>
      </c>
      <c r="T38" s="298">
        <f>'資源化量内訳'!W38</f>
        <v>0</v>
      </c>
      <c r="U38" s="298">
        <f>'資源化量内訳'!X38</f>
        <v>0</v>
      </c>
      <c r="V38" s="298">
        <f>'資源化量内訳'!Y38</f>
        <v>0</v>
      </c>
      <c r="W38" s="298">
        <f>'資源化量内訳'!Z38</f>
        <v>0</v>
      </c>
      <c r="X38" s="298">
        <f>'資源化量内訳'!AA38</f>
        <v>0</v>
      </c>
      <c r="Y38" s="297">
        <f t="shared" si="5"/>
        <v>8799</v>
      </c>
      <c r="Z38" s="278">
        <v>8191</v>
      </c>
      <c r="AA38" s="278">
        <v>608</v>
      </c>
      <c r="AB38" s="278"/>
      <c r="AC38" s="278"/>
      <c r="AD38" s="278"/>
      <c r="AE38" s="278"/>
      <c r="AF38" s="278"/>
      <c r="AG38" s="278"/>
      <c r="AH38" s="297">
        <f t="shared" si="6"/>
        <v>1388</v>
      </c>
      <c r="AI38" s="278"/>
      <c r="AJ38" s="278">
        <v>1076</v>
      </c>
      <c r="AK38" s="297">
        <f t="shared" si="7"/>
        <v>312</v>
      </c>
      <c r="AL38" s="278">
        <v>312</v>
      </c>
      <c r="AM38" s="278"/>
      <c r="AN38" s="278"/>
      <c r="AO38" s="278"/>
      <c r="AP38" s="278"/>
      <c r="AQ38" s="278"/>
      <c r="AR38" s="278"/>
    </row>
    <row r="39" spans="1:44" s="267" customFormat="1" ht="13.5">
      <c r="A39" s="415" t="s">
        <v>362</v>
      </c>
      <c r="B39" s="415">
        <v>8236</v>
      </c>
      <c r="C39" s="415" t="s">
        <v>434</v>
      </c>
      <c r="D39" s="297">
        <f t="shared" si="1"/>
        <v>16493</v>
      </c>
      <c r="E39" s="297">
        <f t="shared" si="2"/>
        <v>14746</v>
      </c>
      <c r="F39" s="297">
        <f t="shared" si="3"/>
        <v>1564</v>
      </c>
      <c r="G39" s="278">
        <v>1397</v>
      </c>
      <c r="H39" s="278"/>
      <c r="I39" s="278"/>
      <c r="J39" s="278"/>
      <c r="K39" s="278"/>
      <c r="L39" s="278">
        <v>152</v>
      </c>
      <c r="M39" s="278">
        <v>15</v>
      </c>
      <c r="N39" s="297">
        <f t="shared" si="4"/>
        <v>0</v>
      </c>
      <c r="O39" s="298">
        <f>'資源化量内訳'!R39</f>
        <v>183</v>
      </c>
      <c r="P39" s="298">
        <f>'資源化量内訳'!S39</f>
        <v>183</v>
      </c>
      <c r="Q39" s="298">
        <f>'資源化量内訳'!T39</f>
        <v>0</v>
      </c>
      <c r="R39" s="298">
        <f>'資源化量内訳'!U39</f>
        <v>0</v>
      </c>
      <c r="S39" s="298">
        <f>'資源化量内訳'!V39</f>
        <v>0</v>
      </c>
      <c r="T39" s="298">
        <f>'資源化量内訳'!W39</f>
        <v>0</v>
      </c>
      <c r="U39" s="298">
        <f>'資源化量内訳'!X39</f>
        <v>0</v>
      </c>
      <c r="V39" s="298">
        <f>'資源化量内訳'!Y39</f>
        <v>0</v>
      </c>
      <c r="W39" s="298">
        <f>'資源化量内訳'!Z39</f>
        <v>0</v>
      </c>
      <c r="X39" s="298">
        <f>'資源化量内訳'!AA39</f>
        <v>0</v>
      </c>
      <c r="Y39" s="297">
        <f t="shared" si="5"/>
        <v>14746</v>
      </c>
      <c r="Z39" s="278">
        <v>14746</v>
      </c>
      <c r="AA39" s="278"/>
      <c r="AB39" s="278"/>
      <c r="AC39" s="278"/>
      <c r="AD39" s="278"/>
      <c r="AE39" s="278"/>
      <c r="AF39" s="278"/>
      <c r="AG39" s="278"/>
      <c r="AH39" s="297">
        <f t="shared" si="6"/>
        <v>2048</v>
      </c>
      <c r="AI39" s="278"/>
      <c r="AJ39" s="278">
        <v>1674</v>
      </c>
      <c r="AK39" s="297">
        <f t="shared" si="7"/>
        <v>374</v>
      </c>
      <c r="AL39" s="278">
        <v>359</v>
      </c>
      <c r="AM39" s="278"/>
      <c r="AN39" s="278"/>
      <c r="AO39" s="278"/>
      <c r="AP39" s="278"/>
      <c r="AQ39" s="278"/>
      <c r="AR39" s="278">
        <v>15</v>
      </c>
    </row>
    <row r="40" spans="1:44" s="267" customFormat="1" ht="13.5">
      <c r="A40" s="415" t="s">
        <v>362</v>
      </c>
      <c r="B40" s="415">
        <v>8302</v>
      </c>
      <c r="C40" s="415" t="s">
        <v>435</v>
      </c>
      <c r="D40" s="297">
        <f t="shared" si="1"/>
        <v>9125</v>
      </c>
      <c r="E40" s="297">
        <f t="shared" si="2"/>
        <v>7952</v>
      </c>
      <c r="F40" s="297">
        <f t="shared" si="3"/>
        <v>980</v>
      </c>
      <c r="G40" s="278">
        <v>763</v>
      </c>
      <c r="H40" s="278"/>
      <c r="I40" s="278"/>
      <c r="J40" s="278"/>
      <c r="K40" s="278"/>
      <c r="L40" s="278">
        <v>200</v>
      </c>
      <c r="M40" s="278">
        <v>17</v>
      </c>
      <c r="N40" s="297">
        <f t="shared" si="4"/>
        <v>0</v>
      </c>
      <c r="O40" s="298">
        <f>'資源化量内訳'!R40</f>
        <v>193</v>
      </c>
      <c r="P40" s="298">
        <f>'資源化量内訳'!S40</f>
        <v>193</v>
      </c>
      <c r="Q40" s="298">
        <f>'資源化量内訳'!T40</f>
        <v>0</v>
      </c>
      <c r="R40" s="298">
        <f>'資源化量内訳'!U40</f>
        <v>0</v>
      </c>
      <c r="S40" s="298">
        <f>'資源化量内訳'!V40</f>
        <v>0</v>
      </c>
      <c r="T40" s="298">
        <f>'資源化量内訳'!W40</f>
        <v>0</v>
      </c>
      <c r="U40" s="298">
        <f>'資源化量内訳'!X40</f>
        <v>0</v>
      </c>
      <c r="V40" s="298">
        <f>'資源化量内訳'!Y40</f>
        <v>0</v>
      </c>
      <c r="W40" s="298">
        <f>'資源化量内訳'!Z40</f>
        <v>0</v>
      </c>
      <c r="X40" s="298">
        <f>'資源化量内訳'!AA40</f>
        <v>0</v>
      </c>
      <c r="Y40" s="297">
        <f t="shared" si="5"/>
        <v>7952</v>
      </c>
      <c r="Z40" s="278">
        <v>7952</v>
      </c>
      <c r="AA40" s="278"/>
      <c r="AB40" s="278"/>
      <c r="AC40" s="278"/>
      <c r="AD40" s="278"/>
      <c r="AE40" s="278"/>
      <c r="AF40" s="278"/>
      <c r="AG40" s="278"/>
      <c r="AH40" s="297">
        <f t="shared" si="6"/>
        <v>1335</v>
      </c>
      <c r="AI40" s="278"/>
      <c r="AJ40" s="278">
        <v>836</v>
      </c>
      <c r="AK40" s="297">
        <f t="shared" si="7"/>
        <v>499</v>
      </c>
      <c r="AL40" s="278">
        <v>482</v>
      </c>
      <c r="AM40" s="278"/>
      <c r="AN40" s="278"/>
      <c r="AO40" s="278"/>
      <c r="AP40" s="278"/>
      <c r="AQ40" s="278"/>
      <c r="AR40" s="278">
        <v>17</v>
      </c>
    </row>
    <row r="41" spans="1:44" s="267" customFormat="1" ht="13.5">
      <c r="A41" s="415" t="s">
        <v>362</v>
      </c>
      <c r="B41" s="415">
        <v>8309</v>
      </c>
      <c r="C41" s="415" t="s">
        <v>436</v>
      </c>
      <c r="D41" s="297">
        <f t="shared" si="1"/>
        <v>10304</v>
      </c>
      <c r="E41" s="297">
        <f t="shared" si="2"/>
        <v>8670</v>
      </c>
      <c r="F41" s="297">
        <f t="shared" si="3"/>
        <v>356</v>
      </c>
      <c r="G41" s="278">
        <v>356</v>
      </c>
      <c r="H41" s="278"/>
      <c r="I41" s="278"/>
      <c r="J41" s="278"/>
      <c r="K41" s="278"/>
      <c r="L41" s="278"/>
      <c r="M41" s="278"/>
      <c r="N41" s="297">
        <f t="shared" si="4"/>
        <v>0</v>
      </c>
      <c r="O41" s="298">
        <f>'資源化量内訳'!R41</f>
        <v>1278</v>
      </c>
      <c r="P41" s="298">
        <f>'資源化量内訳'!S41</f>
        <v>955</v>
      </c>
      <c r="Q41" s="298">
        <f>'資源化量内訳'!T41</f>
        <v>98</v>
      </c>
      <c r="R41" s="298">
        <f>'資源化量内訳'!U41</f>
        <v>161</v>
      </c>
      <c r="S41" s="298">
        <f>'資源化量内訳'!V41</f>
        <v>58</v>
      </c>
      <c r="T41" s="298">
        <f>'資源化量内訳'!W41</f>
        <v>0</v>
      </c>
      <c r="U41" s="298">
        <f>'資源化量内訳'!X41</f>
        <v>6</v>
      </c>
      <c r="V41" s="298">
        <f>'資源化量内訳'!Y41</f>
        <v>0</v>
      </c>
      <c r="W41" s="298">
        <f>'資源化量内訳'!Z41</f>
        <v>0</v>
      </c>
      <c r="X41" s="298">
        <f>'資源化量内訳'!AA41</f>
        <v>0</v>
      </c>
      <c r="Y41" s="297">
        <f t="shared" si="5"/>
        <v>8675</v>
      </c>
      <c r="Z41" s="278">
        <v>8670</v>
      </c>
      <c r="AA41" s="278">
        <v>5</v>
      </c>
      <c r="AB41" s="278"/>
      <c r="AC41" s="278"/>
      <c r="AD41" s="278"/>
      <c r="AE41" s="278"/>
      <c r="AF41" s="278"/>
      <c r="AG41" s="278"/>
      <c r="AH41" s="297">
        <f t="shared" si="6"/>
        <v>1467</v>
      </c>
      <c r="AI41" s="278"/>
      <c r="AJ41" s="278">
        <v>1342</v>
      </c>
      <c r="AK41" s="297">
        <f t="shared" si="7"/>
        <v>125</v>
      </c>
      <c r="AL41" s="278">
        <v>125</v>
      </c>
      <c r="AM41" s="278"/>
      <c r="AN41" s="278"/>
      <c r="AO41" s="278"/>
      <c r="AP41" s="278"/>
      <c r="AQ41" s="278"/>
      <c r="AR41" s="278"/>
    </row>
    <row r="42" spans="1:44" s="267" customFormat="1" ht="13.5">
      <c r="A42" s="415" t="s">
        <v>362</v>
      </c>
      <c r="B42" s="415">
        <v>8310</v>
      </c>
      <c r="C42" s="415" t="s">
        <v>437</v>
      </c>
      <c r="D42" s="297">
        <f t="shared" si="1"/>
        <v>6328</v>
      </c>
      <c r="E42" s="297">
        <f t="shared" si="2"/>
        <v>5376</v>
      </c>
      <c r="F42" s="297">
        <f t="shared" si="3"/>
        <v>952</v>
      </c>
      <c r="G42" s="278">
        <v>361</v>
      </c>
      <c r="H42" s="278"/>
      <c r="I42" s="278"/>
      <c r="J42" s="278"/>
      <c r="K42" s="278"/>
      <c r="L42" s="278">
        <v>530</v>
      </c>
      <c r="M42" s="278">
        <v>61</v>
      </c>
      <c r="N42" s="297">
        <f t="shared" si="4"/>
        <v>0</v>
      </c>
      <c r="O42" s="298">
        <f>'資源化量内訳'!R42</f>
        <v>0</v>
      </c>
      <c r="P42" s="298">
        <f>'資源化量内訳'!S42</f>
        <v>0</v>
      </c>
      <c r="Q42" s="298">
        <f>'資源化量内訳'!T42</f>
        <v>0</v>
      </c>
      <c r="R42" s="298">
        <f>'資源化量内訳'!U42</f>
        <v>0</v>
      </c>
      <c r="S42" s="298">
        <f>'資源化量内訳'!V42</f>
        <v>0</v>
      </c>
      <c r="T42" s="298">
        <f>'資源化量内訳'!W42</f>
        <v>0</v>
      </c>
      <c r="U42" s="298">
        <f>'資源化量内訳'!X42</f>
        <v>0</v>
      </c>
      <c r="V42" s="298">
        <f>'資源化量内訳'!Y42</f>
        <v>0</v>
      </c>
      <c r="W42" s="298">
        <f>'資源化量内訳'!Z42</f>
        <v>0</v>
      </c>
      <c r="X42" s="298">
        <f>'資源化量内訳'!AA42</f>
        <v>0</v>
      </c>
      <c r="Y42" s="297">
        <f t="shared" si="5"/>
        <v>5474</v>
      </c>
      <c r="Z42" s="278">
        <v>5376</v>
      </c>
      <c r="AA42" s="278">
        <v>98</v>
      </c>
      <c r="AB42" s="278"/>
      <c r="AC42" s="278"/>
      <c r="AD42" s="278"/>
      <c r="AE42" s="278"/>
      <c r="AF42" s="278"/>
      <c r="AG42" s="278"/>
      <c r="AH42" s="297">
        <f t="shared" si="6"/>
        <v>762</v>
      </c>
      <c r="AI42" s="278"/>
      <c r="AJ42" s="278">
        <v>531</v>
      </c>
      <c r="AK42" s="297">
        <f t="shared" si="7"/>
        <v>231</v>
      </c>
      <c r="AL42" s="278"/>
      <c r="AM42" s="278"/>
      <c r="AN42" s="278"/>
      <c r="AO42" s="278"/>
      <c r="AP42" s="278"/>
      <c r="AQ42" s="278">
        <v>170</v>
      </c>
      <c r="AR42" s="278">
        <v>61</v>
      </c>
    </row>
    <row r="43" spans="1:44" s="267" customFormat="1" ht="13.5">
      <c r="A43" s="415" t="s">
        <v>362</v>
      </c>
      <c r="B43" s="415">
        <v>8341</v>
      </c>
      <c r="C43" s="415" t="s">
        <v>438</v>
      </c>
      <c r="D43" s="297">
        <f t="shared" si="1"/>
        <v>14821</v>
      </c>
      <c r="E43" s="297">
        <f t="shared" si="2"/>
        <v>11249</v>
      </c>
      <c r="F43" s="297">
        <f t="shared" si="3"/>
        <v>1851</v>
      </c>
      <c r="G43" s="278">
        <v>1306</v>
      </c>
      <c r="H43" s="278">
        <v>3</v>
      </c>
      <c r="I43" s="278"/>
      <c r="J43" s="278"/>
      <c r="K43" s="278"/>
      <c r="L43" s="278">
        <v>542</v>
      </c>
      <c r="M43" s="278"/>
      <c r="N43" s="297">
        <f t="shared" si="4"/>
        <v>0</v>
      </c>
      <c r="O43" s="298">
        <f>'資源化量内訳'!R43</f>
        <v>1721</v>
      </c>
      <c r="P43" s="298">
        <f>'資源化量内訳'!S43</f>
        <v>1602</v>
      </c>
      <c r="Q43" s="298">
        <f>'資源化量内訳'!T43</f>
        <v>0</v>
      </c>
      <c r="R43" s="298">
        <f>'資源化量内訳'!U43</f>
        <v>0</v>
      </c>
      <c r="S43" s="298">
        <f>'資源化量内訳'!V43</f>
        <v>0</v>
      </c>
      <c r="T43" s="298">
        <f>'資源化量内訳'!W43</f>
        <v>0</v>
      </c>
      <c r="U43" s="298">
        <f>'資源化量内訳'!X43</f>
        <v>106</v>
      </c>
      <c r="V43" s="298">
        <f>'資源化量内訳'!Y43</f>
        <v>0</v>
      </c>
      <c r="W43" s="298">
        <f>'資源化量内訳'!Z43</f>
        <v>0</v>
      </c>
      <c r="X43" s="298">
        <f>'資源化量内訳'!AA43</f>
        <v>13</v>
      </c>
      <c r="Y43" s="297">
        <f t="shared" si="5"/>
        <v>11724</v>
      </c>
      <c r="Z43" s="278">
        <v>11249</v>
      </c>
      <c r="AA43" s="278">
        <v>475</v>
      </c>
      <c r="AB43" s="278"/>
      <c r="AC43" s="278"/>
      <c r="AD43" s="278"/>
      <c r="AE43" s="278"/>
      <c r="AF43" s="278"/>
      <c r="AG43" s="278"/>
      <c r="AH43" s="297">
        <f t="shared" si="6"/>
        <v>2124</v>
      </c>
      <c r="AI43" s="278"/>
      <c r="AJ43" s="278">
        <v>1770</v>
      </c>
      <c r="AK43" s="297">
        <f t="shared" si="7"/>
        <v>354</v>
      </c>
      <c r="AL43" s="278">
        <v>354</v>
      </c>
      <c r="AM43" s="278"/>
      <c r="AN43" s="278"/>
      <c r="AO43" s="278"/>
      <c r="AP43" s="278"/>
      <c r="AQ43" s="278"/>
      <c r="AR43" s="278"/>
    </row>
    <row r="44" spans="1:44" s="267" customFormat="1" ht="13.5">
      <c r="A44" s="415" t="s">
        <v>362</v>
      </c>
      <c r="B44" s="415">
        <v>8364</v>
      </c>
      <c r="C44" s="415" t="s">
        <v>439</v>
      </c>
      <c r="D44" s="297">
        <f t="shared" si="1"/>
        <v>7345</v>
      </c>
      <c r="E44" s="297">
        <f t="shared" si="2"/>
        <v>5994</v>
      </c>
      <c r="F44" s="297">
        <f t="shared" si="3"/>
        <v>559</v>
      </c>
      <c r="G44" s="278">
        <v>374</v>
      </c>
      <c r="H44" s="278"/>
      <c r="I44" s="278"/>
      <c r="J44" s="278"/>
      <c r="K44" s="278"/>
      <c r="L44" s="278">
        <v>22</v>
      </c>
      <c r="M44" s="278">
        <v>163</v>
      </c>
      <c r="N44" s="297">
        <f t="shared" si="4"/>
        <v>37</v>
      </c>
      <c r="O44" s="298">
        <f>'資源化量内訳'!R44</f>
        <v>755</v>
      </c>
      <c r="P44" s="298">
        <f>'資源化量内訳'!S44</f>
        <v>587</v>
      </c>
      <c r="Q44" s="298">
        <f>'資源化量内訳'!T44</f>
        <v>0</v>
      </c>
      <c r="R44" s="298">
        <f>'資源化量内訳'!U44</f>
        <v>168</v>
      </c>
      <c r="S44" s="298">
        <f>'資源化量内訳'!V44</f>
        <v>0</v>
      </c>
      <c r="T44" s="298">
        <f>'資源化量内訳'!W44</f>
        <v>0</v>
      </c>
      <c r="U44" s="298">
        <f>'資源化量内訳'!X44</f>
        <v>0</v>
      </c>
      <c r="V44" s="298">
        <f>'資源化量内訳'!Y44</f>
        <v>0</v>
      </c>
      <c r="W44" s="298">
        <f>'資源化量内訳'!Z44</f>
        <v>0</v>
      </c>
      <c r="X44" s="298">
        <f>'資源化量内訳'!AA44</f>
        <v>0</v>
      </c>
      <c r="Y44" s="297">
        <f t="shared" si="5"/>
        <v>5994</v>
      </c>
      <c r="Z44" s="278">
        <v>5994</v>
      </c>
      <c r="AA44" s="278"/>
      <c r="AB44" s="278"/>
      <c r="AC44" s="278"/>
      <c r="AD44" s="278"/>
      <c r="AE44" s="278"/>
      <c r="AF44" s="278"/>
      <c r="AG44" s="278"/>
      <c r="AH44" s="297">
        <f t="shared" si="6"/>
        <v>1320</v>
      </c>
      <c r="AI44" s="278">
        <v>37</v>
      </c>
      <c r="AJ44" s="278">
        <v>887</v>
      </c>
      <c r="AK44" s="297">
        <f t="shared" si="7"/>
        <v>396</v>
      </c>
      <c r="AL44" s="278">
        <v>233</v>
      </c>
      <c r="AM44" s="278"/>
      <c r="AN44" s="278"/>
      <c r="AO44" s="278"/>
      <c r="AP44" s="278"/>
      <c r="AQ44" s="278"/>
      <c r="AR44" s="278">
        <v>163</v>
      </c>
    </row>
    <row r="45" spans="1:44" s="267" customFormat="1" ht="13.5">
      <c r="A45" s="415" t="s">
        <v>362</v>
      </c>
      <c r="B45" s="415">
        <v>8442</v>
      </c>
      <c r="C45" s="415" t="s">
        <v>440</v>
      </c>
      <c r="D45" s="297">
        <f t="shared" si="1"/>
        <v>6502</v>
      </c>
      <c r="E45" s="297">
        <f t="shared" si="2"/>
        <v>5734</v>
      </c>
      <c r="F45" s="297">
        <f t="shared" si="3"/>
        <v>746</v>
      </c>
      <c r="G45" s="278">
        <v>296</v>
      </c>
      <c r="H45" s="278"/>
      <c r="I45" s="278"/>
      <c r="J45" s="278"/>
      <c r="K45" s="278"/>
      <c r="L45" s="278">
        <v>450</v>
      </c>
      <c r="M45" s="278"/>
      <c r="N45" s="297">
        <f t="shared" si="4"/>
        <v>0</v>
      </c>
      <c r="O45" s="298">
        <f>'資源化量内訳'!R45</f>
        <v>22</v>
      </c>
      <c r="P45" s="298">
        <f>'資源化量内訳'!S45</f>
        <v>0</v>
      </c>
      <c r="Q45" s="298">
        <f>'資源化量内訳'!T45</f>
        <v>0</v>
      </c>
      <c r="R45" s="298">
        <f>'資源化量内訳'!U45</f>
        <v>0</v>
      </c>
      <c r="S45" s="298">
        <f>'資源化量内訳'!V45</f>
        <v>22</v>
      </c>
      <c r="T45" s="298">
        <f>'資源化量内訳'!W45</f>
        <v>0</v>
      </c>
      <c r="U45" s="298">
        <f>'資源化量内訳'!X45</f>
        <v>0</v>
      </c>
      <c r="V45" s="298">
        <f>'資源化量内訳'!Y45</f>
        <v>0</v>
      </c>
      <c r="W45" s="298">
        <f>'資源化量内訳'!Z45</f>
        <v>0</v>
      </c>
      <c r="X45" s="298">
        <f>'資源化量内訳'!AA45</f>
        <v>0</v>
      </c>
      <c r="Y45" s="297">
        <f t="shared" si="5"/>
        <v>6030</v>
      </c>
      <c r="Z45" s="278">
        <v>5734</v>
      </c>
      <c r="AA45" s="278">
        <v>296</v>
      </c>
      <c r="AB45" s="278"/>
      <c r="AC45" s="278"/>
      <c r="AD45" s="278"/>
      <c r="AE45" s="278"/>
      <c r="AF45" s="278"/>
      <c r="AG45" s="278"/>
      <c r="AH45" s="297">
        <f t="shared" si="6"/>
        <v>585</v>
      </c>
      <c r="AI45" s="278"/>
      <c r="AJ45" s="278">
        <v>459</v>
      </c>
      <c r="AK45" s="297">
        <f t="shared" si="7"/>
        <v>126</v>
      </c>
      <c r="AL45" s="278"/>
      <c r="AM45" s="278"/>
      <c r="AN45" s="278"/>
      <c r="AO45" s="278"/>
      <c r="AP45" s="278"/>
      <c r="AQ45" s="278">
        <v>126</v>
      </c>
      <c r="AR45" s="278"/>
    </row>
    <row r="46" spans="1:44" s="267" customFormat="1" ht="13.5">
      <c r="A46" s="415" t="s">
        <v>362</v>
      </c>
      <c r="B46" s="415">
        <v>8443</v>
      </c>
      <c r="C46" s="415" t="s">
        <v>441</v>
      </c>
      <c r="D46" s="297">
        <f t="shared" si="1"/>
        <v>20448</v>
      </c>
      <c r="E46" s="297">
        <f t="shared" si="2"/>
        <v>17444</v>
      </c>
      <c r="F46" s="297">
        <f t="shared" si="3"/>
        <v>1969</v>
      </c>
      <c r="G46" s="278">
        <v>1854</v>
      </c>
      <c r="H46" s="278"/>
      <c r="I46" s="278"/>
      <c r="J46" s="278"/>
      <c r="K46" s="278"/>
      <c r="L46" s="278">
        <v>115</v>
      </c>
      <c r="M46" s="278"/>
      <c r="N46" s="297">
        <f t="shared" si="4"/>
        <v>0</v>
      </c>
      <c r="O46" s="298">
        <f>'資源化量内訳'!R46</f>
        <v>1035</v>
      </c>
      <c r="P46" s="298">
        <f>'資源化量内訳'!S46</f>
        <v>982</v>
      </c>
      <c r="Q46" s="298">
        <f>'資源化量内訳'!T46</f>
        <v>0</v>
      </c>
      <c r="R46" s="298">
        <f>'資源化量内訳'!U46</f>
        <v>0</v>
      </c>
      <c r="S46" s="298">
        <f>'資源化量内訳'!V46</f>
        <v>0</v>
      </c>
      <c r="T46" s="298">
        <f>'資源化量内訳'!W46</f>
        <v>0</v>
      </c>
      <c r="U46" s="298">
        <f>'資源化量内訳'!X46</f>
        <v>53</v>
      </c>
      <c r="V46" s="298">
        <f>'資源化量内訳'!Y46</f>
        <v>0</v>
      </c>
      <c r="W46" s="298">
        <f>'資源化量内訳'!Z46</f>
        <v>0</v>
      </c>
      <c r="X46" s="298">
        <f>'資源化量内訳'!AA46</f>
        <v>0</v>
      </c>
      <c r="Y46" s="297">
        <f t="shared" si="5"/>
        <v>17729</v>
      </c>
      <c r="Z46" s="278">
        <v>17444</v>
      </c>
      <c r="AA46" s="278">
        <v>285</v>
      </c>
      <c r="AB46" s="278"/>
      <c r="AC46" s="278"/>
      <c r="AD46" s="278"/>
      <c r="AE46" s="278"/>
      <c r="AF46" s="278"/>
      <c r="AG46" s="278"/>
      <c r="AH46" s="297">
        <f t="shared" si="6"/>
        <v>2608</v>
      </c>
      <c r="AI46" s="278"/>
      <c r="AJ46" s="278">
        <v>2180</v>
      </c>
      <c r="AK46" s="297">
        <f t="shared" si="7"/>
        <v>428</v>
      </c>
      <c r="AL46" s="278">
        <v>428</v>
      </c>
      <c r="AM46" s="278"/>
      <c r="AN46" s="278"/>
      <c r="AO46" s="278"/>
      <c r="AP46" s="278"/>
      <c r="AQ46" s="278"/>
      <c r="AR46" s="278"/>
    </row>
    <row r="47" spans="1:44" s="267" customFormat="1" ht="13.5">
      <c r="A47" s="415" t="s">
        <v>362</v>
      </c>
      <c r="B47" s="415">
        <v>8447</v>
      </c>
      <c r="C47" s="415" t="s">
        <v>442</v>
      </c>
      <c r="D47" s="297">
        <f t="shared" si="1"/>
        <v>3079</v>
      </c>
      <c r="E47" s="297">
        <f t="shared" si="2"/>
        <v>2370</v>
      </c>
      <c r="F47" s="297">
        <f t="shared" si="3"/>
        <v>259</v>
      </c>
      <c r="G47" s="278">
        <v>208</v>
      </c>
      <c r="H47" s="278"/>
      <c r="I47" s="278"/>
      <c r="J47" s="278"/>
      <c r="K47" s="278"/>
      <c r="L47" s="278">
        <v>51</v>
      </c>
      <c r="M47" s="278"/>
      <c r="N47" s="297">
        <f t="shared" si="4"/>
        <v>0</v>
      </c>
      <c r="O47" s="298">
        <f>'資源化量内訳'!R47</f>
        <v>450</v>
      </c>
      <c r="P47" s="298">
        <f>'資源化量内訳'!S47</f>
        <v>349</v>
      </c>
      <c r="Q47" s="298">
        <f>'資源化量内訳'!T47</f>
        <v>0</v>
      </c>
      <c r="R47" s="298">
        <f>'資源化量内訳'!U47</f>
        <v>101</v>
      </c>
      <c r="S47" s="298">
        <f>'資源化量内訳'!V47</f>
        <v>0</v>
      </c>
      <c r="T47" s="298">
        <f>'資源化量内訳'!W47</f>
        <v>0</v>
      </c>
      <c r="U47" s="298">
        <f>'資源化量内訳'!X47</f>
        <v>0</v>
      </c>
      <c r="V47" s="298">
        <f>'資源化量内訳'!Y47</f>
        <v>0</v>
      </c>
      <c r="W47" s="298">
        <f>'資源化量内訳'!Z47</f>
        <v>0</v>
      </c>
      <c r="X47" s="298">
        <f>'資源化量内訳'!AA47</f>
        <v>0</v>
      </c>
      <c r="Y47" s="297">
        <f t="shared" si="5"/>
        <v>2404</v>
      </c>
      <c r="Z47" s="278">
        <v>2370</v>
      </c>
      <c r="AA47" s="278">
        <v>34</v>
      </c>
      <c r="AB47" s="278"/>
      <c r="AC47" s="278"/>
      <c r="AD47" s="278"/>
      <c r="AE47" s="278"/>
      <c r="AF47" s="278"/>
      <c r="AG47" s="278"/>
      <c r="AH47" s="297">
        <f t="shared" si="6"/>
        <v>345</v>
      </c>
      <c r="AI47" s="278"/>
      <c r="AJ47" s="278">
        <v>270</v>
      </c>
      <c r="AK47" s="297">
        <f t="shared" si="7"/>
        <v>75</v>
      </c>
      <c r="AL47" s="278">
        <v>75</v>
      </c>
      <c r="AM47" s="278"/>
      <c r="AN47" s="278"/>
      <c r="AO47" s="278"/>
      <c r="AP47" s="278"/>
      <c r="AQ47" s="278"/>
      <c r="AR47" s="278"/>
    </row>
    <row r="48" spans="1:44" s="267" customFormat="1" ht="13.5">
      <c r="A48" s="415" t="s">
        <v>362</v>
      </c>
      <c r="B48" s="415">
        <v>8521</v>
      </c>
      <c r="C48" s="415" t="s">
        <v>443</v>
      </c>
      <c r="D48" s="297">
        <f t="shared" si="1"/>
        <v>5108</v>
      </c>
      <c r="E48" s="297">
        <f t="shared" si="2"/>
        <v>4352</v>
      </c>
      <c r="F48" s="297">
        <f t="shared" si="3"/>
        <v>421</v>
      </c>
      <c r="G48" s="278">
        <v>421</v>
      </c>
      <c r="H48" s="278"/>
      <c r="I48" s="278"/>
      <c r="J48" s="278"/>
      <c r="K48" s="278"/>
      <c r="L48" s="278"/>
      <c r="M48" s="278"/>
      <c r="N48" s="297">
        <f t="shared" si="4"/>
        <v>0</v>
      </c>
      <c r="O48" s="298">
        <f>'資源化量内訳'!R48</f>
        <v>335</v>
      </c>
      <c r="P48" s="298">
        <f>'資源化量内訳'!S48</f>
        <v>126</v>
      </c>
      <c r="Q48" s="298">
        <f>'資源化量内訳'!T48</f>
        <v>30</v>
      </c>
      <c r="R48" s="298">
        <f>'資源化量内訳'!U48</f>
        <v>144</v>
      </c>
      <c r="S48" s="298">
        <f>'資源化量内訳'!V48</f>
        <v>32</v>
      </c>
      <c r="T48" s="298">
        <f>'資源化量内訳'!W48</f>
        <v>0</v>
      </c>
      <c r="U48" s="298">
        <f>'資源化量内訳'!X48</f>
        <v>0</v>
      </c>
      <c r="V48" s="298">
        <f>'資源化量内訳'!Y48</f>
        <v>0</v>
      </c>
      <c r="W48" s="298">
        <f>'資源化量内訳'!Z48</f>
        <v>0</v>
      </c>
      <c r="X48" s="298">
        <f>'資源化量内訳'!AA48</f>
        <v>3</v>
      </c>
      <c r="Y48" s="297">
        <f t="shared" si="5"/>
        <v>4425</v>
      </c>
      <c r="Z48" s="278">
        <v>4352</v>
      </c>
      <c r="AA48" s="278">
        <v>73</v>
      </c>
      <c r="AB48" s="278"/>
      <c r="AC48" s="278"/>
      <c r="AD48" s="278"/>
      <c r="AE48" s="278"/>
      <c r="AF48" s="278"/>
      <c r="AG48" s="278"/>
      <c r="AH48" s="297">
        <f t="shared" si="6"/>
        <v>807</v>
      </c>
      <c r="AI48" s="278"/>
      <c r="AJ48" s="278">
        <v>611</v>
      </c>
      <c r="AK48" s="297">
        <f t="shared" si="7"/>
        <v>196</v>
      </c>
      <c r="AL48" s="278">
        <v>196</v>
      </c>
      <c r="AM48" s="278"/>
      <c r="AN48" s="278"/>
      <c r="AO48" s="278"/>
      <c r="AP48" s="278"/>
      <c r="AQ48" s="278"/>
      <c r="AR48" s="278"/>
    </row>
    <row r="49" spans="1:44" s="267" customFormat="1" ht="13.5">
      <c r="A49" s="415" t="s">
        <v>362</v>
      </c>
      <c r="B49" s="415">
        <v>8542</v>
      </c>
      <c r="C49" s="415" t="s">
        <v>444</v>
      </c>
      <c r="D49" s="297">
        <f t="shared" si="1"/>
        <v>3530</v>
      </c>
      <c r="E49" s="297">
        <f t="shared" si="2"/>
        <v>3110</v>
      </c>
      <c r="F49" s="297">
        <f t="shared" si="3"/>
        <v>299</v>
      </c>
      <c r="G49" s="278">
        <v>299</v>
      </c>
      <c r="H49" s="278"/>
      <c r="I49" s="278"/>
      <c r="J49" s="278"/>
      <c r="K49" s="278"/>
      <c r="L49" s="278"/>
      <c r="M49" s="278"/>
      <c r="N49" s="297">
        <f t="shared" si="4"/>
        <v>0</v>
      </c>
      <c r="O49" s="298">
        <f>'資源化量内訳'!R49</f>
        <v>121</v>
      </c>
      <c r="P49" s="298">
        <f>'資源化量内訳'!S49</f>
        <v>121</v>
      </c>
      <c r="Q49" s="298">
        <f>'資源化量内訳'!T49</f>
        <v>0</v>
      </c>
      <c r="R49" s="298">
        <f>'資源化量内訳'!U49</f>
        <v>0</v>
      </c>
      <c r="S49" s="298">
        <f>'資源化量内訳'!V49</f>
        <v>0</v>
      </c>
      <c r="T49" s="298">
        <f>'資源化量内訳'!W49</f>
        <v>0</v>
      </c>
      <c r="U49" s="298">
        <f>'資源化量内訳'!X49</f>
        <v>0</v>
      </c>
      <c r="V49" s="298">
        <f>'資源化量内訳'!Y49</f>
        <v>0</v>
      </c>
      <c r="W49" s="298">
        <f>'資源化量内訳'!Z49</f>
        <v>0</v>
      </c>
      <c r="X49" s="298">
        <f>'資源化量内訳'!AA49</f>
        <v>0</v>
      </c>
      <c r="Y49" s="297">
        <f t="shared" si="5"/>
        <v>3110</v>
      </c>
      <c r="Z49" s="278">
        <v>3110</v>
      </c>
      <c r="AA49" s="278"/>
      <c r="AB49" s="278"/>
      <c r="AC49" s="278"/>
      <c r="AD49" s="278"/>
      <c r="AE49" s="278"/>
      <c r="AF49" s="278"/>
      <c r="AG49" s="278"/>
      <c r="AH49" s="297">
        <f t="shared" si="6"/>
        <v>421</v>
      </c>
      <c r="AI49" s="278"/>
      <c r="AJ49" s="278">
        <v>263</v>
      </c>
      <c r="AK49" s="297">
        <f t="shared" si="7"/>
        <v>158</v>
      </c>
      <c r="AL49" s="278">
        <v>158</v>
      </c>
      <c r="AM49" s="278"/>
      <c r="AN49" s="278"/>
      <c r="AO49" s="278"/>
      <c r="AP49" s="278"/>
      <c r="AQ49" s="278"/>
      <c r="AR49" s="278"/>
    </row>
    <row r="50" spans="1:44" s="267" customFormat="1" ht="13.5">
      <c r="A50" s="415" t="s">
        <v>362</v>
      </c>
      <c r="B50" s="415">
        <v>8546</v>
      </c>
      <c r="C50" s="415" t="s">
        <v>445</v>
      </c>
      <c r="D50" s="297">
        <f t="shared" si="1"/>
        <v>8449</v>
      </c>
      <c r="E50" s="297">
        <f t="shared" si="2"/>
        <v>7227</v>
      </c>
      <c r="F50" s="297">
        <f t="shared" si="3"/>
        <v>770</v>
      </c>
      <c r="G50" s="278">
        <v>770</v>
      </c>
      <c r="H50" s="278"/>
      <c r="I50" s="278"/>
      <c r="J50" s="278"/>
      <c r="K50" s="278"/>
      <c r="L50" s="278"/>
      <c r="M50" s="278"/>
      <c r="N50" s="297">
        <f t="shared" si="4"/>
        <v>0</v>
      </c>
      <c r="O50" s="298">
        <f>'資源化量内訳'!R50</f>
        <v>452</v>
      </c>
      <c r="P50" s="298">
        <f>'資源化量内訳'!S50</f>
        <v>403</v>
      </c>
      <c r="Q50" s="298">
        <f>'資源化量内訳'!T50</f>
        <v>0</v>
      </c>
      <c r="R50" s="298">
        <f>'資源化量内訳'!U50</f>
        <v>0</v>
      </c>
      <c r="S50" s="298">
        <f>'資源化量内訳'!V50</f>
        <v>0</v>
      </c>
      <c r="T50" s="298">
        <f>'資源化量内訳'!W50</f>
        <v>0</v>
      </c>
      <c r="U50" s="298">
        <f>'資源化量内訳'!X50</f>
        <v>48</v>
      </c>
      <c r="V50" s="298">
        <f>'資源化量内訳'!Y50</f>
        <v>0</v>
      </c>
      <c r="W50" s="298">
        <f>'資源化量内訳'!Z50</f>
        <v>0</v>
      </c>
      <c r="X50" s="298">
        <f>'資源化量内訳'!AA50</f>
        <v>1</v>
      </c>
      <c r="Y50" s="297">
        <f t="shared" si="5"/>
        <v>7281</v>
      </c>
      <c r="Z50" s="278">
        <v>7227</v>
      </c>
      <c r="AA50" s="278">
        <v>54</v>
      </c>
      <c r="AB50" s="278"/>
      <c r="AC50" s="278"/>
      <c r="AD50" s="278"/>
      <c r="AE50" s="278"/>
      <c r="AF50" s="278"/>
      <c r="AG50" s="278"/>
      <c r="AH50" s="297">
        <f t="shared" si="6"/>
        <v>1010</v>
      </c>
      <c r="AI50" s="278"/>
      <c r="AJ50" s="278">
        <v>611</v>
      </c>
      <c r="AK50" s="297">
        <f t="shared" si="7"/>
        <v>399</v>
      </c>
      <c r="AL50" s="278">
        <v>399</v>
      </c>
      <c r="AM50" s="278"/>
      <c r="AN50" s="278"/>
      <c r="AO50" s="278"/>
      <c r="AP50" s="278"/>
      <c r="AQ50" s="278"/>
      <c r="AR50" s="278"/>
    </row>
    <row r="51" spans="1:44" s="267" customFormat="1" ht="13.5">
      <c r="A51" s="415" t="s">
        <v>362</v>
      </c>
      <c r="B51" s="415">
        <v>8564</v>
      </c>
      <c r="C51" s="415" t="s">
        <v>446</v>
      </c>
      <c r="D51" s="297">
        <f t="shared" si="1"/>
        <v>5597</v>
      </c>
      <c r="E51" s="297">
        <f t="shared" si="2"/>
        <v>4326</v>
      </c>
      <c r="F51" s="297">
        <f t="shared" si="3"/>
        <v>484</v>
      </c>
      <c r="G51" s="278">
        <v>393</v>
      </c>
      <c r="H51" s="278"/>
      <c r="I51" s="278"/>
      <c r="J51" s="278"/>
      <c r="K51" s="278"/>
      <c r="L51" s="278">
        <v>91</v>
      </c>
      <c r="M51" s="278"/>
      <c r="N51" s="297">
        <f t="shared" si="4"/>
        <v>0</v>
      </c>
      <c r="O51" s="298">
        <f>'資源化量内訳'!R51</f>
        <v>787</v>
      </c>
      <c r="P51" s="298">
        <f>'資源化量内訳'!S51</f>
        <v>657</v>
      </c>
      <c r="Q51" s="298">
        <f>'資源化量内訳'!T51</f>
        <v>0</v>
      </c>
      <c r="R51" s="298">
        <f>'資源化量内訳'!U51</f>
        <v>111</v>
      </c>
      <c r="S51" s="298">
        <f>'資源化量内訳'!V51</f>
        <v>0</v>
      </c>
      <c r="T51" s="298">
        <f>'資源化量内訳'!W51</f>
        <v>0</v>
      </c>
      <c r="U51" s="298">
        <f>'資源化量内訳'!X51</f>
        <v>15</v>
      </c>
      <c r="V51" s="298">
        <f>'資源化量内訳'!Y51</f>
        <v>0</v>
      </c>
      <c r="W51" s="298">
        <f>'資源化量内訳'!Z51</f>
        <v>0</v>
      </c>
      <c r="X51" s="298">
        <f>'資源化量内訳'!AA51</f>
        <v>4</v>
      </c>
      <c r="Y51" s="297">
        <f t="shared" si="5"/>
        <v>4390</v>
      </c>
      <c r="Z51" s="278">
        <v>4326</v>
      </c>
      <c r="AA51" s="278">
        <v>64</v>
      </c>
      <c r="AB51" s="278"/>
      <c r="AC51" s="278"/>
      <c r="AD51" s="278"/>
      <c r="AE51" s="278"/>
      <c r="AF51" s="278"/>
      <c r="AG51" s="278"/>
      <c r="AH51" s="297">
        <f t="shared" si="6"/>
        <v>637</v>
      </c>
      <c r="AI51" s="278"/>
      <c r="AJ51" s="278">
        <v>496</v>
      </c>
      <c r="AK51" s="297">
        <f t="shared" si="7"/>
        <v>141</v>
      </c>
      <c r="AL51" s="278">
        <v>141</v>
      </c>
      <c r="AM51" s="278"/>
      <c r="AN51" s="278"/>
      <c r="AO51" s="278"/>
      <c r="AP51" s="278"/>
      <c r="AQ51" s="278"/>
      <c r="AR51" s="278"/>
    </row>
    <row r="52" spans="1:44" s="267" customFormat="1" ht="13.5">
      <c r="A52" s="266"/>
      <c r="B52" s="266"/>
      <c r="C52" s="266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</row>
    <row r="53" spans="1:44" s="267" customFormat="1" ht="13.5">
      <c r="A53" s="266"/>
      <c r="B53" s="266"/>
      <c r="C53" s="266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</row>
    <row r="54" spans="1:44" s="267" customFormat="1" ht="13.5">
      <c r="A54" s="266"/>
      <c r="B54" s="266"/>
      <c r="C54" s="266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</row>
    <row r="55" spans="1:44" s="267" customFormat="1" ht="13.5">
      <c r="A55" s="266"/>
      <c r="B55" s="266"/>
      <c r="C55" s="266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</row>
    <row r="56" spans="1:44" s="267" customFormat="1" ht="13.5">
      <c r="A56" s="266"/>
      <c r="B56" s="266"/>
      <c r="C56" s="266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</row>
    <row r="57" spans="1:44" s="267" customFormat="1" ht="13.5">
      <c r="A57" s="266"/>
      <c r="B57" s="266"/>
      <c r="C57" s="266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</row>
    <row r="58" spans="1:44" s="267" customFormat="1" ht="13.5">
      <c r="A58" s="266"/>
      <c r="B58" s="266"/>
      <c r="C58" s="266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</row>
    <row r="59" spans="1:44" s="267" customFormat="1" ht="13.5">
      <c r="A59" s="266"/>
      <c r="B59" s="266"/>
      <c r="C59" s="266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</row>
    <row r="60" spans="1:44" s="267" customFormat="1" ht="13.5">
      <c r="A60" s="266"/>
      <c r="B60" s="266"/>
      <c r="C60" s="266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</row>
    <row r="61" spans="1:44" s="267" customFormat="1" ht="13.5">
      <c r="A61" s="266"/>
      <c r="B61" s="266"/>
      <c r="C61" s="266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</row>
    <row r="62" spans="1:44" s="267" customFormat="1" ht="13.5">
      <c r="A62" s="266"/>
      <c r="B62" s="266"/>
      <c r="C62" s="266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</row>
    <row r="63" spans="1:44" s="267" customFormat="1" ht="13.5">
      <c r="A63" s="266"/>
      <c r="B63" s="266"/>
      <c r="C63" s="266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</row>
    <row r="64" spans="1:44" s="267" customFormat="1" ht="13.5">
      <c r="A64" s="266"/>
      <c r="B64" s="266"/>
      <c r="C64" s="266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</row>
    <row r="65" spans="1:44" s="267" customFormat="1" ht="13.5">
      <c r="A65" s="266"/>
      <c r="B65" s="266"/>
      <c r="C65" s="266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</row>
    <row r="66" spans="1:44" s="267" customFormat="1" ht="13.5">
      <c r="A66" s="266"/>
      <c r="B66" s="266"/>
      <c r="C66" s="266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</row>
    <row r="67" spans="1:44" s="267" customFormat="1" ht="13.5">
      <c r="A67" s="266"/>
      <c r="B67" s="266"/>
      <c r="C67" s="266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</row>
    <row r="68" spans="1:44" s="267" customFormat="1" ht="13.5">
      <c r="A68" s="266"/>
      <c r="B68" s="266"/>
      <c r="C68" s="266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</row>
    <row r="69" spans="1:44" s="267" customFormat="1" ht="13.5">
      <c r="A69" s="266"/>
      <c r="B69" s="266"/>
      <c r="C69" s="266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</row>
    <row r="70" spans="1:44" s="267" customFormat="1" ht="13.5">
      <c r="A70" s="266"/>
      <c r="B70" s="266"/>
      <c r="C70" s="266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</row>
    <row r="71" spans="1:44" s="267" customFormat="1" ht="13.5">
      <c r="A71" s="266"/>
      <c r="B71" s="266"/>
      <c r="C71" s="266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</row>
    <row r="72" spans="1:44" s="267" customFormat="1" ht="13.5">
      <c r="A72" s="266"/>
      <c r="B72" s="266"/>
      <c r="C72" s="266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</row>
    <row r="73" spans="1:44" s="267" customFormat="1" ht="13.5">
      <c r="A73" s="266"/>
      <c r="B73" s="266"/>
      <c r="C73" s="266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</row>
    <row r="74" spans="1:44" s="267" customFormat="1" ht="13.5">
      <c r="A74" s="266"/>
      <c r="B74" s="266"/>
      <c r="C74" s="266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</row>
    <row r="75" spans="1:44" s="267" customFormat="1" ht="13.5">
      <c r="A75" s="266"/>
      <c r="B75" s="266"/>
      <c r="C75" s="266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</row>
    <row r="76" spans="1:44" s="267" customFormat="1" ht="13.5">
      <c r="A76" s="266"/>
      <c r="B76" s="266"/>
      <c r="C76" s="266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</row>
    <row r="77" spans="1:44" s="267" customFormat="1" ht="13.5">
      <c r="A77" s="266"/>
      <c r="B77" s="266"/>
      <c r="C77" s="266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</row>
    <row r="78" spans="1:44" s="267" customFormat="1" ht="13.5">
      <c r="A78" s="266"/>
      <c r="B78" s="266"/>
      <c r="C78" s="266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</row>
    <row r="79" spans="1:44" s="267" customFormat="1" ht="13.5">
      <c r="A79" s="266"/>
      <c r="B79" s="266"/>
      <c r="C79" s="266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</row>
    <row r="80" spans="1:44" s="267" customFormat="1" ht="13.5">
      <c r="A80" s="266"/>
      <c r="B80" s="266"/>
      <c r="C80" s="266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</row>
    <row r="81" spans="1:44" s="267" customFormat="1" ht="13.5">
      <c r="A81" s="266"/>
      <c r="B81" s="266"/>
      <c r="C81" s="266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</row>
    <row r="82" spans="1:44" s="267" customFormat="1" ht="13.5">
      <c r="A82" s="266"/>
      <c r="B82" s="266"/>
      <c r="C82" s="266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</row>
    <row r="83" spans="1:44" s="267" customFormat="1" ht="13.5">
      <c r="A83" s="266"/>
      <c r="B83" s="266"/>
      <c r="C83" s="266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</row>
    <row r="84" spans="1:44" s="267" customFormat="1" ht="13.5">
      <c r="A84" s="266"/>
      <c r="B84" s="266"/>
      <c r="C84" s="266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</row>
    <row r="85" spans="1:44" s="267" customFormat="1" ht="13.5">
      <c r="A85" s="266"/>
      <c r="B85" s="266"/>
      <c r="C85" s="266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</row>
    <row r="86" spans="1:44" s="267" customFormat="1" ht="13.5">
      <c r="A86" s="266"/>
      <c r="B86" s="266"/>
      <c r="C86" s="266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</row>
    <row r="87" spans="1:44" s="267" customFormat="1" ht="13.5">
      <c r="A87" s="266"/>
      <c r="B87" s="266"/>
      <c r="C87" s="266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</row>
    <row r="88" spans="1:44" s="267" customFormat="1" ht="13.5">
      <c r="A88" s="266"/>
      <c r="B88" s="266"/>
      <c r="C88" s="266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</row>
    <row r="89" spans="1:44" s="267" customFormat="1" ht="13.5">
      <c r="A89" s="266"/>
      <c r="B89" s="266"/>
      <c r="C89" s="266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</row>
    <row r="90" spans="1:44" s="267" customFormat="1" ht="13.5">
      <c r="A90" s="266"/>
      <c r="B90" s="266"/>
      <c r="C90" s="266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</row>
    <row r="91" spans="1:44" s="267" customFormat="1" ht="13.5">
      <c r="A91" s="266"/>
      <c r="B91" s="266"/>
      <c r="C91" s="266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</row>
    <row r="92" spans="1:44" s="267" customFormat="1" ht="13.5">
      <c r="A92" s="266"/>
      <c r="B92" s="266"/>
      <c r="C92" s="266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</row>
    <row r="93" spans="1:44" s="267" customFormat="1" ht="13.5">
      <c r="A93" s="266"/>
      <c r="B93" s="266"/>
      <c r="C93" s="266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</row>
    <row r="94" spans="1:44" s="267" customFormat="1" ht="13.5">
      <c r="A94" s="266"/>
      <c r="B94" s="266"/>
      <c r="C94" s="266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</row>
    <row r="95" spans="1:44" s="267" customFormat="1" ht="13.5">
      <c r="A95" s="266"/>
      <c r="B95" s="266"/>
      <c r="C95" s="266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</row>
    <row r="96" spans="1:44" s="267" customFormat="1" ht="13.5">
      <c r="A96" s="266"/>
      <c r="B96" s="266"/>
      <c r="C96" s="266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</row>
    <row r="97" spans="1:44" s="267" customFormat="1" ht="13.5">
      <c r="A97" s="266"/>
      <c r="B97" s="266"/>
      <c r="C97" s="266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</row>
    <row r="98" spans="1:44" s="267" customFormat="1" ht="13.5">
      <c r="A98" s="266"/>
      <c r="B98" s="266"/>
      <c r="C98" s="266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</row>
    <row r="99" spans="1:44" s="267" customFormat="1" ht="13.5">
      <c r="A99" s="266"/>
      <c r="B99" s="266"/>
      <c r="C99" s="266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</row>
    <row r="100" spans="1:44" s="267" customFormat="1" ht="13.5">
      <c r="A100" s="266"/>
      <c r="B100" s="266"/>
      <c r="C100" s="266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</row>
    <row r="101" spans="1:44" s="267" customFormat="1" ht="13.5">
      <c r="A101" s="266"/>
      <c r="B101" s="266"/>
      <c r="C101" s="266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</row>
    <row r="102" spans="1:44" s="267" customFormat="1" ht="13.5">
      <c r="A102" s="266"/>
      <c r="B102" s="266"/>
      <c r="C102" s="266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</row>
    <row r="103" spans="1:44" s="267" customFormat="1" ht="13.5">
      <c r="A103" s="266"/>
      <c r="B103" s="266"/>
      <c r="C103" s="266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</row>
    <row r="104" spans="1:44" s="267" customFormat="1" ht="13.5">
      <c r="A104" s="266"/>
      <c r="B104" s="266"/>
      <c r="C104" s="266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</row>
    <row r="105" spans="1:44" s="267" customFormat="1" ht="13.5">
      <c r="A105" s="266"/>
      <c r="B105" s="266"/>
      <c r="C105" s="266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</row>
    <row r="106" spans="1:44" s="267" customFormat="1" ht="13.5">
      <c r="A106" s="266"/>
      <c r="B106" s="266"/>
      <c r="C106" s="266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</row>
    <row r="107" spans="1:44" s="267" customFormat="1" ht="13.5">
      <c r="A107" s="266"/>
      <c r="B107" s="266"/>
      <c r="C107" s="266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</row>
    <row r="108" spans="1:44" s="267" customFormat="1" ht="13.5">
      <c r="A108" s="266"/>
      <c r="B108" s="266"/>
      <c r="C108" s="266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</row>
    <row r="109" spans="1:44" s="267" customFormat="1" ht="13.5">
      <c r="A109" s="266"/>
      <c r="B109" s="266"/>
      <c r="C109" s="266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</row>
    <row r="110" spans="1:44" s="267" customFormat="1" ht="13.5">
      <c r="A110" s="266"/>
      <c r="B110" s="266"/>
      <c r="C110" s="266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</row>
    <row r="111" spans="1:44" s="267" customFormat="1" ht="13.5">
      <c r="A111" s="266"/>
      <c r="B111" s="266"/>
      <c r="C111" s="266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</row>
    <row r="112" spans="1:44" s="267" customFormat="1" ht="13.5">
      <c r="A112" s="266"/>
      <c r="B112" s="266"/>
      <c r="C112" s="266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</row>
    <row r="113" spans="1:44" s="267" customFormat="1" ht="13.5">
      <c r="A113" s="266"/>
      <c r="B113" s="266"/>
      <c r="C113" s="266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</row>
    <row r="114" spans="1:44" s="267" customFormat="1" ht="13.5">
      <c r="A114" s="266"/>
      <c r="B114" s="266"/>
      <c r="C114" s="266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</row>
    <row r="115" spans="1:44" s="267" customFormat="1" ht="13.5">
      <c r="A115" s="266"/>
      <c r="B115" s="266"/>
      <c r="C115" s="266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</row>
    <row r="116" spans="1:44" s="267" customFormat="1" ht="13.5">
      <c r="A116" s="266"/>
      <c r="B116" s="266"/>
      <c r="C116" s="266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</row>
    <row r="117" spans="1:44" s="267" customFormat="1" ht="13.5">
      <c r="A117" s="266"/>
      <c r="B117" s="266"/>
      <c r="C117" s="266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</row>
    <row r="118" spans="1:44" s="267" customFormat="1" ht="13.5">
      <c r="A118" s="266"/>
      <c r="B118" s="266"/>
      <c r="C118" s="266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</row>
    <row r="119" spans="1:44" s="267" customFormat="1" ht="13.5">
      <c r="A119" s="266"/>
      <c r="B119" s="266"/>
      <c r="C119" s="266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</row>
    <row r="120" spans="1:44" s="267" customFormat="1" ht="13.5">
      <c r="A120" s="266"/>
      <c r="B120" s="266"/>
      <c r="C120" s="266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</row>
    <row r="121" spans="1:44" s="267" customFormat="1" ht="13.5">
      <c r="A121" s="266"/>
      <c r="B121" s="266"/>
      <c r="C121" s="266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</row>
    <row r="122" spans="1:44" s="267" customFormat="1" ht="13.5">
      <c r="A122" s="266"/>
      <c r="B122" s="266"/>
      <c r="C122" s="266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</row>
    <row r="123" spans="1:44" s="267" customFormat="1" ht="13.5">
      <c r="A123" s="266"/>
      <c r="B123" s="266"/>
      <c r="C123" s="266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</row>
    <row r="124" spans="1:44" s="267" customFormat="1" ht="13.5">
      <c r="A124" s="266"/>
      <c r="B124" s="266"/>
      <c r="C124" s="266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</row>
    <row r="125" spans="1:44" s="267" customFormat="1" ht="13.5">
      <c r="A125" s="266"/>
      <c r="B125" s="266"/>
      <c r="C125" s="266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</row>
    <row r="126" spans="1:44" s="267" customFormat="1" ht="13.5">
      <c r="A126" s="266"/>
      <c r="B126" s="266"/>
      <c r="C126" s="266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</row>
    <row r="127" spans="1:44" s="267" customFormat="1" ht="13.5">
      <c r="A127" s="266"/>
      <c r="B127" s="266"/>
      <c r="C127" s="266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</row>
    <row r="128" spans="1:44" s="267" customFormat="1" ht="13.5">
      <c r="A128" s="266"/>
      <c r="B128" s="266"/>
      <c r="C128" s="266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</row>
    <row r="129" spans="1:44" s="267" customFormat="1" ht="13.5">
      <c r="A129" s="266"/>
      <c r="B129" s="266"/>
      <c r="C129" s="266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</row>
    <row r="130" spans="1:44" s="267" customFormat="1" ht="13.5">
      <c r="A130" s="266"/>
      <c r="B130" s="266"/>
      <c r="C130" s="266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</row>
    <row r="131" spans="1:44" s="267" customFormat="1" ht="13.5">
      <c r="A131" s="266"/>
      <c r="B131" s="266"/>
      <c r="C131" s="266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</row>
    <row r="132" spans="1:44" s="267" customFormat="1" ht="13.5">
      <c r="A132" s="266"/>
      <c r="B132" s="266"/>
      <c r="C132" s="266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</row>
    <row r="133" spans="1:44" s="267" customFormat="1" ht="13.5">
      <c r="A133" s="266"/>
      <c r="B133" s="266"/>
      <c r="C133" s="266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</row>
    <row r="134" spans="1:44" s="267" customFormat="1" ht="13.5">
      <c r="A134" s="266"/>
      <c r="B134" s="266"/>
      <c r="C134" s="266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</row>
    <row r="135" spans="1:44" s="267" customFormat="1" ht="13.5">
      <c r="A135" s="266"/>
      <c r="B135" s="266"/>
      <c r="C135" s="266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</row>
    <row r="136" spans="1:44" s="267" customFormat="1" ht="13.5">
      <c r="A136" s="266"/>
      <c r="B136" s="266"/>
      <c r="C136" s="266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</row>
    <row r="137" spans="1:44" s="267" customFormat="1" ht="13.5">
      <c r="A137" s="266"/>
      <c r="B137" s="266"/>
      <c r="C137" s="266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</row>
    <row r="138" spans="1:44" s="267" customFormat="1" ht="13.5">
      <c r="A138" s="266"/>
      <c r="B138" s="266"/>
      <c r="C138" s="266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</row>
    <row r="139" spans="1:44" s="267" customFormat="1" ht="13.5">
      <c r="A139" s="266"/>
      <c r="B139" s="266"/>
      <c r="C139" s="266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</row>
    <row r="140" spans="1:44" s="267" customFormat="1" ht="13.5">
      <c r="A140" s="266"/>
      <c r="B140" s="266"/>
      <c r="C140" s="266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</row>
    <row r="141" spans="1:44" s="267" customFormat="1" ht="13.5">
      <c r="A141" s="266"/>
      <c r="B141" s="266"/>
      <c r="C141" s="266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</row>
    <row r="142" spans="1:44" s="267" customFormat="1" ht="13.5">
      <c r="A142" s="266"/>
      <c r="B142" s="266"/>
      <c r="C142" s="266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</row>
    <row r="143" spans="1:44" s="267" customFormat="1" ht="13.5">
      <c r="A143" s="266"/>
      <c r="B143" s="266"/>
      <c r="C143" s="266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</row>
    <row r="144" spans="1:44" s="267" customFormat="1" ht="13.5">
      <c r="A144" s="266"/>
      <c r="B144" s="266"/>
      <c r="C144" s="266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</row>
    <row r="145" spans="1:44" s="267" customFormat="1" ht="13.5">
      <c r="A145" s="266"/>
      <c r="B145" s="266"/>
      <c r="C145" s="266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</row>
    <row r="146" spans="1:44" s="267" customFormat="1" ht="13.5">
      <c r="A146" s="266"/>
      <c r="B146" s="266"/>
      <c r="C146" s="266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</row>
    <row r="147" spans="1:44" s="267" customFormat="1" ht="13.5">
      <c r="A147" s="266"/>
      <c r="B147" s="266"/>
      <c r="C147" s="266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</row>
    <row r="148" spans="1:44" s="267" customFormat="1" ht="13.5">
      <c r="A148" s="266"/>
      <c r="B148" s="266"/>
      <c r="C148" s="266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</row>
    <row r="149" spans="1:44" s="267" customFormat="1" ht="13.5">
      <c r="A149" s="266"/>
      <c r="B149" s="266"/>
      <c r="C149" s="266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</row>
    <row r="150" spans="1:44" s="267" customFormat="1" ht="13.5">
      <c r="A150" s="266"/>
      <c r="B150" s="266"/>
      <c r="C150" s="266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</row>
    <row r="151" spans="1:44" s="267" customFormat="1" ht="13.5">
      <c r="A151" s="266"/>
      <c r="B151" s="266"/>
      <c r="C151" s="266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</row>
    <row r="152" spans="1:44" s="267" customFormat="1" ht="13.5">
      <c r="A152" s="266"/>
      <c r="B152" s="266"/>
      <c r="C152" s="266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</row>
    <row r="153" spans="1:44" s="267" customFormat="1" ht="13.5">
      <c r="A153" s="266"/>
      <c r="B153" s="266"/>
      <c r="C153" s="266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</row>
    <row r="154" spans="1:44" s="267" customFormat="1" ht="13.5">
      <c r="A154" s="266"/>
      <c r="B154" s="266"/>
      <c r="C154" s="266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</row>
    <row r="155" spans="1:44" s="267" customFormat="1" ht="13.5">
      <c r="A155" s="266"/>
      <c r="B155" s="266"/>
      <c r="C155" s="266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</row>
    <row r="156" spans="1:44" s="267" customFormat="1" ht="13.5">
      <c r="A156" s="266"/>
      <c r="B156" s="266"/>
      <c r="C156" s="266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</row>
    <row r="157" spans="1:44" s="267" customFormat="1" ht="13.5">
      <c r="A157" s="266"/>
      <c r="B157" s="266"/>
      <c r="C157" s="266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</row>
    <row r="158" spans="1:44" s="267" customFormat="1" ht="13.5">
      <c r="A158" s="266"/>
      <c r="B158" s="266"/>
      <c r="C158" s="266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</row>
    <row r="159" spans="1:44" s="267" customFormat="1" ht="13.5">
      <c r="A159" s="266"/>
      <c r="B159" s="266"/>
      <c r="C159" s="266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</row>
    <row r="160" spans="1:44" s="267" customFormat="1" ht="13.5">
      <c r="A160" s="266"/>
      <c r="B160" s="266"/>
      <c r="C160" s="266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</row>
    <row r="161" spans="1:44" s="267" customFormat="1" ht="13.5">
      <c r="A161" s="266"/>
      <c r="B161" s="266"/>
      <c r="C161" s="266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</row>
    <row r="162" spans="1:44" s="267" customFormat="1" ht="13.5">
      <c r="A162" s="266"/>
      <c r="B162" s="266"/>
      <c r="C162" s="266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</row>
    <row r="163" spans="1:44" s="267" customFormat="1" ht="13.5">
      <c r="A163" s="266"/>
      <c r="B163" s="266"/>
      <c r="C163" s="266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</row>
    <row r="164" spans="1:44" s="267" customFormat="1" ht="13.5">
      <c r="A164" s="266"/>
      <c r="B164" s="266"/>
      <c r="C164" s="266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</row>
    <row r="165" spans="1:44" s="267" customFormat="1" ht="13.5">
      <c r="A165" s="266"/>
      <c r="B165" s="266"/>
      <c r="C165" s="266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</row>
    <row r="166" spans="1:44" s="267" customFormat="1" ht="13.5">
      <c r="A166" s="266"/>
      <c r="B166" s="266"/>
      <c r="C166" s="266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</row>
    <row r="167" spans="1:44" s="267" customFormat="1" ht="13.5">
      <c r="A167" s="266"/>
      <c r="B167" s="266"/>
      <c r="C167" s="266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</row>
    <row r="168" spans="1:44" s="267" customFormat="1" ht="13.5">
      <c r="A168" s="266"/>
      <c r="B168" s="266"/>
      <c r="C168" s="266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</row>
    <row r="169" spans="1:44" s="267" customFormat="1" ht="13.5">
      <c r="A169" s="266"/>
      <c r="B169" s="266"/>
      <c r="C169" s="266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</row>
    <row r="170" spans="1:44" s="267" customFormat="1" ht="13.5">
      <c r="A170" s="266"/>
      <c r="B170" s="266"/>
      <c r="C170" s="266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</row>
    <row r="171" spans="1:44" s="267" customFormat="1" ht="13.5">
      <c r="A171" s="266"/>
      <c r="B171" s="266"/>
      <c r="C171" s="266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</row>
    <row r="172" spans="1:44" s="267" customFormat="1" ht="13.5">
      <c r="A172" s="266"/>
      <c r="B172" s="266"/>
      <c r="C172" s="266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</row>
    <row r="173" spans="1:44" s="267" customFormat="1" ht="13.5">
      <c r="A173" s="266"/>
      <c r="B173" s="266"/>
      <c r="C173" s="266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</row>
    <row r="174" spans="1:44" s="267" customFormat="1" ht="13.5">
      <c r="A174" s="266"/>
      <c r="B174" s="266"/>
      <c r="C174" s="266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</row>
    <row r="175" spans="1:44" s="267" customFormat="1" ht="13.5">
      <c r="A175" s="266"/>
      <c r="B175" s="266"/>
      <c r="C175" s="266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</row>
    <row r="176" spans="1:44" s="267" customFormat="1" ht="13.5">
      <c r="A176" s="266"/>
      <c r="B176" s="266"/>
      <c r="C176" s="266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</row>
    <row r="177" spans="1:44" s="267" customFormat="1" ht="13.5">
      <c r="A177" s="266"/>
      <c r="B177" s="266"/>
      <c r="C177" s="266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</row>
    <row r="178" spans="1:44" s="267" customFormat="1" ht="13.5">
      <c r="A178" s="266"/>
      <c r="B178" s="266"/>
      <c r="C178" s="266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</row>
    <row r="179" spans="1:44" s="267" customFormat="1" ht="13.5">
      <c r="A179" s="266"/>
      <c r="B179" s="266"/>
      <c r="C179" s="266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</row>
    <row r="180" spans="1:44" s="267" customFormat="1" ht="13.5">
      <c r="A180" s="266"/>
      <c r="B180" s="266"/>
      <c r="C180" s="266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</row>
    <row r="181" spans="1:44" s="267" customFormat="1" ht="13.5">
      <c r="A181" s="266"/>
      <c r="B181" s="266"/>
      <c r="C181" s="266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</row>
    <row r="182" spans="1:44" s="267" customFormat="1" ht="13.5">
      <c r="A182" s="266"/>
      <c r="B182" s="266"/>
      <c r="C182" s="266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</row>
    <row r="183" spans="1:44" s="267" customFormat="1" ht="13.5">
      <c r="A183" s="266"/>
      <c r="B183" s="266"/>
      <c r="C183" s="266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</row>
    <row r="184" spans="1:44" s="267" customFormat="1" ht="13.5">
      <c r="A184" s="266"/>
      <c r="B184" s="266"/>
      <c r="C184" s="266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</row>
    <row r="185" spans="1:44" s="267" customFormat="1" ht="13.5">
      <c r="A185" s="266"/>
      <c r="B185" s="266"/>
      <c r="C185" s="266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</row>
    <row r="186" spans="1:44" s="267" customFormat="1" ht="13.5">
      <c r="A186" s="266"/>
      <c r="B186" s="266"/>
      <c r="C186" s="266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</row>
    <row r="187" spans="1:44" s="267" customFormat="1" ht="13.5">
      <c r="A187" s="266"/>
      <c r="B187" s="266"/>
      <c r="C187" s="266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</row>
    <row r="188" spans="1:44" s="267" customFormat="1" ht="13.5">
      <c r="A188" s="266"/>
      <c r="B188" s="266"/>
      <c r="C188" s="266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</row>
    <row r="189" spans="1:44" s="267" customFormat="1" ht="13.5">
      <c r="A189" s="266"/>
      <c r="B189" s="266"/>
      <c r="C189" s="266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</row>
    <row r="190" spans="1:44" s="267" customFormat="1" ht="13.5">
      <c r="A190" s="266"/>
      <c r="B190" s="266"/>
      <c r="C190" s="266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</row>
    <row r="191" spans="1:44" s="267" customFormat="1" ht="13.5">
      <c r="A191" s="266"/>
      <c r="B191" s="266"/>
      <c r="C191" s="266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</row>
    <row r="192" spans="1:44" s="267" customFormat="1" ht="13.5">
      <c r="A192" s="266"/>
      <c r="B192" s="266"/>
      <c r="C192" s="266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</row>
    <row r="193" spans="1:44" s="267" customFormat="1" ht="13.5">
      <c r="A193" s="266"/>
      <c r="B193" s="266"/>
      <c r="C193" s="266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</row>
    <row r="194" spans="1:44" s="267" customFormat="1" ht="13.5">
      <c r="A194" s="266"/>
      <c r="B194" s="266"/>
      <c r="C194" s="266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</row>
    <row r="195" spans="1:44" s="267" customFormat="1" ht="13.5">
      <c r="A195" s="266"/>
      <c r="B195" s="266"/>
      <c r="C195" s="266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</row>
    <row r="196" spans="1:44" s="267" customFormat="1" ht="13.5">
      <c r="A196" s="266"/>
      <c r="B196" s="266"/>
      <c r="C196" s="266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</row>
    <row r="197" spans="1:44" s="267" customFormat="1" ht="13.5">
      <c r="A197" s="266"/>
      <c r="B197" s="266"/>
      <c r="C197" s="266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</row>
    <row r="198" spans="1:44" s="267" customFormat="1" ht="13.5">
      <c r="A198" s="266"/>
      <c r="B198" s="266"/>
      <c r="C198" s="266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</row>
    <row r="199" spans="1:44" s="267" customFormat="1" ht="13.5">
      <c r="A199" s="266"/>
      <c r="B199" s="266"/>
      <c r="C199" s="266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</row>
    <row r="200" spans="1:44" s="267" customFormat="1" ht="13.5">
      <c r="A200" s="266"/>
      <c r="B200" s="266"/>
      <c r="C200" s="266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</row>
    <row r="201" spans="1:44" s="267" customFormat="1" ht="13.5">
      <c r="A201" s="266"/>
      <c r="B201" s="266"/>
      <c r="C201" s="266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</row>
    <row r="202" spans="1:44" s="267" customFormat="1" ht="13.5">
      <c r="A202" s="266"/>
      <c r="B202" s="266"/>
      <c r="C202" s="266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</row>
    <row r="203" spans="1:44" s="267" customFormat="1" ht="13.5">
      <c r="A203" s="266"/>
      <c r="B203" s="266"/>
      <c r="C203" s="266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</row>
    <row r="204" spans="1:44" s="267" customFormat="1" ht="13.5">
      <c r="A204" s="266"/>
      <c r="B204" s="266"/>
      <c r="C204" s="266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</row>
    <row r="205" spans="1:44" s="267" customFormat="1" ht="13.5">
      <c r="A205" s="266"/>
      <c r="B205" s="266"/>
      <c r="C205" s="266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</row>
    <row r="206" spans="1:44" s="267" customFormat="1" ht="13.5">
      <c r="A206" s="266"/>
      <c r="B206" s="266"/>
      <c r="C206" s="266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</row>
    <row r="207" spans="1:44" s="267" customFormat="1" ht="13.5">
      <c r="A207" s="266"/>
      <c r="B207" s="266"/>
      <c r="C207" s="266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</row>
    <row r="208" spans="1:44" s="267" customFormat="1" ht="13.5">
      <c r="A208" s="266"/>
      <c r="B208" s="266"/>
      <c r="C208" s="266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</row>
    <row r="209" spans="1:44" s="267" customFormat="1" ht="13.5">
      <c r="A209" s="266"/>
      <c r="B209" s="266"/>
      <c r="C209" s="266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</row>
    <row r="210" spans="1:44" s="267" customFormat="1" ht="13.5">
      <c r="A210" s="266"/>
      <c r="B210" s="266"/>
      <c r="C210" s="266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</row>
    <row r="211" spans="1:44" s="267" customFormat="1" ht="13.5">
      <c r="A211" s="266"/>
      <c r="B211" s="266"/>
      <c r="C211" s="266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</row>
    <row r="212" spans="1:44" s="267" customFormat="1" ht="13.5">
      <c r="A212" s="266"/>
      <c r="B212" s="266"/>
      <c r="C212" s="266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</row>
    <row r="213" spans="1:44" s="267" customFormat="1" ht="13.5">
      <c r="A213" s="266"/>
      <c r="B213" s="266"/>
      <c r="C213" s="266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</row>
    <row r="214" spans="1:44" s="267" customFormat="1" ht="13.5">
      <c r="A214" s="266"/>
      <c r="B214" s="266"/>
      <c r="C214" s="266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</row>
    <row r="215" spans="1:44" s="267" customFormat="1" ht="13.5">
      <c r="A215" s="266"/>
      <c r="B215" s="266"/>
      <c r="C215" s="266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</row>
    <row r="216" spans="1:44" s="267" customFormat="1" ht="13.5">
      <c r="A216" s="266"/>
      <c r="B216" s="266"/>
      <c r="C216" s="266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</row>
    <row r="217" spans="1:44" s="267" customFormat="1" ht="13.5">
      <c r="A217" s="266"/>
      <c r="B217" s="266"/>
      <c r="C217" s="266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</row>
    <row r="218" spans="1:44" s="267" customFormat="1" ht="13.5">
      <c r="A218" s="266"/>
      <c r="B218" s="266"/>
      <c r="C218" s="266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</row>
    <row r="219" spans="1:44" s="267" customFormat="1" ht="13.5">
      <c r="A219" s="266"/>
      <c r="B219" s="266"/>
      <c r="C219" s="266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</row>
    <row r="220" spans="1:44" s="267" customFormat="1" ht="13.5">
      <c r="A220" s="266"/>
      <c r="B220" s="266"/>
      <c r="C220" s="266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</row>
    <row r="221" spans="1:44" s="267" customFormat="1" ht="13.5">
      <c r="A221" s="266"/>
      <c r="B221" s="266"/>
      <c r="C221" s="266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</row>
    <row r="222" spans="1:44" s="267" customFormat="1" ht="13.5">
      <c r="A222" s="266"/>
      <c r="B222" s="266"/>
      <c r="C222" s="266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</row>
    <row r="223" spans="1:44" s="267" customFormat="1" ht="13.5">
      <c r="A223" s="266"/>
      <c r="B223" s="266"/>
      <c r="C223" s="266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</row>
    <row r="224" spans="1:44" s="267" customFormat="1" ht="13.5">
      <c r="A224" s="266"/>
      <c r="B224" s="266"/>
      <c r="C224" s="266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</row>
    <row r="225" spans="1:44" s="267" customFormat="1" ht="13.5">
      <c r="A225" s="266"/>
      <c r="B225" s="266"/>
      <c r="C225" s="266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</row>
    <row r="226" spans="1:44" s="267" customFormat="1" ht="13.5">
      <c r="A226" s="266"/>
      <c r="B226" s="266"/>
      <c r="C226" s="266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</row>
    <row r="227" spans="1:44" s="267" customFormat="1" ht="13.5">
      <c r="A227" s="266"/>
      <c r="B227" s="266"/>
      <c r="C227" s="266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</row>
    <row r="228" spans="1:44" s="267" customFormat="1" ht="13.5">
      <c r="A228" s="266"/>
      <c r="B228" s="266"/>
      <c r="C228" s="266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</row>
    <row r="229" spans="1:44" s="267" customFormat="1" ht="13.5">
      <c r="A229" s="266"/>
      <c r="B229" s="266"/>
      <c r="C229" s="266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</row>
    <row r="230" spans="1:44" s="267" customFormat="1" ht="13.5">
      <c r="A230" s="266"/>
      <c r="B230" s="266"/>
      <c r="C230" s="266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</row>
    <row r="231" spans="1:44" s="267" customFormat="1" ht="13.5">
      <c r="A231" s="266"/>
      <c r="B231" s="266"/>
      <c r="C231" s="266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</row>
    <row r="232" spans="1:44" s="267" customFormat="1" ht="13.5">
      <c r="A232" s="266"/>
      <c r="B232" s="266"/>
      <c r="C232" s="266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</row>
    <row r="233" spans="1:44" s="267" customFormat="1" ht="13.5">
      <c r="A233" s="266"/>
      <c r="B233" s="266"/>
      <c r="C233" s="266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</row>
    <row r="234" spans="1:44" s="267" customFormat="1" ht="13.5">
      <c r="A234" s="266"/>
      <c r="B234" s="266"/>
      <c r="C234" s="266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</row>
    <row r="235" spans="1:44" s="267" customFormat="1" ht="13.5">
      <c r="A235" s="266"/>
      <c r="B235" s="266"/>
      <c r="C235" s="266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</row>
    <row r="236" spans="1:44" s="267" customFormat="1" ht="13.5">
      <c r="A236" s="266"/>
      <c r="B236" s="266"/>
      <c r="C236" s="266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</row>
    <row r="237" spans="1:44" s="267" customFormat="1" ht="13.5">
      <c r="A237" s="266"/>
      <c r="B237" s="266"/>
      <c r="C237" s="266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</row>
    <row r="238" spans="1:44" s="267" customFormat="1" ht="13.5">
      <c r="A238" s="266"/>
      <c r="B238" s="266"/>
      <c r="C238" s="266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</row>
    <row r="239" spans="1:44" s="267" customFormat="1" ht="13.5">
      <c r="A239" s="266"/>
      <c r="B239" s="266"/>
      <c r="C239" s="266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</row>
    <row r="240" spans="1:44" s="267" customFormat="1" ht="13.5">
      <c r="A240" s="266"/>
      <c r="B240" s="266"/>
      <c r="C240" s="266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</row>
    <row r="241" spans="1:44" s="267" customFormat="1" ht="13.5">
      <c r="A241" s="266"/>
      <c r="B241" s="266"/>
      <c r="C241" s="266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</row>
    <row r="242" spans="1:44" s="267" customFormat="1" ht="13.5">
      <c r="A242" s="266"/>
      <c r="B242" s="266"/>
      <c r="C242" s="266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</row>
    <row r="243" spans="1:44" s="267" customFormat="1" ht="13.5">
      <c r="A243" s="266"/>
      <c r="B243" s="266"/>
      <c r="C243" s="266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</row>
    <row r="244" spans="1:44" s="267" customFormat="1" ht="13.5">
      <c r="A244" s="266"/>
      <c r="B244" s="266"/>
      <c r="C244" s="266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</row>
    <row r="245" spans="1:44" s="267" customFormat="1" ht="13.5">
      <c r="A245" s="266"/>
      <c r="B245" s="266"/>
      <c r="C245" s="266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</row>
    <row r="246" spans="1:44" s="267" customFormat="1" ht="13.5">
      <c r="A246" s="266"/>
      <c r="B246" s="266"/>
      <c r="C246" s="266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</row>
    <row r="247" spans="1:44" s="267" customFormat="1" ht="13.5">
      <c r="A247" s="266"/>
      <c r="B247" s="266"/>
      <c r="C247" s="266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</row>
    <row r="248" spans="1:44" s="267" customFormat="1" ht="13.5">
      <c r="A248" s="266"/>
      <c r="B248" s="266"/>
      <c r="C248" s="266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</row>
    <row r="249" spans="1:44" s="267" customFormat="1" ht="13.5">
      <c r="A249" s="266"/>
      <c r="B249" s="266"/>
      <c r="C249" s="266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</row>
    <row r="250" spans="1:44" s="267" customFormat="1" ht="13.5">
      <c r="A250" s="266"/>
      <c r="B250" s="266"/>
      <c r="C250" s="266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</row>
    <row r="251" spans="1:44" s="267" customFormat="1" ht="13.5">
      <c r="A251" s="266"/>
      <c r="B251" s="266"/>
      <c r="C251" s="266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</row>
    <row r="252" spans="1:44" s="267" customFormat="1" ht="13.5">
      <c r="A252" s="266"/>
      <c r="B252" s="266"/>
      <c r="C252" s="266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</row>
    <row r="253" spans="1:44" s="267" customFormat="1" ht="13.5">
      <c r="A253" s="266"/>
      <c r="B253" s="266"/>
      <c r="C253" s="266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</row>
    <row r="254" spans="1:44" s="267" customFormat="1" ht="13.5">
      <c r="A254" s="266"/>
      <c r="B254" s="266"/>
      <c r="C254" s="266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</row>
    <row r="255" spans="1:44" s="267" customFormat="1" ht="13.5">
      <c r="A255" s="266"/>
      <c r="B255" s="266"/>
      <c r="C255" s="266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</row>
    <row r="256" spans="1:44" s="267" customFormat="1" ht="13.5">
      <c r="A256" s="266"/>
      <c r="B256" s="266"/>
      <c r="C256" s="266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</row>
    <row r="257" spans="1:44" s="267" customFormat="1" ht="13.5">
      <c r="A257" s="266"/>
      <c r="B257" s="266"/>
      <c r="C257" s="266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</row>
    <row r="258" spans="1:44" s="267" customFormat="1" ht="13.5">
      <c r="A258" s="266"/>
      <c r="B258" s="266"/>
      <c r="C258" s="266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</row>
    <row r="259" spans="1:44" s="267" customFormat="1" ht="13.5">
      <c r="A259" s="266"/>
      <c r="B259" s="266"/>
      <c r="C259" s="266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</row>
    <row r="260" spans="1:44" s="267" customFormat="1" ht="13.5">
      <c r="A260" s="266"/>
      <c r="B260" s="266"/>
      <c r="C260" s="266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</row>
    <row r="261" spans="1:44" s="267" customFormat="1" ht="13.5">
      <c r="A261" s="266"/>
      <c r="B261" s="266"/>
      <c r="C261" s="266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</row>
    <row r="262" spans="1:44" s="267" customFormat="1" ht="13.5">
      <c r="A262" s="266"/>
      <c r="B262" s="266"/>
      <c r="C262" s="266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</row>
    <row r="263" spans="1:44" s="267" customFormat="1" ht="13.5">
      <c r="A263" s="266"/>
      <c r="B263" s="266"/>
      <c r="C263" s="266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</row>
    <row r="264" spans="1:44" s="267" customFormat="1" ht="13.5">
      <c r="A264" s="266"/>
      <c r="B264" s="266"/>
      <c r="C264" s="266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</row>
    <row r="265" spans="1:44" s="267" customFormat="1" ht="13.5">
      <c r="A265" s="266"/>
      <c r="B265" s="266"/>
      <c r="C265" s="266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</row>
    <row r="266" spans="1:44" s="267" customFormat="1" ht="13.5">
      <c r="A266" s="266"/>
      <c r="B266" s="266"/>
      <c r="C266" s="266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</row>
    <row r="267" spans="1:44" s="267" customFormat="1" ht="13.5">
      <c r="A267" s="266"/>
      <c r="B267" s="266"/>
      <c r="C267" s="266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</row>
    <row r="268" spans="1:44" s="267" customFormat="1" ht="13.5">
      <c r="A268" s="266"/>
      <c r="B268" s="266"/>
      <c r="C268" s="266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</row>
    <row r="269" spans="1:44" s="267" customFormat="1" ht="13.5">
      <c r="A269" s="266"/>
      <c r="B269" s="266"/>
      <c r="C269" s="266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</row>
    <row r="270" spans="1:44" s="267" customFormat="1" ht="13.5">
      <c r="A270" s="266"/>
      <c r="B270" s="266"/>
      <c r="C270" s="266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</row>
    <row r="271" spans="1:44" s="267" customFormat="1" ht="13.5">
      <c r="A271" s="266"/>
      <c r="B271" s="266"/>
      <c r="C271" s="266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</row>
    <row r="272" spans="1:44" s="267" customFormat="1" ht="13.5">
      <c r="A272" s="266"/>
      <c r="B272" s="266"/>
      <c r="C272" s="266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</row>
    <row r="273" spans="1:44" s="267" customFormat="1" ht="13.5">
      <c r="A273" s="266"/>
      <c r="B273" s="266"/>
      <c r="C273" s="266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</row>
    <row r="274" spans="1:44" s="267" customFormat="1" ht="13.5">
      <c r="A274" s="266"/>
      <c r="B274" s="266"/>
      <c r="C274" s="266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</row>
    <row r="275" spans="1:44" s="267" customFormat="1" ht="13.5">
      <c r="A275" s="266"/>
      <c r="B275" s="266"/>
      <c r="C275" s="266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</row>
    <row r="276" spans="1:44" s="267" customFormat="1" ht="13.5">
      <c r="A276" s="266"/>
      <c r="B276" s="266"/>
      <c r="C276" s="266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</row>
    <row r="277" spans="1:44" s="267" customFormat="1" ht="13.5">
      <c r="A277" s="266"/>
      <c r="B277" s="266"/>
      <c r="C277" s="266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</row>
    <row r="278" spans="1:44" s="267" customFormat="1" ht="13.5">
      <c r="A278" s="266"/>
      <c r="B278" s="266"/>
      <c r="C278" s="266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</row>
    <row r="279" spans="1:44" s="267" customFormat="1" ht="13.5">
      <c r="A279" s="266"/>
      <c r="B279" s="266"/>
      <c r="C279" s="266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</row>
    <row r="280" spans="1:44" s="267" customFormat="1" ht="13.5">
      <c r="A280" s="266"/>
      <c r="B280" s="266"/>
      <c r="C280" s="266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</row>
    <row r="281" spans="1:44" s="267" customFormat="1" ht="13.5">
      <c r="A281" s="266"/>
      <c r="B281" s="266"/>
      <c r="C281" s="266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</row>
    <row r="282" spans="1:44" s="267" customFormat="1" ht="13.5">
      <c r="A282" s="266"/>
      <c r="B282" s="266"/>
      <c r="C282" s="266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</row>
    <row r="283" spans="1:44" s="267" customFormat="1" ht="13.5">
      <c r="A283" s="266"/>
      <c r="B283" s="266"/>
      <c r="C283" s="266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</row>
    <row r="284" spans="1:44" s="267" customFormat="1" ht="13.5">
      <c r="A284" s="266"/>
      <c r="B284" s="266"/>
      <c r="C284" s="266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</row>
    <row r="285" spans="1:44" s="267" customFormat="1" ht="13.5">
      <c r="A285" s="266"/>
      <c r="B285" s="266"/>
      <c r="C285" s="266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</row>
    <row r="286" spans="1:44" s="267" customFormat="1" ht="13.5">
      <c r="A286" s="266"/>
      <c r="B286" s="266"/>
      <c r="C286" s="266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</row>
    <row r="287" spans="1:44" s="267" customFormat="1" ht="13.5">
      <c r="A287" s="266"/>
      <c r="B287" s="266"/>
      <c r="C287" s="266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</row>
    <row r="288" spans="1:44" s="267" customFormat="1" ht="13.5">
      <c r="A288" s="266"/>
      <c r="B288" s="266"/>
      <c r="C288" s="266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</row>
    <row r="289" spans="1:44" s="267" customFormat="1" ht="13.5">
      <c r="A289" s="266"/>
      <c r="B289" s="266"/>
      <c r="C289" s="266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</row>
    <row r="290" spans="1:44" s="267" customFormat="1" ht="13.5">
      <c r="A290" s="266"/>
      <c r="B290" s="266"/>
      <c r="C290" s="266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</row>
    <row r="291" spans="1:44" s="267" customFormat="1" ht="13.5">
      <c r="A291" s="266"/>
      <c r="B291" s="266"/>
      <c r="C291" s="266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</row>
    <row r="292" spans="1:44" s="267" customFormat="1" ht="13.5">
      <c r="A292" s="266"/>
      <c r="B292" s="266"/>
      <c r="C292" s="266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</row>
    <row r="293" spans="1:44" s="267" customFormat="1" ht="13.5">
      <c r="A293" s="266"/>
      <c r="B293" s="266"/>
      <c r="C293" s="266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</row>
    <row r="294" spans="1:44" s="267" customFormat="1" ht="13.5">
      <c r="A294" s="266"/>
      <c r="B294" s="266"/>
      <c r="C294" s="266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</row>
    <row r="295" spans="1:44" s="267" customFormat="1" ht="13.5">
      <c r="A295" s="266"/>
      <c r="B295" s="266"/>
      <c r="C295" s="266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</row>
    <row r="296" spans="1:44" s="267" customFormat="1" ht="13.5">
      <c r="A296" s="266"/>
      <c r="B296" s="266"/>
      <c r="C296" s="266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</row>
    <row r="297" spans="1:44" s="267" customFormat="1" ht="13.5">
      <c r="A297" s="266"/>
      <c r="B297" s="266"/>
      <c r="C297" s="266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</row>
    <row r="298" spans="1:44" s="267" customFormat="1" ht="13.5">
      <c r="A298" s="266"/>
      <c r="B298" s="266"/>
      <c r="C298" s="266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</row>
    <row r="299" spans="1:44" s="267" customFormat="1" ht="13.5">
      <c r="A299" s="266"/>
      <c r="B299" s="266"/>
      <c r="C299" s="266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</row>
    <row r="300" spans="1:44" s="267" customFormat="1" ht="13.5">
      <c r="A300" s="266"/>
      <c r="B300" s="266"/>
      <c r="C300" s="266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</row>
  </sheetData>
  <sheetProtection/>
  <mergeCells count="30">
    <mergeCell ref="G4:G5"/>
    <mergeCell ref="H4:H5"/>
    <mergeCell ref="I4:I5"/>
    <mergeCell ref="AC4:AC5"/>
    <mergeCell ref="J4:J5"/>
    <mergeCell ref="AR4:AR5"/>
    <mergeCell ref="AL4:AL5"/>
    <mergeCell ref="AM4:AM5"/>
    <mergeCell ref="AN4:AN5"/>
    <mergeCell ref="AO4:AO5"/>
    <mergeCell ref="AJ3:AJ5"/>
    <mergeCell ref="K4:K5"/>
    <mergeCell ref="AP4:AP5"/>
    <mergeCell ref="AQ4:AQ5"/>
    <mergeCell ref="L4:L5"/>
    <mergeCell ref="M4:M5"/>
    <mergeCell ref="AA4:AA5"/>
    <mergeCell ref="AB4:AB5"/>
    <mergeCell ref="N3:N5"/>
    <mergeCell ref="Z3:Z5"/>
    <mergeCell ref="AI3:AI5"/>
    <mergeCell ref="AG4:AG5"/>
    <mergeCell ref="AA3:AG3"/>
    <mergeCell ref="A2:A6"/>
    <mergeCell ref="B2:B6"/>
    <mergeCell ref="C2:C6"/>
    <mergeCell ref="F3:M3"/>
    <mergeCell ref="AD4:AD5"/>
    <mergeCell ref="AE4:AE5"/>
    <mergeCell ref="AF4:AF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H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EH51"/>
    </sheetView>
  </sheetViews>
  <sheetFormatPr defaultColWidth="8.796875" defaultRowHeight="14.25"/>
  <cols>
    <col min="2" max="2" width="6.59765625" style="0" customWidth="1"/>
    <col min="3" max="3" width="12.59765625" style="0" customWidth="1"/>
    <col min="4" max="137" width="10.59765625" style="6" customWidth="1"/>
    <col min="138" max="138" width="9" style="38" customWidth="1"/>
    <col min="139" max="16384" width="9" style="6" customWidth="1"/>
  </cols>
  <sheetData>
    <row r="1" spans="1:137" ht="17.25">
      <c r="A1" s="1" t="s">
        <v>97</v>
      </c>
      <c r="B1" s="2"/>
      <c r="C1" s="1"/>
      <c r="D1" s="15"/>
      <c r="E1" s="15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5"/>
      <c r="S1" s="15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</row>
    <row r="2" spans="1:138" s="260" customFormat="1" ht="19.5" customHeight="1">
      <c r="A2" s="345" t="s">
        <v>21</v>
      </c>
      <c r="B2" s="347" t="s">
        <v>300</v>
      </c>
      <c r="C2" s="349" t="s">
        <v>88</v>
      </c>
      <c r="D2" s="282" t="s">
        <v>89</v>
      </c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4"/>
      <c r="R2" s="282" t="s">
        <v>287</v>
      </c>
      <c r="S2" s="283"/>
      <c r="T2" s="283"/>
      <c r="U2" s="283"/>
      <c r="V2" s="283"/>
      <c r="W2" s="283"/>
      <c r="X2" s="283"/>
      <c r="Y2" s="283"/>
      <c r="Z2" s="283"/>
      <c r="AA2" s="284"/>
      <c r="AB2" s="282" t="s">
        <v>288</v>
      </c>
      <c r="AC2" s="285"/>
      <c r="AD2" s="285"/>
      <c r="AE2" s="285"/>
      <c r="AF2" s="285"/>
      <c r="AG2" s="285"/>
      <c r="AH2" s="285"/>
      <c r="AI2" s="285"/>
      <c r="AJ2" s="285"/>
      <c r="AK2" s="285"/>
      <c r="AL2" s="283"/>
      <c r="AM2" s="283"/>
      <c r="AN2" s="285"/>
      <c r="AO2" s="285"/>
      <c r="AP2" s="285"/>
      <c r="AQ2" s="285"/>
      <c r="AR2" s="285"/>
      <c r="AS2" s="285"/>
      <c r="AT2" s="285"/>
      <c r="AU2" s="285"/>
      <c r="AV2" s="285"/>
      <c r="AW2" s="285"/>
      <c r="AX2" s="285"/>
      <c r="AY2" s="286"/>
      <c r="AZ2" s="286"/>
      <c r="BA2" s="285"/>
      <c r="BB2" s="285"/>
      <c r="BC2" s="285"/>
      <c r="BD2" s="285"/>
      <c r="BE2" s="285"/>
      <c r="BF2" s="285"/>
      <c r="BG2" s="285"/>
      <c r="BH2" s="285"/>
      <c r="BI2" s="285"/>
      <c r="BJ2" s="285"/>
      <c r="BK2" s="285"/>
      <c r="BL2" s="286"/>
      <c r="BM2" s="285"/>
      <c r="BN2" s="285"/>
      <c r="BO2" s="285"/>
      <c r="BP2" s="285"/>
      <c r="BQ2" s="285"/>
      <c r="BR2" s="285"/>
      <c r="BS2" s="285"/>
      <c r="BT2" s="285"/>
      <c r="BU2" s="285"/>
      <c r="BV2" s="285"/>
      <c r="BW2" s="285"/>
      <c r="BX2" s="286"/>
      <c r="BY2" s="285"/>
      <c r="BZ2" s="285"/>
      <c r="CA2" s="285"/>
      <c r="CB2" s="285"/>
      <c r="CC2" s="285"/>
      <c r="CD2" s="285"/>
      <c r="CE2" s="285"/>
      <c r="CF2" s="285"/>
      <c r="CG2" s="285"/>
      <c r="CH2" s="285"/>
      <c r="CI2" s="285"/>
      <c r="CJ2" s="286"/>
      <c r="CK2" s="285"/>
      <c r="CL2" s="285"/>
      <c r="CM2" s="285"/>
      <c r="CN2" s="285"/>
      <c r="CO2" s="285"/>
      <c r="CP2" s="285"/>
      <c r="CQ2" s="285"/>
      <c r="CR2" s="285"/>
      <c r="CS2" s="285"/>
      <c r="CT2" s="285"/>
      <c r="CU2" s="285"/>
      <c r="CV2" s="286"/>
      <c r="CW2" s="285"/>
      <c r="CX2" s="285"/>
      <c r="CY2" s="285"/>
      <c r="CZ2" s="285"/>
      <c r="DA2" s="285"/>
      <c r="DB2" s="285"/>
      <c r="DC2" s="285"/>
      <c r="DD2" s="285"/>
      <c r="DE2" s="285"/>
      <c r="DF2" s="285"/>
      <c r="DG2" s="285"/>
      <c r="DH2" s="286"/>
      <c r="DI2" s="285"/>
      <c r="DJ2" s="285"/>
      <c r="DK2" s="287"/>
      <c r="DL2" s="259"/>
      <c r="DM2" s="39"/>
      <c r="DN2" s="39"/>
      <c r="DO2" s="39"/>
      <c r="DP2" s="39"/>
      <c r="DQ2" s="39"/>
      <c r="DR2" s="39"/>
      <c r="DS2" s="40"/>
      <c r="DT2" s="40"/>
      <c r="DU2" s="286"/>
      <c r="DV2" s="285"/>
      <c r="DW2" s="39"/>
      <c r="DX2" s="288" t="s">
        <v>289</v>
      </c>
      <c r="DY2" s="283"/>
      <c r="DZ2" s="283"/>
      <c r="EA2" s="283"/>
      <c r="EB2" s="283"/>
      <c r="EC2" s="283"/>
      <c r="ED2" s="283"/>
      <c r="EE2" s="286"/>
      <c r="EF2" s="285"/>
      <c r="EG2" s="284"/>
      <c r="EH2" s="331" t="s">
        <v>90</v>
      </c>
    </row>
    <row r="3" spans="1:138" s="260" customFormat="1" ht="19.5" customHeight="1">
      <c r="A3" s="346"/>
      <c r="B3" s="348"/>
      <c r="C3" s="350"/>
      <c r="D3" s="355" t="s">
        <v>7</v>
      </c>
      <c r="E3" s="326" t="s">
        <v>13</v>
      </c>
      <c r="F3" s="326" t="s">
        <v>290</v>
      </c>
      <c r="G3" s="326" t="s">
        <v>14</v>
      </c>
      <c r="H3" s="326" t="s">
        <v>91</v>
      </c>
      <c r="I3" s="326" t="s">
        <v>92</v>
      </c>
      <c r="J3" s="331" t="s">
        <v>16</v>
      </c>
      <c r="K3" s="331" t="s">
        <v>93</v>
      </c>
      <c r="L3" s="331" t="s">
        <v>94</v>
      </c>
      <c r="M3" s="331" t="s">
        <v>95</v>
      </c>
      <c r="N3" s="331" t="s">
        <v>254</v>
      </c>
      <c r="O3" s="331" t="s">
        <v>255</v>
      </c>
      <c r="P3" s="331" t="s">
        <v>96</v>
      </c>
      <c r="Q3" s="326" t="s">
        <v>291</v>
      </c>
      <c r="R3" s="355" t="s">
        <v>7</v>
      </c>
      <c r="S3" s="326" t="s">
        <v>13</v>
      </c>
      <c r="T3" s="326" t="s">
        <v>290</v>
      </c>
      <c r="U3" s="326" t="s">
        <v>14</v>
      </c>
      <c r="V3" s="326" t="s">
        <v>91</v>
      </c>
      <c r="W3" s="326" t="s">
        <v>92</v>
      </c>
      <c r="X3" s="331" t="s">
        <v>16</v>
      </c>
      <c r="Y3" s="331" t="s">
        <v>254</v>
      </c>
      <c r="Z3" s="331" t="s">
        <v>255</v>
      </c>
      <c r="AA3" s="326" t="s">
        <v>17</v>
      </c>
      <c r="AB3" s="355" t="s">
        <v>7</v>
      </c>
      <c r="AC3" s="326" t="s">
        <v>13</v>
      </c>
      <c r="AD3" s="326" t="s">
        <v>290</v>
      </c>
      <c r="AE3" s="326" t="s">
        <v>14</v>
      </c>
      <c r="AF3" s="326" t="s">
        <v>91</v>
      </c>
      <c r="AG3" s="326" t="s">
        <v>92</v>
      </c>
      <c r="AH3" s="331" t="s">
        <v>16</v>
      </c>
      <c r="AI3" s="331" t="s">
        <v>93</v>
      </c>
      <c r="AJ3" s="331" t="s">
        <v>94</v>
      </c>
      <c r="AK3" s="331" t="s">
        <v>95</v>
      </c>
      <c r="AL3" s="331" t="s">
        <v>254</v>
      </c>
      <c r="AM3" s="331" t="s">
        <v>255</v>
      </c>
      <c r="AN3" s="331" t="s">
        <v>96</v>
      </c>
      <c r="AO3" s="326" t="s">
        <v>291</v>
      </c>
      <c r="AP3" s="288" t="s">
        <v>292</v>
      </c>
      <c r="AQ3" s="283"/>
      <c r="AR3" s="283"/>
      <c r="AS3" s="283"/>
      <c r="AT3" s="283"/>
      <c r="AU3" s="283"/>
      <c r="AV3" s="283"/>
      <c r="AW3" s="283"/>
      <c r="AX3" s="283"/>
      <c r="AY3" s="283"/>
      <c r="AZ3" s="289"/>
      <c r="BA3" s="289"/>
      <c r="BB3" s="284"/>
      <c r="BC3" s="288" t="s">
        <v>293</v>
      </c>
      <c r="BD3" s="290"/>
      <c r="BE3" s="290"/>
      <c r="BF3" s="290"/>
      <c r="BG3" s="290"/>
      <c r="BH3" s="290"/>
      <c r="BI3" s="290"/>
      <c r="BJ3" s="290"/>
      <c r="BK3" s="290"/>
      <c r="BL3" s="289"/>
      <c r="BM3" s="289"/>
      <c r="BN3" s="291"/>
      <c r="BO3" s="288" t="s">
        <v>294</v>
      </c>
      <c r="BP3" s="283"/>
      <c r="BQ3" s="283"/>
      <c r="BR3" s="283"/>
      <c r="BS3" s="283"/>
      <c r="BT3" s="283"/>
      <c r="BU3" s="283"/>
      <c r="BV3" s="283"/>
      <c r="BW3" s="283"/>
      <c r="BX3" s="289"/>
      <c r="BY3" s="289"/>
      <c r="BZ3" s="284"/>
      <c r="CA3" s="288" t="s">
        <v>295</v>
      </c>
      <c r="CB3" s="283"/>
      <c r="CC3" s="283"/>
      <c r="CD3" s="283"/>
      <c r="CE3" s="283"/>
      <c r="CF3" s="283"/>
      <c r="CG3" s="283"/>
      <c r="CH3" s="283"/>
      <c r="CI3" s="283"/>
      <c r="CJ3" s="289"/>
      <c r="CK3" s="289"/>
      <c r="CL3" s="284"/>
      <c r="CM3" s="288" t="s">
        <v>296</v>
      </c>
      <c r="CN3" s="283"/>
      <c r="CO3" s="283"/>
      <c r="CP3" s="283"/>
      <c r="CQ3" s="283"/>
      <c r="CR3" s="283"/>
      <c r="CS3" s="283"/>
      <c r="CT3" s="283"/>
      <c r="CU3" s="283"/>
      <c r="CV3" s="289"/>
      <c r="CW3" s="289"/>
      <c r="CX3" s="284"/>
      <c r="CY3" s="288" t="s">
        <v>297</v>
      </c>
      <c r="CZ3" s="283"/>
      <c r="DA3" s="283"/>
      <c r="DB3" s="283"/>
      <c r="DC3" s="283"/>
      <c r="DD3" s="283"/>
      <c r="DE3" s="283"/>
      <c r="DF3" s="283"/>
      <c r="DG3" s="283"/>
      <c r="DH3" s="289"/>
      <c r="DI3" s="289"/>
      <c r="DJ3" s="283"/>
      <c r="DK3" s="284"/>
      <c r="DL3" s="288" t="s">
        <v>298</v>
      </c>
      <c r="DM3" s="292"/>
      <c r="DN3" s="292"/>
      <c r="DO3" s="292"/>
      <c r="DP3" s="292"/>
      <c r="DQ3" s="292"/>
      <c r="DR3" s="292"/>
      <c r="DS3" s="292"/>
      <c r="DT3" s="292"/>
      <c r="DU3" s="289"/>
      <c r="DV3" s="289"/>
      <c r="DW3" s="293"/>
      <c r="DX3" s="355" t="s">
        <v>7</v>
      </c>
      <c r="DY3" s="326" t="s">
        <v>13</v>
      </c>
      <c r="DZ3" s="326" t="s">
        <v>290</v>
      </c>
      <c r="EA3" s="326" t="s">
        <v>14</v>
      </c>
      <c r="EB3" s="326" t="s">
        <v>91</v>
      </c>
      <c r="EC3" s="326" t="s">
        <v>92</v>
      </c>
      <c r="ED3" s="331" t="s">
        <v>16</v>
      </c>
      <c r="EE3" s="331" t="s">
        <v>254</v>
      </c>
      <c r="EF3" s="331" t="s">
        <v>255</v>
      </c>
      <c r="EG3" s="326" t="s">
        <v>17</v>
      </c>
      <c r="EH3" s="340"/>
    </row>
    <row r="4" spans="1:138" s="260" customFormat="1" ht="17.25" customHeight="1">
      <c r="A4" s="346"/>
      <c r="B4" s="348"/>
      <c r="C4" s="350"/>
      <c r="D4" s="355"/>
      <c r="E4" s="332"/>
      <c r="F4" s="332"/>
      <c r="G4" s="332"/>
      <c r="H4" s="332"/>
      <c r="I4" s="332"/>
      <c r="J4" s="340"/>
      <c r="K4" s="340"/>
      <c r="L4" s="340"/>
      <c r="M4" s="340"/>
      <c r="N4" s="340"/>
      <c r="O4" s="340"/>
      <c r="P4" s="340"/>
      <c r="Q4" s="332"/>
      <c r="R4" s="355"/>
      <c r="S4" s="332"/>
      <c r="T4" s="332"/>
      <c r="U4" s="332"/>
      <c r="V4" s="332"/>
      <c r="W4" s="332"/>
      <c r="X4" s="340"/>
      <c r="Y4" s="340"/>
      <c r="Z4" s="340"/>
      <c r="AA4" s="332"/>
      <c r="AB4" s="355"/>
      <c r="AC4" s="332"/>
      <c r="AD4" s="332"/>
      <c r="AE4" s="332"/>
      <c r="AF4" s="332"/>
      <c r="AG4" s="332"/>
      <c r="AH4" s="340"/>
      <c r="AI4" s="340"/>
      <c r="AJ4" s="340"/>
      <c r="AK4" s="340"/>
      <c r="AL4" s="340"/>
      <c r="AM4" s="340"/>
      <c r="AN4" s="340"/>
      <c r="AO4" s="332"/>
      <c r="AP4" s="355" t="s">
        <v>7</v>
      </c>
      <c r="AQ4" s="326" t="s">
        <v>13</v>
      </c>
      <c r="AR4" s="326" t="s">
        <v>290</v>
      </c>
      <c r="AS4" s="326" t="s">
        <v>14</v>
      </c>
      <c r="AT4" s="326" t="s">
        <v>91</v>
      </c>
      <c r="AU4" s="326" t="s">
        <v>92</v>
      </c>
      <c r="AV4" s="331" t="s">
        <v>16</v>
      </c>
      <c r="AW4" s="331" t="s">
        <v>93</v>
      </c>
      <c r="AX4" s="331" t="s">
        <v>94</v>
      </c>
      <c r="AY4" s="331" t="s">
        <v>95</v>
      </c>
      <c r="AZ4" s="331" t="s">
        <v>254</v>
      </c>
      <c r="BA4" s="331" t="s">
        <v>255</v>
      </c>
      <c r="BB4" s="326" t="s">
        <v>17</v>
      </c>
      <c r="BC4" s="355" t="s">
        <v>7</v>
      </c>
      <c r="BD4" s="326" t="s">
        <v>13</v>
      </c>
      <c r="BE4" s="326" t="s">
        <v>290</v>
      </c>
      <c r="BF4" s="326" t="s">
        <v>14</v>
      </c>
      <c r="BG4" s="326" t="s">
        <v>91</v>
      </c>
      <c r="BH4" s="326" t="s">
        <v>92</v>
      </c>
      <c r="BI4" s="331" t="s">
        <v>16</v>
      </c>
      <c r="BJ4" s="331" t="s">
        <v>93</v>
      </c>
      <c r="BK4" s="331" t="s">
        <v>94</v>
      </c>
      <c r="BL4" s="331" t="s">
        <v>254</v>
      </c>
      <c r="BM4" s="331" t="s">
        <v>255</v>
      </c>
      <c r="BN4" s="326" t="s">
        <v>17</v>
      </c>
      <c r="BO4" s="355" t="s">
        <v>7</v>
      </c>
      <c r="BP4" s="326" t="s">
        <v>13</v>
      </c>
      <c r="BQ4" s="326" t="s">
        <v>290</v>
      </c>
      <c r="BR4" s="326" t="s">
        <v>14</v>
      </c>
      <c r="BS4" s="326" t="s">
        <v>91</v>
      </c>
      <c r="BT4" s="326" t="s">
        <v>92</v>
      </c>
      <c r="BU4" s="331" t="s">
        <v>16</v>
      </c>
      <c r="BV4" s="331" t="s">
        <v>93</v>
      </c>
      <c r="BW4" s="331" t="s">
        <v>94</v>
      </c>
      <c r="BX4" s="331" t="s">
        <v>254</v>
      </c>
      <c r="BY4" s="331" t="s">
        <v>255</v>
      </c>
      <c r="BZ4" s="326" t="s">
        <v>17</v>
      </c>
      <c r="CA4" s="355" t="s">
        <v>7</v>
      </c>
      <c r="CB4" s="326" t="s">
        <v>13</v>
      </c>
      <c r="CC4" s="326" t="s">
        <v>290</v>
      </c>
      <c r="CD4" s="326" t="s">
        <v>14</v>
      </c>
      <c r="CE4" s="326" t="s">
        <v>91</v>
      </c>
      <c r="CF4" s="326" t="s">
        <v>92</v>
      </c>
      <c r="CG4" s="331" t="s">
        <v>16</v>
      </c>
      <c r="CH4" s="331" t="s">
        <v>93</v>
      </c>
      <c r="CI4" s="331" t="s">
        <v>94</v>
      </c>
      <c r="CJ4" s="331" t="s">
        <v>254</v>
      </c>
      <c r="CK4" s="331" t="s">
        <v>255</v>
      </c>
      <c r="CL4" s="326" t="s">
        <v>17</v>
      </c>
      <c r="CM4" s="355" t="s">
        <v>7</v>
      </c>
      <c r="CN4" s="326" t="s">
        <v>13</v>
      </c>
      <c r="CO4" s="326" t="s">
        <v>290</v>
      </c>
      <c r="CP4" s="326" t="s">
        <v>14</v>
      </c>
      <c r="CQ4" s="326" t="s">
        <v>91</v>
      </c>
      <c r="CR4" s="326" t="s">
        <v>92</v>
      </c>
      <c r="CS4" s="331" t="s">
        <v>16</v>
      </c>
      <c r="CT4" s="331" t="s">
        <v>93</v>
      </c>
      <c r="CU4" s="331" t="s">
        <v>94</v>
      </c>
      <c r="CV4" s="331" t="s">
        <v>254</v>
      </c>
      <c r="CW4" s="331" t="s">
        <v>255</v>
      </c>
      <c r="CX4" s="326" t="s">
        <v>17</v>
      </c>
      <c r="CY4" s="355" t="s">
        <v>7</v>
      </c>
      <c r="CZ4" s="326" t="s">
        <v>13</v>
      </c>
      <c r="DA4" s="326" t="s">
        <v>290</v>
      </c>
      <c r="DB4" s="326" t="s">
        <v>14</v>
      </c>
      <c r="DC4" s="326" t="s">
        <v>91</v>
      </c>
      <c r="DD4" s="326" t="s">
        <v>92</v>
      </c>
      <c r="DE4" s="331" t="s">
        <v>16</v>
      </c>
      <c r="DF4" s="331" t="s">
        <v>93</v>
      </c>
      <c r="DG4" s="331" t="s">
        <v>94</v>
      </c>
      <c r="DH4" s="331" t="s">
        <v>254</v>
      </c>
      <c r="DI4" s="331" t="s">
        <v>255</v>
      </c>
      <c r="DJ4" s="331" t="s">
        <v>96</v>
      </c>
      <c r="DK4" s="326" t="s">
        <v>291</v>
      </c>
      <c r="DL4" s="355" t="s">
        <v>7</v>
      </c>
      <c r="DM4" s="326" t="s">
        <v>13</v>
      </c>
      <c r="DN4" s="326" t="s">
        <v>290</v>
      </c>
      <c r="DO4" s="326" t="s">
        <v>14</v>
      </c>
      <c r="DP4" s="326" t="s">
        <v>91</v>
      </c>
      <c r="DQ4" s="326" t="s">
        <v>92</v>
      </c>
      <c r="DR4" s="331" t="s">
        <v>16</v>
      </c>
      <c r="DS4" s="331" t="s">
        <v>93</v>
      </c>
      <c r="DT4" s="331" t="s">
        <v>94</v>
      </c>
      <c r="DU4" s="331" t="s">
        <v>254</v>
      </c>
      <c r="DV4" s="331" t="s">
        <v>255</v>
      </c>
      <c r="DW4" s="326" t="s">
        <v>17</v>
      </c>
      <c r="DX4" s="355"/>
      <c r="DY4" s="332"/>
      <c r="DZ4" s="332"/>
      <c r="EA4" s="332"/>
      <c r="EB4" s="332"/>
      <c r="EC4" s="332"/>
      <c r="ED4" s="340"/>
      <c r="EE4" s="340"/>
      <c r="EF4" s="340"/>
      <c r="EG4" s="332"/>
      <c r="EH4" s="340"/>
    </row>
    <row r="5" spans="1:138" s="260" customFormat="1" ht="17.25" customHeight="1">
      <c r="A5" s="346"/>
      <c r="B5" s="348"/>
      <c r="C5" s="350"/>
      <c r="D5" s="355"/>
      <c r="E5" s="332"/>
      <c r="F5" s="332"/>
      <c r="G5" s="332"/>
      <c r="H5" s="332"/>
      <c r="I5" s="332"/>
      <c r="J5" s="340"/>
      <c r="K5" s="340"/>
      <c r="L5" s="340"/>
      <c r="M5" s="340"/>
      <c r="N5" s="340"/>
      <c r="O5" s="340"/>
      <c r="P5" s="340"/>
      <c r="Q5" s="332"/>
      <c r="R5" s="355"/>
      <c r="S5" s="332"/>
      <c r="T5" s="332"/>
      <c r="U5" s="332"/>
      <c r="V5" s="332"/>
      <c r="W5" s="332"/>
      <c r="X5" s="340"/>
      <c r="Y5" s="340"/>
      <c r="Z5" s="340"/>
      <c r="AA5" s="332"/>
      <c r="AB5" s="355"/>
      <c r="AC5" s="332"/>
      <c r="AD5" s="332"/>
      <c r="AE5" s="332"/>
      <c r="AF5" s="332"/>
      <c r="AG5" s="332"/>
      <c r="AH5" s="340"/>
      <c r="AI5" s="340"/>
      <c r="AJ5" s="340"/>
      <c r="AK5" s="340"/>
      <c r="AL5" s="340"/>
      <c r="AM5" s="340"/>
      <c r="AN5" s="340"/>
      <c r="AO5" s="332"/>
      <c r="AP5" s="355"/>
      <c r="AQ5" s="332"/>
      <c r="AR5" s="332"/>
      <c r="AS5" s="332"/>
      <c r="AT5" s="332"/>
      <c r="AU5" s="332"/>
      <c r="AV5" s="340"/>
      <c r="AW5" s="340"/>
      <c r="AX5" s="340"/>
      <c r="AY5" s="340"/>
      <c r="AZ5" s="340"/>
      <c r="BA5" s="340"/>
      <c r="BB5" s="332"/>
      <c r="BC5" s="355"/>
      <c r="BD5" s="332"/>
      <c r="BE5" s="332"/>
      <c r="BF5" s="332"/>
      <c r="BG5" s="332"/>
      <c r="BH5" s="332"/>
      <c r="BI5" s="340"/>
      <c r="BJ5" s="340"/>
      <c r="BK5" s="340"/>
      <c r="BL5" s="340"/>
      <c r="BM5" s="340"/>
      <c r="BN5" s="332"/>
      <c r="BO5" s="355"/>
      <c r="BP5" s="332"/>
      <c r="BQ5" s="332"/>
      <c r="BR5" s="332"/>
      <c r="BS5" s="332"/>
      <c r="BT5" s="332"/>
      <c r="BU5" s="340"/>
      <c r="BV5" s="340"/>
      <c r="BW5" s="340"/>
      <c r="BX5" s="340"/>
      <c r="BY5" s="340"/>
      <c r="BZ5" s="332"/>
      <c r="CA5" s="355"/>
      <c r="CB5" s="332"/>
      <c r="CC5" s="332"/>
      <c r="CD5" s="332"/>
      <c r="CE5" s="332"/>
      <c r="CF5" s="332"/>
      <c r="CG5" s="340"/>
      <c r="CH5" s="340"/>
      <c r="CI5" s="340"/>
      <c r="CJ5" s="340"/>
      <c r="CK5" s="340"/>
      <c r="CL5" s="332"/>
      <c r="CM5" s="355"/>
      <c r="CN5" s="332"/>
      <c r="CO5" s="332"/>
      <c r="CP5" s="332"/>
      <c r="CQ5" s="332"/>
      <c r="CR5" s="332"/>
      <c r="CS5" s="340"/>
      <c r="CT5" s="340"/>
      <c r="CU5" s="340"/>
      <c r="CV5" s="340"/>
      <c r="CW5" s="340"/>
      <c r="CX5" s="332"/>
      <c r="CY5" s="355"/>
      <c r="CZ5" s="332"/>
      <c r="DA5" s="332"/>
      <c r="DB5" s="332"/>
      <c r="DC5" s="332"/>
      <c r="DD5" s="332"/>
      <c r="DE5" s="340"/>
      <c r="DF5" s="340"/>
      <c r="DG5" s="340"/>
      <c r="DH5" s="340"/>
      <c r="DI5" s="340"/>
      <c r="DJ5" s="340"/>
      <c r="DK5" s="332"/>
      <c r="DL5" s="355"/>
      <c r="DM5" s="332"/>
      <c r="DN5" s="332"/>
      <c r="DO5" s="332"/>
      <c r="DP5" s="332"/>
      <c r="DQ5" s="332"/>
      <c r="DR5" s="340"/>
      <c r="DS5" s="340"/>
      <c r="DT5" s="340"/>
      <c r="DU5" s="340"/>
      <c r="DV5" s="340"/>
      <c r="DW5" s="332"/>
      <c r="DX5" s="355"/>
      <c r="DY5" s="332"/>
      <c r="DZ5" s="332"/>
      <c r="EA5" s="332"/>
      <c r="EB5" s="332"/>
      <c r="EC5" s="332"/>
      <c r="ED5" s="340"/>
      <c r="EE5" s="340"/>
      <c r="EF5" s="340"/>
      <c r="EG5" s="332"/>
      <c r="EH5" s="340"/>
    </row>
    <row r="6" spans="1:138" s="260" customFormat="1" ht="15" customHeight="1">
      <c r="A6" s="304"/>
      <c r="B6" s="318"/>
      <c r="C6" s="319"/>
      <c r="D6" s="264" t="s">
        <v>65</v>
      </c>
      <c r="E6" s="270" t="s">
        <v>65</v>
      </c>
      <c r="F6" s="270" t="s">
        <v>65</v>
      </c>
      <c r="G6" s="270" t="s">
        <v>65</v>
      </c>
      <c r="H6" s="270" t="s">
        <v>65</v>
      </c>
      <c r="I6" s="270" t="s">
        <v>65</v>
      </c>
      <c r="J6" s="270" t="s">
        <v>65</v>
      </c>
      <c r="K6" s="270" t="s">
        <v>65</v>
      </c>
      <c r="L6" s="270" t="s">
        <v>65</v>
      </c>
      <c r="M6" s="270" t="s">
        <v>65</v>
      </c>
      <c r="N6" s="270" t="s">
        <v>65</v>
      </c>
      <c r="O6" s="270" t="s">
        <v>65</v>
      </c>
      <c r="P6" s="270" t="s">
        <v>65</v>
      </c>
      <c r="Q6" s="270" t="s">
        <v>65</v>
      </c>
      <c r="R6" s="264" t="s">
        <v>65</v>
      </c>
      <c r="S6" s="270" t="s">
        <v>65</v>
      </c>
      <c r="T6" s="270" t="s">
        <v>65</v>
      </c>
      <c r="U6" s="270" t="s">
        <v>65</v>
      </c>
      <c r="V6" s="270" t="s">
        <v>65</v>
      </c>
      <c r="W6" s="270" t="s">
        <v>65</v>
      </c>
      <c r="X6" s="270" t="s">
        <v>65</v>
      </c>
      <c r="Y6" s="270" t="s">
        <v>65</v>
      </c>
      <c r="Z6" s="270" t="s">
        <v>65</v>
      </c>
      <c r="AA6" s="270" t="s">
        <v>65</v>
      </c>
      <c r="AB6" s="264" t="s">
        <v>65</v>
      </c>
      <c r="AC6" s="270" t="s">
        <v>65</v>
      </c>
      <c r="AD6" s="270" t="s">
        <v>65</v>
      </c>
      <c r="AE6" s="270" t="s">
        <v>65</v>
      </c>
      <c r="AF6" s="270" t="s">
        <v>65</v>
      </c>
      <c r="AG6" s="270" t="s">
        <v>65</v>
      </c>
      <c r="AH6" s="270" t="s">
        <v>65</v>
      </c>
      <c r="AI6" s="270" t="s">
        <v>65</v>
      </c>
      <c r="AJ6" s="270" t="s">
        <v>65</v>
      </c>
      <c r="AK6" s="270" t="s">
        <v>65</v>
      </c>
      <c r="AL6" s="270" t="s">
        <v>65</v>
      </c>
      <c r="AM6" s="270" t="s">
        <v>65</v>
      </c>
      <c r="AN6" s="270" t="s">
        <v>65</v>
      </c>
      <c r="AO6" s="270" t="s">
        <v>65</v>
      </c>
      <c r="AP6" s="264" t="s">
        <v>65</v>
      </c>
      <c r="AQ6" s="270" t="s">
        <v>65</v>
      </c>
      <c r="AR6" s="270" t="s">
        <v>65</v>
      </c>
      <c r="AS6" s="270" t="s">
        <v>65</v>
      </c>
      <c r="AT6" s="270" t="s">
        <v>65</v>
      </c>
      <c r="AU6" s="270" t="s">
        <v>65</v>
      </c>
      <c r="AV6" s="270" t="s">
        <v>65</v>
      </c>
      <c r="AW6" s="270" t="s">
        <v>65</v>
      </c>
      <c r="AX6" s="270" t="s">
        <v>65</v>
      </c>
      <c r="AY6" s="270" t="s">
        <v>65</v>
      </c>
      <c r="AZ6" s="270" t="s">
        <v>65</v>
      </c>
      <c r="BA6" s="270" t="s">
        <v>65</v>
      </c>
      <c r="BB6" s="270" t="s">
        <v>65</v>
      </c>
      <c r="BC6" s="264" t="s">
        <v>65</v>
      </c>
      <c r="BD6" s="270" t="s">
        <v>65</v>
      </c>
      <c r="BE6" s="270" t="s">
        <v>65</v>
      </c>
      <c r="BF6" s="270" t="s">
        <v>65</v>
      </c>
      <c r="BG6" s="270" t="s">
        <v>65</v>
      </c>
      <c r="BH6" s="270" t="s">
        <v>65</v>
      </c>
      <c r="BI6" s="270" t="s">
        <v>65</v>
      </c>
      <c r="BJ6" s="270" t="s">
        <v>65</v>
      </c>
      <c r="BK6" s="270" t="s">
        <v>65</v>
      </c>
      <c r="BL6" s="270" t="s">
        <v>65</v>
      </c>
      <c r="BM6" s="270" t="s">
        <v>65</v>
      </c>
      <c r="BN6" s="270" t="s">
        <v>65</v>
      </c>
      <c r="BO6" s="264" t="s">
        <v>65</v>
      </c>
      <c r="BP6" s="270" t="s">
        <v>65</v>
      </c>
      <c r="BQ6" s="270" t="s">
        <v>65</v>
      </c>
      <c r="BR6" s="270" t="s">
        <v>65</v>
      </c>
      <c r="BS6" s="270" t="s">
        <v>65</v>
      </c>
      <c r="BT6" s="270" t="s">
        <v>65</v>
      </c>
      <c r="BU6" s="270" t="s">
        <v>65</v>
      </c>
      <c r="BV6" s="270" t="s">
        <v>65</v>
      </c>
      <c r="BW6" s="270" t="s">
        <v>65</v>
      </c>
      <c r="BX6" s="270" t="s">
        <v>65</v>
      </c>
      <c r="BY6" s="270" t="s">
        <v>65</v>
      </c>
      <c r="BZ6" s="270" t="s">
        <v>65</v>
      </c>
      <c r="CA6" s="264" t="s">
        <v>65</v>
      </c>
      <c r="CB6" s="270" t="s">
        <v>65</v>
      </c>
      <c r="CC6" s="270" t="s">
        <v>65</v>
      </c>
      <c r="CD6" s="270" t="s">
        <v>65</v>
      </c>
      <c r="CE6" s="270" t="s">
        <v>65</v>
      </c>
      <c r="CF6" s="270" t="s">
        <v>65</v>
      </c>
      <c r="CG6" s="270" t="s">
        <v>65</v>
      </c>
      <c r="CH6" s="270" t="s">
        <v>65</v>
      </c>
      <c r="CI6" s="270" t="s">
        <v>65</v>
      </c>
      <c r="CJ6" s="270" t="s">
        <v>65</v>
      </c>
      <c r="CK6" s="270" t="s">
        <v>65</v>
      </c>
      <c r="CL6" s="270" t="s">
        <v>65</v>
      </c>
      <c r="CM6" s="264" t="s">
        <v>65</v>
      </c>
      <c r="CN6" s="270" t="s">
        <v>65</v>
      </c>
      <c r="CO6" s="270" t="s">
        <v>65</v>
      </c>
      <c r="CP6" s="270" t="s">
        <v>65</v>
      </c>
      <c r="CQ6" s="270" t="s">
        <v>65</v>
      </c>
      <c r="CR6" s="270" t="s">
        <v>65</v>
      </c>
      <c r="CS6" s="270" t="s">
        <v>65</v>
      </c>
      <c r="CT6" s="270" t="s">
        <v>65</v>
      </c>
      <c r="CU6" s="270" t="s">
        <v>65</v>
      </c>
      <c r="CV6" s="270" t="s">
        <v>65</v>
      </c>
      <c r="CW6" s="270" t="s">
        <v>65</v>
      </c>
      <c r="CX6" s="270" t="s">
        <v>65</v>
      </c>
      <c r="CY6" s="264" t="s">
        <v>65</v>
      </c>
      <c r="CZ6" s="270" t="s">
        <v>65</v>
      </c>
      <c r="DA6" s="270" t="s">
        <v>65</v>
      </c>
      <c r="DB6" s="270" t="s">
        <v>65</v>
      </c>
      <c r="DC6" s="270" t="s">
        <v>65</v>
      </c>
      <c r="DD6" s="270" t="s">
        <v>65</v>
      </c>
      <c r="DE6" s="270" t="s">
        <v>65</v>
      </c>
      <c r="DF6" s="270" t="s">
        <v>65</v>
      </c>
      <c r="DG6" s="270" t="s">
        <v>65</v>
      </c>
      <c r="DH6" s="270" t="s">
        <v>65</v>
      </c>
      <c r="DI6" s="270" t="s">
        <v>65</v>
      </c>
      <c r="DJ6" s="270" t="s">
        <v>65</v>
      </c>
      <c r="DK6" s="270" t="s">
        <v>65</v>
      </c>
      <c r="DL6" s="264" t="s">
        <v>65</v>
      </c>
      <c r="DM6" s="270" t="s">
        <v>65</v>
      </c>
      <c r="DN6" s="270" t="s">
        <v>65</v>
      </c>
      <c r="DO6" s="270" t="s">
        <v>65</v>
      </c>
      <c r="DP6" s="270" t="s">
        <v>65</v>
      </c>
      <c r="DQ6" s="270" t="s">
        <v>65</v>
      </c>
      <c r="DR6" s="270" t="s">
        <v>65</v>
      </c>
      <c r="DS6" s="270" t="s">
        <v>65</v>
      </c>
      <c r="DT6" s="270" t="s">
        <v>65</v>
      </c>
      <c r="DU6" s="270" t="s">
        <v>65</v>
      </c>
      <c r="DV6" s="270" t="s">
        <v>65</v>
      </c>
      <c r="DW6" s="270" t="s">
        <v>65</v>
      </c>
      <c r="DX6" s="264" t="s">
        <v>65</v>
      </c>
      <c r="DY6" s="270" t="s">
        <v>65</v>
      </c>
      <c r="DZ6" s="270" t="s">
        <v>65</v>
      </c>
      <c r="EA6" s="270" t="s">
        <v>65</v>
      </c>
      <c r="EB6" s="270" t="s">
        <v>65</v>
      </c>
      <c r="EC6" s="270" t="s">
        <v>65</v>
      </c>
      <c r="ED6" s="270" t="s">
        <v>65</v>
      </c>
      <c r="EE6" s="270" t="s">
        <v>65</v>
      </c>
      <c r="EF6" s="270" t="s">
        <v>65</v>
      </c>
      <c r="EG6" s="270" t="s">
        <v>65</v>
      </c>
      <c r="EH6" s="356"/>
    </row>
    <row r="7" spans="1:138" s="267" customFormat="1" ht="13.5">
      <c r="A7" s="280" t="str">
        <f>A8</f>
        <v>茨城県</v>
      </c>
      <c r="B7" s="280">
        <f>INT(B8/1000)*1000</f>
        <v>8000</v>
      </c>
      <c r="C7" s="280" t="s">
        <v>354</v>
      </c>
      <c r="D7" s="278">
        <f aca="true" t="shared" si="0" ref="D7:AI7">SUM(D8:D200)</f>
        <v>203769</v>
      </c>
      <c r="E7" s="278">
        <f t="shared" si="0"/>
        <v>87397</v>
      </c>
      <c r="F7" s="278">
        <f t="shared" si="0"/>
        <v>35803</v>
      </c>
      <c r="G7" s="278">
        <f t="shared" si="0"/>
        <v>21713</v>
      </c>
      <c r="H7" s="278">
        <f t="shared" si="0"/>
        <v>4985</v>
      </c>
      <c r="I7" s="278">
        <f t="shared" si="0"/>
        <v>1793</v>
      </c>
      <c r="J7" s="278">
        <f t="shared" si="0"/>
        <v>3236</v>
      </c>
      <c r="K7" s="278">
        <f t="shared" si="0"/>
        <v>3</v>
      </c>
      <c r="L7" s="278">
        <f t="shared" si="0"/>
        <v>0</v>
      </c>
      <c r="M7" s="278">
        <f t="shared" si="0"/>
        <v>9854</v>
      </c>
      <c r="N7" s="278">
        <f t="shared" si="0"/>
        <v>3322</v>
      </c>
      <c r="O7" s="278">
        <f t="shared" si="0"/>
        <v>0</v>
      </c>
      <c r="P7" s="278">
        <f t="shared" si="0"/>
        <v>31226</v>
      </c>
      <c r="Q7" s="278">
        <f t="shared" si="0"/>
        <v>4437</v>
      </c>
      <c r="R7" s="278">
        <f t="shared" si="0"/>
        <v>61894</v>
      </c>
      <c r="S7" s="278">
        <f t="shared" si="0"/>
        <v>49057</v>
      </c>
      <c r="T7" s="278">
        <f t="shared" si="0"/>
        <v>2293</v>
      </c>
      <c r="U7" s="278">
        <f t="shared" si="0"/>
        <v>6987</v>
      </c>
      <c r="V7" s="278">
        <f t="shared" si="0"/>
        <v>1268</v>
      </c>
      <c r="W7" s="278">
        <f t="shared" si="0"/>
        <v>11</v>
      </c>
      <c r="X7" s="278">
        <f t="shared" si="0"/>
        <v>2048</v>
      </c>
      <c r="Y7" s="278">
        <f t="shared" si="0"/>
        <v>0</v>
      </c>
      <c r="Z7" s="278">
        <f t="shared" si="0"/>
        <v>0</v>
      </c>
      <c r="AA7" s="278">
        <f t="shared" si="0"/>
        <v>230</v>
      </c>
      <c r="AB7" s="278">
        <f t="shared" si="0"/>
        <v>105211</v>
      </c>
      <c r="AC7" s="278">
        <f t="shared" si="0"/>
        <v>5645</v>
      </c>
      <c r="AD7" s="278">
        <f t="shared" si="0"/>
        <v>32175</v>
      </c>
      <c r="AE7" s="278">
        <f t="shared" si="0"/>
        <v>12758</v>
      </c>
      <c r="AF7" s="278">
        <f t="shared" si="0"/>
        <v>3571</v>
      </c>
      <c r="AG7" s="278">
        <f t="shared" si="0"/>
        <v>1773</v>
      </c>
      <c r="AH7" s="278">
        <f t="shared" si="0"/>
        <v>679</v>
      </c>
      <c r="AI7" s="278">
        <f t="shared" si="0"/>
        <v>3</v>
      </c>
      <c r="AJ7" s="278">
        <f aca="true" t="shared" si="1" ref="AJ7:BO7">SUM(AJ8:AJ200)</f>
        <v>0</v>
      </c>
      <c r="AK7" s="278">
        <f t="shared" si="1"/>
        <v>9854</v>
      </c>
      <c r="AL7" s="278">
        <f t="shared" si="1"/>
        <v>3322</v>
      </c>
      <c r="AM7" s="278">
        <f t="shared" si="1"/>
        <v>0</v>
      </c>
      <c r="AN7" s="278">
        <f t="shared" si="1"/>
        <v>31226</v>
      </c>
      <c r="AO7" s="278">
        <f t="shared" si="1"/>
        <v>4205</v>
      </c>
      <c r="AP7" s="278">
        <f t="shared" si="1"/>
        <v>17846</v>
      </c>
      <c r="AQ7" s="278">
        <f t="shared" si="1"/>
        <v>1158</v>
      </c>
      <c r="AR7" s="278">
        <f t="shared" si="1"/>
        <v>941</v>
      </c>
      <c r="AS7" s="278">
        <f t="shared" si="1"/>
        <v>0</v>
      </c>
      <c r="AT7" s="278">
        <f t="shared" si="1"/>
        <v>10</v>
      </c>
      <c r="AU7" s="278">
        <f t="shared" si="1"/>
        <v>0</v>
      </c>
      <c r="AV7" s="278">
        <f t="shared" si="1"/>
        <v>47</v>
      </c>
      <c r="AW7" s="278">
        <f t="shared" si="1"/>
        <v>0</v>
      </c>
      <c r="AX7" s="278">
        <f t="shared" si="1"/>
        <v>0</v>
      </c>
      <c r="AY7" s="278">
        <f t="shared" si="1"/>
        <v>9854</v>
      </c>
      <c r="AZ7" s="278">
        <f t="shared" si="1"/>
        <v>3322</v>
      </c>
      <c r="BA7" s="278">
        <f t="shared" si="1"/>
        <v>0</v>
      </c>
      <c r="BB7" s="278">
        <f t="shared" si="1"/>
        <v>2514</v>
      </c>
      <c r="BC7" s="278">
        <f t="shared" si="1"/>
        <v>27391</v>
      </c>
      <c r="BD7" s="278">
        <f t="shared" si="1"/>
        <v>127</v>
      </c>
      <c r="BE7" s="278">
        <f t="shared" si="1"/>
        <v>20953</v>
      </c>
      <c r="BF7" s="278">
        <f t="shared" si="1"/>
        <v>4702</v>
      </c>
      <c r="BG7" s="278">
        <f t="shared" si="1"/>
        <v>660</v>
      </c>
      <c r="BH7" s="278">
        <f t="shared" si="1"/>
        <v>0</v>
      </c>
      <c r="BI7" s="278">
        <f t="shared" si="1"/>
        <v>0</v>
      </c>
      <c r="BJ7" s="278">
        <f t="shared" si="1"/>
        <v>0</v>
      </c>
      <c r="BK7" s="278">
        <f t="shared" si="1"/>
        <v>0</v>
      </c>
      <c r="BL7" s="278">
        <f t="shared" si="1"/>
        <v>0</v>
      </c>
      <c r="BM7" s="278">
        <f t="shared" si="1"/>
        <v>0</v>
      </c>
      <c r="BN7" s="278">
        <f t="shared" si="1"/>
        <v>949</v>
      </c>
      <c r="BO7" s="278">
        <f t="shared" si="1"/>
        <v>3</v>
      </c>
      <c r="BP7" s="278">
        <f aca="true" t="shared" si="2" ref="BP7:CU7">SUM(BP8:BP200)</f>
        <v>0</v>
      </c>
      <c r="BQ7" s="278">
        <f t="shared" si="2"/>
        <v>0</v>
      </c>
      <c r="BR7" s="278">
        <f t="shared" si="2"/>
        <v>0</v>
      </c>
      <c r="BS7" s="278">
        <f t="shared" si="2"/>
        <v>0</v>
      </c>
      <c r="BT7" s="278">
        <f t="shared" si="2"/>
        <v>0</v>
      </c>
      <c r="BU7" s="278">
        <f t="shared" si="2"/>
        <v>0</v>
      </c>
      <c r="BV7" s="278">
        <f t="shared" si="2"/>
        <v>3</v>
      </c>
      <c r="BW7" s="278">
        <f t="shared" si="2"/>
        <v>0</v>
      </c>
      <c r="BX7" s="278">
        <f t="shared" si="2"/>
        <v>0</v>
      </c>
      <c r="BY7" s="278">
        <f t="shared" si="2"/>
        <v>0</v>
      </c>
      <c r="BZ7" s="278">
        <f t="shared" si="2"/>
        <v>0</v>
      </c>
      <c r="CA7" s="278">
        <f t="shared" si="2"/>
        <v>0</v>
      </c>
      <c r="CB7" s="278">
        <f t="shared" si="2"/>
        <v>0</v>
      </c>
      <c r="CC7" s="278">
        <f t="shared" si="2"/>
        <v>0</v>
      </c>
      <c r="CD7" s="278">
        <f t="shared" si="2"/>
        <v>0</v>
      </c>
      <c r="CE7" s="278">
        <f t="shared" si="2"/>
        <v>0</v>
      </c>
      <c r="CF7" s="278">
        <f t="shared" si="2"/>
        <v>0</v>
      </c>
      <c r="CG7" s="278">
        <f t="shared" si="2"/>
        <v>0</v>
      </c>
      <c r="CH7" s="278">
        <f t="shared" si="2"/>
        <v>0</v>
      </c>
      <c r="CI7" s="278">
        <f t="shared" si="2"/>
        <v>0</v>
      </c>
      <c r="CJ7" s="278">
        <f t="shared" si="2"/>
        <v>0</v>
      </c>
      <c r="CK7" s="278">
        <f t="shared" si="2"/>
        <v>0</v>
      </c>
      <c r="CL7" s="278">
        <f t="shared" si="2"/>
        <v>0</v>
      </c>
      <c r="CM7" s="278">
        <f t="shared" si="2"/>
        <v>0</v>
      </c>
      <c r="CN7" s="278">
        <f t="shared" si="2"/>
        <v>0</v>
      </c>
      <c r="CO7" s="278">
        <f t="shared" si="2"/>
        <v>0</v>
      </c>
      <c r="CP7" s="278">
        <f t="shared" si="2"/>
        <v>0</v>
      </c>
      <c r="CQ7" s="278">
        <f t="shared" si="2"/>
        <v>0</v>
      </c>
      <c r="CR7" s="278">
        <f t="shared" si="2"/>
        <v>0</v>
      </c>
      <c r="CS7" s="278">
        <f t="shared" si="2"/>
        <v>0</v>
      </c>
      <c r="CT7" s="278">
        <f t="shared" si="2"/>
        <v>0</v>
      </c>
      <c r="CU7" s="278">
        <f t="shared" si="2"/>
        <v>0</v>
      </c>
      <c r="CV7" s="278">
        <f aca="true" t="shared" si="3" ref="CV7:EA7">SUM(CV8:CV200)</f>
        <v>0</v>
      </c>
      <c r="CW7" s="278">
        <f t="shared" si="3"/>
        <v>0</v>
      </c>
      <c r="CX7" s="278">
        <f t="shared" si="3"/>
        <v>0</v>
      </c>
      <c r="CY7" s="278">
        <f t="shared" si="3"/>
        <v>31226</v>
      </c>
      <c r="CZ7" s="278">
        <f t="shared" si="3"/>
        <v>0</v>
      </c>
      <c r="DA7" s="278">
        <f t="shared" si="3"/>
        <v>0</v>
      </c>
      <c r="DB7" s="278">
        <f t="shared" si="3"/>
        <v>0</v>
      </c>
      <c r="DC7" s="278">
        <f t="shared" si="3"/>
        <v>0</v>
      </c>
      <c r="DD7" s="278">
        <f t="shared" si="3"/>
        <v>0</v>
      </c>
      <c r="DE7" s="278">
        <f t="shared" si="3"/>
        <v>0</v>
      </c>
      <c r="DF7" s="278">
        <f t="shared" si="3"/>
        <v>0</v>
      </c>
      <c r="DG7" s="278">
        <f t="shared" si="3"/>
        <v>0</v>
      </c>
      <c r="DH7" s="278">
        <f t="shared" si="3"/>
        <v>0</v>
      </c>
      <c r="DI7" s="278">
        <f t="shared" si="3"/>
        <v>0</v>
      </c>
      <c r="DJ7" s="278">
        <f t="shared" si="3"/>
        <v>31226</v>
      </c>
      <c r="DK7" s="278">
        <f t="shared" si="3"/>
        <v>0</v>
      </c>
      <c r="DL7" s="278">
        <f t="shared" si="3"/>
        <v>28745</v>
      </c>
      <c r="DM7" s="278">
        <f t="shared" si="3"/>
        <v>4360</v>
      </c>
      <c r="DN7" s="278">
        <f t="shared" si="3"/>
        <v>10281</v>
      </c>
      <c r="DO7" s="278">
        <f t="shared" si="3"/>
        <v>8056</v>
      </c>
      <c r="DP7" s="278">
        <f t="shared" si="3"/>
        <v>2901</v>
      </c>
      <c r="DQ7" s="278">
        <f t="shared" si="3"/>
        <v>1773</v>
      </c>
      <c r="DR7" s="278">
        <f t="shared" si="3"/>
        <v>632</v>
      </c>
      <c r="DS7" s="278">
        <f t="shared" si="3"/>
        <v>0</v>
      </c>
      <c r="DT7" s="278">
        <f t="shared" si="3"/>
        <v>0</v>
      </c>
      <c r="DU7" s="278">
        <f t="shared" si="3"/>
        <v>0</v>
      </c>
      <c r="DV7" s="278">
        <f t="shared" si="3"/>
        <v>0</v>
      </c>
      <c r="DW7" s="278">
        <f t="shared" si="3"/>
        <v>742</v>
      </c>
      <c r="DX7" s="278">
        <f t="shared" si="3"/>
        <v>36664</v>
      </c>
      <c r="DY7" s="278">
        <f t="shared" si="3"/>
        <v>32695</v>
      </c>
      <c r="DZ7" s="278">
        <f t="shared" si="3"/>
        <v>1335</v>
      </c>
      <c r="EA7" s="278">
        <f t="shared" si="3"/>
        <v>1968</v>
      </c>
      <c r="EB7" s="278">
        <f>SUM(EB8:EB200)</f>
        <v>146</v>
      </c>
      <c r="EC7" s="278">
        <f>SUM(EC8:EC200)</f>
        <v>9</v>
      </c>
      <c r="ED7" s="278">
        <f>SUM(ED8:ED200)</f>
        <v>509</v>
      </c>
      <c r="EE7" s="278">
        <f>SUM(EE8:EE200)</f>
        <v>0</v>
      </c>
      <c r="EF7" s="278">
        <f>SUM(EF8:EF200)</f>
        <v>0</v>
      </c>
      <c r="EG7" s="278">
        <f>SUM(EG8:EG200)</f>
        <v>2</v>
      </c>
      <c r="EH7" s="281"/>
    </row>
    <row r="8" spans="1:138" s="267" customFormat="1" ht="13.5">
      <c r="A8" s="415" t="s">
        <v>362</v>
      </c>
      <c r="B8" s="415">
        <v>8201</v>
      </c>
      <c r="C8" s="415" t="s">
        <v>402</v>
      </c>
      <c r="D8" s="297">
        <f aca="true" t="shared" si="4" ref="D8:D51">SUM(E8:Q8)</f>
        <v>13913</v>
      </c>
      <c r="E8" s="297">
        <f aca="true" t="shared" si="5" ref="E8:J51">SUM(S8,AC8,DY8)</f>
        <v>7885</v>
      </c>
      <c r="F8" s="297">
        <f t="shared" si="5"/>
        <v>3748</v>
      </c>
      <c r="G8" s="297">
        <f t="shared" si="5"/>
        <v>1854</v>
      </c>
      <c r="H8" s="297">
        <f t="shared" si="5"/>
        <v>297</v>
      </c>
      <c r="I8" s="297">
        <f t="shared" si="5"/>
        <v>3</v>
      </c>
      <c r="J8" s="297">
        <f t="shared" si="5"/>
        <v>121</v>
      </c>
      <c r="K8" s="297">
        <f aca="true" t="shared" si="6" ref="K8:M51">AI8</f>
        <v>0</v>
      </c>
      <c r="L8" s="297">
        <f t="shared" si="6"/>
        <v>0</v>
      </c>
      <c r="M8" s="297">
        <f t="shared" si="6"/>
        <v>0</v>
      </c>
      <c r="N8" s="297">
        <f aca="true" t="shared" si="7" ref="N8:O51">SUM(Y8,AL8,EE8)</f>
        <v>0</v>
      </c>
      <c r="O8" s="297">
        <f t="shared" si="7"/>
        <v>0</v>
      </c>
      <c r="P8" s="297">
        <f aca="true" t="shared" si="8" ref="P8:P51">AN8</f>
        <v>0</v>
      </c>
      <c r="Q8" s="297">
        <f aca="true" t="shared" si="9" ref="Q8:Q51">SUM(AA8,AO8,EG8)</f>
        <v>5</v>
      </c>
      <c r="R8" s="297">
        <f aca="true" t="shared" si="10" ref="R8:R51">SUM(S8:AA8)</f>
        <v>0</v>
      </c>
      <c r="S8" s="416"/>
      <c r="T8" s="416"/>
      <c r="U8" s="416"/>
      <c r="V8" s="416"/>
      <c r="W8" s="416"/>
      <c r="X8" s="416"/>
      <c r="Y8" s="416"/>
      <c r="Z8" s="416"/>
      <c r="AA8" s="416"/>
      <c r="AB8" s="297">
        <f aca="true" t="shared" si="11" ref="AB8:AB51">SUM(AC8:AO8)</f>
        <v>5286</v>
      </c>
      <c r="AC8" s="297">
        <f aca="true" t="shared" si="12" ref="AC8:AJ51">SUM(AQ8,BD8,BP8,CB8,CN8,CZ8,DM8)</f>
        <v>1006</v>
      </c>
      <c r="AD8" s="297">
        <f t="shared" si="12"/>
        <v>3019</v>
      </c>
      <c r="AE8" s="297">
        <f t="shared" si="12"/>
        <v>963</v>
      </c>
      <c r="AF8" s="297">
        <f t="shared" si="12"/>
        <v>220</v>
      </c>
      <c r="AG8" s="297">
        <f t="shared" si="12"/>
        <v>1</v>
      </c>
      <c r="AH8" s="297">
        <f t="shared" si="12"/>
        <v>72</v>
      </c>
      <c r="AI8" s="297">
        <f t="shared" si="12"/>
        <v>0</v>
      </c>
      <c r="AJ8" s="297">
        <f t="shared" si="12"/>
        <v>0</v>
      </c>
      <c r="AK8" s="297">
        <f aca="true" t="shared" si="13" ref="AK8:AK51">AY8</f>
        <v>0</v>
      </c>
      <c r="AL8" s="297">
        <f aca="true" t="shared" si="14" ref="AL8:AM51">SUM(AZ8,BL8,BX8,CJ8,CV8,DH8,DU8)</f>
        <v>0</v>
      </c>
      <c r="AM8" s="297">
        <f t="shared" si="14"/>
        <v>0</v>
      </c>
      <c r="AN8" s="297">
        <f aca="true" t="shared" si="15" ref="AN8:AN51">DJ8</f>
        <v>0</v>
      </c>
      <c r="AO8" s="297">
        <f aca="true" t="shared" si="16" ref="AO8:AO51">SUM(BB8,BN8,BZ8,CL8,CX8,DK8,DW8)</f>
        <v>5</v>
      </c>
      <c r="AP8" s="297">
        <f aca="true" t="shared" si="17" ref="AP8:AP51">SUM(AQ8:BB8)</f>
        <v>818</v>
      </c>
      <c r="AQ8" s="416">
        <v>816</v>
      </c>
      <c r="AR8" s="416"/>
      <c r="AS8" s="416"/>
      <c r="AT8" s="416">
        <v>2</v>
      </c>
      <c r="AU8" s="416"/>
      <c r="AV8" s="416"/>
      <c r="AW8" s="416"/>
      <c r="AX8" s="416"/>
      <c r="AY8" s="416"/>
      <c r="AZ8" s="416"/>
      <c r="BA8" s="416"/>
      <c r="BB8" s="416"/>
      <c r="BC8" s="297">
        <f aca="true" t="shared" si="18" ref="BC8:BC51">SUM(BD8:BN8)</f>
        <v>2239</v>
      </c>
      <c r="BD8" s="416"/>
      <c r="BE8" s="416">
        <v>2123</v>
      </c>
      <c r="BF8" s="416">
        <v>116</v>
      </c>
      <c r="BG8" s="416"/>
      <c r="BH8" s="416"/>
      <c r="BI8" s="416"/>
      <c r="BJ8" s="416"/>
      <c r="BK8" s="416"/>
      <c r="BL8" s="416"/>
      <c r="BM8" s="416"/>
      <c r="BN8" s="416"/>
      <c r="BO8" s="297">
        <f aca="true" t="shared" si="19" ref="BO8:BO51">SUM(BP8:BZ8)</f>
        <v>0</v>
      </c>
      <c r="BP8" s="416"/>
      <c r="BQ8" s="416"/>
      <c r="BR8" s="416"/>
      <c r="BS8" s="416"/>
      <c r="BT8" s="416"/>
      <c r="BU8" s="416"/>
      <c r="BV8" s="416"/>
      <c r="BW8" s="416"/>
      <c r="BX8" s="416"/>
      <c r="BY8" s="416"/>
      <c r="BZ8" s="416"/>
      <c r="CA8" s="297">
        <f aca="true" t="shared" si="20" ref="CA8:CA51">SUM(CB8:CL8)</f>
        <v>0</v>
      </c>
      <c r="CB8" s="416"/>
      <c r="CC8" s="416"/>
      <c r="CD8" s="416"/>
      <c r="CE8" s="416"/>
      <c r="CF8" s="416"/>
      <c r="CG8" s="416"/>
      <c r="CH8" s="416"/>
      <c r="CI8" s="416"/>
      <c r="CJ8" s="416"/>
      <c r="CK8" s="416"/>
      <c r="CL8" s="416"/>
      <c r="CM8" s="297">
        <f aca="true" t="shared" si="21" ref="CM8:CM51">SUM(CN8:CX8)</f>
        <v>0</v>
      </c>
      <c r="CN8" s="416"/>
      <c r="CO8" s="416"/>
      <c r="CP8" s="416"/>
      <c r="CQ8" s="416"/>
      <c r="CR8" s="416"/>
      <c r="CS8" s="416"/>
      <c r="CT8" s="416"/>
      <c r="CU8" s="416"/>
      <c r="CV8" s="416"/>
      <c r="CW8" s="416"/>
      <c r="CX8" s="416"/>
      <c r="CY8" s="297">
        <f aca="true" t="shared" si="22" ref="CY8:CY51">SUM(CZ8:DK8)</f>
        <v>0</v>
      </c>
      <c r="CZ8" s="416"/>
      <c r="DA8" s="416"/>
      <c r="DB8" s="416"/>
      <c r="DC8" s="416"/>
      <c r="DD8" s="416"/>
      <c r="DE8" s="416"/>
      <c r="DF8" s="416"/>
      <c r="DG8" s="416"/>
      <c r="DH8" s="416"/>
      <c r="DI8" s="416"/>
      <c r="DJ8" s="416"/>
      <c r="DK8" s="416"/>
      <c r="DL8" s="297">
        <f aca="true" t="shared" si="23" ref="DL8:DL51">SUM(DM8:DW8)</f>
        <v>2229</v>
      </c>
      <c r="DM8" s="416">
        <v>190</v>
      </c>
      <c r="DN8" s="416">
        <v>896</v>
      </c>
      <c r="DO8" s="416">
        <v>847</v>
      </c>
      <c r="DP8" s="416">
        <v>218</v>
      </c>
      <c r="DQ8" s="416">
        <v>1</v>
      </c>
      <c r="DR8" s="416">
        <v>72</v>
      </c>
      <c r="DS8" s="416"/>
      <c r="DT8" s="416"/>
      <c r="DU8" s="416"/>
      <c r="DV8" s="416"/>
      <c r="DW8" s="416">
        <v>5</v>
      </c>
      <c r="DX8" s="297">
        <f aca="true" t="shared" si="24" ref="DX8:DX51">SUM(DY8:EG8)</f>
        <v>8627</v>
      </c>
      <c r="DY8" s="416">
        <v>6879</v>
      </c>
      <c r="DZ8" s="416">
        <v>729</v>
      </c>
      <c r="EA8" s="416">
        <v>891</v>
      </c>
      <c r="EB8" s="416">
        <v>77</v>
      </c>
      <c r="EC8" s="416">
        <v>2</v>
      </c>
      <c r="ED8" s="416">
        <v>49</v>
      </c>
      <c r="EE8" s="416"/>
      <c r="EF8" s="416"/>
      <c r="EG8" s="416"/>
      <c r="EH8" s="417" t="s">
        <v>403</v>
      </c>
    </row>
    <row r="9" spans="1:138" s="267" customFormat="1" ht="13.5">
      <c r="A9" s="415" t="s">
        <v>362</v>
      </c>
      <c r="B9" s="415">
        <v>8202</v>
      </c>
      <c r="C9" s="415" t="s">
        <v>404</v>
      </c>
      <c r="D9" s="297">
        <f t="shared" si="4"/>
        <v>17225</v>
      </c>
      <c r="E9" s="297">
        <f t="shared" si="5"/>
        <v>7361</v>
      </c>
      <c r="F9" s="297">
        <f t="shared" si="5"/>
        <v>2278</v>
      </c>
      <c r="G9" s="297">
        <f t="shared" si="5"/>
        <v>1966</v>
      </c>
      <c r="H9" s="297">
        <f t="shared" si="5"/>
        <v>338</v>
      </c>
      <c r="I9" s="297">
        <f t="shared" si="5"/>
        <v>0</v>
      </c>
      <c r="J9" s="297">
        <f t="shared" si="5"/>
        <v>460</v>
      </c>
      <c r="K9" s="297">
        <f t="shared" si="6"/>
        <v>0</v>
      </c>
      <c r="L9" s="297">
        <f t="shared" si="6"/>
        <v>0</v>
      </c>
      <c r="M9" s="297">
        <f t="shared" si="6"/>
        <v>4503</v>
      </c>
      <c r="N9" s="297">
        <f t="shared" si="7"/>
        <v>0</v>
      </c>
      <c r="O9" s="297">
        <f t="shared" si="7"/>
        <v>0</v>
      </c>
      <c r="P9" s="297">
        <f t="shared" si="8"/>
        <v>0</v>
      </c>
      <c r="Q9" s="297">
        <f t="shared" si="9"/>
        <v>319</v>
      </c>
      <c r="R9" s="297">
        <f t="shared" si="10"/>
        <v>9782</v>
      </c>
      <c r="S9" s="416">
        <v>6923</v>
      </c>
      <c r="T9" s="416">
        <v>209</v>
      </c>
      <c r="U9" s="416">
        <v>1959</v>
      </c>
      <c r="V9" s="416">
        <v>233</v>
      </c>
      <c r="W9" s="416"/>
      <c r="X9" s="416">
        <v>458</v>
      </c>
      <c r="Y9" s="416"/>
      <c r="Z9" s="416"/>
      <c r="AA9" s="416"/>
      <c r="AB9" s="297">
        <f t="shared" si="11"/>
        <v>7048</v>
      </c>
      <c r="AC9" s="297">
        <f t="shared" si="12"/>
        <v>59</v>
      </c>
      <c r="AD9" s="297">
        <f t="shared" si="12"/>
        <v>2062</v>
      </c>
      <c r="AE9" s="297">
        <f t="shared" si="12"/>
        <v>0</v>
      </c>
      <c r="AF9" s="297">
        <f t="shared" si="12"/>
        <v>105</v>
      </c>
      <c r="AG9" s="297">
        <f t="shared" si="12"/>
        <v>0</v>
      </c>
      <c r="AH9" s="297">
        <f t="shared" si="12"/>
        <v>0</v>
      </c>
      <c r="AI9" s="297">
        <f t="shared" si="12"/>
        <v>0</v>
      </c>
      <c r="AJ9" s="297">
        <f t="shared" si="12"/>
        <v>0</v>
      </c>
      <c r="AK9" s="297">
        <f t="shared" si="13"/>
        <v>4503</v>
      </c>
      <c r="AL9" s="297">
        <f t="shared" si="14"/>
        <v>0</v>
      </c>
      <c r="AM9" s="297">
        <f t="shared" si="14"/>
        <v>0</v>
      </c>
      <c r="AN9" s="297">
        <f t="shared" si="15"/>
        <v>0</v>
      </c>
      <c r="AO9" s="297">
        <f t="shared" si="16"/>
        <v>319</v>
      </c>
      <c r="AP9" s="297">
        <f t="shared" si="17"/>
        <v>4692</v>
      </c>
      <c r="AQ9" s="416"/>
      <c r="AR9" s="416"/>
      <c r="AS9" s="416"/>
      <c r="AT9" s="416"/>
      <c r="AU9" s="416"/>
      <c r="AV9" s="416"/>
      <c r="AW9" s="416"/>
      <c r="AX9" s="416"/>
      <c r="AY9" s="416">
        <v>4503</v>
      </c>
      <c r="AZ9" s="416"/>
      <c r="BA9" s="416"/>
      <c r="BB9" s="416">
        <v>189</v>
      </c>
      <c r="BC9" s="297">
        <f t="shared" si="18"/>
        <v>2062</v>
      </c>
      <c r="BD9" s="416"/>
      <c r="BE9" s="416">
        <v>2062</v>
      </c>
      <c r="BF9" s="416"/>
      <c r="BG9" s="416"/>
      <c r="BH9" s="416"/>
      <c r="BI9" s="416"/>
      <c r="BJ9" s="416"/>
      <c r="BK9" s="416"/>
      <c r="BL9" s="416"/>
      <c r="BM9" s="416"/>
      <c r="BN9" s="416"/>
      <c r="BO9" s="297">
        <f t="shared" si="19"/>
        <v>0</v>
      </c>
      <c r="BP9" s="416"/>
      <c r="BQ9" s="416"/>
      <c r="BR9" s="416"/>
      <c r="BS9" s="416"/>
      <c r="BT9" s="416"/>
      <c r="BU9" s="416"/>
      <c r="BV9" s="416"/>
      <c r="BW9" s="416"/>
      <c r="BX9" s="416"/>
      <c r="BY9" s="416"/>
      <c r="BZ9" s="416"/>
      <c r="CA9" s="297">
        <f t="shared" si="20"/>
        <v>0</v>
      </c>
      <c r="CB9" s="416"/>
      <c r="CC9" s="416"/>
      <c r="CD9" s="416"/>
      <c r="CE9" s="416"/>
      <c r="CF9" s="416"/>
      <c r="CG9" s="416"/>
      <c r="CH9" s="416"/>
      <c r="CI9" s="416"/>
      <c r="CJ9" s="416"/>
      <c r="CK9" s="416"/>
      <c r="CL9" s="416"/>
      <c r="CM9" s="297">
        <f t="shared" si="21"/>
        <v>0</v>
      </c>
      <c r="CN9" s="416"/>
      <c r="CO9" s="416"/>
      <c r="CP9" s="416"/>
      <c r="CQ9" s="416"/>
      <c r="CR9" s="416"/>
      <c r="CS9" s="416"/>
      <c r="CT9" s="416"/>
      <c r="CU9" s="416"/>
      <c r="CV9" s="416"/>
      <c r="CW9" s="416"/>
      <c r="CX9" s="416"/>
      <c r="CY9" s="297">
        <f t="shared" si="22"/>
        <v>0</v>
      </c>
      <c r="CZ9" s="416"/>
      <c r="DA9" s="416"/>
      <c r="DB9" s="416"/>
      <c r="DC9" s="416"/>
      <c r="DD9" s="416"/>
      <c r="DE9" s="416"/>
      <c r="DF9" s="416"/>
      <c r="DG9" s="416"/>
      <c r="DH9" s="416"/>
      <c r="DI9" s="416"/>
      <c r="DJ9" s="416"/>
      <c r="DK9" s="416"/>
      <c r="DL9" s="297">
        <f t="shared" si="23"/>
        <v>294</v>
      </c>
      <c r="DM9" s="416">
        <v>59</v>
      </c>
      <c r="DN9" s="416"/>
      <c r="DO9" s="416"/>
      <c r="DP9" s="416">
        <v>105</v>
      </c>
      <c r="DQ9" s="416"/>
      <c r="DR9" s="416"/>
      <c r="DS9" s="416"/>
      <c r="DT9" s="416"/>
      <c r="DU9" s="416"/>
      <c r="DV9" s="416"/>
      <c r="DW9" s="416">
        <v>130</v>
      </c>
      <c r="DX9" s="297">
        <f t="shared" si="24"/>
        <v>395</v>
      </c>
      <c r="DY9" s="416">
        <v>379</v>
      </c>
      <c r="DZ9" s="416">
        <v>7</v>
      </c>
      <c r="EA9" s="416">
        <v>7</v>
      </c>
      <c r="EB9" s="416"/>
      <c r="EC9" s="416"/>
      <c r="ED9" s="416">
        <v>2</v>
      </c>
      <c r="EE9" s="416"/>
      <c r="EF9" s="416"/>
      <c r="EG9" s="416"/>
      <c r="EH9" s="417" t="s">
        <v>403</v>
      </c>
    </row>
    <row r="10" spans="1:138" s="267" customFormat="1" ht="13.5">
      <c r="A10" s="415" t="s">
        <v>362</v>
      </c>
      <c r="B10" s="415">
        <v>8203</v>
      </c>
      <c r="C10" s="415" t="s">
        <v>405</v>
      </c>
      <c r="D10" s="297">
        <f t="shared" si="4"/>
        <v>8399</v>
      </c>
      <c r="E10" s="297">
        <f t="shared" si="5"/>
        <v>5367</v>
      </c>
      <c r="F10" s="297">
        <f t="shared" si="5"/>
        <v>1710</v>
      </c>
      <c r="G10" s="297">
        <f t="shared" si="5"/>
        <v>849</v>
      </c>
      <c r="H10" s="297">
        <f t="shared" si="5"/>
        <v>211</v>
      </c>
      <c r="I10" s="297">
        <f t="shared" si="5"/>
        <v>34</v>
      </c>
      <c r="J10" s="297">
        <f t="shared" si="5"/>
        <v>196</v>
      </c>
      <c r="K10" s="297">
        <f t="shared" si="6"/>
        <v>0</v>
      </c>
      <c r="L10" s="297">
        <f t="shared" si="6"/>
        <v>0</v>
      </c>
      <c r="M10" s="297">
        <f t="shared" si="6"/>
        <v>0</v>
      </c>
      <c r="N10" s="297">
        <f t="shared" si="7"/>
        <v>0</v>
      </c>
      <c r="O10" s="297">
        <f t="shared" si="7"/>
        <v>0</v>
      </c>
      <c r="P10" s="297">
        <f t="shared" si="8"/>
        <v>0</v>
      </c>
      <c r="Q10" s="297">
        <f t="shared" si="9"/>
        <v>32</v>
      </c>
      <c r="R10" s="297">
        <f t="shared" si="10"/>
        <v>1092</v>
      </c>
      <c r="S10" s="416">
        <v>1083</v>
      </c>
      <c r="T10" s="416"/>
      <c r="U10" s="416"/>
      <c r="V10" s="416"/>
      <c r="W10" s="416"/>
      <c r="X10" s="416">
        <v>9</v>
      </c>
      <c r="Y10" s="416"/>
      <c r="Z10" s="416"/>
      <c r="AA10" s="416"/>
      <c r="AB10" s="297">
        <f t="shared" si="11"/>
        <v>2943</v>
      </c>
      <c r="AC10" s="297">
        <f t="shared" si="12"/>
        <v>36</v>
      </c>
      <c r="AD10" s="297">
        <f t="shared" si="12"/>
        <v>1707</v>
      </c>
      <c r="AE10" s="297">
        <f t="shared" si="12"/>
        <v>820</v>
      </c>
      <c r="AF10" s="297">
        <f t="shared" si="12"/>
        <v>211</v>
      </c>
      <c r="AG10" s="297">
        <f t="shared" si="12"/>
        <v>34</v>
      </c>
      <c r="AH10" s="297">
        <f t="shared" si="12"/>
        <v>103</v>
      </c>
      <c r="AI10" s="297">
        <f t="shared" si="12"/>
        <v>0</v>
      </c>
      <c r="AJ10" s="297">
        <f t="shared" si="12"/>
        <v>0</v>
      </c>
      <c r="AK10" s="297">
        <f t="shared" si="13"/>
        <v>0</v>
      </c>
      <c r="AL10" s="297">
        <f t="shared" si="14"/>
        <v>0</v>
      </c>
      <c r="AM10" s="297">
        <f t="shared" si="14"/>
        <v>0</v>
      </c>
      <c r="AN10" s="297">
        <f t="shared" si="15"/>
        <v>0</v>
      </c>
      <c r="AO10" s="297">
        <f t="shared" si="16"/>
        <v>32</v>
      </c>
      <c r="AP10" s="297">
        <f t="shared" si="17"/>
        <v>339</v>
      </c>
      <c r="AQ10" s="416">
        <v>36</v>
      </c>
      <c r="AR10" s="416">
        <v>297</v>
      </c>
      <c r="AS10" s="416"/>
      <c r="AT10" s="416"/>
      <c r="AU10" s="416"/>
      <c r="AV10" s="416">
        <v>6</v>
      </c>
      <c r="AW10" s="416"/>
      <c r="AX10" s="416"/>
      <c r="AY10" s="416"/>
      <c r="AZ10" s="416"/>
      <c r="BA10" s="416"/>
      <c r="BB10" s="416"/>
      <c r="BC10" s="297">
        <f t="shared" si="18"/>
        <v>1054</v>
      </c>
      <c r="BD10" s="416"/>
      <c r="BE10" s="416">
        <v>1054</v>
      </c>
      <c r="BF10" s="416"/>
      <c r="BG10" s="416"/>
      <c r="BH10" s="416"/>
      <c r="BI10" s="416"/>
      <c r="BJ10" s="416"/>
      <c r="BK10" s="416"/>
      <c r="BL10" s="416"/>
      <c r="BM10" s="416"/>
      <c r="BN10" s="416"/>
      <c r="BO10" s="297">
        <f t="shared" si="19"/>
        <v>0</v>
      </c>
      <c r="BP10" s="416"/>
      <c r="BQ10" s="416"/>
      <c r="BR10" s="416"/>
      <c r="BS10" s="416"/>
      <c r="BT10" s="416"/>
      <c r="BU10" s="416"/>
      <c r="BV10" s="416"/>
      <c r="BW10" s="416"/>
      <c r="BX10" s="416"/>
      <c r="BY10" s="416"/>
      <c r="BZ10" s="416"/>
      <c r="CA10" s="297">
        <f t="shared" si="20"/>
        <v>0</v>
      </c>
      <c r="CB10" s="416"/>
      <c r="CC10" s="416"/>
      <c r="CD10" s="416"/>
      <c r="CE10" s="416"/>
      <c r="CF10" s="416"/>
      <c r="CG10" s="416"/>
      <c r="CH10" s="416"/>
      <c r="CI10" s="416"/>
      <c r="CJ10" s="416"/>
      <c r="CK10" s="416"/>
      <c r="CL10" s="416"/>
      <c r="CM10" s="297">
        <f t="shared" si="21"/>
        <v>0</v>
      </c>
      <c r="CN10" s="416"/>
      <c r="CO10" s="416"/>
      <c r="CP10" s="416"/>
      <c r="CQ10" s="416"/>
      <c r="CR10" s="416"/>
      <c r="CS10" s="416"/>
      <c r="CT10" s="416"/>
      <c r="CU10" s="416"/>
      <c r="CV10" s="416"/>
      <c r="CW10" s="416"/>
      <c r="CX10" s="416"/>
      <c r="CY10" s="297">
        <f t="shared" si="22"/>
        <v>0</v>
      </c>
      <c r="CZ10" s="416"/>
      <c r="DA10" s="416"/>
      <c r="DB10" s="416"/>
      <c r="DC10" s="416"/>
      <c r="DD10" s="416"/>
      <c r="DE10" s="416"/>
      <c r="DF10" s="416"/>
      <c r="DG10" s="416"/>
      <c r="DH10" s="416"/>
      <c r="DI10" s="416"/>
      <c r="DJ10" s="416"/>
      <c r="DK10" s="416"/>
      <c r="DL10" s="297">
        <f t="shared" si="23"/>
        <v>1550</v>
      </c>
      <c r="DM10" s="416"/>
      <c r="DN10" s="416">
        <v>356</v>
      </c>
      <c r="DO10" s="416">
        <v>820</v>
      </c>
      <c r="DP10" s="416">
        <v>211</v>
      </c>
      <c r="DQ10" s="416">
        <v>34</v>
      </c>
      <c r="DR10" s="416">
        <v>97</v>
      </c>
      <c r="DS10" s="416"/>
      <c r="DT10" s="416"/>
      <c r="DU10" s="416"/>
      <c r="DV10" s="416"/>
      <c r="DW10" s="416">
        <v>32</v>
      </c>
      <c r="DX10" s="297">
        <f t="shared" si="24"/>
        <v>4364</v>
      </c>
      <c r="DY10" s="416">
        <v>4248</v>
      </c>
      <c r="DZ10" s="416">
        <v>3</v>
      </c>
      <c r="EA10" s="416">
        <v>29</v>
      </c>
      <c r="EB10" s="416"/>
      <c r="EC10" s="416"/>
      <c r="ED10" s="416">
        <v>84</v>
      </c>
      <c r="EE10" s="416"/>
      <c r="EF10" s="416"/>
      <c r="EG10" s="416"/>
      <c r="EH10" s="417" t="s">
        <v>403</v>
      </c>
    </row>
    <row r="11" spans="1:138" s="267" customFormat="1" ht="13.5">
      <c r="A11" s="415" t="s">
        <v>362</v>
      </c>
      <c r="B11" s="415">
        <v>8204</v>
      </c>
      <c r="C11" s="415" t="s">
        <v>406</v>
      </c>
      <c r="D11" s="297">
        <f t="shared" si="4"/>
        <v>8547</v>
      </c>
      <c r="E11" s="297">
        <f t="shared" si="5"/>
        <v>5182</v>
      </c>
      <c r="F11" s="297">
        <f t="shared" si="5"/>
        <v>1302</v>
      </c>
      <c r="G11" s="297">
        <f t="shared" si="5"/>
        <v>894</v>
      </c>
      <c r="H11" s="297">
        <f t="shared" si="5"/>
        <v>566</v>
      </c>
      <c r="I11" s="297">
        <f t="shared" si="5"/>
        <v>500</v>
      </c>
      <c r="J11" s="297">
        <f t="shared" si="5"/>
        <v>0</v>
      </c>
      <c r="K11" s="297">
        <f t="shared" si="6"/>
        <v>0</v>
      </c>
      <c r="L11" s="297">
        <f t="shared" si="6"/>
        <v>0</v>
      </c>
      <c r="M11" s="297">
        <f t="shared" si="6"/>
        <v>0</v>
      </c>
      <c r="N11" s="297">
        <f t="shared" si="7"/>
        <v>0</v>
      </c>
      <c r="O11" s="297">
        <f t="shared" si="7"/>
        <v>0</v>
      </c>
      <c r="P11" s="297">
        <f t="shared" si="8"/>
        <v>0</v>
      </c>
      <c r="Q11" s="297">
        <f t="shared" si="9"/>
        <v>103</v>
      </c>
      <c r="R11" s="297">
        <f t="shared" si="10"/>
        <v>4105</v>
      </c>
      <c r="S11" s="416">
        <v>2593</v>
      </c>
      <c r="T11" s="416">
        <v>514</v>
      </c>
      <c r="U11" s="416">
        <v>704</v>
      </c>
      <c r="V11" s="416">
        <v>294</v>
      </c>
      <c r="W11" s="416"/>
      <c r="X11" s="416"/>
      <c r="Y11" s="416"/>
      <c r="Z11" s="416"/>
      <c r="AA11" s="416"/>
      <c r="AB11" s="297">
        <f t="shared" si="11"/>
        <v>1589</v>
      </c>
      <c r="AC11" s="297">
        <f t="shared" si="12"/>
        <v>0</v>
      </c>
      <c r="AD11" s="297">
        <f t="shared" si="12"/>
        <v>545</v>
      </c>
      <c r="AE11" s="297">
        <f t="shared" si="12"/>
        <v>169</v>
      </c>
      <c r="AF11" s="297">
        <f t="shared" si="12"/>
        <v>272</v>
      </c>
      <c r="AG11" s="297">
        <f t="shared" si="12"/>
        <v>500</v>
      </c>
      <c r="AH11" s="297">
        <f t="shared" si="12"/>
        <v>0</v>
      </c>
      <c r="AI11" s="297">
        <f t="shared" si="12"/>
        <v>0</v>
      </c>
      <c r="AJ11" s="297">
        <f t="shared" si="12"/>
        <v>0</v>
      </c>
      <c r="AK11" s="297">
        <f t="shared" si="13"/>
        <v>0</v>
      </c>
      <c r="AL11" s="297">
        <f t="shared" si="14"/>
        <v>0</v>
      </c>
      <c r="AM11" s="297">
        <f t="shared" si="14"/>
        <v>0</v>
      </c>
      <c r="AN11" s="297">
        <f t="shared" si="15"/>
        <v>0</v>
      </c>
      <c r="AO11" s="297">
        <f t="shared" si="16"/>
        <v>103</v>
      </c>
      <c r="AP11" s="297">
        <f t="shared" si="17"/>
        <v>0</v>
      </c>
      <c r="AQ11" s="416"/>
      <c r="AR11" s="416"/>
      <c r="AS11" s="416"/>
      <c r="AT11" s="416"/>
      <c r="AU11" s="416"/>
      <c r="AV11" s="416"/>
      <c r="AW11" s="416"/>
      <c r="AX11" s="416"/>
      <c r="AY11" s="416"/>
      <c r="AZ11" s="416"/>
      <c r="BA11" s="416"/>
      <c r="BB11" s="416"/>
      <c r="BC11" s="297">
        <f t="shared" si="18"/>
        <v>1089</v>
      </c>
      <c r="BD11" s="416"/>
      <c r="BE11" s="416">
        <v>545</v>
      </c>
      <c r="BF11" s="416">
        <v>169</v>
      </c>
      <c r="BG11" s="416">
        <v>272</v>
      </c>
      <c r="BH11" s="416"/>
      <c r="BI11" s="416"/>
      <c r="BJ11" s="416"/>
      <c r="BK11" s="416"/>
      <c r="BL11" s="416"/>
      <c r="BM11" s="416"/>
      <c r="BN11" s="416">
        <v>103</v>
      </c>
      <c r="BO11" s="297">
        <f t="shared" si="19"/>
        <v>0</v>
      </c>
      <c r="BP11" s="416"/>
      <c r="BQ11" s="416"/>
      <c r="BR11" s="416"/>
      <c r="BS11" s="416"/>
      <c r="BT11" s="416"/>
      <c r="BU11" s="416"/>
      <c r="BV11" s="416"/>
      <c r="BW11" s="416"/>
      <c r="BX11" s="416"/>
      <c r="BY11" s="416"/>
      <c r="BZ11" s="416"/>
      <c r="CA11" s="297">
        <f t="shared" si="20"/>
        <v>0</v>
      </c>
      <c r="CB11" s="416"/>
      <c r="CC11" s="416"/>
      <c r="CD11" s="416"/>
      <c r="CE11" s="416"/>
      <c r="CF11" s="416"/>
      <c r="CG11" s="416"/>
      <c r="CH11" s="416"/>
      <c r="CI11" s="416"/>
      <c r="CJ11" s="416"/>
      <c r="CK11" s="416"/>
      <c r="CL11" s="416"/>
      <c r="CM11" s="297">
        <f t="shared" si="21"/>
        <v>0</v>
      </c>
      <c r="CN11" s="416"/>
      <c r="CO11" s="416"/>
      <c r="CP11" s="416"/>
      <c r="CQ11" s="416"/>
      <c r="CR11" s="416"/>
      <c r="CS11" s="416"/>
      <c r="CT11" s="416"/>
      <c r="CU11" s="416"/>
      <c r="CV11" s="416"/>
      <c r="CW11" s="416"/>
      <c r="CX11" s="416"/>
      <c r="CY11" s="297">
        <f t="shared" si="22"/>
        <v>0</v>
      </c>
      <c r="CZ11" s="416"/>
      <c r="DA11" s="416"/>
      <c r="DB11" s="416"/>
      <c r="DC11" s="416"/>
      <c r="DD11" s="416"/>
      <c r="DE11" s="416"/>
      <c r="DF11" s="416"/>
      <c r="DG11" s="416"/>
      <c r="DH11" s="416"/>
      <c r="DI11" s="416"/>
      <c r="DJ11" s="416"/>
      <c r="DK11" s="416"/>
      <c r="DL11" s="297">
        <f t="shared" si="23"/>
        <v>500</v>
      </c>
      <c r="DM11" s="416"/>
      <c r="DN11" s="416"/>
      <c r="DO11" s="416"/>
      <c r="DP11" s="416"/>
      <c r="DQ11" s="416">
        <v>500</v>
      </c>
      <c r="DR11" s="416"/>
      <c r="DS11" s="416"/>
      <c r="DT11" s="416"/>
      <c r="DU11" s="416"/>
      <c r="DV11" s="416"/>
      <c r="DW11" s="416"/>
      <c r="DX11" s="297">
        <f t="shared" si="24"/>
        <v>2853</v>
      </c>
      <c r="DY11" s="416">
        <v>2589</v>
      </c>
      <c r="DZ11" s="416">
        <v>243</v>
      </c>
      <c r="EA11" s="416">
        <v>21</v>
      </c>
      <c r="EB11" s="416"/>
      <c r="EC11" s="416"/>
      <c r="ED11" s="416"/>
      <c r="EE11" s="416"/>
      <c r="EF11" s="416"/>
      <c r="EG11" s="416"/>
      <c r="EH11" s="417"/>
    </row>
    <row r="12" spans="1:138" s="267" customFormat="1" ht="13.5">
      <c r="A12" s="415" t="s">
        <v>362</v>
      </c>
      <c r="B12" s="415">
        <v>8205</v>
      </c>
      <c r="C12" s="415" t="s">
        <v>407</v>
      </c>
      <c r="D12" s="297">
        <f t="shared" si="4"/>
        <v>3525</v>
      </c>
      <c r="E12" s="297">
        <f t="shared" si="5"/>
        <v>1352</v>
      </c>
      <c r="F12" s="297">
        <f t="shared" si="5"/>
        <v>1019</v>
      </c>
      <c r="G12" s="297">
        <f t="shared" si="5"/>
        <v>839</v>
      </c>
      <c r="H12" s="297">
        <f t="shared" si="5"/>
        <v>124</v>
      </c>
      <c r="I12" s="297">
        <f t="shared" si="5"/>
        <v>10</v>
      </c>
      <c r="J12" s="297">
        <f t="shared" si="5"/>
        <v>39</v>
      </c>
      <c r="K12" s="297">
        <f t="shared" si="6"/>
        <v>0</v>
      </c>
      <c r="L12" s="297">
        <f t="shared" si="6"/>
        <v>0</v>
      </c>
      <c r="M12" s="297">
        <f t="shared" si="6"/>
        <v>0</v>
      </c>
      <c r="N12" s="297">
        <f t="shared" si="7"/>
        <v>0</v>
      </c>
      <c r="O12" s="297">
        <f t="shared" si="7"/>
        <v>0</v>
      </c>
      <c r="P12" s="297">
        <f t="shared" si="8"/>
        <v>0</v>
      </c>
      <c r="Q12" s="297">
        <f t="shared" si="9"/>
        <v>142</v>
      </c>
      <c r="R12" s="297">
        <f t="shared" si="10"/>
        <v>188</v>
      </c>
      <c r="S12" s="416">
        <v>167</v>
      </c>
      <c r="T12" s="416"/>
      <c r="U12" s="416"/>
      <c r="V12" s="416"/>
      <c r="W12" s="416"/>
      <c r="X12" s="416">
        <v>21</v>
      </c>
      <c r="Y12" s="416"/>
      <c r="Z12" s="416"/>
      <c r="AA12" s="416"/>
      <c r="AB12" s="297">
        <f t="shared" si="11"/>
        <v>2734</v>
      </c>
      <c r="AC12" s="297">
        <f t="shared" si="12"/>
        <v>646</v>
      </c>
      <c r="AD12" s="297">
        <f t="shared" si="12"/>
        <v>1005</v>
      </c>
      <c r="AE12" s="297">
        <f t="shared" si="12"/>
        <v>793</v>
      </c>
      <c r="AF12" s="297">
        <f t="shared" si="12"/>
        <v>124</v>
      </c>
      <c r="AG12" s="297">
        <f t="shared" si="12"/>
        <v>10</v>
      </c>
      <c r="AH12" s="297">
        <f t="shared" si="12"/>
        <v>14</v>
      </c>
      <c r="AI12" s="297">
        <f t="shared" si="12"/>
        <v>0</v>
      </c>
      <c r="AJ12" s="297">
        <f t="shared" si="12"/>
        <v>0</v>
      </c>
      <c r="AK12" s="297">
        <f t="shared" si="13"/>
        <v>0</v>
      </c>
      <c r="AL12" s="297">
        <f t="shared" si="14"/>
        <v>0</v>
      </c>
      <c r="AM12" s="297">
        <f t="shared" si="14"/>
        <v>0</v>
      </c>
      <c r="AN12" s="297">
        <f t="shared" si="15"/>
        <v>0</v>
      </c>
      <c r="AO12" s="297">
        <f t="shared" si="16"/>
        <v>142</v>
      </c>
      <c r="AP12" s="297">
        <f t="shared" si="17"/>
        <v>110</v>
      </c>
      <c r="AQ12" s="416">
        <v>96</v>
      </c>
      <c r="AR12" s="416"/>
      <c r="AS12" s="416"/>
      <c r="AT12" s="416"/>
      <c r="AU12" s="416"/>
      <c r="AV12" s="416">
        <v>14</v>
      </c>
      <c r="AW12" s="416"/>
      <c r="AX12" s="416"/>
      <c r="AY12" s="416"/>
      <c r="AZ12" s="416"/>
      <c r="BA12" s="416"/>
      <c r="BB12" s="416"/>
      <c r="BC12" s="297">
        <f t="shared" si="18"/>
        <v>1684</v>
      </c>
      <c r="BD12" s="416"/>
      <c r="BE12" s="416">
        <v>1005</v>
      </c>
      <c r="BF12" s="416">
        <v>537</v>
      </c>
      <c r="BG12" s="416"/>
      <c r="BH12" s="416"/>
      <c r="BI12" s="416"/>
      <c r="BJ12" s="416"/>
      <c r="BK12" s="416"/>
      <c r="BL12" s="416"/>
      <c r="BM12" s="416"/>
      <c r="BN12" s="416">
        <v>142</v>
      </c>
      <c r="BO12" s="297">
        <f t="shared" si="19"/>
        <v>0</v>
      </c>
      <c r="BP12" s="416"/>
      <c r="BQ12" s="416"/>
      <c r="BR12" s="416"/>
      <c r="BS12" s="416"/>
      <c r="BT12" s="416"/>
      <c r="BU12" s="416"/>
      <c r="BV12" s="416"/>
      <c r="BW12" s="416"/>
      <c r="BX12" s="416"/>
      <c r="BY12" s="416"/>
      <c r="BZ12" s="416"/>
      <c r="CA12" s="297">
        <f t="shared" si="20"/>
        <v>0</v>
      </c>
      <c r="CB12" s="416"/>
      <c r="CC12" s="416"/>
      <c r="CD12" s="416"/>
      <c r="CE12" s="416"/>
      <c r="CF12" s="416"/>
      <c r="CG12" s="416"/>
      <c r="CH12" s="416"/>
      <c r="CI12" s="416"/>
      <c r="CJ12" s="416"/>
      <c r="CK12" s="416"/>
      <c r="CL12" s="416"/>
      <c r="CM12" s="297">
        <f t="shared" si="21"/>
        <v>0</v>
      </c>
      <c r="CN12" s="416"/>
      <c r="CO12" s="416"/>
      <c r="CP12" s="416"/>
      <c r="CQ12" s="416"/>
      <c r="CR12" s="416"/>
      <c r="CS12" s="416"/>
      <c r="CT12" s="416"/>
      <c r="CU12" s="416"/>
      <c r="CV12" s="416"/>
      <c r="CW12" s="416"/>
      <c r="CX12" s="416"/>
      <c r="CY12" s="297">
        <f t="shared" si="22"/>
        <v>0</v>
      </c>
      <c r="CZ12" s="416"/>
      <c r="DA12" s="416"/>
      <c r="DB12" s="416"/>
      <c r="DC12" s="416"/>
      <c r="DD12" s="416"/>
      <c r="DE12" s="416"/>
      <c r="DF12" s="416"/>
      <c r="DG12" s="416"/>
      <c r="DH12" s="416"/>
      <c r="DI12" s="416"/>
      <c r="DJ12" s="416"/>
      <c r="DK12" s="416"/>
      <c r="DL12" s="297">
        <f t="shared" si="23"/>
        <v>940</v>
      </c>
      <c r="DM12" s="416">
        <v>550</v>
      </c>
      <c r="DN12" s="416"/>
      <c r="DO12" s="416">
        <v>256</v>
      </c>
      <c r="DP12" s="416">
        <v>124</v>
      </c>
      <c r="DQ12" s="416">
        <v>10</v>
      </c>
      <c r="DR12" s="416"/>
      <c r="DS12" s="416"/>
      <c r="DT12" s="416"/>
      <c r="DU12" s="416"/>
      <c r="DV12" s="416"/>
      <c r="DW12" s="416"/>
      <c r="DX12" s="297">
        <f t="shared" si="24"/>
        <v>603</v>
      </c>
      <c r="DY12" s="416">
        <v>539</v>
      </c>
      <c r="DZ12" s="416">
        <v>14</v>
      </c>
      <c r="EA12" s="416">
        <v>46</v>
      </c>
      <c r="EB12" s="416"/>
      <c r="EC12" s="416"/>
      <c r="ED12" s="416">
        <v>4</v>
      </c>
      <c r="EE12" s="416"/>
      <c r="EF12" s="416"/>
      <c r="EG12" s="416"/>
      <c r="EH12" s="417"/>
    </row>
    <row r="13" spans="1:138" s="267" customFormat="1" ht="13.5">
      <c r="A13" s="415" t="s">
        <v>362</v>
      </c>
      <c r="B13" s="415">
        <v>8207</v>
      </c>
      <c r="C13" s="415" t="s">
        <v>408</v>
      </c>
      <c r="D13" s="297">
        <f t="shared" si="4"/>
        <v>3217</v>
      </c>
      <c r="E13" s="297">
        <f t="shared" si="5"/>
        <v>1973</v>
      </c>
      <c r="F13" s="297">
        <f t="shared" si="5"/>
        <v>644</v>
      </c>
      <c r="G13" s="297">
        <f t="shared" si="5"/>
        <v>327</v>
      </c>
      <c r="H13" s="297">
        <f t="shared" si="5"/>
        <v>119</v>
      </c>
      <c r="I13" s="297">
        <f t="shared" si="5"/>
        <v>10</v>
      </c>
      <c r="J13" s="297">
        <f t="shared" si="5"/>
        <v>126</v>
      </c>
      <c r="K13" s="297">
        <f t="shared" si="6"/>
        <v>0</v>
      </c>
      <c r="L13" s="297">
        <f t="shared" si="6"/>
        <v>0</v>
      </c>
      <c r="M13" s="297">
        <f t="shared" si="6"/>
        <v>0</v>
      </c>
      <c r="N13" s="297">
        <f t="shared" si="7"/>
        <v>0</v>
      </c>
      <c r="O13" s="297">
        <f t="shared" si="7"/>
        <v>0</v>
      </c>
      <c r="P13" s="297">
        <f t="shared" si="8"/>
        <v>0</v>
      </c>
      <c r="Q13" s="297">
        <f t="shared" si="9"/>
        <v>18</v>
      </c>
      <c r="R13" s="297">
        <f t="shared" si="10"/>
        <v>2714</v>
      </c>
      <c r="S13" s="416">
        <v>1973</v>
      </c>
      <c r="T13" s="416">
        <v>159</v>
      </c>
      <c r="U13" s="416">
        <v>327</v>
      </c>
      <c r="V13" s="416">
        <v>119</v>
      </c>
      <c r="W13" s="416">
        <v>10</v>
      </c>
      <c r="X13" s="416">
        <v>126</v>
      </c>
      <c r="Y13" s="416"/>
      <c r="Z13" s="416"/>
      <c r="AA13" s="416"/>
      <c r="AB13" s="297">
        <f t="shared" si="11"/>
        <v>503</v>
      </c>
      <c r="AC13" s="297">
        <f t="shared" si="12"/>
        <v>0</v>
      </c>
      <c r="AD13" s="297">
        <f t="shared" si="12"/>
        <v>485</v>
      </c>
      <c r="AE13" s="297">
        <f t="shared" si="12"/>
        <v>0</v>
      </c>
      <c r="AF13" s="297">
        <f t="shared" si="12"/>
        <v>0</v>
      </c>
      <c r="AG13" s="297">
        <f t="shared" si="12"/>
        <v>0</v>
      </c>
      <c r="AH13" s="297">
        <f t="shared" si="12"/>
        <v>0</v>
      </c>
      <c r="AI13" s="297">
        <f t="shared" si="12"/>
        <v>0</v>
      </c>
      <c r="AJ13" s="297">
        <f t="shared" si="12"/>
        <v>0</v>
      </c>
      <c r="AK13" s="297">
        <f t="shared" si="13"/>
        <v>0</v>
      </c>
      <c r="AL13" s="297">
        <f t="shared" si="14"/>
        <v>0</v>
      </c>
      <c r="AM13" s="297">
        <f t="shared" si="14"/>
        <v>0</v>
      </c>
      <c r="AN13" s="297">
        <f t="shared" si="15"/>
        <v>0</v>
      </c>
      <c r="AO13" s="297">
        <f t="shared" si="16"/>
        <v>18</v>
      </c>
      <c r="AP13" s="297">
        <f t="shared" si="17"/>
        <v>485</v>
      </c>
      <c r="AQ13" s="416"/>
      <c r="AR13" s="416">
        <v>485</v>
      </c>
      <c r="AS13" s="416"/>
      <c r="AT13" s="416"/>
      <c r="AU13" s="416"/>
      <c r="AV13" s="416"/>
      <c r="AW13" s="416"/>
      <c r="AX13" s="416"/>
      <c r="AY13" s="416"/>
      <c r="AZ13" s="416"/>
      <c r="BA13" s="416"/>
      <c r="BB13" s="416"/>
      <c r="BC13" s="297">
        <f t="shared" si="18"/>
        <v>0</v>
      </c>
      <c r="BD13" s="416"/>
      <c r="BE13" s="416"/>
      <c r="BF13" s="416"/>
      <c r="BG13" s="416"/>
      <c r="BH13" s="416"/>
      <c r="BI13" s="416"/>
      <c r="BJ13" s="416"/>
      <c r="BK13" s="416"/>
      <c r="BL13" s="416"/>
      <c r="BM13" s="416"/>
      <c r="BN13" s="416"/>
      <c r="BO13" s="297">
        <f t="shared" si="19"/>
        <v>0</v>
      </c>
      <c r="BP13" s="416"/>
      <c r="BQ13" s="416"/>
      <c r="BR13" s="416"/>
      <c r="BS13" s="416"/>
      <c r="BT13" s="416"/>
      <c r="BU13" s="416"/>
      <c r="BV13" s="416"/>
      <c r="BW13" s="416"/>
      <c r="BX13" s="416"/>
      <c r="BY13" s="416"/>
      <c r="BZ13" s="416"/>
      <c r="CA13" s="297">
        <f t="shared" si="20"/>
        <v>0</v>
      </c>
      <c r="CB13" s="416"/>
      <c r="CC13" s="416"/>
      <c r="CD13" s="416"/>
      <c r="CE13" s="416"/>
      <c r="CF13" s="416"/>
      <c r="CG13" s="416"/>
      <c r="CH13" s="416"/>
      <c r="CI13" s="416"/>
      <c r="CJ13" s="416"/>
      <c r="CK13" s="416"/>
      <c r="CL13" s="416"/>
      <c r="CM13" s="297">
        <f t="shared" si="21"/>
        <v>0</v>
      </c>
      <c r="CN13" s="416"/>
      <c r="CO13" s="416"/>
      <c r="CP13" s="416"/>
      <c r="CQ13" s="416"/>
      <c r="CR13" s="416"/>
      <c r="CS13" s="416"/>
      <c r="CT13" s="416"/>
      <c r="CU13" s="416"/>
      <c r="CV13" s="416"/>
      <c r="CW13" s="416"/>
      <c r="CX13" s="416"/>
      <c r="CY13" s="297">
        <f t="shared" si="22"/>
        <v>0</v>
      </c>
      <c r="CZ13" s="416"/>
      <c r="DA13" s="416"/>
      <c r="DB13" s="416"/>
      <c r="DC13" s="416"/>
      <c r="DD13" s="416"/>
      <c r="DE13" s="416"/>
      <c r="DF13" s="416"/>
      <c r="DG13" s="416"/>
      <c r="DH13" s="416"/>
      <c r="DI13" s="416"/>
      <c r="DJ13" s="416"/>
      <c r="DK13" s="416"/>
      <c r="DL13" s="297">
        <f t="shared" si="23"/>
        <v>18</v>
      </c>
      <c r="DM13" s="416"/>
      <c r="DN13" s="416"/>
      <c r="DO13" s="416"/>
      <c r="DP13" s="416"/>
      <c r="DQ13" s="416"/>
      <c r="DR13" s="416"/>
      <c r="DS13" s="416"/>
      <c r="DT13" s="416"/>
      <c r="DU13" s="416"/>
      <c r="DV13" s="416"/>
      <c r="DW13" s="416">
        <v>18</v>
      </c>
      <c r="DX13" s="297">
        <f t="shared" si="24"/>
        <v>0</v>
      </c>
      <c r="DY13" s="416"/>
      <c r="DZ13" s="416"/>
      <c r="EA13" s="416"/>
      <c r="EB13" s="416"/>
      <c r="EC13" s="416"/>
      <c r="ED13" s="416"/>
      <c r="EE13" s="416"/>
      <c r="EF13" s="416"/>
      <c r="EG13" s="416"/>
      <c r="EH13" s="417"/>
    </row>
    <row r="14" spans="1:138" s="267" customFormat="1" ht="13.5">
      <c r="A14" s="415" t="s">
        <v>362</v>
      </c>
      <c r="B14" s="415">
        <v>8208</v>
      </c>
      <c r="C14" s="415" t="s">
        <v>409</v>
      </c>
      <c r="D14" s="297">
        <f t="shared" si="4"/>
        <v>6714</v>
      </c>
      <c r="E14" s="297">
        <f t="shared" si="5"/>
        <v>2770</v>
      </c>
      <c r="F14" s="297">
        <f t="shared" si="5"/>
        <v>1049</v>
      </c>
      <c r="G14" s="297">
        <f t="shared" si="5"/>
        <v>563</v>
      </c>
      <c r="H14" s="297">
        <f t="shared" si="5"/>
        <v>176</v>
      </c>
      <c r="I14" s="297">
        <f t="shared" si="5"/>
        <v>0</v>
      </c>
      <c r="J14" s="297">
        <f t="shared" si="5"/>
        <v>107</v>
      </c>
      <c r="K14" s="297">
        <f t="shared" si="6"/>
        <v>0</v>
      </c>
      <c r="L14" s="297">
        <f t="shared" si="6"/>
        <v>0</v>
      </c>
      <c r="M14" s="297">
        <f t="shared" si="6"/>
        <v>2043</v>
      </c>
      <c r="N14" s="297">
        <f t="shared" si="7"/>
        <v>0</v>
      </c>
      <c r="O14" s="297">
        <f t="shared" si="7"/>
        <v>0</v>
      </c>
      <c r="P14" s="297">
        <f t="shared" si="8"/>
        <v>0</v>
      </c>
      <c r="Q14" s="297">
        <f t="shared" si="9"/>
        <v>6</v>
      </c>
      <c r="R14" s="297">
        <f t="shared" si="10"/>
        <v>2924</v>
      </c>
      <c r="S14" s="416">
        <v>2270</v>
      </c>
      <c r="T14" s="416"/>
      <c r="U14" s="416">
        <v>554</v>
      </c>
      <c r="V14" s="416"/>
      <c r="W14" s="416"/>
      <c r="X14" s="416">
        <v>94</v>
      </c>
      <c r="Y14" s="416"/>
      <c r="Z14" s="416"/>
      <c r="AA14" s="416">
        <v>6</v>
      </c>
      <c r="AB14" s="297">
        <f t="shared" si="11"/>
        <v>3268</v>
      </c>
      <c r="AC14" s="297">
        <f t="shared" si="12"/>
        <v>0</v>
      </c>
      <c r="AD14" s="297">
        <f t="shared" si="12"/>
        <v>1049</v>
      </c>
      <c r="AE14" s="297">
        <f t="shared" si="12"/>
        <v>0</v>
      </c>
      <c r="AF14" s="297">
        <f t="shared" si="12"/>
        <v>176</v>
      </c>
      <c r="AG14" s="297">
        <f t="shared" si="12"/>
        <v>0</v>
      </c>
      <c r="AH14" s="297">
        <f t="shared" si="12"/>
        <v>0</v>
      </c>
      <c r="AI14" s="297">
        <f t="shared" si="12"/>
        <v>0</v>
      </c>
      <c r="AJ14" s="297">
        <f t="shared" si="12"/>
        <v>0</v>
      </c>
      <c r="AK14" s="297">
        <f t="shared" si="13"/>
        <v>2043</v>
      </c>
      <c r="AL14" s="297">
        <f t="shared" si="14"/>
        <v>0</v>
      </c>
      <c r="AM14" s="297">
        <f t="shared" si="14"/>
        <v>0</v>
      </c>
      <c r="AN14" s="297">
        <f t="shared" si="15"/>
        <v>0</v>
      </c>
      <c r="AO14" s="297">
        <f t="shared" si="16"/>
        <v>0</v>
      </c>
      <c r="AP14" s="297">
        <f t="shared" si="17"/>
        <v>2069</v>
      </c>
      <c r="AQ14" s="416"/>
      <c r="AR14" s="416">
        <v>26</v>
      </c>
      <c r="AS14" s="416"/>
      <c r="AT14" s="416"/>
      <c r="AU14" s="416"/>
      <c r="AV14" s="416"/>
      <c r="AW14" s="416"/>
      <c r="AX14" s="416"/>
      <c r="AY14" s="416">
        <v>2043</v>
      </c>
      <c r="AZ14" s="416"/>
      <c r="BA14" s="416"/>
      <c r="BB14" s="416"/>
      <c r="BC14" s="297">
        <f t="shared" si="18"/>
        <v>761</v>
      </c>
      <c r="BD14" s="416"/>
      <c r="BE14" s="416">
        <v>761</v>
      </c>
      <c r="BF14" s="416"/>
      <c r="BG14" s="416"/>
      <c r="BH14" s="416"/>
      <c r="BI14" s="416"/>
      <c r="BJ14" s="416"/>
      <c r="BK14" s="416"/>
      <c r="BL14" s="416"/>
      <c r="BM14" s="416"/>
      <c r="BN14" s="416"/>
      <c r="BO14" s="297">
        <f t="shared" si="19"/>
        <v>0</v>
      </c>
      <c r="BP14" s="416"/>
      <c r="BQ14" s="416"/>
      <c r="BR14" s="416"/>
      <c r="BS14" s="416"/>
      <c r="BT14" s="416"/>
      <c r="BU14" s="416"/>
      <c r="BV14" s="416"/>
      <c r="BW14" s="416"/>
      <c r="BX14" s="416"/>
      <c r="BY14" s="416"/>
      <c r="BZ14" s="416"/>
      <c r="CA14" s="297">
        <f t="shared" si="20"/>
        <v>0</v>
      </c>
      <c r="CB14" s="416"/>
      <c r="CC14" s="416"/>
      <c r="CD14" s="416"/>
      <c r="CE14" s="416"/>
      <c r="CF14" s="416"/>
      <c r="CG14" s="416"/>
      <c r="CH14" s="416"/>
      <c r="CI14" s="416"/>
      <c r="CJ14" s="416"/>
      <c r="CK14" s="416"/>
      <c r="CL14" s="416"/>
      <c r="CM14" s="297">
        <f t="shared" si="21"/>
        <v>0</v>
      </c>
      <c r="CN14" s="416"/>
      <c r="CO14" s="416"/>
      <c r="CP14" s="416"/>
      <c r="CQ14" s="416"/>
      <c r="CR14" s="416"/>
      <c r="CS14" s="416"/>
      <c r="CT14" s="416"/>
      <c r="CU14" s="416"/>
      <c r="CV14" s="416"/>
      <c r="CW14" s="416"/>
      <c r="CX14" s="416"/>
      <c r="CY14" s="297">
        <f t="shared" si="22"/>
        <v>0</v>
      </c>
      <c r="CZ14" s="416"/>
      <c r="DA14" s="416"/>
      <c r="DB14" s="416"/>
      <c r="DC14" s="416"/>
      <c r="DD14" s="416"/>
      <c r="DE14" s="416"/>
      <c r="DF14" s="416"/>
      <c r="DG14" s="416"/>
      <c r="DH14" s="416"/>
      <c r="DI14" s="416"/>
      <c r="DJ14" s="416"/>
      <c r="DK14" s="416"/>
      <c r="DL14" s="297">
        <f t="shared" si="23"/>
        <v>438</v>
      </c>
      <c r="DM14" s="416"/>
      <c r="DN14" s="416">
        <v>262</v>
      </c>
      <c r="DO14" s="416"/>
      <c r="DP14" s="416">
        <v>176</v>
      </c>
      <c r="DQ14" s="416"/>
      <c r="DR14" s="416"/>
      <c r="DS14" s="416"/>
      <c r="DT14" s="416"/>
      <c r="DU14" s="416"/>
      <c r="DV14" s="416"/>
      <c r="DW14" s="416"/>
      <c r="DX14" s="297">
        <f t="shared" si="24"/>
        <v>522</v>
      </c>
      <c r="DY14" s="416">
        <v>500</v>
      </c>
      <c r="DZ14" s="416"/>
      <c r="EA14" s="416">
        <v>9</v>
      </c>
      <c r="EB14" s="416"/>
      <c r="EC14" s="416"/>
      <c r="ED14" s="416">
        <v>13</v>
      </c>
      <c r="EE14" s="416"/>
      <c r="EF14" s="416"/>
      <c r="EG14" s="416"/>
      <c r="EH14" s="417" t="s">
        <v>403</v>
      </c>
    </row>
    <row r="15" spans="1:138" s="267" customFormat="1" ht="13.5">
      <c r="A15" s="415" t="s">
        <v>362</v>
      </c>
      <c r="B15" s="415">
        <v>8210</v>
      </c>
      <c r="C15" s="415" t="s">
        <v>410</v>
      </c>
      <c r="D15" s="297">
        <f t="shared" si="4"/>
        <v>1731</v>
      </c>
      <c r="E15" s="297">
        <f t="shared" si="5"/>
        <v>831</v>
      </c>
      <c r="F15" s="297">
        <f t="shared" si="5"/>
        <v>617</v>
      </c>
      <c r="G15" s="297">
        <f t="shared" si="5"/>
        <v>202</v>
      </c>
      <c r="H15" s="297">
        <f t="shared" si="5"/>
        <v>80</v>
      </c>
      <c r="I15" s="297">
        <f t="shared" si="5"/>
        <v>0</v>
      </c>
      <c r="J15" s="297">
        <f t="shared" si="5"/>
        <v>1</v>
      </c>
      <c r="K15" s="297">
        <f t="shared" si="6"/>
        <v>0</v>
      </c>
      <c r="L15" s="297">
        <f t="shared" si="6"/>
        <v>0</v>
      </c>
      <c r="M15" s="297">
        <f t="shared" si="6"/>
        <v>0</v>
      </c>
      <c r="N15" s="297">
        <f t="shared" si="7"/>
        <v>0</v>
      </c>
      <c r="O15" s="297">
        <f t="shared" si="7"/>
        <v>0</v>
      </c>
      <c r="P15" s="297">
        <f t="shared" si="8"/>
        <v>0</v>
      </c>
      <c r="Q15" s="297">
        <f t="shared" si="9"/>
        <v>0</v>
      </c>
      <c r="R15" s="297">
        <f t="shared" si="10"/>
        <v>971</v>
      </c>
      <c r="S15" s="416">
        <v>587</v>
      </c>
      <c r="T15" s="416">
        <v>123</v>
      </c>
      <c r="U15" s="416">
        <v>194</v>
      </c>
      <c r="V15" s="416">
        <v>67</v>
      </c>
      <c r="W15" s="416"/>
      <c r="X15" s="416"/>
      <c r="Y15" s="416"/>
      <c r="Z15" s="416"/>
      <c r="AA15" s="416"/>
      <c r="AB15" s="297">
        <f t="shared" si="11"/>
        <v>489</v>
      </c>
      <c r="AC15" s="297">
        <f t="shared" si="12"/>
        <v>0</v>
      </c>
      <c r="AD15" s="297">
        <f t="shared" si="12"/>
        <v>489</v>
      </c>
      <c r="AE15" s="297">
        <f t="shared" si="12"/>
        <v>0</v>
      </c>
      <c r="AF15" s="297">
        <f t="shared" si="12"/>
        <v>0</v>
      </c>
      <c r="AG15" s="297">
        <f t="shared" si="12"/>
        <v>0</v>
      </c>
      <c r="AH15" s="297">
        <f t="shared" si="12"/>
        <v>0</v>
      </c>
      <c r="AI15" s="297">
        <f t="shared" si="12"/>
        <v>0</v>
      </c>
      <c r="AJ15" s="297">
        <f t="shared" si="12"/>
        <v>0</v>
      </c>
      <c r="AK15" s="297">
        <f t="shared" si="13"/>
        <v>0</v>
      </c>
      <c r="AL15" s="297">
        <f t="shared" si="14"/>
        <v>0</v>
      </c>
      <c r="AM15" s="297">
        <f t="shared" si="14"/>
        <v>0</v>
      </c>
      <c r="AN15" s="297">
        <f t="shared" si="15"/>
        <v>0</v>
      </c>
      <c r="AO15" s="297">
        <f t="shared" si="16"/>
        <v>0</v>
      </c>
      <c r="AP15" s="297">
        <f t="shared" si="17"/>
        <v>0</v>
      </c>
      <c r="AQ15" s="416"/>
      <c r="AR15" s="416"/>
      <c r="AS15" s="416"/>
      <c r="AT15" s="416"/>
      <c r="AU15" s="416"/>
      <c r="AV15" s="416"/>
      <c r="AW15" s="416"/>
      <c r="AX15" s="416"/>
      <c r="AY15" s="416"/>
      <c r="AZ15" s="416"/>
      <c r="BA15" s="416"/>
      <c r="BB15" s="416"/>
      <c r="BC15" s="297">
        <f t="shared" si="18"/>
        <v>489</v>
      </c>
      <c r="BD15" s="416"/>
      <c r="BE15" s="416">
        <v>489</v>
      </c>
      <c r="BF15" s="416"/>
      <c r="BG15" s="416"/>
      <c r="BH15" s="416"/>
      <c r="BI15" s="416"/>
      <c r="BJ15" s="416"/>
      <c r="BK15" s="416"/>
      <c r="BL15" s="416"/>
      <c r="BM15" s="416"/>
      <c r="BN15" s="416"/>
      <c r="BO15" s="297">
        <f t="shared" si="19"/>
        <v>0</v>
      </c>
      <c r="BP15" s="416"/>
      <c r="BQ15" s="416"/>
      <c r="BR15" s="416"/>
      <c r="BS15" s="416"/>
      <c r="BT15" s="416"/>
      <c r="BU15" s="416"/>
      <c r="BV15" s="416"/>
      <c r="BW15" s="416"/>
      <c r="BX15" s="416"/>
      <c r="BY15" s="416"/>
      <c r="BZ15" s="416"/>
      <c r="CA15" s="297">
        <f t="shared" si="20"/>
        <v>0</v>
      </c>
      <c r="CB15" s="416"/>
      <c r="CC15" s="416"/>
      <c r="CD15" s="416"/>
      <c r="CE15" s="416"/>
      <c r="CF15" s="416"/>
      <c r="CG15" s="416"/>
      <c r="CH15" s="416"/>
      <c r="CI15" s="416"/>
      <c r="CJ15" s="416"/>
      <c r="CK15" s="416"/>
      <c r="CL15" s="416"/>
      <c r="CM15" s="297">
        <f t="shared" si="21"/>
        <v>0</v>
      </c>
      <c r="CN15" s="416"/>
      <c r="CO15" s="416"/>
      <c r="CP15" s="416"/>
      <c r="CQ15" s="416"/>
      <c r="CR15" s="416"/>
      <c r="CS15" s="416"/>
      <c r="CT15" s="416"/>
      <c r="CU15" s="416"/>
      <c r="CV15" s="416"/>
      <c r="CW15" s="416"/>
      <c r="CX15" s="416"/>
      <c r="CY15" s="297">
        <f t="shared" si="22"/>
        <v>0</v>
      </c>
      <c r="CZ15" s="416"/>
      <c r="DA15" s="416"/>
      <c r="DB15" s="416"/>
      <c r="DC15" s="416"/>
      <c r="DD15" s="416"/>
      <c r="DE15" s="416"/>
      <c r="DF15" s="416"/>
      <c r="DG15" s="416"/>
      <c r="DH15" s="416"/>
      <c r="DI15" s="416"/>
      <c r="DJ15" s="416"/>
      <c r="DK15" s="416"/>
      <c r="DL15" s="297">
        <f t="shared" si="23"/>
        <v>0</v>
      </c>
      <c r="DM15" s="416"/>
      <c r="DN15" s="416"/>
      <c r="DO15" s="416"/>
      <c r="DP15" s="416"/>
      <c r="DQ15" s="416"/>
      <c r="DR15" s="416"/>
      <c r="DS15" s="416"/>
      <c r="DT15" s="416"/>
      <c r="DU15" s="416"/>
      <c r="DV15" s="416"/>
      <c r="DW15" s="416"/>
      <c r="DX15" s="297">
        <f t="shared" si="24"/>
        <v>271</v>
      </c>
      <c r="DY15" s="416">
        <v>244</v>
      </c>
      <c r="DZ15" s="416">
        <v>5</v>
      </c>
      <c r="EA15" s="416">
        <v>8</v>
      </c>
      <c r="EB15" s="416">
        <v>13</v>
      </c>
      <c r="EC15" s="416"/>
      <c r="ED15" s="416">
        <v>1</v>
      </c>
      <c r="EE15" s="416"/>
      <c r="EF15" s="416"/>
      <c r="EG15" s="416"/>
      <c r="EH15" s="417" t="s">
        <v>403</v>
      </c>
    </row>
    <row r="16" spans="1:138" s="267" customFormat="1" ht="13.5">
      <c r="A16" s="415" t="s">
        <v>362</v>
      </c>
      <c r="B16" s="415">
        <v>8211</v>
      </c>
      <c r="C16" s="415" t="s">
        <v>411</v>
      </c>
      <c r="D16" s="297">
        <f t="shared" si="4"/>
        <v>4089</v>
      </c>
      <c r="E16" s="297">
        <f t="shared" si="5"/>
        <v>1982</v>
      </c>
      <c r="F16" s="297">
        <f t="shared" si="5"/>
        <v>530</v>
      </c>
      <c r="G16" s="297">
        <f t="shared" si="5"/>
        <v>419</v>
      </c>
      <c r="H16" s="297">
        <f t="shared" si="5"/>
        <v>1</v>
      </c>
      <c r="I16" s="297">
        <f t="shared" si="5"/>
        <v>0</v>
      </c>
      <c r="J16" s="297">
        <f t="shared" si="5"/>
        <v>37</v>
      </c>
      <c r="K16" s="297">
        <f t="shared" si="6"/>
        <v>0</v>
      </c>
      <c r="L16" s="297">
        <f t="shared" si="6"/>
        <v>0</v>
      </c>
      <c r="M16" s="297">
        <f t="shared" si="6"/>
        <v>0</v>
      </c>
      <c r="N16" s="297">
        <f t="shared" si="7"/>
        <v>0</v>
      </c>
      <c r="O16" s="297">
        <f t="shared" si="7"/>
        <v>0</v>
      </c>
      <c r="P16" s="297">
        <f t="shared" si="8"/>
        <v>987</v>
      </c>
      <c r="Q16" s="297">
        <f t="shared" si="9"/>
        <v>133</v>
      </c>
      <c r="R16" s="297">
        <f t="shared" si="10"/>
        <v>5</v>
      </c>
      <c r="S16" s="416"/>
      <c r="T16" s="416"/>
      <c r="U16" s="416"/>
      <c r="V16" s="416"/>
      <c r="W16" s="416"/>
      <c r="X16" s="416"/>
      <c r="Y16" s="416"/>
      <c r="Z16" s="416"/>
      <c r="AA16" s="416">
        <v>5</v>
      </c>
      <c r="AB16" s="297">
        <f t="shared" si="11"/>
        <v>2023</v>
      </c>
      <c r="AC16" s="297">
        <f t="shared" si="12"/>
        <v>0</v>
      </c>
      <c r="AD16" s="297">
        <f t="shared" si="12"/>
        <v>523</v>
      </c>
      <c r="AE16" s="297">
        <f t="shared" si="12"/>
        <v>385</v>
      </c>
      <c r="AF16" s="297">
        <f t="shared" si="12"/>
        <v>0</v>
      </c>
      <c r="AG16" s="297">
        <f t="shared" si="12"/>
        <v>0</v>
      </c>
      <c r="AH16" s="297">
        <f t="shared" si="12"/>
        <v>0</v>
      </c>
      <c r="AI16" s="297">
        <f t="shared" si="12"/>
        <v>0</v>
      </c>
      <c r="AJ16" s="297">
        <f t="shared" si="12"/>
        <v>0</v>
      </c>
      <c r="AK16" s="297">
        <f t="shared" si="13"/>
        <v>0</v>
      </c>
      <c r="AL16" s="297">
        <f t="shared" si="14"/>
        <v>0</v>
      </c>
      <c r="AM16" s="297">
        <f t="shared" si="14"/>
        <v>0</v>
      </c>
      <c r="AN16" s="297">
        <f t="shared" si="15"/>
        <v>987</v>
      </c>
      <c r="AO16" s="297">
        <f t="shared" si="16"/>
        <v>128</v>
      </c>
      <c r="AP16" s="297">
        <f t="shared" si="17"/>
        <v>0</v>
      </c>
      <c r="AQ16" s="416"/>
      <c r="AR16" s="416"/>
      <c r="AS16" s="416"/>
      <c r="AT16" s="416"/>
      <c r="AU16" s="416"/>
      <c r="AV16" s="416"/>
      <c r="AW16" s="416"/>
      <c r="AX16" s="416"/>
      <c r="AY16" s="416"/>
      <c r="AZ16" s="416"/>
      <c r="BA16" s="416"/>
      <c r="BB16" s="416"/>
      <c r="BC16" s="297">
        <f t="shared" si="18"/>
        <v>1036</v>
      </c>
      <c r="BD16" s="416"/>
      <c r="BE16" s="416">
        <v>523</v>
      </c>
      <c r="BF16" s="416">
        <v>385</v>
      </c>
      <c r="BG16" s="416"/>
      <c r="BH16" s="416"/>
      <c r="BI16" s="416"/>
      <c r="BJ16" s="416"/>
      <c r="BK16" s="416"/>
      <c r="BL16" s="416"/>
      <c r="BM16" s="416"/>
      <c r="BN16" s="416">
        <v>128</v>
      </c>
      <c r="BO16" s="297">
        <f t="shared" si="19"/>
        <v>0</v>
      </c>
      <c r="BP16" s="416"/>
      <c r="BQ16" s="416"/>
      <c r="BR16" s="416"/>
      <c r="BS16" s="416"/>
      <c r="BT16" s="416"/>
      <c r="BU16" s="416"/>
      <c r="BV16" s="416"/>
      <c r="BW16" s="416"/>
      <c r="BX16" s="416"/>
      <c r="BY16" s="416"/>
      <c r="BZ16" s="416"/>
      <c r="CA16" s="297">
        <f t="shared" si="20"/>
        <v>0</v>
      </c>
      <c r="CB16" s="416"/>
      <c r="CC16" s="416"/>
      <c r="CD16" s="416"/>
      <c r="CE16" s="416"/>
      <c r="CF16" s="416"/>
      <c r="CG16" s="416"/>
      <c r="CH16" s="416"/>
      <c r="CI16" s="416"/>
      <c r="CJ16" s="416"/>
      <c r="CK16" s="416"/>
      <c r="CL16" s="416"/>
      <c r="CM16" s="297">
        <f t="shared" si="21"/>
        <v>0</v>
      </c>
      <c r="CN16" s="416"/>
      <c r="CO16" s="416"/>
      <c r="CP16" s="416"/>
      <c r="CQ16" s="416"/>
      <c r="CR16" s="416"/>
      <c r="CS16" s="416"/>
      <c r="CT16" s="416"/>
      <c r="CU16" s="416"/>
      <c r="CV16" s="416"/>
      <c r="CW16" s="416"/>
      <c r="CX16" s="416"/>
      <c r="CY16" s="297">
        <f t="shared" si="22"/>
        <v>987</v>
      </c>
      <c r="CZ16" s="416"/>
      <c r="DA16" s="416"/>
      <c r="DB16" s="416"/>
      <c r="DC16" s="416"/>
      <c r="DD16" s="416"/>
      <c r="DE16" s="416"/>
      <c r="DF16" s="416"/>
      <c r="DG16" s="416"/>
      <c r="DH16" s="416"/>
      <c r="DI16" s="416"/>
      <c r="DJ16" s="416">
        <v>987</v>
      </c>
      <c r="DK16" s="416"/>
      <c r="DL16" s="297">
        <f t="shared" si="23"/>
        <v>0</v>
      </c>
      <c r="DM16" s="416"/>
      <c r="DN16" s="416"/>
      <c r="DO16" s="416"/>
      <c r="DP16" s="416"/>
      <c r="DQ16" s="416"/>
      <c r="DR16" s="416"/>
      <c r="DS16" s="416"/>
      <c r="DT16" s="416"/>
      <c r="DU16" s="416"/>
      <c r="DV16" s="416"/>
      <c r="DW16" s="416"/>
      <c r="DX16" s="297">
        <f t="shared" si="24"/>
        <v>2061</v>
      </c>
      <c r="DY16" s="416">
        <v>1982</v>
      </c>
      <c r="DZ16" s="416">
        <v>7</v>
      </c>
      <c r="EA16" s="416">
        <v>34</v>
      </c>
      <c r="EB16" s="416">
        <v>1</v>
      </c>
      <c r="EC16" s="416"/>
      <c r="ED16" s="416">
        <v>37</v>
      </c>
      <c r="EE16" s="416"/>
      <c r="EF16" s="416"/>
      <c r="EG16" s="416"/>
      <c r="EH16" s="417" t="s">
        <v>403</v>
      </c>
    </row>
    <row r="17" spans="1:138" s="267" customFormat="1" ht="13.5">
      <c r="A17" s="415" t="s">
        <v>362</v>
      </c>
      <c r="B17" s="415">
        <v>8212</v>
      </c>
      <c r="C17" s="415" t="s">
        <v>412</v>
      </c>
      <c r="D17" s="297">
        <f t="shared" si="4"/>
        <v>3260</v>
      </c>
      <c r="E17" s="297">
        <f t="shared" si="5"/>
        <v>1372</v>
      </c>
      <c r="F17" s="297">
        <f t="shared" si="5"/>
        <v>960</v>
      </c>
      <c r="G17" s="297">
        <f t="shared" si="5"/>
        <v>757</v>
      </c>
      <c r="H17" s="297">
        <f t="shared" si="5"/>
        <v>73</v>
      </c>
      <c r="I17" s="297">
        <f t="shared" si="5"/>
        <v>2</v>
      </c>
      <c r="J17" s="297">
        <f t="shared" si="5"/>
        <v>6</v>
      </c>
      <c r="K17" s="297">
        <f t="shared" si="6"/>
        <v>0</v>
      </c>
      <c r="L17" s="297">
        <f t="shared" si="6"/>
        <v>0</v>
      </c>
      <c r="M17" s="297">
        <f t="shared" si="6"/>
        <v>0</v>
      </c>
      <c r="N17" s="297">
        <f t="shared" si="7"/>
        <v>0</v>
      </c>
      <c r="O17" s="297">
        <f t="shared" si="7"/>
        <v>0</v>
      </c>
      <c r="P17" s="297">
        <f t="shared" si="8"/>
        <v>0</v>
      </c>
      <c r="Q17" s="297">
        <f t="shared" si="9"/>
        <v>90</v>
      </c>
      <c r="R17" s="297">
        <f t="shared" si="10"/>
        <v>722</v>
      </c>
      <c r="S17" s="416">
        <v>391</v>
      </c>
      <c r="T17" s="416">
        <v>331</v>
      </c>
      <c r="U17" s="416"/>
      <c r="V17" s="416"/>
      <c r="W17" s="416"/>
      <c r="X17" s="416"/>
      <c r="Y17" s="416"/>
      <c r="Z17" s="416"/>
      <c r="AA17" s="416"/>
      <c r="AB17" s="297">
        <f t="shared" si="11"/>
        <v>1470</v>
      </c>
      <c r="AC17" s="297">
        <f t="shared" si="12"/>
        <v>0</v>
      </c>
      <c r="AD17" s="297">
        <f t="shared" si="12"/>
        <v>620</v>
      </c>
      <c r="AE17" s="297">
        <f t="shared" si="12"/>
        <v>687</v>
      </c>
      <c r="AF17" s="297">
        <f t="shared" si="12"/>
        <v>73</v>
      </c>
      <c r="AG17" s="297">
        <f t="shared" si="12"/>
        <v>0</v>
      </c>
      <c r="AH17" s="297">
        <f t="shared" si="12"/>
        <v>0</v>
      </c>
      <c r="AI17" s="297">
        <f t="shared" si="12"/>
        <v>0</v>
      </c>
      <c r="AJ17" s="297">
        <f t="shared" si="12"/>
        <v>0</v>
      </c>
      <c r="AK17" s="297">
        <f t="shared" si="13"/>
        <v>0</v>
      </c>
      <c r="AL17" s="297">
        <f t="shared" si="14"/>
        <v>0</v>
      </c>
      <c r="AM17" s="297">
        <f t="shared" si="14"/>
        <v>0</v>
      </c>
      <c r="AN17" s="297">
        <f t="shared" si="15"/>
        <v>0</v>
      </c>
      <c r="AO17" s="297">
        <f t="shared" si="16"/>
        <v>90</v>
      </c>
      <c r="AP17" s="297">
        <f t="shared" si="17"/>
        <v>0</v>
      </c>
      <c r="AQ17" s="416"/>
      <c r="AR17" s="416"/>
      <c r="AS17" s="416"/>
      <c r="AT17" s="416"/>
      <c r="AU17" s="416"/>
      <c r="AV17" s="416"/>
      <c r="AW17" s="416"/>
      <c r="AX17" s="416"/>
      <c r="AY17" s="416"/>
      <c r="AZ17" s="416"/>
      <c r="BA17" s="416"/>
      <c r="BB17" s="416"/>
      <c r="BC17" s="297">
        <f t="shared" si="18"/>
        <v>0</v>
      </c>
      <c r="BD17" s="416"/>
      <c r="BE17" s="416"/>
      <c r="BF17" s="416"/>
      <c r="BG17" s="416"/>
      <c r="BH17" s="416"/>
      <c r="BI17" s="416"/>
      <c r="BJ17" s="416"/>
      <c r="BK17" s="416"/>
      <c r="BL17" s="416"/>
      <c r="BM17" s="416"/>
      <c r="BN17" s="416"/>
      <c r="BO17" s="297">
        <f t="shared" si="19"/>
        <v>0</v>
      </c>
      <c r="BP17" s="416"/>
      <c r="BQ17" s="416"/>
      <c r="BR17" s="416"/>
      <c r="BS17" s="416"/>
      <c r="BT17" s="416"/>
      <c r="BU17" s="416"/>
      <c r="BV17" s="416"/>
      <c r="BW17" s="416"/>
      <c r="BX17" s="416"/>
      <c r="BY17" s="416"/>
      <c r="BZ17" s="416"/>
      <c r="CA17" s="297">
        <f t="shared" si="20"/>
        <v>0</v>
      </c>
      <c r="CB17" s="416"/>
      <c r="CC17" s="416"/>
      <c r="CD17" s="416"/>
      <c r="CE17" s="416"/>
      <c r="CF17" s="416"/>
      <c r="CG17" s="416"/>
      <c r="CH17" s="416"/>
      <c r="CI17" s="416"/>
      <c r="CJ17" s="416"/>
      <c r="CK17" s="416"/>
      <c r="CL17" s="416"/>
      <c r="CM17" s="297">
        <f t="shared" si="21"/>
        <v>0</v>
      </c>
      <c r="CN17" s="416"/>
      <c r="CO17" s="416"/>
      <c r="CP17" s="416"/>
      <c r="CQ17" s="416"/>
      <c r="CR17" s="416"/>
      <c r="CS17" s="416"/>
      <c r="CT17" s="416"/>
      <c r="CU17" s="416"/>
      <c r="CV17" s="416"/>
      <c r="CW17" s="416"/>
      <c r="CX17" s="416"/>
      <c r="CY17" s="297">
        <f t="shared" si="22"/>
        <v>0</v>
      </c>
      <c r="CZ17" s="416"/>
      <c r="DA17" s="416"/>
      <c r="DB17" s="416"/>
      <c r="DC17" s="416"/>
      <c r="DD17" s="416"/>
      <c r="DE17" s="416"/>
      <c r="DF17" s="416"/>
      <c r="DG17" s="416"/>
      <c r="DH17" s="416"/>
      <c r="DI17" s="416"/>
      <c r="DJ17" s="416"/>
      <c r="DK17" s="416"/>
      <c r="DL17" s="297">
        <f t="shared" si="23"/>
        <v>1470</v>
      </c>
      <c r="DM17" s="416"/>
      <c r="DN17" s="416">
        <v>620</v>
      </c>
      <c r="DO17" s="416">
        <v>687</v>
      </c>
      <c r="DP17" s="416">
        <v>73</v>
      </c>
      <c r="DQ17" s="416"/>
      <c r="DR17" s="416"/>
      <c r="DS17" s="416"/>
      <c r="DT17" s="416"/>
      <c r="DU17" s="416"/>
      <c r="DV17" s="416"/>
      <c r="DW17" s="416">
        <v>90</v>
      </c>
      <c r="DX17" s="297">
        <f t="shared" si="24"/>
        <v>1068</v>
      </c>
      <c r="DY17" s="416">
        <v>981</v>
      </c>
      <c r="DZ17" s="416">
        <v>9</v>
      </c>
      <c r="EA17" s="416">
        <v>70</v>
      </c>
      <c r="EB17" s="416"/>
      <c r="EC17" s="416">
        <v>2</v>
      </c>
      <c r="ED17" s="416">
        <v>6</v>
      </c>
      <c r="EE17" s="416"/>
      <c r="EF17" s="416"/>
      <c r="EG17" s="416"/>
      <c r="EH17" s="417"/>
    </row>
    <row r="18" spans="1:138" s="267" customFormat="1" ht="13.5">
      <c r="A18" s="415" t="s">
        <v>362</v>
      </c>
      <c r="B18" s="415">
        <v>8214</v>
      </c>
      <c r="C18" s="415" t="s">
        <v>413</v>
      </c>
      <c r="D18" s="297">
        <f t="shared" si="4"/>
        <v>2879</v>
      </c>
      <c r="E18" s="297">
        <f t="shared" si="5"/>
        <v>1418</v>
      </c>
      <c r="F18" s="297">
        <f t="shared" si="5"/>
        <v>258</v>
      </c>
      <c r="G18" s="297">
        <f t="shared" si="5"/>
        <v>321</v>
      </c>
      <c r="H18" s="297">
        <f t="shared" si="5"/>
        <v>16</v>
      </c>
      <c r="I18" s="297">
        <f t="shared" si="5"/>
        <v>28</v>
      </c>
      <c r="J18" s="297">
        <f t="shared" si="5"/>
        <v>166</v>
      </c>
      <c r="K18" s="297">
        <f t="shared" si="6"/>
        <v>0</v>
      </c>
      <c r="L18" s="297">
        <f t="shared" si="6"/>
        <v>0</v>
      </c>
      <c r="M18" s="297">
        <f t="shared" si="6"/>
        <v>0</v>
      </c>
      <c r="N18" s="297">
        <f t="shared" si="7"/>
        <v>0</v>
      </c>
      <c r="O18" s="297">
        <f t="shared" si="7"/>
        <v>0</v>
      </c>
      <c r="P18" s="297">
        <f t="shared" si="8"/>
        <v>0</v>
      </c>
      <c r="Q18" s="297">
        <f t="shared" si="9"/>
        <v>672</v>
      </c>
      <c r="R18" s="297">
        <f t="shared" si="10"/>
        <v>0</v>
      </c>
      <c r="S18" s="416"/>
      <c r="T18" s="416"/>
      <c r="U18" s="416"/>
      <c r="V18" s="416"/>
      <c r="W18" s="416"/>
      <c r="X18" s="416"/>
      <c r="Y18" s="416"/>
      <c r="Z18" s="416"/>
      <c r="AA18" s="416"/>
      <c r="AB18" s="297">
        <f t="shared" si="11"/>
        <v>2807</v>
      </c>
      <c r="AC18" s="297">
        <f t="shared" si="12"/>
        <v>1346</v>
      </c>
      <c r="AD18" s="297">
        <f t="shared" si="12"/>
        <v>258</v>
      </c>
      <c r="AE18" s="297">
        <f t="shared" si="12"/>
        <v>321</v>
      </c>
      <c r="AF18" s="297">
        <f t="shared" si="12"/>
        <v>16</v>
      </c>
      <c r="AG18" s="297">
        <f t="shared" si="12"/>
        <v>28</v>
      </c>
      <c r="AH18" s="297">
        <f t="shared" si="12"/>
        <v>166</v>
      </c>
      <c r="AI18" s="297">
        <f t="shared" si="12"/>
        <v>0</v>
      </c>
      <c r="AJ18" s="297">
        <f t="shared" si="12"/>
        <v>0</v>
      </c>
      <c r="AK18" s="297">
        <f t="shared" si="13"/>
        <v>0</v>
      </c>
      <c r="AL18" s="297">
        <f t="shared" si="14"/>
        <v>0</v>
      </c>
      <c r="AM18" s="297">
        <f t="shared" si="14"/>
        <v>0</v>
      </c>
      <c r="AN18" s="297">
        <f t="shared" si="15"/>
        <v>0</v>
      </c>
      <c r="AO18" s="297">
        <f t="shared" si="16"/>
        <v>672</v>
      </c>
      <c r="AP18" s="297">
        <f t="shared" si="17"/>
        <v>641</v>
      </c>
      <c r="AQ18" s="416"/>
      <c r="AR18" s="416"/>
      <c r="AS18" s="416"/>
      <c r="AT18" s="416"/>
      <c r="AU18" s="416"/>
      <c r="AV18" s="416"/>
      <c r="AW18" s="416"/>
      <c r="AX18" s="416"/>
      <c r="AY18" s="416"/>
      <c r="AZ18" s="416"/>
      <c r="BA18" s="416"/>
      <c r="BB18" s="416">
        <v>641</v>
      </c>
      <c r="BC18" s="297">
        <f t="shared" si="18"/>
        <v>0</v>
      </c>
      <c r="BD18" s="416"/>
      <c r="BE18" s="416"/>
      <c r="BF18" s="416"/>
      <c r="BG18" s="416"/>
      <c r="BH18" s="416"/>
      <c r="BI18" s="416"/>
      <c r="BJ18" s="416"/>
      <c r="BK18" s="416"/>
      <c r="BL18" s="416"/>
      <c r="BM18" s="416"/>
      <c r="BN18" s="416"/>
      <c r="BO18" s="297">
        <f t="shared" si="19"/>
        <v>0</v>
      </c>
      <c r="BP18" s="416"/>
      <c r="BQ18" s="416"/>
      <c r="BR18" s="416"/>
      <c r="BS18" s="416"/>
      <c r="BT18" s="416"/>
      <c r="BU18" s="416"/>
      <c r="BV18" s="416"/>
      <c r="BW18" s="416"/>
      <c r="BX18" s="416"/>
      <c r="BY18" s="416"/>
      <c r="BZ18" s="416"/>
      <c r="CA18" s="297">
        <f t="shared" si="20"/>
        <v>0</v>
      </c>
      <c r="CB18" s="416"/>
      <c r="CC18" s="416"/>
      <c r="CD18" s="416"/>
      <c r="CE18" s="416"/>
      <c r="CF18" s="416"/>
      <c r="CG18" s="416"/>
      <c r="CH18" s="416"/>
      <c r="CI18" s="416"/>
      <c r="CJ18" s="416"/>
      <c r="CK18" s="416"/>
      <c r="CL18" s="416"/>
      <c r="CM18" s="297">
        <f t="shared" si="21"/>
        <v>0</v>
      </c>
      <c r="CN18" s="416"/>
      <c r="CO18" s="416"/>
      <c r="CP18" s="416"/>
      <c r="CQ18" s="416"/>
      <c r="CR18" s="416"/>
      <c r="CS18" s="416"/>
      <c r="CT18" s="416"/>
      <c r="CU18" s="416"/>
      <c r="CV18" s="416"/>
      <c r="CW18" s="416"/>
      <c r="CX18" s="416"/>
      <c r="CY18" s="297">
        <f t="shared" si="22"/>
        <v>0</v>
      </c>
      <c r="CZ18" s="416"/>
      <c r="DA18" s="416"/>
      <c r="DB18" s="416"/>
      <c r="DC18" s="416"/>
      <c r="DD18" s="416"/>
      <c r="DE18" s="416"/>
      <c r="DF18" s="416"/>
      <c r="DG18" s="416"/>
      <c r="DH18" s="416"/>
      <c r="DI18" s="416"/>
      <c r="DJ18" s="416"/>
      <c r="DK18" s="416"/>
      <c r="DL18" s="297">
        <f t="shared" si="23"/>
        <v>2166</v>
      </c>
      <c r="DM18" s="416">
        <v>1346</v>
      </c>
      <c r="DN18" s="416">
        <v>258</v>
      </c>
      <c r="DO18" s="416">
        <v>321</v>
      </c>
      <c r="DP18" s="416">
        <v>16</v>
      </c>
      <c r="DQ18" s="416">
        <v>28</v>
      </c>
      <c r="DR18" s="416">
        <v>166</v>
      </c>
      <c r="DS18" s="416"/>
      <c r="DT18" s="416"/>
      <c r="DU18" s="416"/>
      <c r="DV18" s="416"/>
      <c r="DW18" s="416">
        <v>31</v>
      </c>
      <c r="DX18" s="297">
        <f t="shared" si="24"/>
        <v>72</v>
      </c>
      <c r="DY18" s="416">
        <v>72</v>
      </c>
      <c r="DZ18" s="416"/>
      <c r="EA18" s="416"/>
      <c r="EB18" s="416"/>
      <c r="EC18" s="416"/>
      <c r="ED18" s="416"/>
      <c r="EE18" s="416"/>
      <c r="EF18" s="416"/>
      <c r="EG18" s="416"/>
      <c r="EH18" s="417"/>
    </row>
    <row r="19" spans="1:138" s="267" customFormat="1" ht="13.5">
      <c r="A19" s="415" t="s">
        <v>362</v>
      </c>
      <c r="B19" s="415">
        <v>8215</v>
      </c>
      <c r="C19" s="415" t="s">
        <v>414</v>
      </c>
      <c r="D19" s="297">
        <f t="shared" si="4"/>
        <v>2760</v>
      </c>
      <c r="E19" s="297">
        <f t="shared" si="5"/>
        <v>1718</v>
      </c>
      <c r="F19" s="297">
        <f t="shared" si="5"/>
        <v>471</v>
      </c>
      <c r="G19" s="297">
        <f t="shared" si="5"/>
        <v>452</v>
      </c>
      <c r="H19" s="297">
        <f t="shared" si="5"/>
        <v>112</v>
      </c>
      <c r="I19" s="297">
        <f t="shared" si="5"/>
        <v>0</v>
      </c>
      <c r="J19" s="297">
        <f t="shared" si="5"/>
        <v>0</v>
      </c>
      <c r="K19" s="297">
        <f t="shared" si="6"/>
        <v>0</v>
      </c>
      <c r="L19" s="297">
        <f t="shared" si="6"/>
        <v>0</v>
      </c>
      <c r="M19" s="297">
        <f t="shared" si="6"/>
        <v>0</v>
      </c>
      <c r="N19" s="297">
        <f t="shared" si="7"/>
        <v>0</v>
      </c>
      <c r="O19" s="297">
        <f t="shared" si="7"/>
        <v>0</v>
      </c>
      <c r="P19" s="297">
        <f t="shared" si="8"/>
        <v>0</v>
      </c>
      <c r="Q19" s="297">
        <f t="shared" si="9"/>
        <v>7</v>
      </c>
      <c r="R19" s="297">
        <f t="shared" si="10"/>
        <v>1718</v>
      </c>
      <c r="S19" s="416">
        <v>1718</v>
      </c>
      <c r="T19" s="416"/>
      <c r="U19" s="416"/>
      <c r="V19" s="416"/>
      <c r="W19" s="416"/>
      <c r="X19" s="416"/>
      <c r="Y19" s="416"/>
      <c r="Z19" s="416"/>
      <c r="AA19" s="416"/>
      <c r="AB19" s="297">
        <f t="shared" si="11"/>
        <v>1042</v>
      </c>
      <c r="AC19" s="297">
        <f t="shared" si="12"/>
        <v>0</v>
      </c>
      <c r="AD19" s="297">
        <f t="shared" si="12"/>
        <v>471</v>
      </c>
      <c r="AE19" s="297">
        <f t="shared" si="12"/>
        <v>452</v>
      </c>
      <c r="AF19" s="297">
        <f t="shared" si="12"/>
        <v>112</v>
      </c>
      <c r="AG19" s="297">
        <f t="shared" si="12"/>
        <v>0</v>
      </c>
      <c r="AH19" s="297">
        <f t="shared" si="12"/>
        <v>0</v>
      </c>
      <c r="AI19" s="297">
        <f t="shared" si="12"/>
        <v>0</v>
      </c>
      <c r="AJ19" s="297">
        <f t="shared" si="12"/>
        <v>0</v>
      </c>
      <c r="AK19" s="297">
        <f t="shared" si="13"/>
        <v>0</v>
      </c>
      <c r="AL19" s="297">
        <f t="shared" si="14"/>
        <v>0</v>
      </c>
      <c r="AM19" s="297">
        <f t="shared" si="14"/>
        <v>0</v>
      </c>
      <c r="AN19" s="297">
        <f t="shared" si="15"/>
        <v>0</v>
      </c>
      <c r="AO19" s="297">
        <f t="shared" si="16"/>
        <v>7</v>
      </c>
      <c r="AP19" s="297">
        <f t="shared" si="17"/>
        <v>0</v>
      </c>
      <c r="AQ19" s="416"/>
      <c r="AR19" s="416"/>
      <c r="AS19" s="416"/>
      <c r="AT19" s="416"/>
      <c r="AU19" s="416"/>
      <c r="AV19" s="416"/>
      <c r="AW19" s="416"/>
      <c r="AX19" s="416"/>
      <c r="AY19" s="416"/>
      <c r="AZ19" s="416"/>
      <c r="BA19" s="416"/>
      <c r="BB19" s="416"/>
      <c r="BC19" s="297">
        <f t="shared" si="18"/>
        <v>0</v>
      </c>
      <c r="BD19" s="416"/>
      <c r="BE19" s="416"/>
      <c r="BF19" s="416"/>
      <c r="BG19" s="416"/>
      <c r="BH19" s="416"/>
      <c r="BI19" s="416"/>
      <c r="BJ19" s="416"/>
      <c r="BK19" s="416"/>
      <c r="BL19" s="416"/>
      <c r="BM19" s="416"/>
      <c r="BN19" s="416"/>
      <c r="BO19" s="297">
        <f t="shared" si="19"/>
        <v>0</v>
      </c>
      <c r="BP19" s="416"/>
      <c r="BQ19" s="416"/>
      <c r="BR19" s="416"/>
      <c r="BS19" s="416"/>
      <c r="BT19" s="416"/>
      <c r="BU19" s="416"/>
      <c r="BV19" s="416"/>
      <c r="BW19" s="416"/>
      <c r="BX19" s="416"/>
      <c r="BY19" s="416"/>
      <c r="BZ19" s="416"/>
      <c r="CA19" s="297">
        <f t="shared" si="20"/>
        <v>0</v>
      </c>
      <c r="CB19" s="416"/>
      <c r="CC19" s="416"/>
      <c r="CD19" s="416"/>
      <c r="CE19" s="416"/>
      <c r="CF19" s="416"/>
      <c r="CG19" s="416"/>
      <c r="CH19" s="416"/>
      <c r="CI19" s="416"/>
      <c r="CJ19" s="416"/>
      <c r="CK19" s="416"/>
      <c r="CL19" s="416"/>
      <c r="CM19" s="297">
        <f t="shared" si="21"/>
        <v>0</v>
      </c>
      <c r="CN19" s="416"/>
      <c r="CO19" s="416"/>
      <c r="CP19" s="416"/>
      <c r="CQ19" s="416"/>
      <c r="CR19" s="416"/>
      <c r="CS19" s="416"/>
      <c r="CT19" s="416"/>
      <c r="CU19" s="416"/>
      <c r="CV19" s="416"/>
      <c r="CW19" s="416"/>
      <c r="CX19" s="416"/>
      <c r="CY19" s="297">
        <f t="shared" si="22"/>
        <v>0</v>
      </c>
      <c r="CZ19" s="416"/>
      <c r="DA19" s="416"/>
      <c r="DB19" s="416"/>
      <c r="DC19" s="416"/>
      <c r="DD19" s="416"/>
      <c r="DE19" s="416"/>
      <c r="DF19" s="416"/>
      <c r="DG19" s="416"/>
      <c r="DH19" s="416"/>
      <c r="DI19" s="416"/>
      <c r="DJ19" s="416"/>
      <c r="DK19" s="416"/>
      <c r="DL19" s="297">
        <f t="shared" si="23"/>
        <v>1042</v>
      </c>
      <c r="DM19" s="416"/>
      <c r="DN19" s="416">
        <v>471</v>
      </c>
      <c r="DO19" s="416">
        <v>452</v>
      </c>
      <c r="DP19" s="416">
        <v>112</v>
      </c>
      <c r="DQ19" s="416"/>
      <c r="DR19" s="416"/>
      <c r="DS19" s="416"/>
      <c r="DT19" s="416"/>
      <c r="DU19" s="416"/>
      <c r="DV19" s="416"/>
      <c r="DW19" s="416">
        <v>7</v>
      </c>
      <c r="DX19" s="297">
        <f t="shared" si="24"/>
        <v>0</v>
      </c>
      <c r="DY19" s="416"/>
      <c r="DZ19" s="416"/>
      <c r="EA19" s="416"/>
      <c r="EB19" s="416"/>
      <c r="EC19" s="416"/>
      <c r="ED19" s="416"/>
      <c r="EE19" s="416"/>
      <c r="EF19" s="416"/>
      <c r="EG19" s="416"/>
      <c r="EH19" s="417"/>
    </row>
    <row r="20" spans="1:138" s="267" customFormat="1" ht="13.5">
      <c r="A20" s="415" t="s">
        <v>362</v>
      </c>
      <c r="B20" s="415">
        <v>8216</v>
      </c>
      <c r="C20" s="415" t="s">
        <v>415</v>
      </c>
      <c r="D20" s="297">
        <f t="shared" si="4"/>
        <v>3659</v>
      </c>
      <c r="E20" s="297">
        <f t="shared" si="5"/>
        <v>2145</v>
      </c>
      <c r="F20" s="297">
        <f t="shared" si="5"/>
        <v>636</v>
      </c>
      <c r="G20" s="297">
        <f t="shared" si="5"/>
        <v>656</v>
      </c>
      <c r="H20" s="297">
        <f t="shared" si="5"/>
        <v>98</v>
      </c>
      <c r="I20" s="297">
        <f t="shared" si="5"/>
        <v>9</v>
      </c>
      <c r="J20" s="297">
        <f t="shared" si="5"/>
        <v>85</v>
      </c>
      <c r="K20" s="297">
        <f t="shared" si="6"/>
        <v>0</v>
      </c>
      <c r="L20" s="297">
        <f t="shared" si="6"/>
        <v>0</v>
      </c>
      <c r="M20" s="297">
        <f t="shared" si="6"/>
        <v>0</v>
      </c>
      <c r="N20" s="297">
        <f t="shared" si="7"/>
        <v>0</v>
      </c>
      <c r="O20" s="297">
        <f t="shared" si="7"/>
        <v>0</v>
      </c>
      <c r="P20" s="297">
        <f t="shared" si="8"/>
        <v>0</v>
      </c>
      <c r="Q20" s="297">
        <f t="shared" si="9"/>
        <v>30</v>
      </c>
      <c r="R20" s="297">
        <f t="shared" si="10"/>
        <v>1530</v>
      </c>
      <c r="S20" s="416">
        <v>1109</v>
      </c>
      <c r="T20" s="416"/>
      <c r="U20" s="416">
        <v>296</v>
      </c>
      <c r="V20" s="416">
        <v>13</v>
      </c>
      <c r="W20" s="416">
        <v>1</v>
      </c>
      <c r="X20" s="416">
        <v>81</v>
      </c>
      <c r="Y20" s="416"/>
      <c r="Z20" s="416"/>
      <c r="AA20" s="416">
        <v>30</v>
      </c>
      <c r="AB20" s="297">
        <f t="shared" si="11"/>
        <v>972</v>
      </c>
      <c r="AC20" s="297">
        <f t="shared" si="12"/>
        <v>0</v>
      </c>
      <c r="AD20" s="297">
        <f t="shared" si="12"/>
        <v>610</v>
      </c>
      <c r="AE20" s="297">
        <f t="shared" si="12"/>
        <v>274</v>
      </c>
      <c r="AF20" s="297">
        <f t="shared" si="12"/>
        <v>85</v>
      </c>
      <c r="AG20" s="297">
        <f t="shared" si="12"/>
        <v>3</v>
      </c>
      <c r="AH20" s="297">
        <f t="shared" si="12"/>
        <v>0</v>
      </c>
      <c r="AI20" s="297">
        <f t="shared" si="12"/>
        <v>0</v>
      </c>
      <c r="AJ20" s="297">
        <f t="shared" si="12"/>
        <v>0</v>
      </c>
      <c r="AK20" s="297">
        <f t="shared" si="13"/>
        <v>0</v>
      </c>
      <c r="AL20" s="297">
        <f t="shared" si="14"/>
        <v>0</v>
      </c>
      <c r="AM20" s="297">
        <f t="shared" si="14"/>
        <v>0</v>
      </c>
      <c r="AN20" s="297">
        <f t="shared" si="15"/>
        <v>0</v>
      </c>
      <c r="AO20" s="297">
        <f t="shared" si="16"/>
        <v>0</v>
      </c>
      <c r="AP20" s="297">
        <f t="shared" si="17"/>
        <v>0</v>
      </c>
      <c r="AQ20" s="416"/>
      <c r="AR20" s="416"/>
      <c r="AS20" s="416"/>
      <c r="AT20" s="416"/>
      <c r="AU20" s="416"/>
      <c r="AV20" s="416"/>
      <c r="AW20" s="416"/>
      <c r="AX20" s="416"/>
      <c r="AY20" s="416"/>
      <c r="AZ20" s="416"/>
      <c r="BA20" s="416"/>
      <c r="BB20" s="416"/>
      <c r="BC20" s="297">
        <f t="shared" si="18"/>
        <v>829</v>
      </c>
      <c r="BD20" s="416"/>
      <c r="BE20" s="416">
        <v>555</v>
      </c>
      <c r="BF20" s="416">
        <v>274</v>
      </c>
      <c r="BG20" s="416"/>
      <c r="BH20" s="416"/>
      <c r="BI20" s="416"/>
      <c r="BJ20" s="416"/>
      <c r="BK20" s="416"/>
      <c r="BL20" s="416"/>
      <c r="BM20" s="416"/>
      <c r="BN20" s="416"/>
      <c r="BO20" s="297">
        <f t="shared" si="19"/>
        <v>0</v>
      </c>
      <c r="BP20" s="416"/>
      <c r="BQ20" s="416"/>
      <c r="BR20" s="416"/>
      <c r="BS20" s="416"/>
      <c r="BT20" s="416"/>
      <c r="BU20" s="416"/>
      <c r="BV20" s="416"/>
      <c r="BW20" s="416"/>
      <c r="BX20" s="416"/>
      <c r="BY20" s="416"/>
      <c r="BZ20" s="416"/>
      <c r="CA20" s="297">
        <f t="shared" si="20"/>
        <v>0</v>
      </c>
      <c r="CB20" s="416"/>
      <c r="CC20" s="416"/>
      <c r="CD20" s="416"/>
      <c r="CE20" s="416"/>
      <c r="CF20" s="416"/>
      <c r="CG20" s="416"/>
      <c r="CH20" s="416"/>
      <c r="CI20" s="416"/>
      <c r="CJ20" s="416"/>
      <c r="CK20" s="416"/>
      <c r="CL20" s="416"/>
      <c r="CM20" s="297">
        <f t="shared" si="21"/>
        <v>0</v>
      </c>
      <c r="CN20" s="416"/>
      <c r="CO20" s="416"/>
      <c r="CP20" s="416"/>
      <c r="CQ20" s="416"/>
      <c r="CR20" s="416"/>
      <c r="CS20" s="416"/>
      <c r="CT20" s="416"/>
      <c r="CU20" s="416"/>
      <c r="CV20" s="416"/>
      <c r="CW20" s="416"/>
      <c r="CX20" s="416"/>
      <c r="CY20" s="297">
        <f t="shared" si="22"/>
        <v>0</v>
      </c>
      <c r="CZ20" s="416"/>
      <c r="DA20" s="416"/>
      <c r="DB20" s="416"/>
      <c r="DC20" s="416"/>
      <c r="DD20" s="416"/>
      <c r="DE20" s="416"/>
      <c r="DF20" s="416"/>
      <c r="DG20" s="416"/>
      <c r="DH20" s="416"/>
      <c r="DI20" s="416"/>
      <c r="DJ20" s="416"/>
      <c r="DK20" s="416"/>
      <c r="DL20" s="297">
        <f t="shared" si="23"/>
        <v>143</v>
      </c>
      <c r="DM20" s="416"/>
      <c r="DN20" s="416">
        <v>55</v>
      </c>
      <c r="DO20" s="416"/>
      <c r="DP20" s="416">
        <v>85</v>
      </c>
      <c r="DQ20" s="416">
        <v>3</v>
      </c>
      <c r="DR20" s="416"/>
      <c r="DS20" s="416"/>
      <c r="DT20" s="416"/>
      <c r="DU20" s="416"/>
      <c r="DV20" s="416"/>
      <c r="DW20" s="416"/>
      <c r="DX20" s="297">
        <f t="shared" si="24"/>
        <v>1157</v>
      </c>
      <c r="DY20" s="416">
        <v>1036</v>
      </c>
      <c r="DZ20" s="416">
        <v>26</v>
      </c>
      <c r="EA20" s="416">
        <v>86</v>
      </c>
      <c r="EB20" s="416"/>
      <c r="EC20" s="416">
        <v>5</v>
      </c>
      <c r="ED20" s="416">
        <v>4</v>
      </c>
      <c r="EE20" s="416"/>
      <c r="EF20" s="416"/>
      <c r="EG20" s="416"/>
      <c r="EH20" s="417" t="s">
        <v>403</v>
      </c>
    </row>
    <row r="21" spans="1:138" s="267" customFormat="1" ht="13.5">
      <c r="A21" s="415" t="s">
        <v>362</v>
      </c>
      <c r="B21" s="415">
        <v>8217</v>
      </c>
      <c r="C21" s="415" t="s">
        <v>416</v>
      </c>
      <c r="D21" s="297">
        <f t="shared" si="4"/>
        <v>8967</v>
      </c>
      <c r="E21" s="297">
        <f t="shared" si="5"/>
        <v>3950</v>
      </c>
      <c r="F21" s="297">
        <f t="shared" si="5"/>
        <v>841</v>
      </c>
      <c r="G21" s="297">
        <f t="shared" si="5"/>
        <v>925</v>
      </c>
      <c r="H21" s="297">
        <f t="shared" si="5"/>
        <v>0</v>
      </c>
      <c r="I21" s="297">
        <f t="shared" si="5"/>
        <v>0</v>
      </c>
      <c r="J21" s="297">
        <f t="shared" si="5"/>
        <v>197</v>
      </c>
      <c r="K21" s="297">
        <f t="shared" si="6"/>
        <v>0</v>
      </c>
      <c r="L21" s="297">
        <f t="shared" si="6"/>
        <v>0</v>
      </c>
      <c r="M21" s="297">
        <f t="shared" si="6"/>
        <v>0</v>
      </c>
      <c r="N21" s="297">
        <f t="shared" si="7"/>
        <v>0</v>
      </c>
      <c r="O21" s="297">
        <f t="shared" si="7"/>
        <v>0</v>
      </c>
      <c r="P21" s="297">
        <f t="shared" si="8"/>
        <v>2867</v>
      </c>
      <c r="Q21" s="297">
        <f t="shared" si="9"/>
        <v>187</v>
      </c>
      <c r="R21" s="297">
        <f t="shared" si="10"/>
        <v>0</v>
      </c>
      <c r="S21" s="416"/>
      <c r="T21" s="416"/>
      <c r="U21" s="416"/>
      <c r="V21" s="416"/>
      <c r="W21" s="416"/>
      <c r="X21" s="416"/>
      <c r="Y21" s="416"/>
      <c r="Z21" s="416"/>
      <c r="AA21" s="416"/>
      <c r="AB21" s="297">
        <f t="shared" si="11"/>
        <v>4753</v>
      </c>
      <c r="AC21" s="297">
        <f t="shared" si="12"/>
        <v>0</v>
      </c>
      <c r="AD21" s="297">
        <f t="shared" si="12"/>
        <v>778</v>
      </c>
      <c r="AE21" s="297">
        <f t="shared" si="12"/>
        <v>921</v>
      </c>
      <c r="AF21" s="297">
        <f t="shared" si="12"/>
        <v>0</v>
      </c>
      <c r="AG21" s="297">
        <f t="shared" si="12"/>
        <v>0</v>
      </c>
      <c r="AH21" s="297">
        <f t="shared" si="12"/>
        <v>0</v>
      </c>
      <c r="AI21" s="297">
        <f t="shared" si="12"/>
        <v>0</v>
      </c>
      <c r="AJ21" s="297">
        <f t="shared" si="12"/>
        <v>0</v>
      </c>
      <c r="AK21" s="297">
        <f t="shared" si="13"/>
        <v>0</v>
      </c>
      <c r="AL21" s="297">
        <f t="shared" si="14"/>
        <v>0</v>
      </c>
      <c r="AM21" s="297">
        <f t="shared" si="14"/>
        <v>0</v>
      </c>
      <c r="AN21" s="297">
        <f t="shared" si="15"/>
        <v>2867</v>
      </c>
      <c r="AO21" s="297">
        <f t="shared" si="16"/>
        <v>187</v>
      </c>
      <c r="AP21" s="297">
        <f t="shared" si="17"/>
        <v>0</v>
      </c>
      <c r="AQ21" s="416"/>
      <c r="AR21" s="416"/>
      <c r="AS21" s="416"/>
      <c r="AT21" s="416"/>
      <c r="AU21" s="416"/>
      <c r="AV21" s="416"/>
      <c r="AW21" s="416"/>
      <c r="AX21" s="416"/>
      <c r="AY21" s="416"/>
      <c r="AZ21" s="416"/>
      <c r="BA21" s="416"/>
      <c r="BB21" s="416"/>
      <c r="BC21" s="297">
        <f t="shared" si="18"/>
        <v>1886</v>
      </c>
      <c r="BD21" s="416"/>
      <c r="BE21" s="416">
        <v>778</v>
      </c>
      <c r="BF21" s="416">
        <v>921</v>
      </c>
      <c r="BG21" s="416"/>
      <c r="BH21" s="416"/>
      <c r="BI21" s="416"/>
      <c r="BJ21" s="416"/>
      <c r="BK21" s="416"/>
      <c r="BL21" s="416"/>
      <c r="BM21" s="416"/>
      <c r="BN21" s="416">
        <v>187</v>
      </c>
      <c r="BO21" s="297">
        <f t="shared" si="19"/>
        <v>0</v>
      </c>
      <c r="BP21" s="416"/>
      <c r="BQ21" s="416"/>
      <c r="BR21" s="416"/>
      <c r="BS21" s="416"/>
      <c r="BT21" s="416"/>
      <c r="BU21" s="416"/>
      <c r="BV21" s="416"/>
      <c r="BW21" s="416"/>
      <c r="BX21" s="416"/>
      <c r="BY21" s="416"/>
      <c r="BZ21" s="416"/>
      <c r="CA21" s="297">
        <f t="shared" si="20"/>
        <v>0</v>
      </c>
      <c r="CB21" s="416"/>
      <c r="CC21" s="416"/>
      <c r="CD21" s="416"/>
      <c r="CE21" s="416"/>
      <c r="CF21" s="416"/>
      <c r="CG21" s="416"/>
      <c r="CH21" s="416"/>
      <c r="CI21" s="416"/>
      <c r="CJ21" s="416"/>
      <c r="CK21" s="416"/>
      <c r="CL21" s="416"/>
      <c r="CM21" s="297">
        <f t="shared" si="21"/>
        <v>0</v>
      </c>
      <c r="CN21" s="416"/>
      <c r="CO21" s="416"/>
      <c r="CP21" s="416"/>
      <c r="CQ21" s="416"/>
      <c r="CR21" s="416"/>
      <c r="CS21" s="416"/>
      <c r="CT21" s="416"/>
      <c r="CU21" s="416"/>
      <c r="CV21" s="416"/>
      <c r="CW21" s="416"/>
      <c r="CX21" s="416"/>
      <c r="CY21" s="297">
        <f t="shared" si="22"/>
        <v>2867</v>
      </c>
      <c r="CZ21" s="416"/>
      <c r="DA21" s="416"/>
      <c r="DB21" s="416"/>
      <c r="DC21" s="416"/>
      <c r="DD21" s="416"/>
      <c r="DE21" s="416"/>
      <c r="DF21" s="416"/>
      <c r="DG21" s="416"/>
      <c r="DH21" s="416"/>
      <c r="DI21" s="416"/>
      <c r="DJ21" s="416">
        <v>2867</v>
      </c>
      <c r="DK21" s="416"/>
      <c r="DL21" s="297">
        <f t="shared" si="23"/>
        <v>0</v>
      </c>
      <c r="DM21" s="416"/>
      <c r="DN21" s="416"/>
      <c r="DO21" s="416"/>
      <c r="DP21" s="416"/>
      <c r="DQ21" s="416"/>
      <c r="DR21" s="416"/>
      <c r="DS21" s="416"/>
      <c r="DT21" s="416"/>
      <c r="DU21" s="416"/>
      <c r="DV21" s="416"/>
      <c r="DW21" s="416"/>
      <c r="DX21" s="297">
        <f t="shared" si="24"/>
        <v>4214</v>
      </c>
      <c r="DY21" s="416">
        <v>3950</v>
      </c>
      <c r="DZ21" s="416">
        <v>63</v>
      </c>
      <c r="EA21" s="416">
        <v>4</v>
      </c>
      <c r="EB21" s="416"/>
      <c r="EC21" s="416"/>
      <c r="ED21" s="416">
        <v>197</v>
      </c>
      <c r="EE21" s="416"/>
      <c r="EF21" s="416"/>
      <c r="EG21" s="416"/>
      <c r="EH21" s="417"/>
    </row>
    <row r="22" spans="1:138" s="267" customFormat="1" ht="13.5">
      <c r="A22" s="415" t="s">
        <v>362</v>
      </c>
      <c r="B22" s="415">
        <v>8219</v>
      </c>
      <c r="C22" s="415" t="s">
        <v>417</v>
      </c>
      <c r="D22" s="297">
        <f t="shared" si="4"/>
        <v>7704</v>
      </c>
      <c r="E22" s="297">
        <f t="shared" si="5"/>
        <v>3700</v>
      </c>
      <c r="F22" s="297">
        <f t="shared" si="5"/>
        <v>874</v>
      </c>
      <c r="G22" s="297">
        <f t="shared" si="5"/>
        <v>486</v>
      </c>
      <c r="H22" s="297">
        <f t="shared" si="5"/>
        <v>166</v>
      </c>
      <c r="I22" s="297">
        <f t="shared" si="5"/>
        <v>19</v>
      </c>
      <c r="J22" s="297">
        <f t="shared" si="5"/>
        <v>167</v>
      </c>
      <c r="K22" s="297">
        <f t="shared" si="6"/>
        <v>0</v>
      </c>
      <c r="L22" s="297">
        <f t="shared" si="6"/>
        <v>0</v>
      </c>
      <c r="M22" s="297">
        <f t="shared" si="6"/>
        <v>0</v>
      </c>
      <c r="N22" s="297">
        <f t="shared" si="7"/>
        <v>2275</v>
      </c>
      <c r="O22" s="297">
        <f t="shared" si="7"/>
        <v>0</v>
      </c>
      <c r="P22" s="297">
        <f t="shared" si="8"/>
        <v>0</v>
      </c>
      <c r="Q22" s="297">
        <f t="shared" si="9"/>
        <v>17</v>
      </c>
      <c r="R22" s="297">
        <f t="shared" si="10"/>
        <v>3129</v>
      </c>
      <c r="S22" s="416">
        <v>2972</v>
      </c>
      <c r="T22" s="416"/>
      <c r="U22" s="416"/>
      <c r="V22" s="416"/>
      <c r="W22" s="416"/>
      <c r="X22" s="416">
        <v>157</v>
      </c>
      <c r="Y22" s="416"/>
      <c r="Z22" s="416"/>
      <c r="AA22" s="416"/>
      <c r="AB22" s="297">
        <f t="shared" si="11"/>
        <v>3806</v>
      </c>
      <c r="AC22" s="297">
        <f t="shared" si="12"/>
        <v>0</v>
      </c>
      <c r="AD22" s="297">
        <f t="shared" si="12"/>
        <v>870</v>
      </c>
      <c r="AE22" s="297">
        <f t="shared" si="12"/>
        <v>459</v>
      </c>
      <c r="AF22" s="297">
        <f t="shared" si="12"/>
        <v>166</v>
      </c>
      <c r="AG22" s="297">
        <f t="shared" si="12"/>
        <v>19</v>
      </c>
      <c r="AH22" s="297">
        <f t="shared" si="12"/>
        <v>0</v>
      </c>
      <c r="AI22" s="297">
        <f t="shared" si="12"/>
        <v>0</v>
      </c>
      <c r="AJ22" s="297">
        <f t="shared" si="12"/>
        <v>0</v>
      </c>
      <c r="AK22" s="297">
        <f t="shared" si="13"/>
        <v>0</v>
      </c>
      <c r="AL22" s="297">
        <f t="shared" si="14"/>
        <v>2275</v>
      </c>
      <c r="AM22" s="297">
        <f t="shared" si="14"/>
        <v>0</v>
      </c>
      <c r="AN22" s="297">
        <f t="shared" si="15"/>
        <v>0</v>
      </c>
      <c r="AO22" s="297">
        <f t="shared" si="16"/>
        <v>17</v>
      </c>
      <c r="AP22" s="297">
        <f t="shared" si="17"/>
        <v>2402</v>
      </c>
      <c r="AQ22" s="416"/>
      <c r="AR22" s="416">
        <v>127</v>
      </c>
      <c r="AS22" s="416"/>
      <c r="AT22" s="416"/>
      <c r="AU22" s="416"/>
      <c r="AV22" s="416"/>
      <c r="AW22" s="416"/>
      <c r="AX22" s="416"/>
      <c r="AY22" s="416"/>
      <c r="AZ22" s="416">
        <v>2275</v>
      </c>
      <c r="BA22" s="416"/>
      <c r="BB22" s="416"/>
      <c r="BC22" s="297">
        <f t="shared" si="18"/>
        <v>429</v>
      </c>
      <c r="BD22" s="416"/>
      <c r="BE22" s="416">
        <v>429</v>
      </c>
      <c r="BF22" s="416"/>
      <c r="BG22" s="416"/>
      <c r="BH22" s="416"/>
      <c r="BI22" s="416"/>
      <c r="BJ22" s="416"/>
      <c r="BK22" s="416"/>
      <c r="BL22" s="416"/>
      <c r="BM22" s="416"/>
      <c r="BN22" s="416"/>
      <c r="BO22" s="297">
        <f t="shared" si="19"/>
        <v>0</v>
      </c>
      <c r="BP22" s="416"/>
      <c r="BQ22" s="416"/>
      <c r="BR22" s="416"/>
      <c r="BS22" s="416"/>
      <c r="BT22" s="416"/>
      <c r="BU22" s="416"/>
      <c r="BV22" s="416"/>
      <c r="BW22" s="416"/>
      <c r="BX22" s="416"/>
      <c r="BY22" s="416"/>
      <c r="BZ22" s="416"/>
      <c r="CA22" s="297">
        <f t="shared" si="20"/>
        <v>0</v>
      </c>
      <c r="CB22" s="416"/>
      <c r="CC22" s="416"/>
      <c r="CD22" s="416"/>
      <c r="CE22" s="416"/>
      <c r="CF22" s="416"/>
      <c r="CG22" s="416"/>
      <c r="CH22" s="416"/>
      <c r="CI22" s="416"/>
      <c r="CJ22" s="416"/>
      <c r="CK22" s="416"/>
      <c r="CL22" s="416"/>
      <c r="CM22" s="297">
        <f t="shared" si="21"/>
        <v>0</v>
      </c>
      <c r="CN22" s="416"/>
      <c r="CO22" s="416"/>
      <c r="CP22" s="416"/>
      <c r="CQ22" s="416"/>
      <c r="CR22" s="416"/>
      <c r="CS22" s="416"/>
      <c r="CT22" s="416"/>
      <c r="CU22" s="416"/>
      <c r="CV22" s="416"/>
      <c r="CW22" s="416"/>
      <c r="CX22" s="416"/>
      <c r="CY22" s="297">
        <f t="shared" si="22"/>
        <v>0</v>
      </c>
      <c r="CZ22" s="416"/>
      <c r="DA22" s="416"/>
      <c r="DB22" s="416"/>
      <c r="DC22" s="416"/>
      <c r="DD22" s="416"/>
      <c r="DE22" s="416"/>
      <c r="DF22" s="416"/>
      <c r="DG22" s="416"/>
      <c r="DH22" s="416"/>
      <c r="DI22" s="416"/>
      <c r="DJ22" s="416"/>
      <c r="DK22" s="416"/>
      <c r="DL22" s="297">
        <f t="shared" si="23"/>
        <v>975</v>
      </c>
      <c r="DM22" s="416"/>
      <c r="DN22" s="416">
        <v>314</v>
      </c>
      <c r="DO22" s="416">
        <v>459</v>
      </c>
      <c r="DP22" s="416">
        <v>166</v>
      </c>
      <c r="DQ22" s="416">
        <v>19</v>
      </c>
      <c r="DR22" s="416"/>
      <c r="DS22" s="416"/>
      <c r="DT22" s="416"/>
      <c r="DU22" s="416"/>
      <c r="DV22" s="416"/>
      <c r="DW22" s="416">
        <v>17</v>
      </c>
      <c r="DX22" s="297">
        <f t="shared" si="24"/>
        <v>769</v>
      </c>
      <c r="DY22" s="416">
        <v>728</v>
      </c>
      <c r="DZ22" s="416">
        <v>4</v>
      </c>
      <c r="EA22" s="416">
        <v>27</v>
      </c>
      <c r="EB22" s="416"/>
      <c r="EC22" s="416"/>
      <c r="ED22" s="416">
        <v>10</v>
      </c>
      <c r="EE22" s="416"/>
      <c r="EF22" s="416"/>
      <c r="EG22" s="416"/>
      <c r="EH22" s="417"/>
    </row>
    <row r="23" spans="1:138" s="267" customFormat="1" ht="13.5">
      <c r="A23" s="415" t="s">
        <v>362</v>
      </c>
      <c r="B23" s="415">
        <v>8220</v>
      </c>
      <c r="C23" s="415" t="s">
        <v>418</v>
      </c>
      <c r="D23" s="297">
        <f t="shared" si="4"/>
        <v>6754</v>
      </c>
      <c r="E23" s="297">
        <f t="shared" si="5"/>
        <v>3621</v>
      </c>
      <c r="F23" s="297">
        <f t="shared" si="5"/>
        <v>1573</v>
      </c>
      <c r="G23" s="297">
        <f t="shared" si="5"/>
        <v>838</v>
      </c>
      <c r="H23" s="297">
        <f t="shared" si="5"/>
        <v>420</v>
      </c>
      <c r="I23" s="297">
        <f t="shared" si="5"/>
        <v>0</v>
      </c>
      <c r="J23" s="297">
        <f t="shared" si="5"/>
        <v>302</v>
      </c>
      <c r="K23" s="297">
        <f t="shared" si="6"/>
        <v>0</v>
      </c>
      <c r="L23" s="297">
        <f t="shared" si="6"/>
        <v>0</v>
      </c>
      <c r="M23" s="297">
        <f t="shared" si="6"/>
        <v>0</v>
      </c>
      <c r="N23" s="297">
        <f t="shared" si="7"/>
        <v>0</v>
      </c>
      <c r="O23" s="297">
        <f t="shared" si="7"/>
        <v>0</v>
      </c>
      <c r="P23" s="297">
        <f t="shared" si="8"/>
        <v>0</v>
      </c>
      <c r="Q23" s="297">
        <f t="shared" si="9"/>
        <v>0</v>
      </c>
      <c r="R23" s="297">
        <f t="shared" si="10"/>
        <v>535</v>
      </c>
      <c r="S23" s="416">
        <v>445</v>
      </c>
      <c r="T23" s="416"/>
      <c r="U23" s="416"/>
      <c r="V23" s="416"/>
      <c r="W23" s="416"/>
      <c r="X23" s="416">
        <v>90</v>
      </c>
      <c r="Y23" s="416"/>
      <c r="Z23" s="416"/>
      <c r="AA23" s="416"/>
      <c r="AB23" s="297">
        <f t="shared" si="11"/>
        <v>4495</v>
      </c>
      <c r="AC23" s="297">
        <f t="shared" si="12"/>
        <v>1502</v>
      </c>
      <c r="AD23" s="297">
        <f t="shared" si="12"/>
        <v>1570</v>
      </c>
      <c r="AE23" s="297">
        <f t="shared" si="12"/>
        <v>815</v>
      </c>
      <c r="AF23" s="297">
        <f t="shared" si="12"/>
        <v>420</v>
      </c>
      <c r="AG23" s="297">
        <f t="shared" si="12"/>
        <v>0</v>
      </c>
      <c r="AH23" s="297">
        <f t="shared" si="12"/>
        <v>188</v>
      </c>
      <c r="AI23" s="297">
        <f t="shared" si="12"/>
        <v>0</v>
      </c>
      <c r="AJ23" s="297">
        <f t="shared" si="12"/>
        <v>0</v>
      </c>
      <c r="AK23" s="297">
        <f t="shared" si="13"/>
        <v>0</v>
      </c>
      <c r="AL23" s="297">
        <f t="shared" si="14"/>
        <v>0</v>
      </c>
      <c r="AM23" s="297">
        <f t="shared" si="14"/>
        <v>0</v>
      </c>
      <c r="AN23" s="297">
        <f t="shared" si="15"/>
        <v>0</v>
      </c>
      <c r="AO23" s="297">
        <f t="shared" si="16"/>
        <v>0</v>
      </c>
      <c r="AP23" s="297">
        <f t="shared" si="17"/>
        <v>0</v>
      </c>
      <c r="AQ23" s="416"/>
      <c r="AR23" s="416"/>
      <c r="AS23" s="416"/>
      <c r="AT23" s="416"/>
      <c r="AU23" s="416"/>
      <c r="AV23" s="416"/>
      <c r="AW23" s="416"/>
      <c r="AX23" s="416"/>
      <c r="AY23" s="416"/>
      <c r="AZ23" s="416"/>
      <c r="BA23" s="416"/>
      <c r="BB23" s="416"/>
      <c r="BC23" s="297">
        <f t="shared" si="18"/>
        <v>776</v>
      </c>
      <c r="BD23" s="416"/>
      <c r="BE23" s="416">
        <v>776</v>
      </c>
      <c r="BF23" s="416"/>
      <c r="BG23" s="416"/>
      <c r="BH23" s="416"/>
      <c r="BI23" s="416"/>
      <c r="BJ23" s="416"/>
      <c r="BK23" s="416"/>
      <c r="BL23" s="416"/>
      <c r="BM23" s="416"/>
      <c r="BN23" s="416"/>
      <c r="BO23" s="297">
        <f t="shared" si="19"/>
        <v>0</v>
      </c>
      <c r="BP23" s="416"/>
      <c r="BQ23" s="416"/>
      <c r="BR23" s="416"/>
      <c r="BS23" s="416"/>
      <c r="BT23" s="416"/>
      <c r="BU23" s="416"/>
      <c r="BV23" s="416"/>
      <c r="BW23" s="416"/>
      <c r="BX23" s="416"/>
      <c r="BY23" s="416"/>
      <c r="BZ23" s="416"/>
      <c r="CA23" s="297">
        <f t="shared" si="20"/>
        <v>0</v>
      </c>
      <c r="CB23" s="416"/>
      <c r="CC23" s="416"/>
      <c r="CD23" s="416"/>
      <c r="CE23" s="416"/>
      <c r="CF23" s="416"/>
      <c r="CG23" s="416"/>
      <c r="CH23" s="416"/>
      <c r="CI23" s="416"/>
      <c r="CJ23" s="416"/>
      <c r="CK23" s="416"/>
      <c r="CL23" s="416"/>
      <c r="CM23" s="297">
        <f t="shared" si="21"/>
        <v>0</v>
      </c>
      <c r="CN23" s="416"/>
      <c r="CO23" s="416"/>
      <c r="CP23" s="416"/>
      <c r="CQ23" s="416"/>
      <c r="CR23" s="416"/>
      <c r="CS23" s="416"/>
      <c r="CT23" s="416"/>
      <c r="CU23" s="416"/>
      <c r="CV23" s="416"/>
      <c r="CW23" s="416"/>
      <c r="CX23" s="416"/>
      <c r="CY23" s="297">
        <f t="shared" si="22"/>
        <v>0</v>
      </c>
      <c r="CZ23" s="416"/>
      <c r="DA23" s="416"/>
      <c r="DB23" s="416"/>
      <c r="DC23" s="416"/>
      <c r="DD23" s="416"/>
      <c r="DE23" s="416"/>
      <c r="DF23" s="416"/>
      <c r="DG23" s="416"/>
      <c r="DH23" s="416"/>
      <c r="DI23" s="416"/>
      <c r="DJ23" s="416"/>
      <c r="DK23" s="416"/>
      <c r="DL23" s="297">
        <f t="shared" si="23"/>
        <v>3719</v>
      </c>
      <c r="DM23" s="416">
        <v>1502</v>
      </c>
      <c r="DN23" s="416">
        <v>794</v>
      </c>
      <c r="DO23" s="416">
        <v>815</v>
      </c>
      <c r="DP23" s="416">
        <v>420</v>
      </c>
      <c r="DQ23" s="416"/>
      <c r="DR23" s="416">
        <v>188</v>
      </c>
      <c r="DS23" s="416"/>
      <c r="DT23" s="416"/>
      <c r="DU23" s="416"/>
      <c r="DV23" s="416"/>
      <c r="DW23" s="416"/>
      <c r="DX23" s="297">
        <f t="shared" si="24"/>
        <v>1724</v>
      </c>
      <c r="DY23" s="416">
        <v>1674</v>
      </c>
      <c r="DZ23" s="416">
        <v>3</v>
      </c>
      <c r="EA23" s="416">
        <v>23</v>
      </c>
      <c r="EB23" s="416"/>
      <c r="EC23" s="416"/>
      <c r="ED23" s="416">
        <v>24</v>
      </c>
      <c r="EE23" s="416"/>
      <c r="EF23" s="416"/>
      <c r="EG23" s="416"/>
      <c r="EH23" s="417"/>
    </row>
    <row r="24" spans="1:138" s="267" customFormat="1" ht="13.5">
      <c r="A24" s="415" t="s">
        <v>362</v>
      </c>
      <c r="B24" s="415">
        <v>8221</v>
      </c>
      <c r="C24" s="415" t="s">
        <v>419</v>
      </c>
      <c r="D24" s="297">
        <f t="shared" si="4"/>
        <v>10918</v>
      </c>
      <c r="E24" s="297">
        <f t="shared" si="5"/>
        <v>7446</v>
      </c>
      <c r="F24" s="297">
        <f t="shared" si="5"/>
        <v>1875</v>
      </c>
      <c r="G24" s="297">
        <f t="shared" si="5"/>
        <v>872</v>
      </c>
      <c r="H24" s="297">
        <f t="shared" si="5"/>
        <v>274</v>
      </c>
      <c r="I24" s="297">
        <f t="shared" si="5"/>
        <v>279</v>
      </c>
      <c r="J24" s="297">
        <f t="shared" si="5"/>
        <v>172</v>
      </c>
      <c r="K24" s="297">
        <f t="shared" si="6"/>
        <v>0</v>
      </c>
      <c r="L24" s="297">
        <f t="shared" si="6"/>
        <v>0</v>
      </c>
      <c r="M24" s="297">
        <f t="shared" si="6"/>
        <v>0</v>
      </c>
      <c r="N24" s="297">
        <f t="shared" si="7"/>
        <v>0</v>
      </c>
      <c r="O24" s="297">
        <f t="shared" si="7"/>
        <v>0</v>
      </c>
      <c r="P24" s="297">
        <f t="shared" si="8"/>
        <v>0</v>
      </c>
      <c r="Q24" s="297">
        <f t="shared" si="9"/>
        <v>0</v>
      </c>
      <c r="R24" s="297">
        <f t="shared" si="10"/>
        <v>7645</v>
      </c>
      <c r="S24" s="416">
        <v>7446</v>
      </c>
      <c r="T24" s="416">
        <v>6</v>
      </c>
      <c r="U24" s="416">
        <v>21</v>
      </c>
      <c r="V24" s="416"/>
      <c r="W24" s="416"/>
      <c r="X24" s="416">
        <v>172</v>
      </c>
      <c r="Y24" s="416"/>
      <c r="Z24" s="416"/>
      <c r="AA24" s="416"/>
      <c r="AB24" s="297">
        <f t="shared" si="11"/>
        <v>3273</v>
      </c>
      <c r="AC24" s="297">
        <f t="shared" si="12"/>
        <v>0</v>
      </c>
      <c r="AD24" s="297">
        <f t="shared" si="12"/>
        <v>1869</v>
      </c>
      <c r="AE24" s="297">
        <f t="shared" si="12"/>
        <v>851</v>
      </c>
      <c r="AF24" s="297">
        <f t="shared" si="12"/>
        <v>274</v>
      </c>
      <c r="AG24" s="297">
        <f t="shared" si="12"/>
        <v>279</v>
      </c>
      <c r="AH24" s="297">
        <f t="shared" si="12"/>
        <v>0</v>
      </c>
      <c r="AI24" s="297">
        <f t="shared" si="12"/>
        <v>0</v>
      </c>
      <c r="AJ24" s="297">
        <f t="shared" si="12"/>
        <v>0</v>
      </c>
      <c r="AK24" s="297">
        <f t="shared" si="13"/>
        <v>0</v>
      </c>
      <c r="AL24" s="297">
        <f t="shared" si="14"/>
        <v>0</v>
      </c>
      <c r="AM24" s="297">
        <f t="shared" si="14"/>
        <v>0</v>
      </c>
      <c r="AN24" s="297">
        <f t="shared" si="15"/>
        <v>0</v>
      </c>
      <c r="AO24" s="297">
        <f t="shared" si="16"/>
        <v>0</v>
      </c>
      <c r="AP24" s="297">
        <f t="shared" si="17"/>
        <v>0</v>
      </c>
      <c r="AQ24" s="416"/>
      <c r="AR24" s="416"/>
      <c r="AS24" s="416"/>
      <c r="AT24" s="416"/>
      <c r="AU24" s="416"/>
      <c r="AV24" s="416"/>
      <c r="AW24" s="416"/>
      <c r="AX24" s="416"/>
      <c r="AY24" s="416"/>
      <c r="AZ24" s="416"/>
      <c r="BA24" s="416"/>
      <c r="BB24" s="416"/>
      <c r="BC24" s="297">
        <f t="shared" si="18"/>
        <v>1106</v>
      </c>
      <c r="BD24" s="416"/>
      <c r="BE24" s="416">
        <v>1106</v>
      </c>
      <c r="BF24" s="416"/>
      <c r="BG24" s="416"/>
      <c r="BH24" s="416"/>
      <c r="BI24" s="416"/>
      <c r="BJ24" s="416"/>
      <c r="BK24" s="416"/>
      <c r="BL24" s="416"/>
      <c r="BM24" s="416"/>
      <c r="BN24" s="416"/>
      <c r="BO24" s="297">
        <f t="shared" si="19"/>
        <v>0</v>
      </c>
      <c r="BP24" s="416"/>
      <c r="BQ24" s="416"/>
      <c r="BR24" s="416"/>
      <c r="BS24" s="416"/>
      <c r="BT24" s="416"/>
      <c r="BU24" s="416"/>
      <c r="BV24" s="416"/>
      <c r="BW24" s="416"/>
      <c r="BX24" s="416"/>
      <c r="BY24" s="416"/>
      <c r="BZ24" s="416"/>
      <c r="CA24" s="297">
        <f t="shared" si="20"/>
        <v>0</v>
      </c>
      <c r="CB24" s="416"/>
      <c r="CC24" s="416"/>
      <c r="CD24" s="416"/>
      <c r="CE24" s="416"/>
      <c r="CF24" s="416"/>
      <c r="CG24" s="416"/>
      <c r="CH24" s="416"/>
      <c r="CI24" s="416"/>
      <c r="CJ24" s="416"/>
      <c r="CK24" s="416"/>
      <c r="CL24" s="416"/>
      <c r="CM24" s="297">
        <f t="shared" si="21"/>
        <v>0</v>
      </c>
      <c r="CN24" s="416"/>
      <c r="CO24" s="416"/>
      <c r="CP24" s="416"/>
      <c r="CQ24" s="416"/>
      <c r="CR24" s="416"/>
      <c r="CS24" s="416"/>
      <c r="CT24" s="416"/>
      <c r="CU24" s="416"/>
      <c r="CV24" s="416"/>
      <c r="CW24" s="416"/>
      <c r="CX24" s="416"/>
      <c r="CY24" s="297">
        <f t="shared" si="22"/>
        <v>0</v>
      </c>
      <c r="CZ24" s="416"/>
      <c r="DA24" s="416"/>
      <c r="DB24" s="416"/>
      <c r="DC24" s="416"/>
      <c r="DD24" s="416"/>
      <c r="DE24" s="416"/>
      <c r="DF24" s="416"/>
      <c r="DG24" s="416"/>
      <c r="DH24" s="416"/>
      <c r="DI24" s="416"/>
      <c r="DJ24" s="416"/>
      <c r="DK24" s="416"/>
      <c r="DL24" s="297">
        <f t="shared" si="23"/>
        <v>2167</v>
      </c>
      <c r="DM24" s="416"/>
      <c r="DN24" s="416">
        <v>763</v>
      </c>
      <c r="DO24" s="416">
        <v>851</v>
      </c>
      <c r="DP24" s="416">
        <v>274</v>
      </c>
      <c r="DQ24" s="416">
        <v>279</v>
      </c>
      <c r="DR24" s="416"/>
      <c r="DS24" s="416"/>
      <c r="DT24" s="416"/>
      <c r="DU24" s="416"/>
      <c r="DV24" s="416"/>
      <c r="DW24" s="416"/>
      <c r="DX24" s="297">
        <f t="shared" si="24"/>
        <v>0</v>
      </c>
      <c r="DY24" s="416"/>
      <c r="DZ24" s="416"/>
      <c r="EA24" s="416"/>
      <c r="EB24" s="416"/>
      <c r="EC24" s="416"/>
      <c r="ED24" s="416"/>
      <c r="EE24" s="416"/>
      <c r="EF24" s="416"/>
      <c r="EG24" s="416"/>
      <c r="EH24" s="417" t="s">
        <v>403</v>
      </c>
    </row>
    <row r="25" spans="1:138" s="267" customFormat="1" ht="13.5">
      <c r="A25" s="415" t="s">
        <v>362</v>
      </c>
      <c r="B25" s="415">
        <v>8222</v>
      </c>
      <c r="C25" s="415" t="s">
        <v>420</v>
      </c>
      <c r="D25" s="297">
        <f t="shared" si="4"/>
        <v>13300</v>
      </c>
      <c r="E25" s="297">
        <f t="shared" si="5"/>
        <v>1830</v>
      </c>
      <c r="F25" s="297">
        <f t="shared" si="5"/>
        <v>1043</v>
      </c>
      <c r="G25" s="297">
        <f t="shared" si="5"/>
        <v>356</v>
      </c>
      <c r="H25" s="297">
        <f t="shared" si="5"/>
        <v>141</v>
      </c>
      <c r="I25" s="297">
        <f t="shared" si="5"/>
        <v>0</v>
      </c>
      <c r="J25" s="297">
        <f t="shared" si="5"/>
        <v>44</v>
      </c>
      <c r="K25" s="297">
        <f t="shared" si="6"/>
        <v>0</v>
      </c>
      <c r="L25" s="297">
        <f t="shared" si="6"/>
        <v>0</v>
      </c>
      <c r="M25" s="297">
        <f t="shared" si="6"/>
        <v>0</v>
      </c>
      <c r="N25" s="297">
        <f t="shared" si="7"/>
        <v>0</v>
      </c>
      <c r="O25" s="297">
        <f t="shared" si="7"/>
        <v>0</v>
      </c>
      <c r="P25" s="297">
        <f t="shared" si="8"/>
        <v>9879</v>
      </c>
      <c r="Q25" s="297">
        <f t="shared" si="9"/>
        <v>7</v>
      </c>
      <c r="R25" s="297">
        <f t="shared" si="10"/>
        <v>1916</v>
      </c>
      <c r="S25" s="416">
        <v>1830</v>
      </c>
      <c r="T25" s="416"/>
      <c r="U25" s="416">
        <v>35</v>
      </c>
      <c r="V25" s="416"/>
      <c r="W25" s="416"/>
      <c r="X25" s="416">
        <v>44</v>
      </c>
      <c r="Y25" s="416"/>
      <c r="Z25" s="416"/>
      <c r="AA25" s="416">
        <v>7</v>
      </c>
      <c r="AB25" s="297">
        <f t="shared" si="11"/>
        <v>11384</v>
      </c>
      <c r="AC25" s="297">
        <f t="shared" si="12"/>
        <v>0</v>
      </c>
      <c r="AD25" s="297">
        <f t="shared" si="12"/>
        <v>1043</v>
      </c>
      <c r="AE25" s="297">
        <f t="shared" si="12"/>
        <v>321</v>
      </c>
      <c r="AF25" s="297">
        <f t="shared" si="12"/>
        <v>141</v>
      </c>
      <c r="AG25" s="297">
        <f t="shared" si="12"/>
        <v>0</v>
      </c>
      <c r="AH25" s="297">
        <f t="shared" si="12"/>
        <v>0</v>
      </c>
      <c r="AI25" s="297">
        <f t="shared" si="12"/>
        <v>0</v>
      </c>
      <c r="AJ25" s="297">
        <f t="shared" si="12"/>
        <v>0</v>
      </c>
      <c r="AK25" s="297">
        <f t="shared" si="13"/>
        <v>0</v>
      </c>
      <c r="AL25" s="297">
        <f t="shared" si="14"/>
        <v>0</v>
      </c>
      <c r="AM25" s="297">
        <f t="shared" si="14"/>
        <v>0</v>
      </c>
      <c r="AN25" s="297">
        <f t="shared" si="15"/>
        <v>9879</v>
      </c>
      <c r="AO25" s="297">
        <f t="shared" si="16"/>
        <v>0</v>
      </c>
      <c r="AP25" s="297">
        <f t="shared" si="17"/>
        <v>0</v>
      </c>
      <c r="AQ25" s="416"/>
      <c r="AR25" s="416"/>
      <c r="AS25" s="416"/>
      <c r="AT25" s="416"/>
      <c r="AU25" s="416"/>
      <c r="AV25" s="416"/>
      <c r="AW25" s="416"/>
      <c r="AX25" s="416"/>
      <c r="AY25" s="416"/>
      <c r="AZ25" s="416"/>
      <c r="BA25" s="416"/>
      <c r="BB25" s="416"/>
      <c r="BC25" s="297">
        <f t="shared" si="18"/>
        <v>800</v>
      </c>
      <c r="BD25" s="416"/>
      <c r="BE25" s="416">
        <v>800</v>
      </c>
      <c r="BF25" s="416"/>
      <c r="BG25" s="416"/>
      <c r="BH25" s="416"/>
      <c r="BI25" s="416"/>
      <c r="BJ25" s="416"/>
      <c r="BK25" s="416"/>
      <c r="BL25" s="416"/>
      <c r="BM25" s="416"/>
      <c r="BN25" s="416"/>
      <c r="BO25" s="297">
        <f t="shared" si="19"/>
        <v>0</v>
      </c>
      <c r="BP25" s="416"/>
      <c r="BQ25" s="416"/>
      <c r="BR25" s="416"/>
      <c r="BS25" s="416"/>
      <c r="BT25" s="416"/>
      <c r="BU25" s="416"/>
      <c r="BV25" s="416"/>
      <c r="BW25" s="416"/>
      <c r="BX25" s="416"/>
      <c r="BY25" s="416"/>
      <c r="BZ25" s="416"/>
      <c r="CA25" s="297">
        <f t="shared" si="20"/>
        <v>0</v>
      </c>
      <c r="CB25" s="416"/>
      <c r="CC25" s="416"/>
      <c r="CD25" s="416"/>
      <c r="CE25" s="416"/>
      <c r="CF25" s="416"/>
      <c r="CG25" s="416"/>
      <c r="CH25" s="416"/>
      <c r="CI25" s="416"/>
      <c r="CJ25" s="416"/>
      <c r="CK25" s="416"/>
      <c r="CL25" s="416"/>
      <c r="CM25" s="297">
        <f t="shared" si="21"/>
        <v>0</v>
      </c>
      <c r="CN25" s="416"/>
      <c r="CO25" s="416"/>
      <c r="CP25" s="416"/>
      <c r="CQ25" s="416"/>
      <c r="CR25" s="416"/>
      <c r="CS25" s="416"/>
      <c r="CT25" s="416"/>
      <c r="CU25" s="416"/>
      <c r="CV25" s="416"/>
      <c r="CW25" s="416"/>
      <c r="CX25" s="416"/>
      <c r="CY25" s="297">
        <f t="shared" si="22"/>
        <v>9879</v>
      </c>
      <c r="CZ25" s="416"/>
      <c r="DA25" s="416"/>
      <c r="DB25" s="416"/>
      <c r="DC25" s="416"/>
      <c r="DD25" s="416"/>
      <c r="DE25" s="416"/>
      <c r="DF25" s="416"/>
      <c r="DG25" s="416"/>
      <c r="DH25" s="416"/>
      <c r="DI25" s="416"/>
      <c r="DJ25" s="416">
        <v>9879</v>
      </c>
      <c r="DK25" s="416"/>
      <c r="DL25" s="297">
        <f t="shared" si="23"/>
        <v>705</v>
      </c>
      <c r="DM25" s="416"/>
      <c r="DN25" s="416">
        <v>243</v>
      </c>
      <c r="DO25" s="416">
        <v>321</v>
      </c>
      <c r="DP25" s="416">
        <v>141</v>
      </c>
      <c r="DQ25" s="416"/>
      <c r="DR25" s="416"/>
      <c r="DS25" s="416"/>
      <c r="DT25" s="416"/>
      <c r="DU25" s="416"/>
      <c r="DV25" s="416"/>
      <c r="DW25" s="416"/>
      <c r="DX25" s="297">
        <f t="shared" si="24"/>
        <v>0</v>
      </c>
      <c r="DY25" s="416"/>
      <c r="DZ25" s="416"/>
      <c r="EA25" s="416"/>
      <c r="EB25" s="416"/>
      <c r="EC25" s="416"/>
      <c r="ED25" s="416"/>
      <c r="EE25" s="416"/>
      <c r="EF25" s="416"/>
      <c r="EG25" s="416"/>
      <c r="EH25" s="417"/>
    </row>
    <row r="26" spans="1:138" s="267" customFormat="1" ht="13.5">
      <c r="A26" s="415" t="s">
        <v>362</v>
      </c>
      <c r="B26" s="415">
        <v>8223</v>
      </c>
      <c r="C26" s="415" t="s">
        <v>421</v>
      </c>
      <c r="D26" s="297">
        <f t="shared" si="4"/>
        <v>2093</v>
      </c>
      <c r="E26" s="297">
        <f t="shared" si="5"/>
        <v>713</v>
      </c>
      <c r="F26" s="297">
        <f t="shared" si="5"/>
        <v>435</v>
      </c>
      <c r="G26" s="297">
        <f t="shared" si="5"/>
        <v>180</v>
      </c>
      <c r="H26" s="297">
        <f t="shared" si="5"/>
        <v>102</v>
      </c>
      <c r="I26" s="297">
        <f t="shared" si="5"/>
        <v>554</v>
      </c>
      <c r="J26" s="297">
        <f t="shared" si="5"/>
        <v>109</v>
      </c>
      <c r="K26" s="297">
        <f t="shared" si="6"/>
        <v>0</v>
      </c>
      <c r="L26" s="297">
        <f t="shared" si="6"/>
        <v>0</v>
      </c>
      <c r="M26" s="297">
        <f t="shared" si="6"/>
        <v>0</v>
      </c>
      <c r="N26" s="297">
        <f t="shared" si="7"/>
        <v>0</v>
      </c>
      <c r="O26" s="297">
        <f t="shared" si="7"/>
        <v>0</v>
      </c>
      <c r="P26" s="297">
        <f t="shared" si="8"/>
        <v>0</v>
      </c>
      <c r="Q26" s="297">
        <f t="shared" si="9"/>
        <v>0</v>
      </c>
      <c r="R26" s="297">
        <f t="shared" si="10"/>
        <v>0</v>
      </c>
      <c r="S26" s="416"/>
      <c r="T26" s="416"/>
      <c r="U26" s="416"/>
      <c r="V26" s="416"/>
      <c r="W26" s="416"/>
      <c r="X26" s="416"/>
      <c r="Y26" s="416"/>
      <c r="Z26" s="416"/>
      <c r="AA26" s="416"/>
      <c r="AB26" s="297">
        <f t="shared" si="11"/>
        <v>2093</v>
      </c>
      <c r="AC26" s="297">
        <f t="shared" si="12"/>
        <v>713</v>
      </c>
      <c r="AD26" s="297">
        <f t="shared" si="12"/>
        <v>435</v>
      </c>
      <c r="AE26" s="297">
        <f t="shared" si="12"/>
        <v>180</v>
      </c>
      <c r="AF26" s="297">
        <f t="shared" si="12"/>
        <v>102</v>
      </c>
      <c r="AG26" s="297">
        <f t="shared" si="12"/>
        <v>554</v>
      </c>
      <c r="AH26" s="297">
        <f t="shared" si="12"/>
        <v>109</v>
      </c>
      <c r="AI26" s="297">
        <f t="shared" si="12"/>
        <v>0</v>
      </c>
      <c r="AJ26" s="297">
        <f t="shared" si="12"/>
        <v>0</v>
      </c>
      <c r="AK26" s="297">
        <f t="shared" si="13"/>
        <v>0</v>
      </c>
      <c r="AL26" s="297">
        <f t="shared" si="14"/>
        <v>0</v>
      </c>
      <c r="AM26" s="297">
        <f t="shared" si="14"/>
        <v>0</v>
      </c>
      <c r="AN26" s="297">
        <f t="shared" si="15"/>
        <v>0</v>
      </c>
      <c r="AO26" s="297">
        <f t="shared" si="16"/>
        <v>0</v>
      </c>
      <c r="AP26" s="297">
        <f t="shared" si="17"/>
        <v>0</v>
      </c>
      <c r="AQ26" s="416"/>
      <c r="AR26" s="416"/>
      <c r="AS26" s="416"/>
      <c r="AT26" s="416"/>
      <c r="AU26" s="416"/>
      <c r="AV26" s="416"/>
      <c r="AW26" s="416"/>
      <c r="AX26" s="416"/>
      <c r="AY26" s="416"/>
      <c r="AZ26" s="416"/>
      <c r="BA26" s="416"/>
      <c r="BB26" s="416"/>
      <c r="BC26" s="297">
        <f t="shared" si="18"/>
        <v>293</v>
      </c>
      <c r="BD26" s="416"/>
      <c r="BE26" s="416">
        <v>293</v>
      </c>
      <c r="BF26" s="416"/>
      <c r="BG26" s="416"/>
      <c r="BH26" s="416"/>
      <c r="BI26" s="416"/>
      <c r="BJ26" s="416"/>
      <c r="BK26" s="416"/>
      <c r="BL26" s="416"/>
      <c r="BM26" s="416"/>
      <c r="BN26" s="416"/>
      <c r="BO26" s="297">
        <f t="shared" si="19"/>
        <v>0</v>
      </c>
      <c r="BP26" s="416"/>
      <c r="BQ26" s="416"/>
      <c r="BR26" s="416"/>
      <c r="BS26" s="416"/>
      <c r="BT26" s="416"/>
      <c r="BU26" s="416"/>
      <c r="BV26" s="416"/>
      <c r="BW26" s="416"/>
      <c r="BX26" s="416"/>
      <c r="BY26" s="416"/>
      <c r="BZ26" s="416"/>
      <c r="CA26" s="297">
        <f t="shared" si="20"/>
        <v>0</v>
      </c>
      <c r="CB26" s="416"/>
      <c r="CC26" s="416"/>
      <c r="CD26" s="416"/>
      <c r="CE26" s="416"/>
      <c r="CF26" s="416"/>
      <c r="CG26" s="416"/>
      <c r="CH26" s="416"/>
      <c r="CI26" s="416"/>
      <c r="CJ26" s="416"/>
      <c r="CK26" s="416"/>
      <c r="CL26" s="416"/>
      <c r="CM26" s="297">
        <f t="shared" si="21"/>
        <v>0</v>
      </c>
      <c r="CN26" s="416"/>
      <c r="CO26" s="416"/>
      <c r="CP26" s="416"/>
      <c r="CQ26" s="416"/>
      <c r="CR26" s="416"/>
      <c r="CS26" s="416"/>
      <c r="CT26" s="416"/>
      <c r="CU26" s="416"/>
      <c r="CV26" s="416"/>
      <c r="CW26" s="416"/>
      <c r="CX26" s="416"/>
      <c r="CY26" s="297">
        <f t="shared" si="22"/>
        <v>0</v>
      </c>
      <c r="CZ26" s="416"/>
      <c r="DA26" s="416"/>
      <c r="DB26" s="416"/>
      <c r="DC26" s="416"/>
      <c r="DD26" s="416"/>
      <c r="DE26" s="416"/>
      <c r="DF26" s="416"/>
      <c r="DG26" s="416"/>
      <c r="DH26" s="416"/>
      <c r="DI26" s="416"/>
      <c r="DJ26" s="416"/>
      <c r="DK26" s="416"/>
      <c r="DL26" s="297">
        <f t="shared" si="23"/>
        <v>1800</v>
      </c>
      <c r="DM26" s="416">
        <v>713</v>
      </c>
      <c r="DN26" s="416">
        <v>142</v>
      </c>
      <c r="DO26" s="416">
        <v>180</v>
      </c>
      <c r="DP26" s="416">
        <v>102</v>
      </c>
      <c r="DQ26" s="416">
        <v>554</v>
      </c>
      <c r="DR26" s="416">
        <v>109</v>
      </c>
      <c r="DS26" s="416"/>
      <c r="DT26" s="416"/>
      <c r="DU26" s="416"/>
      <c r="DV26" s="416"/>
      <c r="DW26" s="416"/>
      <c r="DX26" s="297">
        <f t="shared" si="24"/>
        <v>0</v>
      </c>
      <c r="DY26" s="416"/>
      <c r="DZ26" s="416"/>
      <c r="EA26" s="416"/>
      <c r="EB26" s="416"/>
      <c r="EC26" s="416"/>
      <c r="ED26" s="416"/>
      <c r="EE26" s="416"/>
      <c r="EF26" s="416"/>
      <c r="EG26" s="416"/>
      <c r="EH26" s="417"/>
    </row>
    <row r="27" spans="1:138" s="267" customFormat="1" ht="13.5">
      <c r="A27" s="415" t="s">
        <v>362</v>
      </c>
      <c r="B27" s="415">
        <v>8224</v>
      </c>
      <c r="C27" s="415" t="s">
        <v>422</v>
      </c>
      <c r="D27" s="297">
        <f t="shared" si="4"/>
        <v>5141</v>
      </c>
      <c r="E27" s="297">
        <f t="shared" si="5"/>
        <v>2535</v>
      </c>
      <c r="F27" s="297">
        <f t="shared" si="5"/>
        <v>503</v>
      </c>
      <c r="G27" s="297">
        <f t="shared" si="5"/>
        <v>412</v>
      </c>
      <c r="H27" s="297">
        <f t="shared" si="5"/>
        <v>0</v>
      </c>
      <c r="I27" s="297">
        <f t="shared" si="5"/>
        <v>1</v>
      </c>
      <c r="J27" s="297">
        <f t="shared" si="5"/>
        <v>191</v>
      </c>
      <c r="K27" s="297">
        <f t="shared" si="6"/>
        <v>0</v>
      </c>
      <c r="L27" s="297">
        <f t="shared" si="6"/>
        <v>0</v>
      </c>
      <c r="M27" s="297">
        <f t="shared" si="6"/>
        <v>0</v>
      </c>
      <c r="N27" s="297">
        <f t="shared" si="7"/>
        <v>0</v>
      </c>
      <c r="O27" s="297">
        <f t="shared" si="7"/>
        <v>0</v>
      </c>
      <c r="P27" s="297">
        <f t="shared" si="8"/>
        <v>1342</v>
      </c>
      <c r="Q27" s="297">
        <f t="shared" si="9"/>
        <v>157</v>
      </c>
      <c r="R27" s="297">
        <f t="shared" si="10"/>
        <v>1415</v>
      </c>
      <c r="S27" s="416">
        <v>1236</v>
      </c>
      <c r="T27" s="416"/>
      <c r="U27" s="416"/>
      <c r="V27" s="416"/>
      <c r="W27" s="416"/>
      <c r="X27" s="416">
        <v>179</v>
      </c>
      <c r="Y27" s="416"/>
      <c r="Z27" s="416"/>
      <c r="AA27" s="416"/>
      <c r="AB27" s="297">
        <f t="shared" si="11"/>
        <v>2408</v>
      </c>
      <c r="AC27" s="297">
        <f t="shared" si="12"/>
        <v>0</v>
      </c>
      <c r="AD27" s="297">
        <f t="shared" si="12"/>
        <v>500</v>
      </c>
      <c r="AE27" s="297">
        <f t="shared" si="12"/>
        <v>408</v>
      </c>
      <c r="AF27" s="297">
        <f t="shared" si="12"/>
        <v>0</v>
      </c>
      <c r="AG27" s="297">
        <f t="shared" si="12"/>
        <v>1</v>
      </c>
      <c r="AH27" s="297">
        <f t="shared" si="12"/>
        <v>0</v>
      </c>
      <c r="AI27" s="297">
        <f t="shared" si="12"/>
        <v>0</v>
      </c>
      <c r="AJ27" s="297">
        <f t="shared" si="12"/>
        <v>0</v>
      </c>
      <c r="AK27" s="297">
        <f t="shared" si="13"/>
        <v>0</v>
      </c>
      <c r="AL27" s="297">
        <f t="shared" si="14"/>
        <v>0</v>
      </c>
      <c r="AM27" s="297">
        <f t="shared" si="14"/>
        <v>0</v>
      </c>
      <c r="AN27" s="297">
        <f t="shared" si="15"/>
        <v>1342</v>
      </c>
      <c r="AO27" s="297">
        <f t="shared" si="16"/>
        <v>157</v>
      </c>
      <c r="AP27" s="297">
        <f t="shared" si="17"/>
        <v>0</v>
      </c>
      <c r="AQ27" s="416"/>
      <c r="AR27" s="416"/>
      <c r="AS27" s="416"/>
      <c r="AT27" s="416"/>
      <c r="AU27" s="416"/>
      <c r="AV27" s="416"/>
      <c r="AW27" s="416"/>
      <c r="AX27" s="416"/>
      <c r="AY27" s="416"/>
      <c r="AZ27" s="416"/>
      <c r="BA27" s="416"/>
      <c r="BB27" s="416"/>
      <c r="BC27" s="297">
        <f t="shared" si="18"/>
        <v>1064</v>
      </c>
      <c r="BD27" s="416"/>
      <c r="BE27" s="416">
        <v>499</v>
      </c>
      <c r="BF27" s="416">
        <v>408</v>
      </c>
      <c r="BG27" s="416"/>
      <c r="BH27" s="416"/>
      <c r="BI27" s="416"/>
      <c r="BJ27" s="416"/>
      <c r="BK27" s="416"/>
      <c r="BL27" s="416"/>
      <c r="BM27" s="416"/>
      <c r="BN27" s="416">
        <v>157</v>
      </c>
      <c r="BO27" s="297">
        <f t="shared" si="19"/>
        <v>0</v>
      </c>
      <c r="BP27" s="416"/>
      <c r="BQ27" s="416"/>
      <c r="BR27" s="416"/>
      <c r="BS27" s="416"/>
      <c r="BT27" s="416"/>
      <c r="BU27" s="416"/>
      <c r="BV27" s="416"/>
      <c r="BW27" s="416"/>
      <c r="BX27" s="416"/>
      <c r="BY27" s="416"/>
      <c r="BZ27" s="416"/>
      <c r="CA27" s="297">
        <f t="shared" si="20"/>
        <v>0</v>
      </c>
      <c r="CB27" s="416"/>
      <c r="CC27" s="416"/>
      <c r="CD27" s="416"/>
      <c r="CE27" s="416"/>
      <c r="CF27" s="416"/>
      <c r="CG27" s="416"/>
      <c r="CH27" s="416"/>
      <c r="CI27" s="416"/>
      <c r="CJ27" s="416"/>
      <c r="CK27" s="416"/>
      <c r="CL27" s="416"/>
      <c r="CM27" s="297">
        <f t="shared" si="21"/>
        <v>0</v>
      </c>
      <c r="CN27" s="416"/>
      <c r="CO27" s="416"/>
      <c r="CP27" s="416"/>
      <c r="CQ27" s="416"/>
      <c r="CR27" s="416"/>
      <c r="CS27" s="416"/>
      <c r="CT27" s="416"/>
      <c r="CU27" s="416"/>
      <c r="CV27" s="416"/>
      <c r="CW27" s="416"/>
      <c r="CX27" s="416"/>
      <c r="CY27" s="297">
        <f t="shared" si="22"/>
        <v>1342</v>
      </c>
      <c r="CZ27" s="416"/>
      <c r="DA27" s="416"/>
      <c r="DB27" s="416"/>
      <c r="DC27" s="416"/>
      <c r="DD27" s="416"/>
      <c r="DE27" s="416"/>
      <c r="DF27" s="416"/>
      <c r="DG27" s="416"/>
      <c r="DH27" s="416"/>
      <c r="DI27" s="416"/>
      <c r="DJ27" s="416">
        <v>1342</v>
      </c>
      <c r="DK27" s="416"/>
      <c r="DL27" s="297">
        <f t="shared" si="23"/>
        <v>2</v>
      </c>
      <c r="DM27" s="416"/>
      <c r="DN27" s="416">
        <v>1</v>
      </c>
      <c r="DO27" s="416"/>
      <c r="DP27" s="416"/>
      <c r="DQ27" s="416">
        <v>1</v>
      </c>
      <c r="DR27" s="416"/>
      <c r="DS27" s="416"/>
      <c r="DT27" s="416"/>
      <c r="DU27" s="416"/>
      <c r="DV27" s="416"/>
      <c r="DW27" s="416"/>
      <c r="DX27" s="297">
        <f t="shared" si="24"/>
        <v>1318</v>
      </c>
      <c r="DY27" s="416">
        <v>1299</v>
      </c>
      <c r="DZ27" s="416">
        <v>3</v>
      </c>
      <c r="EA27" s="416">
        <v>4</v>
      </c>
      <c r="EB27" s="416"/>
      <c r="EC27" s="416"/>
      <c r="ED27" s="416">
        <v>12</v>
      </c>
      <c r="EE27" s="416"/>
      <c r="EF27" s="416"/>
      <c r="EG27" s="416"/>
      <c r="EH27" s="417"/>
    </row>
    <row r="28" spans="1:138" s="267" customFormat="1" ht="13.5">
      <c r="A28" s="415" t="s">
        <v>362</v>
      </c>
      <c r="B28" s="415">
        <v>8225</v>
      </c>
      <c r="C28" s="415" t="s">
        <v>423</v>
      </c>
      <c r="D28" s="297">
        <f t="shared" si="4"/>
        <v>3376</v>
      </c>
      <c r="E28" s="297">
        <f t="shared" si="5"/>
        <v>1351</v>
      </c>
      <c r="F28" s="297">
        <f t="shared" si="5"/>
        <v>1035</v>
      </c>
      <c r="G28" s="297">
        <f t="shared" si="5"/>
        <v>830</v>
      </c>
      <c r="H28" s="297">
        <f t="shared" si="5"/>
        <v>120</v>
      </c>
      <c r="I28" s="297">
        <f t="shared" si="5"/>
        <v>0</v>
      </c>
      <c r="J28" s="297">
        <f t="shared" si="5"/>
        <v>18</v>
      </c>
      <c r="K28" s="297">
        <f t="shared" si="6"/>
        <v>0</v>
      </c>
      <c r="L28" s="297">
        <f t="shared" si="6"/>
        <v>0</v>
      </c>
      <c r="M28" s="297">
        <f t="shared" si="6"/>
        <v>0</v>
      </c>
      <c r="N28" s="297">
        <f t="shared" si="7"/>
        <v>0</v>
      </c>
      <c r="O28" s="297">
        <f t="shared" si="7"/>
        <v>0</v>
      </c>
      <c r="P28" s="297">
        <f t="shared" si="8"/>
        <v>0</v>
      </c>
      <c r="Q28" s="297">
        <f t="shared" si="9"/>
        <v>22</v>
      </c>
      <c r="R28" s="297">
        <f t="shared" si="10"/>
        <v>1801</v>
      </c>
      <c r="S28" s="416">
        <v>966</v>
      </c>
      <c r="T28" s="416"/>
      <c r="U28" s="416">
        <v>679</v>
      </c>
      <c r="V28" s="416">
        <v>117</v>
      </c>
      <c r="W28" s="416"/>
      <c r="X28" s="416">
        <v>18</v>
      </c>
      <c r="Y28" s="416"/>
      <c r="Z28" s="416"/>
      <c r="AA28" s="416">
        <v>21</v>
      </c>
      <c r="AB28" s="297">
        <f t="shared" si="11"/>
        <v>1070</v>
      </c>
      <c r="AC28" s="297">
        <f t="shared" si="12"/>
        <v>0</v>
      </c>
      <c r="AD28" s="297">
        <f t="shared" si="12"/>
        <v>1030</v>
      </c>
      <c r="AE28" s="297">
        <f t="shared" si="12"/>
        <v>37</v>
      </c>
      <c r="AF28" s="297">
        <f t="shared" si="12"/>
        <v>3</v>
      </c>
      <c r="AG28" s="297">
        <f t="shared" si="12"/>
        <v>0</v>
      </c>
      <c r="AH28" s="297">
        <f t="shared" si="12"/>
        <v>0</v>
      </c>
      <c r="AI28" s="297">
        <f t="shared" si="12"/>
        <v>0</v>
      </c>
      <c r="AJ28" s="297">
        <f t="shared" si="12"/>
        <v>0</v>
      </c>
      <c r="AK28" s="297">
        <f t="shared" si="13"/>
        <v>0</v>
      </c>
      <c r="AL28" s="297">
        <f t="shared" si="14"/>
        <v>0</v>
      </c>
      <c r="AM28" s="297">
        <f t="shared" si="14"/>
        <v>0</v>
      </c>
      <c r="AN28" s="297">
        <f t="shared" si="15"/>
        <v>0</v>
      </c>
      <c r="AO28" s="297">
        <f t="shared" si="16"/>
        <v>0</v>
      </c>
      <c r="AP28" s="297">
        <f t="shared" si="17"/>
        <v>0</v>
      </c>
      <c r="AQ28" s="416"/>
      <c r="AR28" s="416"/>
      <c r="AS28" s="416"/>
      <c r="AT28" s="416"/>
      <c r="AU28" s="416"/>
      <c r="AV28" s="416"/>
      <c r="AW28" s="416"/>
      <c r="AX28" s="416"/>
      <c r="AY28" s="416"/>
      <c r="AZ28" s="416"/>
      <c r="BA28" s="416"/>
      <c r="BB28" s="416"/>
      <c r="BC28" s="297">
        <f t="shared" si="18"/>
        <v>1010</v>
      </c>
      <c r="BD28" s="416"/>
      <c r="BE28" s="416">
        <v>1010</v>
      </c>
      <c r="BF28" s="416"/>
      <c r="BG28" s="416"/>
      <c r="BH28" s="416"/>
      <c r="BI28" s="416"/>
      <c r="BJ28" s="416"/>
      <c r="BK28" s="416"/>
      <c r="BL28" s="416"/>
      <c r="BM28" s="416"/>
      <c r="BN28" s="416"/>
      <c r="BO28" s="297">
        <f t="shared" si="19"/>
        <v>0</v>
      </c>
      <c r="BP28" s="416"/>
      <c r="BQ28" s="416"/>
      <c r="BR28" s="416"/>
      <c r="BS28" s="416"/>
      <c r="BT28" s="416"/>
      <c r="BU28" s="416"/>
      <c r="BV28" s="416"/>
      <c r="BW28" s="416"/>
      <c r="BX28" s="416"/>
      <c r="BY28" s="416"/>
      <c r="BZ28" s="416"/>
      <c r="CA28" s="297">
        <f t="shared" si="20"/>
        <v>0</v>
      </c>
      <c r="CB28" s="416"/>
      <c r="CC28" s="416"/>
      <c r="CD28" s="416"/>
      <c r="CE28" s="416"/>
      <c r="CF28" s="416"/>
      <c r="CG28" s="416"/>
      <c r="CH28" s="416"/>
      <c r="CI28" s="416"/>
      <c r="CJ28" s="416"/>
      <c r="CK28" s="416"/>
      <c r="CL28" s="416"/>
      <c r="CM28" s="297">
        <f t="shared" si="21"/>
        <v>0</v>
      </c>
      <c r="CN28" s="416"/>
      <c r="CO28" s="416"/>
      <c r="CP28" s="416"/>
      <c r="CQ28" s="416"/>
      <c r="CR28" s="416"/>
      <c r="CS28" s="416"/>
      <c r="CT28" s="416"/>
      <c r="CU28" s="416"/>
      <c r="CV28" s="416"/>
      <c r="CW28" s="416"/>
      <c r="CX28" s="416"/>
      <c r="CY28" s="297">
        <f t="shared" si="22"/>
        <v>0</v>
      </c>
      <c r="CZ28" s="416"/>
      <c r="DA28" s="416"/>
      <c r="DB28" s="416"/>
      <c r="DC28" s="416"/>
      <c r="DD28" s="416"/>
      <c r="DE28" s="416"/>
      <c r="DF28" s="416"/>
      <c r="DG28" s="416"/>
      <c r="DH28" s="416"/>
      <c r="DI28" s="416"/>
      <c r="DJ28" s="416"/>
      <c r="DK28" s="416"/>
      <c r="DL28" s="297">
        <f t="shared" si="23"/>
        <v>60</v>
      </c>
      <c r="DM28" s="416"/>
      <c r="DN28" s="416">
        <v>20</v>
      </c>
      <c r="DO28" s="416">
        <v>37</v>
      </c>
      <c r="DP28" s="416">
        <v>3</v>
      </c>
      <c r="DQ28" s="416"/>
      <c r="DR28" s="416"/>
      <c r="DS28" s="416"/>
      <c r="DT28" s="416"/>
      <c r="DU28" s="416"/>
      <c r="DV28" s="416"/>
      <c r="DW28" s="416"/>
      <c r="DX28" s="297">
        <f t="shared" si="24"/>
        <v>505</v>
      </c>
      <c r="DY28" s="416">
        <v>385</v>
      </c>
      <c r="DZ28" s="416">
        <v>5</v>
      </c>
      <c r="EA28" s="416">
        <v>114</v>
      </c>
      <c r="EB28" s="416"/>
      <c r="EC28" s="416"/>
      <c r="ED28" s="416"/>
      <c r="EE28" s="416"/>
      <c r="EF28" s="416"/>
      <c r="EG28" s="416">
        <v>1</v>
      </c>
      <c r="EH28" s="417"/>
    </row>
    <row r="29" spans="1:138" s="267" customFormat="1" ht="13.5">
      <c r="A29" s="415" t="s">
        <v>362</v>
      </c>
      <c r="B29" s="415">
        <v>8226</v>
      </c>
      <c r="C29" s="415" t="s">
        <v>424</v>
      </c>
      <c r="D29" s="297">
        <f t="shared" si="4"/>
        <v>3879</v>
      </c>
      <c r="E29" s="297">
        <f t="shared" si="5"/>
        <v>2223</v>
      </c>
      <c r="F29" s="297">
        <f t="shared" si="5"/>
        <v>650</v>
      </c>
      <c r="G29" s="297">
        <f t="shared" si="5"/>
        <v>875</v>
      </c>
      <c r="H29" s="297">
        <f t="shared" si="5"/>
        <v>112</v>
      </c>
      <c r="I29" s="297">
        <f t="shared" si="5"/>
        <v>0</v>
      </c>
      <c r="J29" s="297">
        <f t="shared" si="5"/>
        <v>8</v>
      </c>
      <c r="K29" s="297">
        <f t="shared" si="6"/>
        <v>0</v>
      </c>
      <c r="L29" s="297">
        <f t="shared" si="6"/>
        <v>0</v>
      </c>
      <c r="M29" s="297">
        <f t="shared" si="6"/>
        <v>0</v>
      </c>
      <c r="N29" s="297">
        <f t="shared" si="7"/>
        <v>0</v>
      </c>
      <c r="O29" s="297">
        <f t="shared" si="7"/>
        <v>0</v>
      </c>
      <c r="P29" s="297">
        <f t="shared" si="8"/>
        <v>0</v>
      </c>
      <c r="Q29" s="297">
        <f t="shared" si="9"/>
        <v>11</v>
      </c>
      <c r="R29" s="297">
        <f t="shared" si="10"/>
        <v>2302</v>
      </c>
      <c r="S29" s="416">
        <v>1353</v>
      </c>
      <c r="T29" s="416"/>
      <c r="U29" s="416">
        <v>826</v>
      </c>
      <c r="V29" s="416">
        <v>112</v>
      </c>
      <c r="W29" s="416"/>
      <c r="X29" s="416"/>
      <c r="Y29" s="416"/>
      <c r="Z29" s="416"/>
      <c r="AA29" s="416">
        <v>11</v>
      </c>
      <c r="AB29" s="297">
        <f t="shared" si="11"/>
        <v>638</v>
      </c>
      <c r="AC29" s="297">
        <f t="shared" si="12"/>
        <v>0</v>
      </c>
      <c r="AD29" s="297">
        <f t="shared" si="12"/>
        <v>638</v>
      </c>
      <c r="AE29" s="297">
        <f t="shared" si="12"/>
        <v>0</v>
      </c>
      <c r="AF29" s="297">
        <f t="shared" si="12"/>
        <v>0</v>
      </c>
      <c r="AG29" s="297">
        <f t="shared" si="12"/>
        <v>0</v>
      </c>
      <c r="AH29" s="297">
        <f t="shared" si="12"/>
        <v>0</v>
      </c>
      <c r="AI29" s="297">
        <f t="shared" si="12"/>
        <v>0</v>
      </c>
      <c r="AJ29" s="297">
        <f t="shared" si="12"/>
        <v>0</v>
      </c>
      <c r="AK29" s="297">
        <f t="shared" si="13"/>
        <v>0</v>
      </c>
      <c r="AL29" s="297">
        <f t="shared" si="14"/>
        <v>0</v>
      </c>
      <c r="AM29" s="297">
        <f t="shared" si="14"/>
        <v>0</v>
      </c>
      <c r="AN29" s="297">
        <f t="shared" si="15"/>
        <v>0</v>
      </c>
      <c r="AO29" s="297">
        <f t="shared" si="16"/>
        <v>0</v>
      </c>
      <c r="AP29" s="297">
        <f t="shared" si="17"/>
        <v>0</v>
      </c>
      <c r="AQ29" s="416"/>
      <c r="AR29" s="416"/>
      <c r="AS29" s="416"/>
      <c r="AT29" s="416"/>
      <c r="AU29" s="416"/>
      <c r="AV29" s="416"/>
      <c r="AW29" s="416"/>
      <c r="AX29" s="416"/>
      <c r="AY29" s="416"/>
      <c r="AZ29" s="416"/>
      <c r="BA29" s="416"/>
      <c r="BB29" s="416"/>
      <c r="BC29" s="297">
        <f t="shared" si="18"/>
        <v>638</v>
      </c>
      <c r="BD29" s="416"/>
      <c r="BE29" s="416">
        <v>638</v>
      </c>
      <c r="BF29" s="416"/>
      <c r="BG29" s="416"/>
      <c r="BH29" s="416"/>
      <c r="BI29" s="416"/>
      <c r="BJ29" s="416"/>
      <c r="BK29" s="416"/>
      <c r="BL29" s="416"/>
      <c r="BM29" s="416"/>
      <c r="BN29" s="416"/>
      <c r="BO29" s="297">
        <f t="shared" si="19"/>
        <v>0</v>
      </c>
      <c r="BP29" s="416"/>
      <c r="BQ29" s="416"/>
      <c r="BR29" s="416"/>
      <c r="BS29" s="416"/>
      <c r="BT29" s="416"/>
      <c r="BU29" s="416"/>
      <c r="BV29" s="416"/>
      <c r="BW29" s="416"/>
      <c r="BX29" s="416"/>
      <c r="BY29" s="416"/>
      <c r="BZ29" s="416"/>
      <c r="CA29" s="297">
        <f t="shared" si="20"/>
        <v>0</v>
      </c>
      <c r="CB29" s="416"/>
      <c r="CC29" s="416"/>
      <c r="CD29" s="416"/>
      <c r="CE29" s="416"/>
      <c r="CF29" s="416"/>
      <c r="CG29" s="416"/>
      <c r="CH29" s="416"/>
      <c r="CI29" s="416"/>
      <c r="CJ29" s="416"/>
      <c r="CK29" s="416"/>
      <c r="CL29" s="416"/>
      <c r="CM29" s="297">
        <f t="shared" si="21"/>
        <v>0</v>
      </c>
      <c r="CN29" s="416"/>
      <c r="CO29" s="416"/>
      <c r="CP29" s="416"/>
      <c r="CQ29" s="416"/>
      <c r="CR29" s="416"/>
      <c r="CS29" s="416"/>
      <c r="CT29" s="416"/>
      <c r="CU29" s="416"/>
      <c r="CV29" s="416"/>
      <c r="CW29" s="416"/>
      <c r="CX29" s="416"/>
      <c r="CY29" s="297">
        <f t="shared" si="22"/>
        <v>0</v>
      </c>
      <c r="CZ29" s="416"/>
      <c r="DA29" s="416"/>
      <c r="DB29" s="416"/>
      <c r="DC29" s="416"/>
      <c r="DD29" s="416"/>
      <c r="DE29" s="416"/>
      <c r="DF29" s="416"/>
      <c r="DG29" s="416"/>
      <c r="DH29" s="416"/>
      <c r="DI29" s="416"/>
      <c r="DJ29" s="416"/>
      <c r="DK29" s="416"/>
      <c r="DL29" s="297">
        <f t="shared" si="23"/>
        <v>0</v>
      </c>
      <c r="DM29" s="416"/>
      <c r="DN29" s="416"/>
      <c r="DO29" s="416"/>
      <c r="DP29" s="416"/>
      <c r="DQ29" s="416"/>
      <c r="DR29" s="416"/>
      <c r="DS29" s="416"/>
      <c r="DT29" s="416"/>
      <c r="DU29" s="416"/>
      <c r="DV29" s="416"/>
      <c r="DW29" s="416"/>
      <c r="DX29" s="297">
        <f t="shared" si="24"/>
        <v>939</v>
      </c>
      <c r="DY29" s="416">
        <v>870</v>
      </c>
      <c r="DZ29" s="416">
        <v>12</v>
      </c>
      <c r="EA29" s="416">
        <v>49</v>
      </c>
      <c r="EB29" s="416"/>
      <c r="EC29" s="416"/>
      <c r="ED29" s="416">
        <v>8</v>
      </c>
      <c r="EE29" s="416"/>
      <c r="EF29" s="416"/>
      <c r="EG29" s="416"/>
      <c r="EH29" s="417"/>
    </row>
    <row r="30" spans="1:138" s="267" customFormat="1" ht="13.5">
      <c r="A30" s="415" t="s">
        <v>362</v>
      </c>
      <c r="B30" s="415">
        <v>8227</v>
      </c>
      <c r="C30" s="415" t="s">
        <v>425</v>
      </c>
      <c r="D30" s="297">
        <f t="shared" si="4"/>
        <v>7037</v>
      </c>
      <c r="E30" s="297">
        <f t="shared" si="5"/>
        <v>3203</v>
      </c>
      <c r="F30" s="297">
        <f t="shared" si="5"/>
        <v>1222</v>
      </c>
      <c r="G30" s="297">
        <f t="shared" si="5"/>
        <v>545</v>
      </c>
      <c r="H30" s="297">
        <f t="shared" si="5"/>
        <v>165</v>
      </c>
      <c r="I30" s="297">
        <f t="shared" si="5"/>
        <v>0</v>
      </c>
      <c r="J30" s="297">
        <f t="shared" si="5"/>
        <v>28</v>
      </c>
      <c r="K30" s="297">
        <f t="shared" si="6"/>
        <v>0</v>
      </c>
      <c r="L30" s="297">
        <f t="shared" si="6"/>
        <v>0</v>
      </c>
      <c r="M30" s="297">
        <f t="shared" si="6"/>
        <v>1857</v>
      </c>
      <c r="N30" s="297">
        <f t="shared" si="7"/>
        <v>0</v>
      </c>
      <c r="O30" s="297">
        <f t="shared" si="7"/>
        <v>0</v>
      </c>
      <c r="P30" s="297">
        <f t="shared" si="8"/>
        <v>0</v>
      </c>
      <c r="Q30" s="297">
        <f t="shared" si="9"/>
        <v>17</v>
      </c>
      <c r="R30" s="297">
        <f t="shared" si="10"/>
        <v>4109</v>
      </c>
      <c r="S30" s="416">
        <v>3105</v>
      </c>
      <c r="T30" s="416">
        <v>249</v>
      </c>
      <c r="U30" s="416">
        <v>545</v>
      </c>
      <c r="V30" s="416">
        <v>165</v>
      </c>
      <c r="W30" s="416"/>
      <c r="X30" s="416">
        <v>28</v>
      </c>
      <c r="Y30" s="416"/>
      <c r="Z30" s="416"/>
      <c r="AA30" s="416">
        <v>17</v>
      </c>
      <c r="AB30" s="297">
        <f t="shared" si="11"/>
        <v>2829</v>
      </c>
      <c r="AC30" s="297">
        <f t="shared" si="12"/>
        <v>0</v>
      </c>
      <c r="AD30" s="297">
        <f t="shared" si="12"/>
        <v>972</v>
      </c>
      <c r="AE30" s="297">
        <f t="shared" si="12"/>
        <v>0</v>
      </c>
      <c r="AF30" s="297">
        <f t="shared" si="12"/>
        <v>0</v>
      </c>
      <c r="AG30" s="297">
        <f t="shared" si="12"/>
        <v>0</v>
      </c>
      <c r="AH30" s="297">
        <f t="shared" si="12"/>
        <v>0</v>
      </c>
      <c r="AI30" s="297">
        <f t="shared" si="12"/>
        <v>0</v>
      </c>
      <c r="AJ30" s="297">
        <f t="shared" si="12"/>
        <v>0</v>
      </c>
      <c r="AK30" s="297">
        <f t="shared" si="13"/>
        <v>1857</v>
      </c>
      <c r="AL30" s="297">
        <f t="shared" si="14"/>
        <v>0</v>
      </c>
      <c r="AM30" s="297">
        <f t="shared" si="14"/>
        <v>0</v>
      </c>
      <c r="AN30" s="297">
        <f t="shared" si="15"/>
        <v>0</v>
      </c>
      <c r="AO30" s="297">
        <f t="shared" si="16"/>
        <v>0</v>
      </c>
      <c r="AP30" s="297">
        <f t="shared" si="17"/>
        <v>1857</v>
      </c>
      <c r="AQ30" s="416"/>
      <c r="AR30" s="416"/>
      <c r="AS30" s="416"/>
      <c r="AT30" s="416"/>
      <c r="AU30" s="416"/>
      <c r="AV30" s="416"/>
      <c r="AW30" s="416"/>
      <c r="AX30" s="416"/>
      <c r="AY30" s="416">
        <v>1857</v>
      </c>
      <c r="AZ30" s="416"/>
      <c r="BA30" s="416"/>
      <c r="BB30" s="416"/>
      <c r="BC30" s="297">
        <f t="shared" si="18"/>
        <v>972</v>
      </c>
      <c r="BD30" s="416"/>
      <c r="BE30" s="416">
        <v>972</v>
      </c>
      <c r="BF30" s="416"/>
      <c r="BG30" s="416"/>
      <c r="BH30" s="416"/>
      <c r="BI30" s="416"/>
      <c r="BJ30" s="416"/>
      <c r="BK30" s="416"/>
      <c r="BL30" s="416"/>
      <c r="BM30" s="416"/>
      <c r="BN30" s="416"/>
      <c r="BO30" s="297">
        <f t="shared" si="19"/>
        <v>0</v>
      </c>
      <c r="BP30" s="416"/>
      <c r="BQ30" s="416"/>
      <c r="BR30" s="416"/>
      <c r="BS30" s="416"/>
      <c r="BT30" s="416"/>
      <c r="BU30" s="416"/>
      <c r="BV30" s="416"/>
      <c r="BW30" s="416"/>
      <c r="BX30" s="416"/>
      <c r="BY30" s="416"/>
      <c r="BZ30" s="416"/>
      <c r="CA30" s="297">
        <f t="shared" si="20"/>
        <v>0</v>
      </c>
      <c r="CB30" s="416"/>
      <c r="CC30" s="416"/>
      <c r="CD30" s="416"/>
      <c r="CE30" s="416"/>
      <c r="CF30" s="416"/>
      <c r="CG30" s="416"/>
      <c r="CH30" s="416"/>
      <c r="CI30" s="416"/>
      <c r="CJ30" s="416"/>
      <c r="CK30" s="416"/>
      <c r="CL30" s="416"/>
      <c r="CM30" s="297">
        <f t="shared" si="21"/>
        <v>0</v>
      </c>
      <c r="CN30" s="416"/>
      <c r="CO30" s="416"/>
      <c r="CP30" s="416"/>
      <c r="CQ30" s="416"/>
      <c r="CR30" s="416"/>
      <c r="CS30" s="416"/>
      <c r="CT30" s="416"/>
      <c r="CU30" s="416"/>
      <c r="CV30" s="416"/>
      <c r="CW30" s="416"/>
      <c r="CX30" s="416"/>
      <c r="CY30" s="297">
        <f t="shared" si="22"/>
        <v>0</v>
      </c>
      <c r="CZ30" s="416"/>
      <c r="DA30" s="416"/>
      <c r="DB30" s="416"/>
      <c r="DC30" s="416"/>
      <c r="DD30" s="416"/>
      <c r="DE30" s="416"/>
      <c r="DF30" s="416"/>
      <c r="DG30" s="416"/>
      <c r="DH30" s="416"/>
      <c r="DI30" s="416"/>
      <c r="DJ30" s="416"/>
      <c r="DK30" s="416"/>
      <c r="DL30" s="297">
        <f t="shared" si="23"/>
        <v>0</v>
      </c>
      <c r="DM30" s="416"/>
      <c r="DN30" s="416"/>
      <c r="DO30" s="416"/>
      <c r="DP30" s="416"/>
      <c r="DQ30" s="416"/>
      <c r="DR30" s="416"/>
      <c r="DS30" s="416"/>
      <c r="DT30" s="416"/>
      <c r="DU30" s="416"/>
      <c r="DV30" s="416"/>
      <c r="DW30" s="416"/>
      <c r="DX30" s="297">
        <f t="shared" si="24"/>
        <v>99</v>
      </c>
      <c r="DY30" s="416">
        <v>98</v>
      </c>
      <c r="DZ30" s="416">
        <v>1</v>
      </c>
      <c r="EA30" s="416"/>
      <c r="EB30" s="416"/>
      <c r="EC30" s="416"/>
      <c r="ED30" s="416"/>
      <c r="EE30" s="416"/>
      <c r="EF30" s="416"/>
      <c r="EG30" s="416"/>
      <c r="EH30" s="417"/>
    </row>
    <row r="31" spans="1:138" s="267" customFormat="1" ht="13.5">
      <c r="A31" s="415" t="s">
        <v>362</v>
      </c>
      <c r="B31" s="415">
        <v>8228</v>
      </c>
      <c r="C31" s="415" t="s">
        <v>426</v>
      </c>
      <c r="D31" s="297">
        <f t="shared" si="4"/>
        <v>4259</v>
      </c>
      <c r="E31" s="297">
        <f t="shared" si="5"/>
        <v>1902</v>
      </c>
      <c r="F31" s="297">
        <f t="shared" si="5"/>
        <v>1553</v>
      </c>
      <c r="G31" s="297">
        <f t="shared" si="5"/>
        <v>613</v>
      </c>
      <c r="H31" s="297">
        <f t="shared" si="5"/>
        <v>169</v>
      </c>
      <c r="I31" s="297">
        <f t="shared" si="5"/>
        <v>0</v>
      </c>
      <c r="J31" s="297">
        <f t="shared" si="5"/>
        <v>22</v>
      </c>
      <c r="K31" s="297">
        <f t="shared" si="6"/>
        <v>0</v>
      </c>
      <c r="L31" s="297">
        <f t="shared" si="6"/>
        <v>0</v>
      </c>
      <c r="M31" s="297">
        <f t="shared" si="6"/>
        <v>0</v>
      </c>
      <c r="N31" s="297">
        <f t="shared" si="7"/>
        <v>0</v>
      </c>
      <c r="O31" s="297">
        <f t="shared" si="7"/>
        <v>0</v>
      </c>
      <c r="P31" s="297">
        <f t="shared" si="8"/>
        <v>0</v>
      </c>
      <c r="Q31" s="297">
        <f t="shared" si="9"/>
        <v>0</v>
      </c>
      <c r="R31" s="297">
        <f t="shared" si="10"/>
        <v>802</v>
      </c>
      <c r="S31" s="416">
        <v>802</v>
      </c>
      <c r="T31" s="416"/>
      <c r="U31" s="416"/>
      <c r="V31" s="416"/>
      <c r="W31" s="416"/>
      <c r="X31" s="416"/>
      <c r="Y31" s="416"/>
      <c r="Z31" s="416"/>
      <c r="AA31" s="416"/>
      <c r="AB31" s="297">
        <f t="shared" si="11"/>
        <v>2293</v>
      </c>
      <c r="AC31" s="297">
        <f t="shared" si="12"/>
        <v>0</v>
      </c>
      <c r="AD31" s="297">
        <f t="shared" si="12"/>
        <v>1545</v>
      </c>
      <c r="AE31" s="297">
        <f t="shared" si="12"/>
        <v>579</v>
      </c>
      <c r="AF31" s="297">
        <f t="shared" si="12"/>
        <v>169</v>
      </c>
      <c r="AG31" s="297">
        <f t="shared" si="12"/>
        <v>0</v>
      </c>
      <c r="AH31" s="297">
        <f t="shared" si="12"/>
        <v>0</v>
      </c>
      <c r="AI31" s="297">
        <f t="shared" si="12"/>
        <v>0</v>
      </c>
      <c r="AJ31" s="297">
        <f t="shared" si="12"/>
        <v>0</v>
      </c>
      <c r="AK31" s="297">
        <f t="shared" si="13"/>
        <v>0</v>
      </c>
      <c r="AL31" s="297">
        <f t="shared" si="14"/>
        <v>0</v>
      </c>
      <c r="AM31" s="297">
        <f t="shared" si="14"/>
        <v>0</v>
      </c>
      <c r="AN31" s="297">
        <f t="shared" si="15"/>
        <v>0</v>
      </c>
      <c r="AO31" s="297">
        <f t="shared" si="16"/>
        <v>0</v>
      </c>
      <c r="AP31" s="297">
        <f t="shared" si="17"/>
        <v>0</v>
      </c>
      <c r="AQ31" s="416"/>
      <c r="AR31" s="416"/>
      <c r="AS31" s="416"/>
      <c r="AT31" s="416"/>
      <c r="AU31" s="416"/>
      <c r="AV31" s="416"/>
      <c r="AW31" s="416"/>
      <c r="AX31" s="416"/>
      <c r="AY31" s="416"/>
      <c r="AZ31" s="416"/>
      <c r="BA31" s="416"/>
      <c r="BB31" s="416"/>
      <c r="BC31" s="297">
        <f t="shared" si="18"/>
        <v>880</v>
      </c>
      <c r="BD31" s="416"/>
      <c r="BE31" s="416">
        <v>132</v>
      </c>
      <c r="BF31" s="416">
        <v>579</v>
      </c>
      <c r="BG31" s="416">
        <v>169</v>
      </c>
      <c r="BH31" s="416"/>
      <c r="BI31" s="416"/>
      <c r="BJ31" s="416"/>
      <c r="BK31" s="416"/>
      <c r="BL31" s="416"/>
      <c r="BM31" s="416"/>
      <c r="BN31" s="416"/>
      <c r="BO31" s="297">
        <f t="shared" si="19"/>
        <v>0</v>
      </c>
      <c r="BP31" s="416"/>
      <c r="BQ31" s="416"/>
      <c r="BR31" s="416"/>
      <c r="BS31" s="416"/>
      <c r="BT31" s="416"/>
      <c r="BU31" s="416"/>
      <c r="BV31" s="416"/>
      <c r="BW31" s="416"/>
      <c r="BX31" s="416"/>
      <c r="BY31" s="416"/>
      <c r="BZ31" s="416"/>
      <c r="CA31" s="297">
        <f t="shared" si="20"/>
        <v>0</v>
      </c>
      <c r="CB31" s="416"/>
      <c r="CC31" s="416"/>
      <c r="CD31" s="416"/>
      <c r="CE31" s="416"/>
      <c r="CF31" s="416"/>
      <c r="CG31" s="416"/>
      <c r="CH31" s="416"/>
      <c r="CI31" s="416"/>
      <c r="CJ31" s="416"/>
      <c r="CK31" s="416"/>
      <c r="CL31" s="416"/>
      <c r="CM31" s="297">
        <f t="shared" si="21"/>
        <v>0</v>
      </c>
      <c r="CN31" s="416"/>
      <c r="CO31" s="416"/>
      <c r="CP31" s="416"/>
      <c r="CQ31" s="416"/>
      <c r="CR31" s="416"/>
      <c r="CS31" s="416"/>
      <c r="CT31" s="416"/>
      <c r="CU31" s="416"/>
      <c r="CV31" s="416"/>
      <c r="CW31" s="416"/>
      <c r="CX31" s="416"/>
      <c r="CY31" s="297">
        <f t="shared" si="22"/>
        <v>0</v>
      </c>
      <c r="CZ31" s="416"/>
      <c r="DA31" s="416"/>
      <c r="DB31" s="416"/>
      <c r="DC31" s="416"/>
      <c r="DD31" s="416"/>
      <c r="DE31" s="416"/>
      <c r="DF31" s="416"/>
      <c r="DG31" s="416"/>
      <c r="DH31" s="416"/>
      <c r="DI31" s="416"/>
      <c r="DJ31" s="416"/>
      <c r="DK31" s="416"/>
      <c r="DL31" s="297">
        <f t="shared" si="23"/>
        <v>1413</v>
      </c>
      <c r="DM31" s="416"/>
      <c r="DN31" s="416">
        <v>1413</v>
      </c>
      <c r="DO31" s="416"/>
      <c r="DP31" s="416"/>
      <c r="DQ31" s="416"/>
      <c r="DR31" s="416"/>
      <c r="DS31" s="416"/>
      <c r="DT31" s="416"/>
      <c r="DU31" s="416"/>
      <c r="DV31" s="416"/>
      <c r="DW31" s="416"/>
      <c r="DX31" s="297">
        <f t="shared" si="24"/>
        <v>1164</v>
      </c>
      <c r="DY31" s="416">
        <v>1100</v>
      </c>
      <c r="DZ31" s="416">
        <v>8</v>
      </c>
      <c r="EA31" s="416">
        <v>34</v>
      </c>
      <c r="EB31" s="416"/>
      <c r="EC31" s="416"/>
      <c r="ED31" s="416">
        <v>22</v>
      </c>
      <c r="EE31" s="416"/>
      <c r="EF31" s="416"/>
      <c r="EG31" s="416"/>
      <c r="EH31" s="417"/>
    </row>
    <row r="32" spans="1:138" s="267" customFormat="1" ht="13.5">
      <c r="A32" s="415" t="s">
        <v>362</v>
      </c>
      <c r="B32" s="415">
        <v>8229</v>
      </c>
      <c r="C32" s="415" t="s">
        <v>427</v>
      </c>
      <c r="D32" s="297">
        <f t="shared" si="4"/>
        <v>1154</v>
      </c>
      <c r="E32" s="297">
        <f t="shared" si="5"/>
        <v>221</v>
      </c>
      <c r="F32" s="297">
        <f t="shared" si="5"/>
        <v>530</v>
      </c>
      <c r="G32" s="297">
        <f t="shared" si="5"/>
        <v>364</v>
      </c>
      <c r="H32" s="297">
        <f t="shared" si="5"/>
        <v>36</v>
      </c>
      <c r="I32" s="297">
        <f t="shared" si="5"/>
        <v>0</v>
      </c>
      <c r="J32" s="297">
        <f t="shared" si="5"/>
        <v>3</v>
      </c>
      <c r="K32" s="297">
        <f t="shared" si="6"/>
        <v>0</v>
      </c>
      <c r="L32" s="297">
        <f t="shared" si="6"/>
        <v>0</v>
      </c>
      <c r="M32" s="297">
        <f t="shared" si="6"/>
        <v>0</v>
      </c>
      <c r="N32" s="297">
        <f t="shared" si="7"/>
        <v>0</v>
      </c>
      <c r="O32" s="297">
        <f t="shared" si="7"/>
        <v>0</v>
      </c>
      <c r="P32" s="297">
        <f t="shared" si="8"/>
        <v>0</v>
      </c>
      <c r="Q32" s="297">
        <f t="shared" si="9"/>
        <v>0</v>
      </c>
      <c r="R32" s="297">
        <f t="shared" si="10"/>
        <v>36</v>
      </c>
      <c r="S32" s="416"/>
      <c r="T32" s="416"/>
      <c r="U32" s="416"/>
      <c r="V32" s="416">
        <v>36</v>
      </c>
      <c r="W32" s="416"/>
      <c r="X32" s="416"/>
      <c r="Y32" s="416"/>
      <c r="Z32" s="416"/>
      <c r="AA32" s="416"/>
      <c r="AB32" s="297">
        <f t="shared" si="11"/>
        <v>868</v>
      </c>
      <c r="AC32" s="297">
        <f t="shared" si="12"/>
        <v>0</v>
      </c>
      <c r="AD32" s="297">
        <f t="shared" si="12"/>
        <v>528</v>
      </c>
      <c r="AE32" s="297">
        <f t="shared" si="12"/>
        <v>340</v>
      </c>
      <c r="AF32" s="297">
        <f t="shared" si="12"/>
        <v>0</v>
      </c>
      <c r="AG32" s="297">
        <f t="shared" si="12"/>
        <v>0</v>
      </c>
      <c r="AH32" s="297">
        <f t="shared" si="12"/>
        <v>0</v>
      </c>
      <c r="AI32" s="297">
        <f t="shared" si="12"/>
        <v>0</v>
      </c>
      <c r="AJ32" s="297">
        <f t="shared" si="12"/>
        <v>0</v>
      </c>
      <c r="AK32" s="297">
        <f t="shared" si="13"/>
        <v>0</v>
      </c>
      <c r="AL32" s="297">
        <f t="shared" si="14"/>
        <v>0</v>
      </c>
      <c r="AM32" s="297">
        <f t="shared" si="14"/>
        <v>0</v>
      </c>
      <c r="AN32" s="297">
        <f t="shared" si="15"/>
        <v>0</v>
      </c>
      <c r="AO32" s="297">
        <f t="shared" si="16"/>
        <v>0</v>
      </c>
      <c r="AP32" s="297">
        <f t="shared" si="17"/>
        <v>0</v>
      </c>
      <c r="AQ32" s="416"/>
      <c r="AR32" s="416"/>
      <c r="AS32" s="416"/>
      <c r="AT32" s="416"/>
      <c r="AU32" s="416"/>
      <c r="AV32" s="416"/>
      <c r="AW32" s="416"/>
      <c r="AX32" s="416"/>
      <c r="AY32" s="416"/>
      <c r="AZ32" s="416"/>
      <c r="BA32" s="416"/>
      <c r="BB32" s="416"/>
      <c r="BC32" s="297">
        <f t="shared" si="18"/>
        <v>0</v>
      </c>
      <c r="BD32" s="416"/>
      <c r="BE32" s="416"/>
      <c r="BF32" s="416"/>
      <c r="BG32" s="416"/>
      <c r="BH32" s="416"/>
      <c r="BI32" s="416"/>
      <c r="BJ32" s="416"/>
      <c r="BK32" s="416"/>
      <c r="BL32" s="416"/>
      <c r="BM32" s="416"/>
      <c r="BN32" s="416"/>
      <c r="BO32" s="297">
        <f t="shared" si="19"/>
        <v>0</v>
      </c>
      <c r="BP32" s="416"/>
      <c r="BQ32" s="416"/>
      <c r="BR32" s="416"/>
      <c r="BS32" s="416"/>
      <c r="BT32" s="416"/>
      <c r="BU32" s="416"/>
      <c r="BV32" s="416"/>
      <c r="BW32" s="416"/>
      <c r="BX32" s="416"/>
      <c r="BY32" s="416"/>
      <c r="BZ32" s="416"/>
      <c r="CA32" s="297">
        <f t="shared" si="20"/>
        <v>0</v>
      </c>
      <c r="CB32" s="416"/>
      <c r="CC32" s="416"/>
      <c r="CD32" s="416"/>
      <c r="CE32" s="416"/>
      <c r="CF32" s="416"/>
      <c r="CG32" s="416"/>
      <c r="CH32" s="416"/>
      <c r="CI32" s="416"/>
      <c r="CJ32" s="416"/>
      <c r="CK32" s="416"/>
      <c r="CL32" s="416"/>
      <c r="CM32" s="297">
        <f t="shared" si="21"/>
        <v>0</v>
      </c>
      <c r="CN32" s="416"/>
      <c r="CO32" s="416"/>
      <c r="CP32" s="416"/>
      <c r="CQ32" s="416"/>
      <c r="CR32" s="416"/>
      <c r="CS32" s="416"/>
      <c r="CT32" s="416"/>
      <c r="CU32" s="416"/>
      <c r="CV32" s="416"/>
      <c r="CW32" s="416"/>
      <c r="CX32" s="416"/>
      <c r="CY32" s="297">
        <f t="shared" si="22"/>
        <v>0</v>
      </c>
      <c r="CZ32" s="416"/>
      <c r="DA32" s="416"/>
      <c r="DB32" s="416"/>
      <c r="DC32" s="416"/>
      <c r="DD32" s="416"/>
      <c r="DE32" s="416"/>
      <c r="DF32" s="416"/>
      <c r="DG32" s="416"/>
      <c r="DH32" s="416"/>
      <c r="DI32" s="416"/>
      <c r="DJ32" s="416"/>
      <c r="DK32" s="416"/>
      <c r="DL32" s="297">
        <f t="shared" si="23"/>
        <v>868</v>
      </c>
      <c r="DM32" s="416"/>
      <c r="DN32" s="416">
        <v>528</v>
      </c>
      <c r="DO32" s="416">
        <v>340</v>
      </c>
      <c r="DP32" s="416"/>
      <c r="DQ32" s="416"/>
      <c r="DR32" s="416"/>
      <c r="DS32" s="416"/>
      <c r="DT32" s="416"/>
      <c r="DU32" s="416"/>
      <c r="DV32" s="416"/>
      <c r="DW32" s="416"/>
      <c r="DX32" s="297">
        <f t="shared" si="24"/>
        <v>250</v>
      </c>
      <c r="DY32" s="416">
        <v>221</v>
      </c>
      <c r="DZ32" s="416">
        <v>2</v>
      </c>
      <c r="EA32" s="416">
        <v>24</v>
      </c>
      <c r="EB32" s="416"/>
      <c r="EC32" s="416"/>
      <c r="ED32" s="416">
        <v>3</v>
      </c>
      <c r="EE32" s="416"/>
      <c r="EF32" s="416"/>
      <c r="EG32" s="416"/>
      <c r="EH32" s="417"/>
    </row>
    <row r="33" spans="1:138" s="267" customFormat="1" ht="13.5">
      <c r="A33" s="415" t="s">
        <v>362</v>
      </c>
      <c r="B33" s="415">
        <v>8230</v>
      </c>
      <c r="C33" s="415" t="s">
        <v>428</v>
      </c>
      <c r="D33" s="297">
        <f t="shared" si="4"/>
        <v>1950</v>
      </c>
      <c r="E33" s="297">
        <f t="shared" si="5"/>
        <v>624</v>
      </c>
      <c r="F33" s="297">
        <f t="shared" si="5"/>
        <v>763</v>
      </c>
      <c r="G33" s="297">
        <f t="shared" si="5"/>
        <v>402</v>
      </c>
      <c r="H33" s="297">
        <f t="shared" si="5"/>
        <v>91</v>
      </c>
      <c r="I33" s="297">
        <f t="shared" si="5"/>
        <v>29</v>
      </c>
      <c r="J33" s="297">
        <f t="shared" si="5"/>
        <v>41</v>
      </c>
      <c r="K33" s="297">
        <f t="shared" si="6"/>
        <v>0</v>
      </c>
      <c r="L33" s="297">
        <f t="shared" si="6"/>
        <v>0</v>
      </c>
      <c r="M33" s="297">
        <f t="shared" si="6"/>
        <v>0</v>
      </c>
      <c r="N33" s="297">
        <f t="shared" si="7"/>
        <v>0</v>
      </c>
      <c r="O33" s="297">
        <f t="shared" si="7"/>
        <v>0</v>
      </c>
      <c r="P33" s="297">
        <f t="shared" si="8"/>
        <v>0</v>
      </c>
      <c r="Q33" s="297">
        <f t="shared" si="9"/>
        <v>0</v>
      </c>
      <c r="R33" s="297">
        <f t="shared" si="10"/>
        <v>263</v>
      </c>
      <c r="S33" s="416">
        <v>250</v>
      </c>
      <c r="T33" s="416"/>
      <c r="U33" s="416"/>
      <c r="V33" s="416"/>
      <c r="W33" s="416"/>
      <c r="X33" s="416">
        <v>13</v>
      </c>
      <c r="Y33" s="416"/>
      <c r="Z33" s="416"/>
      <c r="AA33" s="416"/>
      <c r="AB33" s="297">
        <f t="shared" si="11"/>
        <v>1477</v>
      </c>
      <c r="AC33" s="297">
        <f t="shared" si="12"/>
        <v>187</v>
      </c>
      <c r="AD33" s="297">
        <f t="shared" si="12"/>
        <v>759</v>
      </c>
      <c r="AE33" s="297">
        <f t="shared" si="12"/>
        <v>384</v>
      </c>
      <c r="AF33" s="297">
        <f t="shared" si="12"/>
        <v>91</v>
      </c>
      <c r="AG33" s="297">
        <f t="shared" si="12"/>
        <v>29</v>
      </c>
      <c r="AH33" s="297">
        <f t="shared" si="12"/>
        <v>27</v>
      </c>
      <c r="AI33" s="297">
        <f t="shared" si="12"/>
        <v>0</v>
      </c>
      <c r="AJ33" s="297">
        <f t="shared" si="12"/>
        <v>0</v>
      </c>
      <c r="AK33" s="297">
        <f t="shared" si="13"/>
        <v>0</v>
      </c>
      <c r="AL33" s="297">
        <f t="shared" si="14"/>
        <v>0</v>
      </c>
      <c r="AM33" s="297">
        <f t="shared" si="14"/>
        <v>0</v>
      </c>
      <c r="AN33" s="297">
        <f t="shared" si="15"/>
        <v>0</v>
      </c>
      <c r="AO33" s="297">
        <f t="shared" si="16"/>
        <v>0</v>
      </c>
      <c r="AP33" s="297">
        <f t="shared" si="17"/>
        <v>214</v>
      </c>
      <c r="AQ33" s="416">
        <v>187</v>
      </c>
      <c r="AR33" s="416"/>
      <c r="AS33" s="416"/>
      <c r="AT33" s="416"/>
      <c r="AU33" s="416"/>
      <c r="AV33" s="416">
        <v>27</v>
      </c>
      <c r="AW33" s="416"/>
      <c r="AX33" s="416"/>
      <c r="AY33" s="416"/>
      <c r="AZ33" s="416"/>
      <c r="BA33" s="416"/>
      <c r="BB33" s="416"/>
      <c r="BC33" s="297">
        <f t="shared" si="18"/>
        <v>759</v>
      </c>
      <c r="BD33" s="416"/>
      <c r="BE33" s="416">
        <v>759</v>
      </c>
      <c r="BF33" s="416"/>
      <c r="BG33" s="416"/>
      <c r="BH33" s="416"/>
      <c r="BI33" s="416"/>
      <c r="BJ33" s="416"/>
      <c r="BK33" s="416"/>
      <c r="BL33" s="416"/>
      <c r="BM33" s="416"/>
      <c r="BN33" s="416"/>
      <c r="BO33" s="297">
        <f t="shared" si="19"/>
        <v>0</v>
      </c>
      <c r="BP33" s="416"/>
      <c r="BQ33" s="416"/>
      <c r="BR33" s="416"/>
      <c r="BS33" s="416"/>
      <c r="BT33" s="416"/>
      <c r="BU33" s="416"/>
      <c r="BV33" s="416"/>
      <c r="BW33" s="416"/>
      <c r="BX33" s="416"/>
      <c r="BY33" s="416"/>
      <c r="BZ33" s="416"/>
      <c r="CA33" s="297">
        <f t="shared" si="20"/>
        <v>0</v>
      </c>
      <c r="CB33" s="416"/>
      <c r="CC33" s="416"/>
      <c r="CD33" s="416"/>
      <c r="CE33" s="416"/>
      <c r="CF33" s="416"/>
      <c r="CG33" s="416"/>
      <c r="CH33" s="416"/>
      <c r="CI33" s="416"/>
      <c r="CJ33" s="416"/>
      <c r="CK33" s="416"/>
      <c r="CL33" s="416"/>
      <c r="CM33" s="297">
        <f t="shared" si="21"/>
        <v>0</v>
      </c>
      <c r="CN33" s="416"/>
      <c r="CO33" s="416"/>
      <c r="CP33" s="416"/>
      <c r="CQ33" s="416"/>
      <c r="CR33" s="416"/>
      <c r="CS33" s="416"/>
      <c r="CT33" s="416"/>
      <c r="CU33" s="416"/>
      <c r="CV33" s="416"/>
      <c r="CW33" s="416"/>
      <c r="CX33" s="416"/>
      <c r="CY33" s="297">
        <f t="shared" si="22"/>
        <v>0</v>
      </c>
      <c r="CZ33" s="416"/>
      <c r="DA33" s="416"/>
      <c r="DB33" s="416"/>
      <c r="DC33" s="416"/>
      <c r="DD33" s="416"/>
      <c r="DE33" s="416"/>
      <c r="DF33" s="416"/>
      <c r="DG33" s="416"/>
      <c r="DH33" s="416"/>
      <c r="DI33" s="416"/>
      <c r="DJ33" s="416"/>
      <c r="DK33" s="416"/>
      <c r="DL33" s="297">
        <f t="shared" si="23"/>
        <v>504</v>
      </c>
      <c r="DM33" s="416"/>
      <c r="DN33" s="416"/>
      <c r="DO33" s="416">
        <v>384</v>
      </c>
      <c r="DP33" s="416">
        <v>91</v>
      </c>
      <c r="DQ33" s="416">
        <v>29</v>
      </c>
      <c r="DR33" s="416"/>
      <c r="DS33" s="416"/>
      <c r="DT33" s="416"/>
      <c r="DU33" s="416"/>
      <c r="DV33" s="416"/>
      <c r="DW33" s="416"/>
      <c r="DX33" s="297">
        <f t="shared" si="24"/>
        <v>210</v>
      </c>
      <c r="DY33" s="416">
        <v>187</v>
      </c>
      <c r="DZ33" s="416">
        <v>4</v>
      </c>
      <c r="EA33" s="416">
        <v>18</v>
      </c>
      <c r="EB33" s="416"/>
      <c r="EC33" s="416"/>
      <c r="ED33" s="416">
        <v>1</v>
      </c>
      <c r="EE33" s="416"/>
      <c r="EF33" s="416"/>
      <c r="EG33" s="416"/>
      <c r="EH33" s="417"/>
    </row>
    <row r="34" spans="1:138" s="267" customFormat="1" ht="13.5">
      <c r="A34" s="415" t="s">
        <v>362</v>
      </c>
      <c r="B34" s="415">
        <v>8231</v>
      </c>
      <c r="C34" s="415" t="s">
        <v>429</v>
      </c>
      <c r="D34" s="297">
        <f t="shared" si="4"/>
        <v>2983</v>
      </c>
      <c r="E34" s="297">
        <f t="shared" si="5"/>
        <v>813</v>
      </c>
      <c r="F34" s="297">
        <f t="shared" si="5"/>
        <v>828</v>
      </c>
      <c r="G34" s="297">
        <f t="shared" si="5"/>
        <v>375</v>
      </c>
      <c r="H34" s="297">
        <f t="shared" si="5"/>
        <v>54</v>
      </c>
      <c r="I34" s="297">
        <f t="shared" si="5"/>
        <v>0</v>
      </c>
      <c r="J34" s="297">
        <f t="shared" si="5"/>
        <v>3</v>
      </c>
      <c r="K34" s="297">
        <f t="shared" si="6"/>
        <v>0</v>
      </c>
      <c r="L34" s="297">
        <f t="shared" si="6"/>
        <v>0</v>
      </c>
      <c r="M34" s="297">
        <f t="shared" si="6"/>
        <v>910</v>
      </c>
      <c r="N34" s="297">
        <f t="shared" si="7"/>
        <v>0</v>
      </c>
      <c r="O34" s="297">
        <f t="shared" si="7"/>
        <v>0</v>
      </c>
      <c r="P34" s="297">
        <f t="shared" si="8"/>
        <v>0</v>
      </c>
      <c r="Q34" s="297">
        <f t="shared" si="9"/>
        <v>0</v>
      </c>
      <c r="R34" s="297">
        <f t="shared" si="10"/>
        <v>0</v>
      </c>
      <c r="S34" s="416"/>
      <c r="T34" s="416"/>
      <c r="U34" s="416"/>
      <c r="V34" s="416"/>
      <c r="W34" s="416"/>
      <c r="X34" s="416"/>
      <c r="Y34" s="416"/>
      <c r="Z34" s="416"/>
      <c r="AA34" s="416"/>
      <c r="AB34" s="297">
        <f t="shared" si="11"/>
        <v>1584</v>
      </c>
      <c r="AC34" s="297">
        <f t="shared" si="12"/>
        <v>0</v>
      </c>
      <c r="AD34" s="297">
        <f t="shared" si="12"/>
        <v>674</v>
      </c>
      <c r="AE34" s="297">
        <f t="shared" si="12"/>
        <v>0</v>
      </c>
      <c r="AF34" s="297">
        <f t="shared" si="12"/>
        <v>0</v>
      </c>
      <c r="AG34" s="297">
        <f t="shared" si="12"/>
        <v>0</v>
      </c>
      <c r="AH34" s="297">
        <f t="shared" si="12"/>
        <v>0</v>
      </c>
      <c r="AI34" s="297">
        <f t="shared" si="12"/>
        <v>0</v>
      </c>
      <c r="AJ34" s="297">
        <f t="shared" si="12"/>
        <v>0</v>
      </c>
      <c r="AK34" s="297">
        <f t="shared" si="13"/>
        <v>910</v>
      </c>
      <c r="AL34" s="297">
        <f t="shared" si="14"/>
        <v>0</v>
      </c>
      <c r="AM34" s="297">
        <f t="shared" si="14"/>
        <v>0</v>
      </c>
      <c r="AN34" s="297">
        <f t="shared" si="15"/>
        <v>0</v>
      </c>
      <c r="AO34" s="297">
        <f t="shared" si="16"/>
        <v>0</v>
      </c>
      <c r="AP34" s="297">
        <f t="shared" si="17"/>
        <v>910</v>
      </c>
      <c r="AQ34" s="416"/>
      <c r="AR34" s="416"/>
      <c r="AS34" s="416"/>
      <c r="AT34" s="416"/>
      <c r="AU34" s="416"/>
      <c r="AV34" s="416"/>
      <c r="AW34" s="416"/>
      <c r="AX34" s="416"/>
      <c r="AY34" s="416">
        <v>910</v>
      </c>
      <c r="AZ34" s="416"/>
      <c r="BA34" s="416"/>
      <c r="BB34" s="416"/>
      <c r="BC34" s="297">
        <f t="shared" si="18"/>
        <v>0</v>
      </c>
      <c r="BD34" s="416"/>
      <c r="BE34" s="416"/>
      <c r="BF34" s="416"/>
      <c r="BG34" s="416"/>
      <c r="BH34" s="416"/>
      <c r="BI34" s="416"/>
      <c r="BJ34" s="416"/>
      <c r="BK34" s="416"/>
      <c r="BL34" s="416"/>
      <c r="BM34" s="416"/>
      <c r="BN34" s="416"/>
      <c r="BO34" s="297">
        <f t="shared" si="19"/>
        <v>0</v>
      </c>
      <c r="BP34" s="416"/>
      <c r="BQ34" s="416"/>
      <c r="BR34" s="416"/>
      <c r="BS34" s="416"/>
      <c r="BT34" s="416"/>
      <c r="BU34" s="416"/>
      <c r="BV34" s="416"/>
      <c r="BW34" s="416"/>
      <c r="BX34" s="416"/>
      <c r="BY34" s="416"/>
      <c r="BZ34" s="416"/>
      <c r="CA34" s="297">
        <f t="shared" si="20"/>
        <v>0</v>
      </c>
      <c r="CB34" s="416"/>
      <c r="CC34" s="416"/>
      <c r="CD34" s="416"/>
      <c r="CE34" s="416"/>
      <c r="CF34" s="416"/>
      <c r="CG34" s="416"/>
      <c r="CH34" s="416"/>
      <c r="CI34" s="416"/>
      <c r="CJ34" s="416"/>
      <c r="CK34" s="416"/>
      <c r="CL34" s="416"/>
      <c r="CM34" s="297">
        <f t="shared" si="21"/>
        <v>0</v>
      </c>
      <c r="CN34" s="416"/>
      <c r="CO34" s="416"/>
      <c r="CP34" s="416"/>
      <c r="CQ34" s="416"/>
      <c r="CR34" s="416"/>
      <c r="CS34" s="416"/>
      <c r="CT34" s="416"/>
      <c r="CU34" s="416"/>
      <c r="CV34" s="416"/>
      <c r="CW34" s="416"/>
      <c r="CX34" s="416"/>
      <c r="CY34" s="297">
        <f t="shared" si="22"/>
        <v>0</v>
      </c>
      <c r="CZ34" s="416"/>
      <c r="DA34" s="416"/>
      <c r="DB34" s="416"/>
      <c r="DC34" s="416"/>
      <c r="DD34" s="416"/>
      <c r="DE34" s="416"/>
      <c r="DF34" s="416"/>
      <c r="DG34" s="416"/>
      <c r="DH34" s="416"/>
      <c r="DI34" s="416"/>
      <c r="DJ34" s="416"/>
      <c r="DK34" s="416"/>
      <c r="DL34" s="297">
        <f t="shared" si="23"/>
        <v>674</v>
      </c>
      <c r="DM34" s="416"/>
      <c r="DN34" s="416">
        <v>674</v>
      </c>
      <c r="DO34" s="416"/>
      <c r="DP34" s="416"/>
      <c r="DQ34" s="416"/>
      <c r="DR34" s="416"/>
      <c r="DS34" s="416"/>
      <c r="DT34" s="416"/>
      <c r="DU34" s="416"/>
      <c r="DV34" s="416"/>
      <c r="DW34" s="416"/>
      <c r="DX34" s="297">
        <f t="shared" si="24"/>
        <v>1399</v>
      </c>
      <c r="DY34" s="416">
        <v>813</v>
      </c>
      <c r="DZ34" s="416">
        <v>154</v>
      </c>
      <c r="EA34" s="416">
        <v>375</v>
      </c>
      <c r="EB34" s="416">
        <v>54</v>
      </c>
      <c r="EC34" s="416"/>
      <c r="ED34" s="416">
        <v>3</v>
      </c>
      <c r="EE34" s="416"/>
      <c r="EF34" s="416"/>
      <c r="EG34" s="416"/>
      <c r="EH34" s="417"/>
    </row>
    <row r="35" spans="1:138" s="267" customFormat="1" ht="13.5">
      <c r="A35" s="415" t="s">
        <v>362</v>
      </c>
      <c r="B35" s="415">
        <v>8232</v>
      </c>
      <c r="C35" s="415" t="s">
        <v>430</v>
      </c>
      <c r="D35" s="297">
        <f t="shared" si="4"/>
        <v>21702</v>
      </c>
      <c r="E35" s="297">
        <f t="shared" si="5"/>
        <v>2991</v>
      </c>
      <c r="F35" s="297">
        <f t="shared" si="5"/>
        <v>1641</v>
      </c>
      <c r="G35" s="297">
        <f t="shared" si="5"/>
        <v>423</v>
      </c>
      <c r="H35" s="297">
        <f t="shared" si="5"/>
        <v>258</v>
      </c>
      <c r="I35" s="297">
        <f t="shared" si="5"/>
        <v>125</v>
      </c>
      <c r="J35" s="297">
        <f t="shared" si="5"/>
        <v>330</v>
      </c>
      <c r="K35" s="297">
        <f t="shared" si="6"/>
        <v>0</v>
      </c>
      <c r="L35" s="297">
        <f t="shared" si="6"/>
        <v>0</v>
      </c>
      <c r="M35" s="297">
        <f t="shared" si="6"/>
        <v>0</v>
      </c>
      <c r="N35" s="297">
        <f t="shared" si="7"/>
        <v>0</v>
      </c>
      <c r="O35" s="297">
        <f t="shared" si="7"/>
        <v>0</v>
      </c>
      <c r="P35" s="297">
        <f t="shared" si="8"/>
        <v>15220</v>
      </c>
      <c r="Q35" s="297">
        <f t="shared" si="9"/>
        <v>714</v>
      </c>
      <c r="R35" s="297">
        <f t="shared" si="10"/>
        <v>3196</v>
      </c>
      <c r="S35" s="416">
        <v>2866</v>
      </c>
      <c r="T35" s="416"/>
      <c r="U35" s="416"/>
      <c r="V35" s="416"/>
      <c r="W35" s="416"/>
      <c r="X35" s="416">
        <v>330</v>
      </c>
      <c r="Y35" s="416"/>
      <c r="Z35" s="416"/>
      <c r="AA35" s="416"/>
      <c r="AB35" s="297">
        <f t="shared" si="11"/>
        <v>18365</v>
      </c>
      <c r="AC35" s="297">
        <f t="shared" si="12"/>
        <v>0</v>
      </c>
      <c r="AD35" s="297">
        <f t="shared" si="12"/>
        <v>1633</v>
      </c>
      <c r="AE35" s="297">
        <f t="shared" si="12"/>
        <v>415</v>
      </c>
      <c r="AF35" s="297">
        <f t="shared" si="12"/>
        <v>258</v>
      </c>
      <c r="AG35" s="297">
        <f t="shared" si="12"/>
        <v>125</v>
      </c>
      <c r="AH35" s="297">
        <f t="shared" si="12"/>
        <v>0</v>
      </c>
      <c r="AI35" s="297">
        <f t="shared" si="12"/>
        <v>0</v>
      </c>
      <c r="AJ35" s="297">
        <f t="shared" si="12"/>
        <v>0</v>
      </c>
      <c r="AK35" s="297">
        <f t="shared" si="13"/>
        <v>0</v>
      </c>
      <c r="AL35" s="297">
        <f t="shared" si="14"/>
        <v>0</v>
      </c>
      <c r="AM35" s="297">
        <f t="shared" si="14"/>
        <v>0</v>
      </c>
      <c r="AN35" s="297">
        <f t="shared" si="15"/>
        <v>15220</v>
      </c>
      <c r="AO35" s="297">
        <f t="shared" si="16"/>
        <v>714</v>
      </c>
      <c r="AP35" s="297">
        <f t="shared" si="17"/>
        <v>714</v>
      </c>
      <c r="AQ35" s="416"/>
      <c r="AR35" s="416"/>
      <c r="AS35" s="416"/>
      <c r="AT35" s="416"/>
      <c r="AU35" s="416"/>
      <c r="AV35" s="416"/>
      <c r="AW35" s="416"/>
      <c r="AX35" s="416"/>
      <c r="AY35" s="416"/>
      <c r="AZ35" s="416"/>
      <c r="BA35" s="416"/>
      <c r="BB35" s="416">
        <v>714</v>
      </c>
      <c r="BC35" s="297">
        <f t="shared" si="18"/>
        <v>0</v>
      </c>
      <c r="BD35" s="416"/>
      <c r="BE35" s="416"/>
      <c r="BF35" s="416"/>
      <c r="BG35" s="416"/>
      <c r="BH35" s="416"/>
      <c r="BI35" s="416"/>
      <c r="BJ35" s="416"/>
      <c r="BK35" s="416"/>
      <c r="BL35" s="416"/>
      <c r="BM35" s="416"/>
      <c r="BN35" s="416"/>
      <c r="BO35" s="297">
        <f t="shared" si="19"/>
        <v>0</v>
      </c>
      <c r="BP35" s="416"/>
      <c r="BQ35" s="416"/>
      <c r="BR35" s="416"/>
      <c r="BS35" s="416"/>
      <c r="BT35" s="416"/>
      <c r="BU35" s="416"/>
      <c r="BV35" s="416"/>
      <c r="BW35" s="416"/>
      <c r="BX35" s="416"/>
      <c r="BY35" s="416"/>
      <c r="BZ35" s="416"/>
      <c r="CA35" s="297">
        <f t="shared" si="20"/>
        <v>0</v>
      </c>
      <c r="CB35" s="416"/>
      <c r="CC35" s="416"/>
      <c r="CD35" s="416"/>
      <c r="CE35" s="416"/>
      <c r="CF35" s="416"/>
      <c r="CG35" s="416"/>
      <c r="CH35" s="416"/>
      <c r="CI35" s="416"/>
      <c r="CJ35" s="416"/>
      <c r="CK35" s="416"/>
      <c r="CL35" s="416"/>
      <c r="CM35" s="297">
        <f t="shared" si="21"/>
        <v>0</v>
      </c>
      <c r="CN35" s="416"/>
      <c r="CO35" s="416"/>
      <c r="CP35" s="416"/>
      <c r="CQ35" s="416"/>
      <c r="CR35" s="416"/>
      <c r="CS35" s="416"/>
      <c r="CT35" s="416"/>
      <c r="CU35" s="416"/>
      <c r="CV35" s="416"/>
      <c r="CW35" s="416"/>
      <c r="CX35" s="416"/>
      <c r="CY35" s="297">
        <f t="shared" si="22"/>
        <v>15220</v>
      </c>
      <c r="CZ35" s="416"/>
      <c r="DA35" s="416"/>
      <c r="DB35" s="416"/>
      <c r="DC35" s="416"/>
      <c r="DD35" s="416"/>
      <c r="DE35" s="416"/>
      <c r="DF35" s="416"/>
      <c r="DG35" s="416"/>
      <c r="DH35" s="416"/>
      <c r="DI35" s="416"/>
      <c r="DJ35" s="416">
        <v>15220</v>
      </c>
      <c r="DK35" s="416"/>
      <c r="DL35" s="297">
        <f t="shared" si="23"/>
        <v>2431</v>
      </c>
      <c r="DM35" s="416"/>
      <c r="DN35" s="416">
        <v>1633</v>
      </c>
      <c r="DO35" s="416">
        <v>415</v>
      </c>
      <c r="DP35" s="416">
        <v>258</v>
      </c>
      <c r="DQ35" s="416">
        <v>125</v>
      </c>
      <c r="DR35" s="416"/>
      <c r="DS35" s="416"/>
      <c r="DT35" s="416"/>
      <c r="DU35" s="416"/>
      <c r="DV35" s="416"/>
      <c r="DW35" s="416"/>
      <c r="DX35" s="297">
        <f t="shared" si="24"/>
        <v>141</v>
      </c>
      <c r="DY35" s="416">
        <v>125</v>
      </c>
      <c r="DZ35" s="416">
        <v>8</v>
      </c>
      <c r="EA35" s="416">
        <v>8</v>
      </c>
      <c r="EB35" s="416"/>
      <c r="EC35" s="416"/>
      <c r="ED35" s="416"/>
      <c r="EE35" s="416"/>
      <c r="EF35" s="416"/>
      <c r="EG35" s="416"/>
      <c r="EH35" s="417"/>
    </row>
    <row r="36" spans="1:138" s="267" customFormat="1" ht="13.5">
      <c r="A36" s="415" t="s">
        <v>362</v>
      </c>
      <c r="B36" s="415">
        <v>8233</v>
      </c>
      <c r="C36" s="415" t="s">
        <v>431</v>
      </c>
      <c r="D36" s="297">
        <f t="shared" si="4"/>
        <v>1283</v>
      </c>
      <c r="E36" s="297">
        <f t="shared" si="5"/>
        <v>438</v>
      </c>
      <c r="F36" s="297">
        <f t="shared" si="5"/>
        <v>486</v>
      </c>
      <c r="G36" s="297">
        <f t="shared" si="5"/>
        <v>286</v>
      </c>
      <c r="H36" s="297">
        <f t="shared" si="5"/>
        <v>73</v>
      </c>
      <c r="I36" s="297">
        <f t="shared" si="5"/>
        <v>0</v>
      </c>
      <c r="J36" s="297">
        <f t="shared" si="5"/>
        <v>0</v>
      </c>
      <c r="K36" s="297">
        <f t="shared" si="6"/>
        <v>0</v>
      </c>
      <c r="L36" s="297">
        <f t="shared" si="6"/>
        <v>0</v>
      </c>
      <c r="M36" s="297">
        <f t="shared" si="6"/>
        <v>0</v>
      </c>
      <c r="N36" s="297">
        <f t="shared" si="7"/>
        <v>0</v>
      </c>
      <c r="O36" s="297">
        <f t="shared" si="7"/>
        <v>0</v>
      </c>
      <c r="P36" s="297">
        <f t="shared" si="8"/>
        <v>0</v>
      </c>
      <c r="Q36" s="297">
        <f t="shared" si="9"/>
        <v>0</v>
      </c>
      <c r="R36" s="297">
        <f t="shared" si="10"/>
        <v>313</v>
      </c>
      <c r="S36" s="416">
        <v>313</v>
      </c>
      <c r="T36" s="416"/>
      <c r="U36" s="416"/>
      <c r="V36" s="416"/>
      <c r="W36" s="416"/>
      <c r="X36" s="416"/>
      <c r="Y36" s="416"/>
      <c r="Z36" s="416"/>
      <c r="AA36" s="416"/>
      <c r="AB36" s="297">
        <f t="shared" si="11"/>
        <v>896</v>
      </c>
      <c r="AC36" s="297">
        <f t="shared" si="12"/>
        <v>78</v>
      </c>
      <c r="AD36" s="297">
        <f t="shared" si="12"/>
        <v>486</v>
      </c>
      <c r="AE36" s="297">
        <f t="shared" si="12"/>
        <v>259</v>
      </c>
      <c r="AF36" s="297">
        <f t="shared" si="12"/>
        <v>73</v>
      </c>
      <c r="AG36" s="297">
        <f t="shared" si="12"/>
        <v>0</v>
      </c>
      <c r="AH36" s="297">
        <f t="shared" si="12"/>
        <v>0</v>
      </c>
      <c r="AI36" s="297">
        <f t="shared" si="12"/>
        <v>0</v>
      </c>
      <c r="AJ36" s="297">
        <f t="shared" si="12"/>
        <v>0</v>
      </c>
      <c r="AK36" s="297">
        <f t="shared" si="13"/>
        <v>0</v>
      </c>
      <c r="AL36" s="297">
        <f t="shared" si="14"/>
        <v>0</v>
      </c>
      <c r="AM36" s="297">
        <f t="shared" si="14"/>
        <v>0</v>
      </c>
      <c r="AN36" s="297">
        <f t="shared" si="15"/>
        <v>0</v>
      </c>
      <c r="AO36" s="297">
        <f t="shared" si="16"/>
        <v>0</v>
      </c>
      <c r="AP36" s="297">
        <f t="shared" si="17"/>
        <v>0</v>
      </c>
      <c r="AQ36" s="416"/>
      <c r="AR36" s="416"/>
      <c r="AS36" s="416"/>
      <c r="AT36" s="416"/>
      <c r="AU36" s="416"/>
      <c r="AV36" s="416"/>
      <c r="AW36" s="416"/>
      <c r="AX36" s="416"/>
      <c r="AY36" s="416"/>
      <c r="AZ36" s="416"/>
      <c r="BA36" s="416"/>
      <c r="BB36" s="416"/>
      <c r="BC36" s="297">
        <f t="shared" si="18"/>
        <v>896</v>
      </c>
      <c r="BD36" s="416">
        <v>78</v>
      </c>
      <c r="BE36" s="416">
        <v>486</v>
      </c>
      <c r="BF36" s="416">
        <v>259</v>
      </c>
      <c r="BG36" s="416">
        <v>73</v>
      </c>
      <c r="BH36" s="416"/>
      <c r="BI36" s="416"/>
      <c r="BJ36" s="416"/>
      <c r="BK36" s="416"/>
      <c r="BL36" s="416"/>
      <c r="BM36" s="416"/>
      <c r="BN36" s="416"/>
      <c r="BO36" s="297">
        <f t="shared" si="19"/>
        <v>0</v>
      </c>
      <c r="BP36" s="416"/>
      <c r="BQ36" s="416"/>
      <c r="BR36" s="416"/>
      <c r="BS36" s="416"/>
      <c r="BT36" s="416"/>
      <c r="BU36" s="416"/>
      <c r="BV36" s="416"/>
      <c r="BW36" s="416"/>
      <c r="BX36" s="416"/>
      <c r="BY36" s="416"/>
      <c r="BZ36" s="416"/>
      <c r="CA36" s="297">
        <f t="shared" si="20"/>
        <v>0</v>
      </c>
      <c r="CB36" s="416"/>
      <c r="CC36" s="416"/>
      <c r="CD36" s="416"/>
      <c r="CE36" s="416"/>
      <c r="CF36" s="416"/>
      <c r="CG36" s="416"/>
      <c r="CH36" s="416"/>
      <c r="CI36" s="416"/>
      <c r="CJ36" s="416"/>
      <c r="CK36" s="416"/>
      <c r="CL36" s="416"/>
      <c r="CM36" s="297">
        <f t="shared" si="21"/>
        <v>0</v>
      </c>
      <c r="CN36" s="416"/>
      <c r="CO36" s="416"/>
      <c r="CP36" s="416"/>
      <c r="CQ36" s="416"/>
      <c r="CR36" s="416"/>
      <c r="CS36" s="416"/>
      <c r="CT36" s="416"/>
      <c r="CU36" s="416"/>
      <c r="CV36" s="416"/>
      <c r="CW36" s="416"/>
      <c r="CX36" s="416"/>
      <c r="CY36" s="297">
        <f t="shared" si="22"/>
        <v>0</v>
      </c>
      <c r="CZ36" s="416"/>
      <c r="DA36" s="416"/>
      <c r="DB36" s="416"/>
      <c r="DC36" s="416"/>
      <c r="DD36" s="416"/>
      <c r="DE36" s="416"/>
      <c r="DF36" s="416"/>
      <c r="DG36" s="416"/>
      <c r="DH36" s="416"/>
      <c r="DI36" s="416"/>
      <c r="DJ36" s="416"/>
      <c r="DK36" s="416"/>
      <c r="DL36" s="297">
        <f t="shared" si="23"/>
        <v>0</v>
      </c>
      <c r="DM36" s="416"/>
      <c r="DN36" s="416"/>
      <c r="DO36" s="416"/>
      <c r="DP36" s="416"/>
      <c r="DQ36" s="416"/>
      <c r="DR36" s="416"/>
      <c r="DS36" s="416"/>
      <c r="DT36" s="416"/>
      <c r="DU36" s="416"/>
      <c r="DV36" s="416"/>
      <c r="DW36" s="416"/>
      <c r="DX36" s="297">
        <f t="shared" si="24"/>
        <v>74</v>
      </c>
      <c r="DY36" s="416">
        <v>47</v>
      </c>
      <c r="DZ36" s="416"/>
      <c r="EA36" s="416">
        <v>27</v>
      </c>
      <c r="EB36" s="416"/>
      <c r="EC36" s="416"/>
      <c r="ED36" s="416"/>
      <c r="EE36" s="416"/>
      <c r="EF36" s="416"/>
      <c r="EG36" s="416"/>
      <c r="EH36" s="417" t="s">
        <v>403</v>
      </c>
    </row>
    <row r="37" spans="1:138" s="267" customFormat="1" ht="13.5">
      <c r="A37" s="415" t="s">
        <v>362</v>
      </c>
      <c r="B37" s="415">
        <v>8234</v>
      </c>
      <c r="C37" s="415" t="s">
        <v>432</v>
      </c>
      <c r="D37" s="297">
        <f t="shared" si="4"/>
        <v>2872</v>
      </c>
      <c r="E37" s="297">
        <f t="shared" si="5"/>
        <v>506</v>
      </c>
      <c r="F37" s="297">
        <f t="shared" si="5"/>
        <v>524</v>
      </c>
      <c r="G37" s="297">
        <f t="shared" si="5"/>
        <v>218</v>
      </c>
      <c r="H37" s="297">
        <f t="shared" si="5"/>
        <v>54</v>
      </c>
      <c r="I37" s="297">
        <f t="shared" si="5"/>
        <v>0</v>
      </c>
      <c r="J37" s="297">
        <f t="shared" si="5"/>
        <v>0</v>
      </c>
      <c r="K37" s="297">
        <f t="shared" si="6"/>
        <v>0</v>
      </c>
      <c r="L37" s="297">
        <f t="shared" si="6"/>
        <v>0</v>
      </c>
      <c r="M37" s="297">
        <f t="shared" si="6"/>
        <v>0</v>
      </c>
      <c r="N37" s="297">
        <f t="shared" si="7"/>
        <v>1047</v>
      </c>
      <c r="O37" s="297">
        <f t="shared" si="7"/>
        <v>0</v>
      </c>
      <c r="P37" s="297">
        <f t="shared" si="8"/>
        <v>0</v>
      </c>
      <c r="Q37" s="297">
        <f t="shared" si="9"/>
        <v>523</v>
      </c>
      <c r="R37" s="297">
        <f t="shared" si="10"/>
        <v>836</v>
      </c>
      <c r="S37" s="416">
        <v>501</v>
      </c>
      <c r="T37" s="416">
        <v>61</v>
      </c>
      <c r="U37" s="416">
        <v>162</v>
      </c>
      <c r="V37" s="416"/>
      <c r="W37" s="416"/>
      <c r="X37" s="416"/>
      <c r="Y37" s="416"/>
      <c r="Z37" s="416"/>
      <c r="AA37" s="416">
        <v>112</v>
      </c>
      <c r="AB37" s="297">
        <f t="shared" si="11"/>
        <v>2036</v>
      </c>
      <c r="AC37" s="297">
        <f t="shared" si="12"/>
        <v>5</v>
      </c>
      <c r="AD37" s="297">
        <f t="shared" si="12"/>
        <v>463</v>
      </c>
      <c r="AE37" s="297">
        <f t="shared" si="12"/>
        <v>56</v>
      </c>
      <c r="AF37" s="297">
        <f t="shared" si="12"/>
        <v>54</v>
      </c>
      <c r="AG37" s="297">
        <f t="shared" si="12"/>
        <v>0</v>
      </c>
      <c r="AH37" s="297">
        <f t="shared" si="12"/>
        <v>0</v>
      </c>
      <c r="AI37" s="297">
        <f t="shared" si="12"/>
        <v>0</v>
      </c>
      <c r="AJ37" s="297">
        <f t="shared" si="12"/>
        <v>0</v>
      </c>
      <c r="AK37" s="297">
        <f t="shared" si="13"/>
        <v>0</v>
      </c>
      <c r="AL37" s="297">
        <f t="shared" si="14"/>
        <v>1047</v>
      </c>
      <c r="AM37" s="297">
        <f t="shared" si="14"/>
        <v>0</v>
      </c>
      <c r="AN37" s="297">
        <f t="shared" si="15"/>
        <v>0</v>
      </c>
      <c r="AO37" s="297">
        <f t="shared" si="16"/>
        <v>411</v>
      </c>
      <c r="AP37" s="297">
        <f t="shared" si="17"/>
        <v>1054</v>
      </c>
      <c r="AQ37" s="416">
        <v>5</v>
      </c>
      <c r="AR37" s="416"/>
      <c r="AS37" s="416"/>
      <c r="AT37" s="416">
        <v>2</v>
      </c>
      <c r="AU37" s="416"/>
      <c r="AV37" s="416"/>
      <c r="AW37" s="416"/>
      <c r="AX37" s="416"/>
      <c r="AY37" s="416"/>
      <c r="AZ37" s="416">
        <v>1047</v>
      </c>
      <c r="BA37" s="416"/>
      <c r="BB37" s="416"/>
      <c r="BC37" s="297">
        <f t="shared" si="18"/>
        <v>139</v>
      </c>
      <c r="BD37" s="416"/>
      <c r="BE37" s="416">
        <v>83</v>
      </c>
      <c r="BF37" s="416">
        <v>56</v>
      </c>
      <c r="BG37" s="416"/>
      <c r="BH37" s="416"/>
      <c r="BI37" s="416"/>
      <c r="BJ37" s="416"/>
      <c r="BK37" s="416"/>
      <c r="BL37" s="416"/>
      <c r="BM37" s="416"/>
      <c r="BN37" s="416"/>
      <c r="BO37" s="297">
        <f t="shared" si="19"/>
        <v>0</v>
      </c>
      <c r="BP37" s="416"/>
      <c r="BQ37" s="416"/>
      <c r="BR37" s="416"/>
      <c r="BS37" s="416"/>
      <c r="BT37" s="416"/>
      <c r="BU37" s="416"/>
      <c r="BV37" s="416"/>
      <c r="BW37" s="416"/>
      <c r="BX37" s="416"/>
      <c r="BY37" s="416"/>
      <c r="BZ37" s="416"/>
      <c r="CA37" s="297">
        <f t="shared" si="20"/>
        <v>0</v>
      </c>
      <c r="CB37" s="416"/>
      <c r="CC37" s="416"/>
      <c r="CD37" s="416"/>
      <c r="CE37" s="416"/>
      <c r="CF37" s="416"/>
      <c r="CG37" s="416"/>
      <c r="CH37" s="416"/>
      <c r="CI37" s="416"/>
      <c r="CJ37" s="416"/>
      <c r="CK37" s="416"/>
      <c r="CL37" s="416"/>
      <c r="CM37" s="297">
        <f t="shared" si="21"/>
        <v>0</v>
      </c>
      <c r="CN37" s="416"/>
      <c r="CO37" s="416"/>
      <c r="CP37" s="416"/>
      <c r="CQ37" s="416"/>
      <c r="CR37" s="416"/>
      <c r="CS37" s="416"/>
      <c r="CT37" s="416"/>
      <c r="CU37" s="416"/>
      <c r="CV37" s="416"/>
      <c r="CW37" s="416"/>
      <c r="CX37" s="416"/>
      <c r="CY37" s="297">
        <f t="shared" si="22"/>
        <v>0</v>
      </c>
      <c r="CZ37" s="416"/>
      <c r="DA37" s="416"/>
      <c r="DB37" s="416"/>
      <c r="DC37" s="416"/>
      <c r="DD37" s="416"/>
      <c r="DE37" s="416"/>
      <c r="DF37" s="416"/>
      <c r="DG37" s="416"/>
      <c r="DH37" s="416"/>
      <c r="DI37" s="416"/>
      <c r="DJ37" s="416"/>
      <c r="DK37" s="416"/>
      <c r="DL37" s="297">
        <f t="shared" si="23"/>
        <v>843</v>
      </c>
      <c r="DM37" s="416"/>
      <c r="DN37" s="416">
        <v>380</v>
      </c>
      <c r="DO37" s="416"/>
      <c r="DP37" s="416">
        <v>52</v>
      </c>
      <c r="DQ37" s="416"/>
      <c r="DR37" s="416"/>
      <c r="DS37" s="416"/>
      <c r="DT37" s="416"/>
      <c r="DU37" s="416"/>
      <c r="DV37" s="416"/>
      <c r="DW37" s="416">
        <v>411</v>
      </c>
      <c r="DX37" s="297">
        <f t="shared" si="24"/>
        <v>0</v>
      </c>
      <c r="DY37" s="416"/>
      <c r="DZ37" s="416"/>
      <c r="EA37" s="416"/>
      <c r="EB37" s="416"/>
      <c r="EC37" s="416"/>
      <c r="ED37" s="416"/>
      <c r="EE37" s="416"/>
      <c r="EF37" s="416"/>
      <c r="EG37" s="416"/>
      <c r="EH37" s="417" t="s">
        <v>403</v>
      </c>
    </row>
    <row r="38" spans="1:138" s="267" customFormat="1" ht="13.5">
      <c r="A38" s="415" t="s">
        <v>362</v>
      </c>
      <c r="B38" s="415">
        <v>8235</v>
      </c>
      <c r="C38" s="415" t="s">
        <v>433</v>
      </c>
      <c r="D38" s="297">
        <f t="shared" si="4"/>
        <v>2452</v>
      </c>
      <c r="E38" s="297">
        <f t="shared" si="5"/>
        <v>475</v>
      </c>
      <c r="F38" s="297">
        <f t="shared" si="5"/>
        <v>516</v>
      </c>
      <c r="G38" s="297">
        <f t="shared" si="5"/>
        <v>337</v>
      </c>
      <c r="H38" s="297">
        <f t="shared" si="5"/>
        <v>0</v>
      </c>
      <c r="I38" s="297">
        <f t="shared" si="5"/>
        <v>0</v>
      </c>
      <c r="J38" s="297">
        <f t="shared" si="5"/>
        <v>14</v>
      </c>
      <c r="K38" s="297">
        <f t="shared" si="6"/>
        <v>0</v>
      </c>
      <c r="L38" s="297">
        <f t="shared" si="6"/>
        <v>0</v>
      </c>
      <c r="M38" s="297">
        <f t="shared" si="6"/>
        <v>0</v>
      </c>
      <c r="N38" s="297">
        <f t="shared" si="7"/>
        <v>0</v>
      </c>
      <c r="O38" s="297">
        <f t="shared" si="7"/>
        <v>0</v>
      </c>
      <c r="P38" s="297">
        <f t="shared" si="8"/>
        <v>931</v>
      </c>
      <c r="Q38" s="297">
        <f t="shared" si="9"/>
        <v>179</v>
      </c>
      <c r="R38" s="297">
        <f t="shared" si="10"/>
        <v>513</v>
      </c>
      <c r="S38" s="416"/>
      <c r="T38" s="416">
        <v>513</v>
      </c>
      <c r="U38" s="416"/>
      <c r="V38" s="416"/>
      <c r="W38" s="416"/>
      <c r="X38" s="416"/>
      <c r="Y38" s="416"/>
      <c r="Z38" s="416"/>
      <c r="AA38" s="416"/>
      <c r="AB38" s="297">
        <f t="shared" si="11"/>
        <v>1424</v>
      </c>
      <c r="AC38" s="297">
        <f t="shared" si="12"/>
        <v>0</v>
      </c>
      <c r="AD38" s="297">
        <f t="shared" si="12"/>
        <v>0</v>
      </c>
      <c r="AE38" s="297">
        <f t="shared" si="12"/>
        <v>314</v>
      </c>
      <c r="AF38" s="297">
        <f t="shared" si="12"/>
        <v>0</v>
      </c>
      <c r="AG38" s="297">
        <f t="shared" si="12"/>
        <v>0</v>
      </c>
      <c r="AH38" s="297">
        <f t="shared" si="12"/>
        <v>0</v>
      </c>
      <c r="AI38" s="297">
        <f t="shared" si="12"/>
        <v>0</v>
      </c>
      <c r="AJ38" s="297">
        <f t="shared" si="12"/>
        <v>0</v>
      </c>
      <c r="AK38" s="297">
        <f t="shared" si="13"/>
        <v>0</v>
      </c>
      <c r="AL38" s="297">
        <f t="shared" si="14"/>
        <v>0</v>
      </c>
      <c r="AM38" s="297">
        <f t="shared" si="14"/>
        <v>0</v>
      </c>
      <c r="AN38" s="297">
        <f t="shared" si="15"/>
        <v>931</v>
      </c>
      <c r="AO38" s="297">
        <f t="shared" si="16"/>
        <v>179</v>
      </c>
      <c r="AP38" s="297">
        <f t="shared" si="17"/>
        <v>0</v>
      </c>
      <c r="AQ38" s="416"/>
      <c r="AR38" s="416"/>
      <c r="AS38" s="416"/>
      <c r="AT38" s="416"/>
      <c r="AU38" s="416"/>
      <c r="AV38" s="416"/>
      <c r="AW38" s="416"/>
      <c r="AX38" s="416"/>
      <c r="AY38" s="416"/>
      <c r="AZ38" s="416"/>
      <c r="BA38" s="416"/>
      <c r="BB38" s="416"/>
      <c r="BC38" s="297">
        <f t="shared" si="18"/>
        <v>493</v>
      </c>
      <c r="BD38" s="416"/>
      <c r="BE38" s="416"/>
      <c r="BF38" s="416">
        <v>314</v>
      </c>
      <c r="BG38" s="416"/>
      <c r="BH38" s="416"/>
      <c r="BI38" s="416"/>
      <c r="BJ38" s="416"/>
      <c r="BK38" s="416"/>
      <c r="BL38" s="416"/>
      <c r="BM38" s="416"/>
      <c r="BN38" s="416">
        <v>179</v>
      </c>
      <c r="BO38" s="297">
        <f t="shared" si="19"/>
        <v>0</v>
      </c>
      <c r="BP38" s="416"/>
      <c r="BQ38" s="416"/>
      <c r="BR38" s="416"/>
      <c r="BS38" s="416"/>
      <c r="BT38" s="416"/>
      <c r="BU38" s="416"/>
      <c r="BV38" s="416"/>
      <c r="BW38" s="416"/>
      <c r="BX38" s="416"/>
      <c r="BY38" s="416"/>
      <c r="BZ38" s="416"/>
      <c r="CA38" s="297">
        <f t="shared" si="20"/>
        <v>0</v>
      </c>
      <c r="CB38" s="416"/>
      <c r="CC38" s="416"/>
      <c r="CD38" s="416"/>
      <c r="CE38" s="416"/>
      <c r="CF38" s="416"/>
      <c r="CG38" s="416"/>
      <c r="CH38" s="416"/>
      <c r="CI38" s="416"/>
      <c r="CJ38" s="416"/>
      <c r="CK38" s="416"/>
      <c r="CL38" s="416"/>
      <c r="CM38" s="297">
        <f t="shared" si="21"/>
        <v>0</v>
      </c>
      <c r="CN38" s="416"/>
      <c r="CO38" s="416"/>
      <c r="CP38" s="416"/>
      <c r="CQ38" s="416"/>
      <c r="CR38" s="416"/>
      <c r="CS38" s="416"/>
      <c r="CT38" s="416"/>
      <c r="CU38" s="416"/>
      <c r="CV38" s="416"/>
      <c r="CW38" s="416"/>
      <c r="CX38" s="416"/>
      <c r="CY38" s="297">
        <f t="shared" si="22"/>
        <v>931</v>
      </c>
      <c r="CZ38" s="416"/>
      <c r="DA38" s="416"/>
      <c r="DB38" s="416"/>
      <c r="DC38" s="416"/>
      <c r="DD38" s="416"/>
      <c r="DE38" s="416"/>
      <c r="DF38" s="416"/>
      <c r="DG38" s="416"/>
      <c r="DH38" s="416"/>
      <c r="DI38" s="416"/>
      <c r="DJ38" s="416">
        <v>931</v>
      </c>
      <c r="DK38" s="416"/>
      <c r="DL38" s="297">
        <f t="shared" si="23"/>
        <v>0</v>
      </c>
      <c r="DM38" s="416"/>
      <c r="DN38" s="416"/>
      <c r="DO38" s="416"/>
      <c r="DP38" s="416"/>
      <c r="DQ38" s="416"/>
      <c r="DR38" s="416"/>
      <c r="DS38" s="416"/>
      <c r="DT38" s="416"/>
      <c r="DU38" s="416"/>
      <c r="DV38" s="416"/>
      <c r="DW38" s="416"/>
      <c r="DX38" s="297">
        <f t="shared" si="24"/>
        <v>515</v>
      </c>
      <c r="DY38" s="416">
        <v>475</v>
      </c>
      <c r="DZ38" s="416">
        <v>3</v>
      </c>
      <c r="EA38" s="416">
        <v>23</v>
      </c>
      <c r="EB38" s="416"/>
      <c r="EC38" s="416"/>
      <c r="ED38" s="416">
        <v>14</v>
      </c>
      <c r="EE38" s="416"/>
      <c r="EF38" s="416"/>
      <c r="EG38" s="416"/>
      <c r="EH38" s="417"/>
    </row>
    <row r="39" spans="1:138" s="267" customFormat="1" ht="13.5">
      <c r="A39" s="415" t="s">
        <v>362</v>
      </c>
      <c r="B39" s="415">
        <v>8236</v>
      </c>
      <c r="C39" s="415" t="s">
        <v>434</v>
      </c>
      <c r="D39" s="297">
        <f t="shared" si="4"/>
        <v>2191</v>
      </c>
      <c r="E39" s="297">
        <f t="shared" si="5"/>
        <v>218</v>
      </c>
      <c r="F39" s="297">
        <f t="shared" si="5"/>
        <v>499</v>
      </c>
      <c r="G39" s="297">
        <f t="shared" si="5"/>
        <v>401</v>
      </c>
      <c r="H39" s="297">
        <f t="shared" si="5"/>
        <v>53</v>
      </c>
      <c r="I39" s="297">
        <f t="shared" si="5"/>
        <v>0</v>
      </c>
      <c r="J39" s="297">
        <f t="shared" si="5"/>
        <v>0</v>
      </c>
      <c r="K39" s="297">
        <f t="shared" si="6"/>
        <v>0</v>
      </c>
      <c r="L39" s="297">
        <f t="shared" si="6"/>
        <v>0</v>
      </c>
      <c r="M39" s="297">
        <f t="shared" si="6"/>
        <v>0</v>
      </c>
      <c r="N39" s="297">
        <f t="shared" si="7"/>
        <v>0</v>
      </c>
      <c r="O39" s="297">
        <f t="shared" si="7"/>
        <v>0</v>
      </c>
      <c r="P39" s="297">
        <f t="shared" si="8"/>
        <v>0</v>
      </c>
      <c r="Q39" s="297">
        <f t="shared" si="9"/>
        <v>1020</v>
      </c>
      <c r="R39" s="297">
        <f t="shared" si="10"/>
        <v>183</v>
      </c>
      <c r="S39" s="416">
        <v>183</v>
      </c>
      <c r="T39" s="416"/>
      <c r="U39" s="416"/>
      <c r="V39" s="416"/>
      <c r="W39" s="416"/>
      <c r="X39" s="416"/>
      <c r="Y39" s="416"/>
      <c r="Z39" s="416"/>
      <c r="AA39" s="416"/>
      <c r="AB39" s="297">
        <f t="shared" si="11"/>
        <v>2008</v>
      </c>
      <c r="AC39" s="297">
        <f t="shared" si="12"/>
        <v>35</v>
      </c>
      <c r="AD39" s="297">
        <f t="shared" si="12"/>
        <v>499</v>
      </c>
      <c r="AE39" s="297">
        <f t="shared" si="12"/>
        <v>401</v>
      </c>
      <c r="AF39" s="297">
        <f t="shared" si="12"/>
        <v>53</v>
      </c>
      <c r="AG39" s="297">
        <f t="shared" si="12"/>
        <v>0</v>
      </c>
      <c r="AH39" s="297">
        <f t="shared" si="12"/>
        <v>0</v>
      </c>
      <c r="AI39" s="297">
        <f t="shared" si="12"/>
        <v>0</v>
      </c>
      <c r="AJ39" s="297">
        <f aca="true" t="shared" si="25" ref="AJ39:AJ51">SUM(AX39,BK39,BW39,CI39,CU39,DG39,DT39)</f>
        <v>0</v>
      </c>
      <c r="AK39" s="297">
        <f t="shared" si="13"/>
        <v>0</v>
      </c>
      <c r="AL39" s="297">
        <f t="shared" si="14"/>
        <v>0</v>
      </c>
      <c r="AM39" s="297">
        <f t="shared" si="14"/>
        <v>0</v>
      </c>
      <c r="AN39" s="297">
        <f t="shared" si="15"/>
        <v>0</v>
      </c>
      <c r="AO39" s="297">
        <f t="shared" si="16"/>
        <v>1020</v>
      </c>
      <c r="AP39" s="297">
        <f t="shared" si="17"/>
        <v>970</v>
      </c>
      <c r="AQ39" s="416"/>
      <c r="AR39" s="416"/>
      <c r="AS39" s="416"/>
      <c r="AT39" s="416"/>
      <c r="AU39" s="416"/>
      <c r="AV39" s="416"/>
      <c r="AW39" s="416"/>
      <c r="AX39" s="416"/>
      <c r="AY39" s="416"/>
      <c r="AZ39" s="416"/>
      <c r="BA39" s="416"/>
      <c r="BB39" s="416">
        <v>970</v>
      </c>
      <c r="BC39" s="297">
        <f t="shared" si="18"/>
        <v>886</v>
      </c>
      <c r="BD39" s="416">
        <v>35</v>
      </c>
      <c r="BE39" s="416">
        <v>478</v>
      </c>
      <c r="BF39" s="416">
        <v>283</v>
      </c>
      <c r="BG39" s="416">
        <v>40</v>
      </c>
      <c r="BH39" s="416"/>
      <c r="BI39" s="416"/>
      <c r="BJ39" s="416"/>
      <c r="BK39" s="416"/>
      <c r="BL39" s="416"/>
      <c r="BM39" s="416"/>
      <c r="BN39" s="416">
        <v>50</v>
      </c>
      <c r="BO39" s="297">
        <f t="shared" si="19"/>
        <v>0</v>
      </c>
      <c r="BP39" s="416"/>
      <c r="BQ39" s="416"/>
      <c r="BR39" s="416"/>
      <c r="BS39" s="416"/>
      <c r="BT39" s="416"/>
      <c r="BU39" s="416"/>
      <c r="BV39" s="416"/>
      <c r="BW39" s="416"/>
      <c r="BX39" s="416"/>
      <c r="BY39" s="416"/>
      <c r="BZ39" s="416"/>
      <c r="CA39" s="297">
        <f t="shared" si="20"/>
        <v>0</v>
      </c>
      <c r="CB39" s="416"/>
      <c r="CC39" s="416"/>
      <c r="CD39" s="416"/>
      <c r="CE39" s="416"/>
      <c r="CF39" s="416"/>
      <c r="CG39" s="416"/>
      <c r="CH39" s="416"/>
      <c r="CI39" s="416"/>
      <c r="CJ39" s="416"/>
      <c r="CK39" s="416"/>
      <c r="CL39" s="416"/>
      <c r="CM39" s="297">
        <f t="shared" si="21"/>
        <v>0</v>
      </c>
      <c r="CN39" s="416"/>
      <c r="CO39" s="416"/>
      <c r="CP39" s="416"/>
      <c r="CQ39" s="416"/>
      <c r="CR39" s="416"/>
      <c r="CS39" s="416"/>
      <c r="CT39" s="416"/>
      <c r="CU39" s="416"/>
      <c r="CV39" s="416"/>
      <c r="CW39" s="416"/>
      <c r="CX39" s="416"/>
      <c r="CY39" s="297">
        <f t="shared" si="22"/>
        <v>0</v>
      </c>
      <c r="CZ39" s="416"/>
      <c r="DA39" s="416"/>
      <c r="DB39" s="416"/>
      <c r="DC39" s="416"/>
      <c r="DD39" s="416"/>
      <c r="DE39" s="416"/>
      <c r="DF39" s="416"/>
      <c r="DG39" s="416"/>
      <c r="DH39" s="416"/>
      <c r="DI39" s="416"/>
      <c r="DJ39" s="416"/>
      <c r="DK39" s="416"/>
      <c r="DL39" s="297">
        <f t="shared" si="23"/>
        <v>152</v>
      </c>
      <c r="DM39" s="416"/>
      <c r="DN39" s="416">
        <v>21</v>
      </c>
      <c r="DO39" s="416">
        <v>118</v>
      </c>
      <c r="DP39" s="416">
        <v>13</v>
      </c>
      <c r="DQ39" s="416"/>
      <c r="DR39" s="416"/>
      <c r="DS39" s="416"/>
      <c r="DT39" s="416"/>
      <c r="DU39" s="416"/>
      <c r="DV39" s="416"/>
      <c r="DW39" s="416"/>
      <c r="DX39" s="297">
        <f t="shared" si="24"/>
        <v>0</v>
      </c>
      <c r="DY39" s="416"/>
      <c r="DZ39" s="416"/>
      <c r="EA39" s="416"/>
      <c r="EB39" s="416"/>
      <c r="EC39" s="416"/>
      <c r="ED39" s="416"/>
      <c r="EE39" s="416"/>
      <c r="EF39" s="416"/>
      <c r="EG39" s="416"/>
      <c r="EH39" s="417"/>
    </row>
    <row r="40" spans="1:138" s="267" customFormat="1" ht="13.5">
      <c r="A40" s="415" t="s">
        <v>362</v>
      </c>
      <c r="B40" s="415">
        <v>8302</v>
      </c>
      <c r="C40" s="415" t="s">
        <v>435</v>
      </c>
      <c r="D40" s="297">
        <f t="shared" si="4"/>
        <v>674</v>
      </c>
      <c r="E40" s="297">
        <f t="shared" si="5"/>
        <v>193</v>
      </c>
      <c r="F40" s="297">
        <f t="shared" si="5"/>
        <v>309</v>
      </c>
      <c r="G40" s="297">
        <f t="shared" si="5"/>
        <v>158</v>
      </c>
      <c r="H40" s="297">
        <f t="shared" si="5"/>
        <v>14</v>
      </c>
      <c r="I40" s="297">
        <f t="shared" si="5"/>
        <v>0</v>
      </c>
      <c r="J40" s="297">
        <f t="shared" si="5"/>
        <v>0</v>
      </c>
      <c r="K40" s="297">
        <f t="shared" si="6"/>
        <v>0</v>
      </c>
      <c r="L40" s="297">
        <f t="shared" si="6"/>
        <v>0</v>
      </c>
      <c r="M40" s="297">
        <f t="shared" si="6"/>
        <v>0</v>
      </c>
      <c r="N40" s="297">
        <f t="shared" si="7"/>
        <v>0</v>
      </c>
      <c r="O40" s="297">
        <f t="shared" si="7"/>
        <v>0</v>
      </c>
      <c r="P40" s="297">
        <f t="shared" si="8"/>
        <v>0</v>
      </c>
      <c r="Q40" s="297">
        <f t="shared" si="9"/>
        <v>0</v>
      </c>
      <c r="R40" s="297">
        <f t="shared" si="10"/>
        <v>193</v>
      </c>
      <c r="S40" s="416">
        <v>193</v>
      </c>
      <c r="T40" s="416"/>
      <c r="U40" s="416"/>
      <c r="V40" s="416"/>
      <c r="W40" s="416"/>
      <c r="X40" s="416"/>
      <c r="Y40" s="416"/>
      <c r="Z40" s="416"/>
      <c r="AA40" s="416"/>
      <c r="AB40" s="297">
        <f t="shared" si="11"/>
        <v>481</v>
      </c>
      <c r="AC40" s="297">
        <f aca="true" t="shared" si="26" ref="AC40:AI51">SUM(AQ40,BD40,BP40,CB40,CN40,CZ40,DM40)</f>
        <v>0</v>
      </c>
      <c r="AD40" s="297">
        <f t="shared" si="26"/>
        <v>309</v>
      </c>
      <c r="AE40" s="297">
        <f t="shared" si="26"/>
        <v>158</v>
      </c>
      <c r="AF40" s="297">
        <f t="shared" si="26"/>
        <v>14</v>
      </c>
      <c r="AG40" s="297">
        <f t="shared" si="26"/>
        <v>0</v>
      </c>
      <c r="AH40" s="297">
        <f t="shared" si="26"/>
        <v>0</v>
      </c>
      <c r="AI40" s="297">
        <f t="shared" si="26"/>
        <v>0</v>
      </c>
      <c r="AJ40" s="297">
        <f t="shared" si="25"/>
        <v>0</v>
      </c>
      <c r="AK40" s="297">
        <f t="shared" si="13"/>
        <v>0</v>
      </c>
      <c r="AL40" s="297">
        <f t="shared" si="14"/>
        <v>0</v>
      </c>
      <c r="AM40" s="297">
        <f t="shared" si="14"/>
        <v>0</v>
      </c>
      <c r="AN40" s="297">
        <f t="shared" si="15"/>
        <v>0</v>
      </c>
      <c r="AO40" s="297">
        <f t="shared" si="16"/>
        <v>0</v>
      </c>
      <c r="AP40" s="297">
        <f t="shared" si="17"/>
        <v>0</v>
      </c>
      <c r="AQ40" s="416"/>
      <c r="AR40" s="416"/>
      <c r="AS40" s="416"/>
      <c r="AT40" s="416"/>
      <c r="AU40" s="416"/>
      <c r="AV40" s="416"/>
      <c r="AW40" s="416"/>
      <c r="AX40" s="416"/>
      <c r="AY40" s="416"/>
      <c r="AZ40" s="416"/>
      <c r="BA40" s="416"/>
      <c r="BB40" s="416"/>
      <c r="BC40" s="297">
        <f t="shared" si="18"/>
        <v>281</v>
      </c>
      <c r="BD40" s="416"/>
      <c r="BE40" s="416">
        <v>281</v>
      </c>
      <c r="BF40" s="416"/>
      <c r="BG40" s="416"/>
      <c r="BH40" s="416"/>
      <c r="BI40" s="416"/>
      <c r="BJ40" s="416"/>
      <c r="BK40" s="416"/>
      <c r="BL40" s="416"/>
      <c r="BM40" s="416"/>
      <c r="BN40" s="416"/>
      <c r="BO40" s="297">
        <f t="shared" si="19"/>
        <v>0</v>
      </c>
      <c r="BP40" s="416"/>
      <c r="BQ40" s="416"/>
      <c r="BR40" s="416"/>
      <c r="BS40" s="416"/>
      <c r="BT40" s="416"/>
      <c r="BU40" s="416"/>
      <c r="BV40" s="416"/>
      <c r="BW40" s="416"/>
      <c r="BX40" s="416"/>
      <c r="BY40" s="416"/>
      <c r="BZ40" s="416"/>
      <c r="CA40" s="297">
        <f t="shared" si="20"/>
        <v>0</v>
      </c>
      <c r="CB40" s="416"/>
      <c r="CC40" s="416"/>
      <c r="CD40" s="416"/>
      <c r="CE40" s="416"/>
      <c r="CF40" s="416"/>
      <c r="CG40" s="416"/>
      <c r="CH40" s="416"/>
      <c r="CI40" s="416"/>
      <c r="CJ40" s="416"/>
      <c r="CK40" s="416"/>
      <c r="CL40" s="416"/>
      <c r="CM40" s="297">
        <f t="shared" si="21"/>
        <v>0</v>
      </c>
      <c r="CN40" s="416"/>
      <c r="CO40" s="416"/>
      <c r="CP40" s="416"/>
      <c r="CQ40" s="416"/>
      <c r="CR40" s="416"/>
      <c r="CS40" s="416"/>
      <c r="CT40" s="416"/>
      <c r="CU40" s="416"/>
      <c r="CV40" s="416"/>
      <c r="CW40" s="416"/>
      <c r="CX40" s="416"/>
      <c r="CY40" s="297">
        <f t="shared" si="22"/>
        <v>0</v>
      </c>
      <c r="CZ40" s="416"/>
      <c r="DA40" s="416"/>
      <c r="DB40" s="416"/>
      <c r="DC40" s="416"/>
      <c r="DD40" s="416"/>
      <c r="DE40" s="416"/>
      <c r="DF40" s="416"/>
      <c r="DG40" s="416"/>
      <c r="DH40" s="416"/>
      <c r="DI40" s="416"/>
      <c r="DJ40" s="416"/>
      <c r="DK40" s="416"/>
      <c r="DL40" s="297">
        <f t="shared" si="23"/>
        <v>200</v>
      </c>
      <c r="DM40" s="416"/>
      <c r="DN40" s="416">
        <v>28</v>
      </c>
      <c r="DO40" s="416">
        <v>158</v>
      </c>
      <c r="DP40" s="416">
        <v>14</v>
      </c>
      <c r="DQ40" s="416"/>
      <c r="DR40" s="416"/>
      <c r="DS40" s="416"/>
      <c r="DT40" s="416"/>
      <c r="DU40" s="416"/>
      <c r="DV40" s="416"/>
      <c r="DW40" s="416"/>
      <c r="DX40" s="297">
        <f t="shared" si="24"/>
        <v>0</v>
      </c>
      <c r="DY40" s="416"/>
      <c r="DZ40" s="416"/>
      <c r="EA40" s="416"/>
      <c r="EB40" s="416"/>
      <c r="EC40" s="416"/>
      <c r="ED40" s="416"/>
      <c r="EE40" s="416"/>
      <c r="EF40" s="416"/>
      <c r="EG40" s="416"/>
      <c r="EH40" s="417"/>
    </row>
    <row r="41" spans="1:138" s="267" customFormat="1" ht="13.5">
      <c r="A41" s="415" t="s">
        <v>362</v>
      </c>
      <c r="B41" s="415">
        <v>8309</v>
      </c>
      <c r="C41" s="415" t="s">
        <v>436</v>
      </c>
      <c r="D41" s="297">
        <f t="shared" si="4"/>
        <v>1527</v>
      </c>
      <c r="E41" s="297">
        <f t="shared" si="5"/>
        <v>973</v>
      </c>
      <c r="F41" s="297">
        <f t="shared" si="5"/>
        <v>280</v>
      </c>
      <c r="G41" s="297">
        <f t="shared" si="5"/>
        <v>204</v>
      </c>
      <c r="H41" s="297">
        <f t="shared" si="5"/>
        <v>64</v>
      </c>
      <c r="I41" s="297">
        <f t="shared" si="5"/>
        <v>0</v>
      </c>
      <c r="J41" s="297">
        <f t="shared" si="5"/>
        <v>6</v>
      </c>
      <c r="K41" s="297">
        <f t="shared" si="6"/>
        <v>0</v>
      </c>
      <c r="L41" s="297">
        <f t="shared" si="6"/>
        <v>0</v>
      </c>
      <c r="M41" s="297">
        <f t="shared" si="6"/>
        <v>0</v>
      </c>
      <c r="N41" s="297">
        <f t="shared" si="7"/>
        <v>0</v>
      </c>
      <c r="O41" s="297">
        <f t="shared" si="7"/>
        <v>0</v>
      </c>
      <c r="P41" s="297">
        <f t="shared" si="8"/>
        <v>0</v>
      </c>
      <c r="Q41" s="297">
        <f t="shared" si="9"/>
        <v>0</v>
      </c>
      <c r="R41" s="297">
        <f t="shared" si="10"/>
        <v>1278</v>
      </c>
      <c r="S41" s="416">
        <v>955</v>
      </c>
      <c r="T41" s="416">
        <v>98</v>
      </c>
      <c r="U41" s="416">
        <v>161</v>
      </c>
      <c r="V41" s="416">
        <v>58</v>
      </c>
      <c r="W41" s="416"/>
      <c r="X41" s="416">
        <v>6</v>
      </c>
      <c r="Y41" s="416"/>
      <c r="Z41" s="416"/>
      <c r="AA41" s="416"/>
      <c r="AB41" s="297">
        <f t="shared" si="11"/>
        <v>249</v>
      </c>
      <c r="AC41" s="297">
        <f t="shared" si="26"/>
        <v>18</v>
      </c>
      <c r="AD41" s="297">
        <f t="shared" si="26"/>
        <v>182</v>
      </c>
      <c r="AE41" s="297">
        <f t="shared" si="26"/>
        <v>43</v>
      </c>
      <c r="AF41" s="297">
        <f t="shared" si="26"/>
        <v>6</v>
      </c>
      <c r="AG41" s="297">
        <f t="shared" si="26"/>
        <v>0</v>
      </c>
      <c r="AH41" s="297">
        <f t="shared" si="26"/>
        <v>0</v>
      </c>
      <c r="AI41" s="297">
        <f t="shared" si="26"/>
        <v>0</v>
      </c>
      <c r="AJ41" s="297">
        <f t="shared" si="25"/>
        <v>0</v>
      </c>
      <c r="AK41" s="297">
        <f t="shared" si="13"/>
        <v>0</v>
      </c>
      <c r="AL41" s="297">
        <f t="shared" si="14"/>
        <v>0</v>
      </c>
      <c r="AM41" s="297">
        <f t="shared" si="14"/>
        <v>0</v>
      </c>
      <c r="AN41" s="297">
        <f t="shared" si="15"/>
        <v>0</v>
      </c>
      <c r="AO41" s="297">
        <f t="shared" si="16"/>
        <v>0</v>
      </c>
      <c r="AP41" s="297">
        <f t="shared" si="17"/>
        <v>24</v>
      </c>
      <c r="AQ41" s="416">
        <v>18</v>
      </c>
      <c r="AR41" s="416"/>
      <c r="AS41" s="416"/>
      <c r="AT41" s="416">
        <v>6</v>
      </c>
      <c r="AU41" s="416"/>
      <c r="AV41" s="416"/>
      <c r="AW41" s="416"/>
      <c r="AX41" s="416"/>
      <c r="AY41" s="416"/>
      <c r="AZ41" s="416"/>
      <c r="BA41" s="416"/>
      <c r="BB41" s="416"/>
      <c r="BC41" s="297">
        <f t="shared" si="18"/>
        <v>225</v>
      </c>
      <c r="BD41" s="416"/>
      <c r="BE41" s="416">
        <v>182</v>
      </c>
      <c r="BF41" s="416">
        <v>43</v>
      </c>
      <c r="BG41" s="416"/>
      <c r="BH41" s="416"/>
      <c r="BI41" s="416"/>
      <c r="BJ41" s="416"/>
      <c r="BK41" s="416"/>
      <c r="BL41" s="416"/>
      <c r="BM41" s="416"/>
      <c r="BN41" s="416"/>
      <c r="BO41" s="297">
        <f t="shared" si="19"/>
        <v>0</v>
      </c>
      <c r="BP41" s="416"/>
      <c r="BQ41" s="416"/>
      <c r="BR41" s="416"/>
      <c r="BS41" s="416"/>
      <c r="BT41" s="416"/>
      <c r="BU41" s="416"/>
      <c r="BV41" s="416"/>
      <c r="BW41" s="416"/>
      <c r="BX41" s="416"/>
      <c r="BY41" s="416"/>
      <c r="BZ41" s="416"/>
      <c r="CA41" s="297">
        <f t="shared" si="20"/>
        <v>0</v>
      </c>
      <c r="CB41" s="416"/>
      <c r="CC41" s="416"/>
      <c r="CD41" s="416"/>
      <c r="CE41" s="416"/>
      <c r="CF41" s="416"/>
      <c r="CG41" s="416"/>
      <c r="CH41" s="416"/>
      <c r="CI41" s="416"/>
      <c r="CJ41" s="416"/>
      <c r="CK41" s="416"/>
      <c r="CL41" s="416"/>
      <c r="CM41" s="297">
        <f t="shared" si="21"/>
        <v>0</v>
      </c>
      <c r="CN41" s="416"/>
      <c r="CO41" s="416"/>
      <c r="CP41" s="416"/>
      <c r="CQ41" s="416"/>
      <c r="CR41" s="416"/>
      <c r="CS41" s="416"/>
      <c r="CT41" s="416"/>
      <c r="CU41" s="416"/>
      <c r="CV41" s="416"/>
      <c r="CW41" s="416"/>
      <c r="CX41" s="416"/>
      <c r="CY41" s="297">
        <f t="shared" si="22"/>
        <v>0</v>
      </c>
      <c r="CZ41" s="416"/>
      <c r="DA41" s="416"/>
      <c r="DB41" s="416"/>
      <c r="DC41" s="416"/>
      <c r="DD41" s="416"/>
      <c r="DE41" s="416"/>
      <c r="DF41" s="416"/>
      <c r="DG41" s="416"/>
      <c r="DH41" s="416"/>
      <c r="DI41" s="416"/>
      <c r="DJ41" s="416"/>
      <c r="DK41" s="416"/>
      <c r="DL41" s="297">
        <f t="shared" si="23"/>
        <v>0</v>
      </c>
      <c r="DM41" s="416"/>
      <c r="DN41" s="416"/>
      <c r="DO41" s="416"/>
      <c r="DP41" s="416"/>
      <c r="DQ41" s="416"/>
      <c r="DR41" s="416"/>
      <c r="DS41" s="416"/>
      <c r="DT41" s="416"/>
      <c r="DU41" s="416"/>
      <c r="DV41" s="416"/>
      <c r="DW41" s="416"/>
      <c r="DX41" s="297">
        <f t="shared" si="24"/>
        <v>0</v>
      </c>
      <c r="DY41" s="416"/>
      <c r="DZ41" s="416"/>
      <c r="EA41" s="416"/>
      <c r="EB41" s="416"/>
      <c r="EC41" s="416"/>
      <c r="ED41" s="416"/>
      <c r="EE41" s="416"/>
      <c r="EF41" s="416"/>
      <c r="EG41" s="416"/>
      <c r="EH41" s="417"/>
    </row>
    <row r="42" spans="1:138" s="267" customFormat="1" ht="13.5">
      <c r="A42" s="415" t="s">
        <v>362</v>
      </c>
      <c r="B42" s="415">
        <v>8310</v>
      </c>
      <c r="C42" s="415" t="s">
        <v>437</v>
      </c>
      <c r="D42" s="297">
        <f t="shared" si="4"/>
        <v>966</v>
      </c>
      <c r="E42" s="297">
        <f t="shared" si="5"/>
        <v>339</v>
      </c>
      <c r="F42" s="297">
        <f t="shared" si="5"/>
        <v>386</v>
      </c>
      <c r="G42" s="297">
        <f t="shared" si="5"/>
        <v>224</v>
      </c>
      <c r="H42" s="297">
        <f t="shared" si="5"/>
        <v>17</v>
      </c>
      <c r="I42" s="297">
        <f t="shared" si="5"/>
        <v>0</v>
      </c>
      <c r="J42" s="297">
        <f t="shared" si="5"/>
        <v>0</v>
      </c>
      <c r="K42" s="297">
        <f t="shared" si="6"/>
        <v>0</v>
      </c>
      <c r="L42" s="297">
        <f t="shared" si="6"/>
        <v>0</v>
      </c>
      <c r="M42" s="297">
        <f t="shared" si="6"/>
        <v>0</v>
      </c>
      <c r="N42" s="297">
        <f t="shared" si="7"/>
        <v>0</v>
      </c>
      <c r="O42" s="297">
        <f t="shared" si="7"/>
        <v>0</v>
      </c>
      <c r="P42" s="297">
        <f t="shared" si="8"/>
        <v>0</v>
      </c>
      <c r="Q42" s="297">
        <f t="shared" si="9"/>
        <v>0</v>
      </c>
      <c r="R42" s="297">
        <f t="shared" si="10"/>
        <v>0</v>
      </c>
      <c r="S42" s="416"/>
      <c r="T42" s="416"/>
      <c r="U42" s="416"/>
      <c r="V42" s="416"/>
      <c r="W42" s="416"/>
      <c r="X42" s="416"/>
      <c r="Y42" s="416"/>
      <c r="Z42" s="416"/>
      <c r="AA42" s="416"/>
      <c r="AB42" s="297">
        <f t="shared" si="11"/>
        <v>627</v>
      </c>
      <c r="AC42" s="297">
        <f t="shared" si="26"/>
        <v>0</v>
      </c>
      <c r="AD42" s="297">
        <f t="shared" si="26"/>
        <v>386</v>
      </c>
      <c r="AE42" s="297">
        <f t="shared" si="26"/>
        <v>224</v>
      </c>
      <c r="AF42" s="297">
        <f t="shared" si="26"/>
        <v>17</v>
      </c>
      <c r="AG42" s="297">
        <f t="shared" si="26"/>
        <v>0</v>
      </c>
      <c r="AH42" s="297">
        <f t="shared" si="26"/>
        <v>0</v>
      </c>
      <c r="AI42" s="297">
        <f t="shared" si="26"/>
        <v>0</v>
      </c>
      <c r="AJ42" s="297">
        <f t="shared" si="25"/>
        <v>0</v>
      </c>
      <c r="AK42" s="297">
        <f t="shared" si="13"/>
        <v>0</v>
      </c>
      <c r="AL42" s="297">
        <f t="shared" si="14"/>
        <v>0</v>
      </c>
      <c r="AM42" s="297">
        <f t="shared" si="14"/>
        <v>0</v>
      </c>
      <c r="AN42" s="297">
        <f t="shared" si="15"/>
        <v>0</v>
      </c>
      <c r="AO42" s="297">
        <f t="shared" si="16"/>
        <v>0</v>
      </c>
      <c r="AP42" s="297">
        <f t="shared" si="17"/>
        <v>0</v>
      </c>
      <c r="AQ42" s="416"/>
      <c r="AR42" s="416"/>
      <c r="AS42" s="416"/>
      <c r="AT42" s="416"/>
      <c r="AU42" s="416"/>
      <c r="AV42" s="416"/>
      <c r="AW42" s="416"/>
      <c r="AX42" s="416"/>
      <c r="AY42" s="416"/>
      <c r="AZ42" s="416"/>
      <c r="BA42" s="416"/>
      <c r="BB42" s="416"/>
      <c r="BC42" s="297">
        <f t="shared" si="18"/>
        <v>263</v>
      </c>
      <c r="BD42" s="416"/>
      <c r="BE42" s="416">
        <v>263</v>
      </c>
      <c r="BF42" s="416"/>
      <c r="BG42" s="416"/>
      <c r="BH42" s="416"/>
      <c r="BI42" s="416"/>
      <c r="BJ42" s="416"/>
      <c r="BK42" s="416"/>
      <c r="BL42" s="416"/>
      <c r="BM42" s="416"/>
      <c r="BN42" s="416"/>
      <c r="BO42" s="297">
        <f t="shared" si="19"/>
        <v>0</v>
      </c>
      <c r="BP42" s="416"/>
      <c r="BQ42" s="416"/>
      <c r="BR42" s="416"/>
      <c r="BS42" s="416"/>
      <c r="BT42" s="416"/>
      <c r="BU42" s="416"/>
      <c r="BV42" s="416"/>
      <c r="BW42" s="416"/>
      <c r="BX42" s="416"/>
      <c r="BY42" s="416"/>
      <c r="BZ42" s="416"/>
      <c r="CA42" s="297">
        <f t="shared" si="20"/>
        <v>0</v>
      </c>
      <c r="CB42" s="416"/>
      <c r="CC42" s="416"/>
      <c r="CD42" s="416"/>
      <c r="CE42" s="416"/>
      <c r="CF42" s="416"/>
      <c r="CG42" s="416"/>
      <c r="CH42" s="416"/>
      <c r="CI42" s="416"/>
      <c r="CJ42" s="416"/>
      <c r="CK42" s="416"/>
      <c r="CL42" s="416"/>
      <c r="CM42" s="297">
        <f t="shared" si="21"/>
        <v>0</v>
      </c>
      <c r="CN42" s="416"/>
      <c r="CO42" s="416"/>
      <c r="CP42" s="416"/>
      <c r="CQ42" s="416"/>
      <c r="CR42" s="416"/>
      <c r="CS42" s="416"/>
      <c r="CT42" s="416"/>
      <c r="CU42" s="416"/>
      <c r="CV42" s="416"/>
      <c r="CW42" s="416"/>
      <c r="CX42" s="416"/>
      <c r="CY42" s="297">
        <f t="shared" si="22"/>
        <v>0</v>
      </c>
      <c r="CZ42" s="416"/>
      <c r="DA42" s="416"/>
      <c r="DB42" s="416"/>
      <c r="DC42" s="416"/>
      <c r="DD42" s="416"/>
      <c r="DE42" s="416"/>
      <c r="DF42" s="416"/>
      <c r="DG42" s="416"/>
      <c r="DH42" s="416"/>
      <c r="DI42" s="416"/>
      <c r="DJ42" s="416"/>
      <c r="DK42" s="416"/>
      <c r="DL42" s="297">
        <f t="shared" si="23"/>
        <v>364</v>
      </c>
      <c r="DM42" s="416"/>
      <c r="DN42" s="416">
        <v>123</v>
      </c>
      <c r="DO42" s="416">
        <v>224</v>
      </c>
      <c r="DP42" s="416">
        <v>17</v>
      </c>
      <c r="DQ42" s="416"/>
      <c r="DR42" s="416"/>
      <c r="DS42" s="416"/>
      <c r="DT42" s="416"/>
      <c r="DU42" s="416"/>
      <c r="DV42" s="416"/>
      <c r="DW42" s="416"/>
      <c r="DX42" s="297">
        <f t="shared" si="24"/>
        <v>339</v>
      </c>
      <c r="DY42" s="416">
        <v>339</v>
      </c>
      <c r="DZ42" s="416"/>
      <c r="EA42" s="416"/>
      <c r="EB42" s="416"/>
      <c r="EC42" s="416"/>
      <c r="ED42" s="416"/>
      <c r="EE42" s="416"/>
      <c r="EF42" s="416"/>
      <c r="EG42" s="416"/>
      <c r="EH42" s="417"/>
    </row>
    <row r="43" spans="1:138" s="267" customFormat="1" ht="13.5">
      <c r="A43" s="415" t="s">
        <v>362</v>
      </c>
      <c r="B43" s="415">
        <v>8341</v>
      </c>
      <c r="C43" s="415" t="s">
        <v>438</v>
      </c>
      <c r="D43" s="297">
        <f t="shared" si="4"/>
        <v>2895</v>
      </c>
      <c r="E43" s="297">
        <f t="shared" si="5"/>
        <v>1791</v>
      </c>
      <c r="F43" s="297">
        <f t="shared" si="5"/>
        <v>485</v>
      </c>
      <c r="G43" s="297">
        <f t="shared" si="5"/>
        <v>240</v>
      </c>
      <c r="H43" s="297">
        <f t="shared" si="5"/>
        <v>64</v>
      </c>
      <c r="I43" s="297">
        <f t="shared" si="5"/>
        <v>190</v>
      </c>
      <c r="J43" s="297">
        <f t="shared" si="5"/>
        <v>107</v>
      </c>
      <c r="K43" s="297">
        <f t="shared" si="6"/>
        <v>3</v>
      </c>
      <c r="L43" s="297">
        <f t="shared" si="6"/>
        <v>0</v>
      </c>
      <c r="M43" s="297">
        <f t="shared" si="6"/>
        <v>0</v>
      </c>
      <c r="N43" s="297">
        <f t="shared" si="7"/>
        <v>0</v>
      </c>
      <c r="O43" s="297">
        <f t="shared" si="7"/>
        <v>0</v>
      </c>
      <c r="P43" s="297">
        <f t="shared" si="8"/>
        <v>0</v>
      </c>
      <c r="Q43" s="297">
        <f t="shared" si="9"/>
        <v>15</v>
      </c>
      <c r="R43" s="297">
        <f t="shared" si="10"/>
        <v>1721</v>
      </c>
      <c r="S43" s="416">
        <v>1602</v>
      </c>
      <c r="T43" s="416"/>
      <c r="U43" s="416"/>
      <c r="V43" s="416"/>
      <c r="W43" s="416"/>
      <c r="X43" s="416">
        <v>106</v>
      </c>
      <c r="Y43" s="416"/>
      <c r="Z43" s="416"/>
      <c r="AA43" s="416">
        <v>13</v>
      </c>
      <c r="AB43" s="297">
        <f t="shared" si="11"/>
        <v>967</v>
      </c>
      <c r="AC43" s="297">
        <f t="shared" si="26"/>
        <v>0</v>
      </c>
      <c r="AD43" s="297">
        <f t="shared" si="26"/>
        <v>476</v>
      </c>
      <c r="AE43" s="297">
        <f t="shared" si="26"/>
        <v>234</v>
      </c>
      <c r="AF43" s="297">
        <f t="shared" si="26"/>
        <v>63</v>
      </c>
      <c r="AG43" s="297">
        <f t="shared" si="26"/>
        <v>190</v>
      </c>
      <c r="AH43" s="297">
        <f t="shared" si="26"/>
        <v>0</v>
      </c>
      <c r="AI43" s="297">
        <f t="shared" si="26"/>
        <v>3</v>
      </c>
      <c r="AJ43" s="297">
        <f t="shared" si="25"/>
        <v>0</v>
      </c>
      <c r="AK43" s="297">
        <f t="shared" si="13"/>
        <v>0</v>
      </c>
      <c r="AL43" s="297">
        <f t="shared" si="14"/>
        <v>0</v>
      </c>
      <c r="AM43" s="297">
        <f t="shared" si="14"/>
        <v>0</v>
      </c>
      <c r="AN43" s="297">
        <f t="shared" si="15"/>
        <v>0</v>
      </c>
      <c r="AO43" s="297">
        <f t="shared" si="16"/>
        <v>1</v>
      </c>
      <c r="AP43" s="297">
        <f t="shared" si="17"/>
        <v>0</v>
      </c>
      <c r="AQ43" s="416"/>
      <c r="AR43" s="416"/>
      <c r="AS43" s="416"/>
      <c r="AT43" s="416"/>
      <c r="AU43" s="416"/>
      <c r="AV43" s="416"/>
      <c r="AW43" s="416"/>
      <c r="AX43" s="416"/>
      <c r="AY43" s="416"/>
      <c r="AZ43" s="416"/>
      <c r="BA43" s="416"/>
      <c r="BB43" s="416"/>
      <c r="BC43" s="297">
        <f t="shared" si="18"/>
        <v>476</v>
      </c>
      <c r="BD43" s="416"/>
      <c r="BE43" s="416">
        <v>476</v>
      </c>
      <c r="BF43" s="416"/>
      <c r="BG43" s="416"/>
      <c r="BH43" s="416"/>
      <c r="BI43" s="416"/>
      <c r="BJ43" s="416"/>
      <c r="BK43" s="416"/>
      <c r="BL43" s="416"/>
      <c r="BM43" s="416"/>
      <c r="BN43" s="416"/>
      <c r="BO43" s="297">
        <f t="shared" si="19"/>
        <v>3</v>
      </c>
      <c r="BP43" s="416"/>
      <c r="BQ43" s="416"/>
      <c r="BR43" s="416"/>
      <c r="BS43" s="416"/>
      <c r="BT43" s="416"/>
      <c r="BU43" s="416"/>
      <c r="BV43" s="416">
        <v>3</v>
      </c>
      <c r="BW43" s="416"/>
      <c r="BX43" s="416"/>
      <c r="BY43" s="416"/>
      <c r="BZ43" s="416"/>
      <c r="CA43" s="297">
        <f t="shared" si="20"/>
        <v>0</v>
      </c>
      <c r="CB43" s="416"/>
      <c r="CC43" s="416"/>
      <c r="CD43" s="416"/>
      <c r="CE43" s="416"/>
      <c r="CF43" s="416"/>
      <c r="CG43" s="416"/>
      <c r="CH43" s="416"/>
      <c r="CI43" s="416"/>
      <c r="CJ43" s="416"/>
      <c r="CK43" s="416"/>
      <c r="CL43" s="416"/>
      <c r="CM43" s="297">
        <f t="shared" si="21"/>
        <v>0</v>
      </c>
      <c r="CN43" s="416"/>
      <c r="CO43" s="416"/>
      <c r="CP43" s="416"/>
      <c r="CQ43" s="416"/>
      <c r="CR43" s="416"/>
      <c r="CS43" s="416"/>
      <c r="CT43" s="416"/>
      <c r="CU43" s="416"/>
      <c r="CV43" s="416"/>
      <c r="CW43" s="416"/>
      <c r="CX43" s="416"/>
      <c r="CY43" s="297">
        <f t="shared" si="22"/>
        <v>0</v>
      </c>
      <c r="CZ43" s="416"/>
      <c r="DA43" s="416"/>
      <c r="DB43" s="416"/>
      <c r="DC43" s="416"/>
      <c r="DD43" s="416"/>
      <c r="DE43" s="416"/>
      <c r="DF43" s="416"/>
      <c r="DG43" s="416"/>
      <c r="DH43" s="416"/>
      <c r="DI43" s="416"/>
      <c r="DJ43" s="416"/>
      <c r="DK43" s="416"/>
      <c r="DL43" s="297">
        <f t="shared" si="23"/>
        <v>488</v>
      </c>
      <c r="DM43" s="416"/>
      <c r="DN43" s="416"/>
      <c r="DO43" s="416">
        <v>234</v>
      </c>
      <c r="DP43" s="416">
        <v>63</v>
      </c>
      <c r="DQ43" s="416">
        <v>190</v>
      </c>
      <c r="DR43" s="416"/>
      <c r="DS43" s="416"/>
      <c r="DT43" s="416"/>
      <c r="DU43" s="416"/>
      <c r="DV43" s="416"/>
      <c r="DW43" s="416">
        <v>1</v>
      </c>
      <c r="DX43" s="297">
        <f t="shared" si="24"/>
        <v>207</v>
      </c>
      <c r="DY43" s="416">
        <v>189</v>
      </c>
      <c r="DZ43" s="416">
        <v>9</v>
      </c>
      <c r="EA43" s="416">
        <v>6</v>
      </c>
      <c r="EB43" s="416">
        <v>1</v>
      </c>
      <c r="EC43" s="416"/>
      <c r="ED43" s="416">
        <v>1</v>
      </c>
      <c r="EE43" s="416"/>
      <c r="EF43" s="416"/>
      <c r="EG43" s="416">
        <v>1</v>
      </c>
      <c r="EH43" s="417" t="s">
        <v>403</v>
      </c>
    </row>
    <row r="44" spans="1:138" s="267" customFormat="1" ht="13.5">
      <c r="A44" s="415" t="s">
        <v>362</v>
      </c>
      <c r="B44" s="415">
        <v>8364</v>
      </c>
      <c r="C44" s="415" t="s">
        <v>439</v>
      </c>
      <c r="D44" s="297">
        <f t="shared" si="4"/>
        <v>918</v>
      </c>
      <c r="E44" s="297">
        <f t="shared" si="5"/>
        <v>587</v>
      </c>
      <c r="F44" s="297">
        <f t="shared" si="5"/>
        <v>141</v>
      </c>
      <c r="G44" s="297">
        <f t="shared" si="5"/>
        <v>168</v>
      </c>
      <c r="H44" s="297">
        <f t="shared" si="5"/>
        <v>22</v>
      </c>
      <c r="I44" s="297">
        <f t="shared" si="5"/>
        <v>0</v>
      </c>
      <c r="J44" s="297">
        <f t="shared" si="5"/>
        <v>0</v>
      </c>
      <c r="K44" s="297">
        <f t="shared" si="6"/>
        <v>0</v>
      </c>
      <c r="L44" s="297">
        <f t="shared" si="6"/>
        <v>0</v>
      </c>
      <c r="M44" s="297">
        <f t="shared" si="6"/>
        <v>0</v>
      </c>
      <c r="N44" s="297">
        <f t="shared" si="7"/>
        <v>0</v>
      </c>
      <c r="O44" s="297">
        <f t="shared" si="7"/>
        <v>0</v>
      </c>
      <c r="P44" s="297">
        <f t="shared" si="8"/>
        <v>0</v>
      </c>
      <c r="Q44" s="297">
        <f t="shared" si="9"/>
        <v>0</v>
      </c>
      <c r="R44" s="297">
        <f t="shared" si="10"/>
        <v>755</v>
      </c>
      <c r="S44" s="416">
        <v>587</v>
      </c>
      <c r="T44" s="416"/>
      <c r="U44" s="416">
        <v>168</v>
      </c>
      <c r="V44" s="416"/>
      <c r="W44" s="416"/>
      <c r="X44" s="416"/>
      <c r="Y44" s="416"/>
      <c r="Z44" s="416"/>
      <c r="AA44" s="416"/>
      <c r="AB44" s="297">
        <f t="shared" si="11"/>
        <v>163</v>
      </c>
      <c r="AC44" s="297">
        <f t="shared" si="26"/>
        <v>0</v>
      </c>
      <c r="AD44" s="297">
        <f t="shared" si="26"/>
        <v>141</v>
      </c>
      <c r="AE44" s="297">
        <f t="shared" si="26"/>
        <v>0</v>
      </c>
      <c r="AF44" s="297">
        <f t="shared" si="26"/>
        <v>22</v>
      </c>
      <c r="AG44" s="297">
        <f t="shared" si="26"/>
        <v>0</v>
      </c>
      <c r="AH44" s="297">
        <f t="shared" si="26"/>
        <v>0</v>
      </c>
      <c r="AI44" s="297">
        <f t="shared" si="26"/>
        <v>0</v>
      </c>
      <c r="AJ44" s="297">
        <f t="shared" si="25"/>
        <v>0</v>
      </c>
      <c r="AK44" s="297">
        <f t="shared" si="13"/>
        <v>0</v>
      </c>
      <c r="AL44" s="297">
        <f t="shared" si="14"/>
        <v>0</v>
      </c>
      <c r="AM44" s="297">
        <f t="shared" si="14"/>
        <v>0</v>
      </c>
      <c r="AN44" s="297">
        <f t="shared" si="15"/>
        <v>0</v>
      </c>
      <c r="AO44" s="297">
        <f t="shared" si="16"/>
        <v>0</v>
      </c>
      <c r="AP44" s="297">
        <f t="shared" si="17"/>
        <v>0</v>
      </c>
      <c r="AQ44" s="416"/>
      <c r="AR44" s="416"/>
      <c r="AS44" s="416"/>
      <c r="AT44" s="416"/>
      <c r="AU44" s="416"/>
      <c r="AV44" s="416"/>
      <c r="AW44" s="416"/>
      <c r="AX44" s="416"/>
      <c r="AY44" s="416"/>
      <c r="AZ44" s="416"/>
      <c r="BA44" s="416"/>
      <c r="BB44" s="416"/>
      <c r="BC44" s="297">
        <f t="shared" si="18"/>
        <v>141</v>
      </c>
      <c r="BD44" s="416"/>
      <c r="BE44" s="416">
        <v>141</v>
      </c>
      <c r="BF44" s="416"/>
      <c r="BG44" s="416"/>
      <c r="BH44" s="416"/>
      <c r="BI44" s="416"/>
      <c r="BJ44" s="416"/>
      <c r="BK44" s="416"/>
      <c r="BL44" s="416"/>
      <c r="BM44" s="416"/>
      <c r="BN44" s="416"/>
      <c r="BO44" s="297">
        <f t="shared" si="19"/>
        <v>0</v>
      </c>
      <c r="BP44" s="416"/>
      <c r="BQ44" s="416"/>
      <c r="BR44" s="416"/>
      <c r="BS44" s="416"/>
      <c r="BT44" s="416"/>
      <c r="BU44" s="416"/>
      <c r="BV44" s="416"/>
      <c r="BW44" s="416"/>
      <c r="BX44" s="416"/>
      <c r="BY44" s="416"/>
      <c r="BZ44" s="416"/>
      <c r="CA44" s="297">
        <f t="shared" si="20"/>
        <v>0</v>
      </c>
      <c r="CB44" s="416"/>
      <c r="CC44" s="416"/>
      <c r="CD44" s="416"/>
      <c r="CE44" s="416"/>
      <c r="CF44" s="416"/>
      <c r="CG44" s="416"/>
      <c r="CH44" s="416"/>
      <c r="CI44" s="416"/>
      <c r="CJ44" s="416"/>
      <c r="CK44" s="416"/>
      <c r="CL44" s="416"/>
      <c r="CM44" s="297">
        <f t="shared" si="21"/>
        <v>0</v>
      </c>
      <c r="CN44" s="416"/>
      <c r="CO44" s="416"/>
      <c r="CP44" s="416"/>
      <c r="CQ44" s="416"/>
      <c r="CR44" s="416"/>
      <c r="CS44" s="416"/>
      <c r="CT44" s="416"/>
      <c r="CU44" s="416"/>
      <c r="CV44" s="416"/>
      <c r="CW44" s="416"/>
      <c r="CX44" s="416"/>
      <c r="CY44" s="297">
        <f t="shared" si="22"/>
        <v>0</v>
      </c>
      <c r="CZ44" s="416"/>
      <c r="DA44" s="416"/>
      <c r="DB44" s="416"/>
      <c r="DC44" s="416"/>
      <c r="DD44" s="416"/>
      <c r="DE44" s="416"/>
      <c r="DF44" s="416"/>
      <c r="DG44" s="416"/>
      <c r="DH44" s="416"/>
      <c r="DI44" s="416"/>
      <c r="DJ44" s="416"/>
      <c r="DK44" s="416"/>
      <c r="DL44" s="297">
        <f t="shared" si="23"/>
        <v>22</v>
      </c>
      <c r="DM44" s="416"/>
      <c r="DN44" s="416"/>
      <c r="DO44" s="416"/>
      <c r="DP44" s="416">
        <v>22</v>
      </c>
      <c r="DQ44" s="416"/>
      <c r="DR44" s="416"/>
      <c r="DS44" s="416"/>
      <c r="DT44" s="416"/>
      <c r="DU44" s="416"/>
      <c r="DV44" s="416"/>
      <c r="DW44" s="416"/>
      <c r="DX44" s="297">
        <f t="shared" si="24"/>
        <v>0</v>
      </c>
      <c r="DY44" s="416"/>
      <c r="DZ44" s="416"/>
      <c r="EA44" s="416"/>
      <c r="EB44" s="416"/>
      <c r="EC44" s="416"/>
      <c r="ED44" s="416"/>
      <c r="EE44" s="416"/>
      <c r="EF44" s="416"/>
      <c r="EG44" s="416"/>
      <c r="EH44" s="417" t="s">
        <v>403</v>
      </c>
    </row>
    <row r="45" spans="1:138" s="267" customFormat="1" ht="13.5">
      <c r="A45" s="415" t="s">
        <v>362</v>
      </c>
      <c r="B45" s="415">
        <v>8442</v>
      </c>
      <c r="C45" s="415" t="s">
        <v>440</v>
      </c>
      <c r="D45" s="297">
        <f t="shared" si="4"/>
        <v>537</v>
      </c>
      <c r="E45" s="297">
        <f t="shared" si="5"/>
        <v>173</v>
      </c>
      <c r="F45" s="297">
        <f t="shared" si="5"/>
        <v>194</v>
      </c>
      <c r="G45" s="297">
        <f t="shared" si="5"/>
        <v>146</v>
      </c>
      <c r="H45" s="297">
        <f t="shared" si="5"/>
        <v>22</v>
      </c>
      <c r="I45" s="297">
        <f t="shared" si="5"/>
        <v>0</v>
      </c>
      <c r="J45" s="297">
        <f t="shared" si="5"/>
        <v>2</v>
      </c>
      <c r="K45" s="297">
        <f t="shared" si="6"/>
        <v>0</v>
      </c>
      <c r="L45" s="297">
        <f t="shared" si="6"/>
        <v>0</v>
      </c>
      <c r="M45" s="297">
        <f t="shared" si="6"/>
        <v>0</v>
      </c>
      <c r="N45" s="297">
        <f t="shared" si="7"/>
        <v>0</v>
      </c>
      <c r="O45" s="297">
        <f t="shared" si="7"/>
        <v>0</v>
      </c>
      <c r="P45" s="297">
        <f t="shared" si="8"/>
        <v>0</v>
      </c>
      <c r="Q45" s="297">
        <f t="shared" si="9"/>
        <v>0</v>
      </c>
      <c r="R45" s="297">
        <f t="shared" si="10"/>
        <v>22</v>
      </c>
      <c r="S45" s="416"/>
      <c r="T45" s="416"/>
      <c r="U45" s="416"/>
      <c r="V45" s="416">
        <v>22</v>
      </c>
      <c r="W45" s="416"/>
      <c r="X45" s="416"/>
      <c r="Y45" s="416"/>
      <c r="Z45" s="416"/>
      <c r="AA45" s="416"/>
      <c r="AB45" s="297">
        <f t="shared" si="11"/>
        <v>331</v>
      </c>
      <c r="AC45" s="297">
        <f t="shared" si="26"/>
        <v>0</v>
      </c>
      <c r="AD45" s="297">
        <f t="shared" si="26"/>
        <v>194</v>
      </c>
      <c r="AE45" s="297">
        <f t="shared" si="26"/>
        <v>137</v>
      </c>
      <c r="AF45" s="297">
        <f t="shared" si="26"/>
        <v>0</v>
      </c>
      <c r="AG45" s="297">
        <f t="shared" si="26"/>
        <v>0</v>
      </c>
      <c r="AH45" s="297">
        <f t="shared" si="26"/>
        <v>0</v>
      </c>
      <c r="AI45" s="297">
        <f t="shared" si="26"/>
        <v>0</v>
      </c>
      <c r="AJ45" s="297">
        <f t="shared" si="25"/>
        <v>0</v>
      </c>
      <c r="AK45" s="297">
        <f t="shared" si="13"/>
        <v>0</v>
      </c>
      <c r="AL45" s="297">
        <f t="shared" si="14"/>
        <v>0</v>
      </c>
      <c r="AM45" s="297">
        <f t="shared" si="14"/>
        <v>0</v>
      </c>
      <c r="AN45" s="297">
        <f t="shared" si="15"/>
        <v>0</v>
      </c>
      <c r="AO45" s="297">
        <f t="shared" si="16"/>
        <v>0</v>
      </c>
      <c r="AP45" s="297">
        <f t="shared" si="17"/>
        <v>0</v>
      </c>
      <c r="AQ45" s="416"/>
      <c r="AR45" s="416"/>
      <c r="AS45" s="416"/>
      <c r="AT45" s="416"/>
      <c r="AU45" s="416"/>
      <c r="AV45" s="416"/>
      <c r="AW45" s="416"/>
      <c r="AX45" s="416"/>
      <c r="AY45" s="416"/>
      <c r="AZ45" s="416"/>
      <c r="BA45" s="416"/>
      <c r="BB45" s="416"/>
      <c r="BC45" s="297">
        <f t="shared" si="18"/>
        <v>0</v>
      </c>
      <c r="BD45" s="416"/>
      <c r="BE45" s="416"/>
      <c r="BF45" s="416"/>
      <c r="BG45" s="416"/>
      <c r="BH45" s="416"/>
      <c r="BI45" s="416"/>
      <c r="BJ45" s="416"/>
      <c r="BK45" s="416"/>
      <c r="BL45" s="416"/>
      <c r="BM45" s="416"/>
      <c r="BN45" s="416"/>
      <c r="BO45" s="297">
        <f t="shared" si="19"/>
        <v>0</v>
      </c>
      <c r="BP45" s="416"/>
      <c r="BQ45" s="416"/>
      <c r="BR45" s="416"/>
      <c r="BS45" s="416"/>
      <c r="BT45" s="416"/>
      <c r="BU45" s="416"/>
      <c r="BV45" s="416"/>
      <c r="BW45" s="416"/>
      <c r="BX45" s="416"/>
      <c r="BY45" s="416"/>
      <c r="BZ45" s="416"/>
      <c r="CA45" s="297">
        <f t="shared" si="20"/>
        <v>0</v>
      </c>
      <c r="CB45" s="416"/>
      <c r="CC45" s="416"/>
      <c r="CD45" s="416"/>
      <c r="CE45" s="416"/>
      <c r="CF45" s="416"/>
      <c r="CG45" s="416"/>
      <c r="CH45" s="416"/>
      <c r="CI45" s="416"/>
      <c r="CJ45" s="416"/>
      <c r="CK45" s="416"/>
      <c r="CL45" s="416"/>
      <c r="CM45" s="297">
        <f t="shared" si="21"/>
        <v>0</v>
      </c>
      <c r="CN45" s="416"/>
      <c r="CO45" s="416"/>
      <c r="CP45" s="416"/>
      <c r="CQ45" s="416"/>
      <c r="CR45" s="416"/>
      <c r="CS45" s="416"/>
      <c r="CT45" s="416"/>
      <c r="CU45" s="416"/>
      <c r="CV45" s="416"/>
      <c r="CW45" s="416"/>
      <c r="CX45" s="416"/>
      <c r="CY45" s="297">
        <f t="shared" si="22"/>
        <v>0</v>
      </c>
      <c r="CZ45" s="416"/>
      <c r="DA45" s="416"/>
      <c r="DB45" s="416"/>
      <c r="DC45" s="416"/>
      <c r="DD45" s="416"/>
      <c r="DE45" s="416"/>
      <c r="DF45" s="416"/>
      <c r="DG45" s="416"/>
      <c r="DH45" s="416"/>
      <c r="DI45" s="416"/>
      <c r="DJ45" s="416"/>
      <c r="DK45" s="416"/>
      <c r="DL45" s="297">
        <f t="shared" si="23"/>
        <v>331</v>
      </c>
      <c r="DM45" s="416"/>
      <c r="DN45" s="416">
        <v>194</v>
      </c>
      <c r="DO45" s="416">
        <v>137</v>
      </c>
      <c r="DP45" s="416"/>
      <c r="DQ45" s="416"/>
      <c r="DR45" s="416"/>
      <c r="DS45" s="416"/>
      <c r="DT45" s="416"/>
      <c r="DU45" s="416"/>
      <c r="DV45" s="416"/>
      <c r="DW45" s="416"/>
      <c r="DX45" s="297">
        <f t="shared" si="24"/>
        <v>184</v>
      </c>
      <c r="DY45" s="416">
        <v>173</v>
      </c>
      <c r="DZ45" s="416"/>
      <c r="EA45" s="416">
        <v>9</v>
      </c>
      <c r="EB45" s="416"/>
      <c r="EC45" s="416"/>
      <c r="ED45" s="416">
        <v>2</v>
      </c>
      <c r="EE45" s="416"/>
      <c r="EF45" s="416"/>
      <c r="EG45" s="416"/>
      <c r="EH45" s="417"/>
    </row>
    <row r="46" spans="1:138" s="267" customFormat="1" ht="13.5">
      <c r="A46" s="415" t="s">
        <v>362</v>
      </c>
      <c r="B46" s="415">
        <v>8443</v>
      </c>
      <c r="C46" s="415" t="s">
        <v>441</v>
      </c>
      <c r="D46" s="297">
        <f t="shared" si="4"/>
        <v>2222</v>
      </c>
      <c r="E46" s="297">
        <f t="shared" si="5"/>
        <v>1185</v>
      </c>
      <c r="F46" s="297">
        <f t="shared" si="5"/>
        <v>568</v>
      </c>
      <c r="G46" s="297">
        <f t="shared" si="5"/>
        <v>296</v>
      </c>
      <c r="H46" s="297">
        <f t="shared" si="5"/>
        <v>115</v>
      </c>
      <c r="I46" s="297">
        <f t="shared" si="5"/>
        <v>0</v>
      </c>
      <c r="J46" s="297">
        <f t="shared" si="5"/>
        <v>58</v>
      </c>
      <c r="K46" s="297">
        <f t="shared" si="6"/>
        <v>0</v>
      </c>
      <c r="L46" s="297">
        <f t="shared" si="6"/>
        <v>0</v>
      </c>
      <c r="M46" s="297">
        <f t="shared" si="6"/>
        <v>0</v>
      </c>
      <c r="N46" s="297">
        <f t="shared" si="7"/>
        <v>0</v>
      </c>
      <c r="O46" s="297">
        <f t="shared" si="7"/>
        <v>0</v>
      </c>
      <c r="P46" s="297">
        <f t="shared" si="8"/>
        <v>0</v>
      </c>
      <c r="Q46" s="297">
        <f t="shared" si="9"/>
        <v>0</v>
      </c>
      <c r="R46" s="297">
        <f t="shared" si="10"/>
        <v>1035</v>
      </c>
      <c r="S46" s="416">
        <v>982</v>
      </c>
      <c r="T46" s="416"/>
      <c r="U46" s="416"/>
      <c r="V46" s="416"/>
      <c r="W46" s="416"/>
      <c r="X46" s="416">
        <v>53</v>
      </c>
      <c r="Y46" s="416"/>
      <c r="Z46" s="416"/>
      <c r="AA46" s="416"/>
      <c r="AB46" s="297">
        <f t="shared" si="11"/>
        <v>970</v>
      </c>
      <c r="AC46" s="297">
        <f t="shared" si="26"/>
        <v>0</v>
      </c>
      <c r="AD46" s="297">
        <f t="shared" si="26"/>
        <v>563</v>
      </c>
      <c r="AE46" s="297">
        <f t="shared" si="26"/>
        <v>292</v>
      </c>
      <c r="AF46" s="297">
        <f t="shared" si="26"/>
        <v>115</v>
      </c>
      <c r="AG46" s="297">
        <f t="shared" si="26"/>
        <v>0</v>
      </c>
      <c r="AH46" s="297">
        <f t="shared" si="26"/>
        <v>0</v>
      </c>
      <c r="AI46" s="297">
        <f t="shared" si="26"/>
        <v>0</v>
      </c>
      <c r="AJ46" s="297">
        <f t="shared" si="25"/>
        <v>0</v>
      </c>
      <c r="AK46" s="297">
        <f t="shared" si="13"/>
        <v>0</v>
      </c>
      <c r="AL46" s="297">
        <f t="shared" si="14"/>
        <v>0</v>
      </c>
      <c r="AM46" s="297">
        <f t="shared" si="14"/>
        <v>0</v>
      </c>
      <c r="AN46" s="297">
        <f t="shared" si="15"/>
        <v>0</v>
      </c>
      <c r="AO46" s="297">
        <f t="shared" si="16"/>
        <v>0</v>
      </c>
      <c r="AP46" s="297">
        <f t="shared" si="17"/>
        <v>0</v>
      </c>
      <c r="AQ46" s="416"/>
      <c r="AR46" s="416"/>
      <c r="AS46" s="416"/>
      <c r="AT46" s="416"/>
      <c r="AU46" s="416"/>
      <c r="AV46" s="416"/>
      <c r="AW46" s="416"/>
      <c r="AX46" s="416"/>
      <c r="AY46" s="416"/>
      <c r="AZ46" s="416"/>
      <c r="BA46" s="416"/>
      <c r="BB46" s="416"/>
      <c r="BC46" s="297">
        <f t="shared" si="18"/>
        <v>855</v>
      </c>
      <c r="BD46" s="416"/>
      <c r="BE46" s="416">
        <v>563</v>
      </c>
      <c r="BF46" s="416">
        <v>292</v>
      </c>
      <c r="BG46" s="416"/>
      <c r="BH46" s="416"/>
      <c r="BI46" s="416"/>
      <c r="BJ46" s="416"/>
      <c r="BK46" s="416"/>
      <c r="BL46" s="416"/>
      <c r="BM46" s="416"/>
      <c r="BN46" s="416"/>
      <c r="BO46" s="297">
        <f t="shared" si="19"/>
        <v>0</v>
      </c>
      <c r="BP46" s="416"/>
      <c r="BQ46" s="416"/>
      <c r="BR46" s="416"/>
      <c r="BS46" s="416"/>
      <c r="BT46" s="416"/>
      <c r="BU46" s="416"/>
      <c r="BV46" s="416"/>
      <c r="BW46" s="416"/>
      <c r="BX46" s="416"/>
      <c r="BY46" s="416"/>
      <c r="BZ46" s="416"/>
      <c r="CA46" s="297">
        <f t="shared" si="20"/>
        <v>0</v>
      </c>
      <c r="CB46" s="416"/>
      <c r="CC46" s="416"/>
      <c r="CD46" s="416"/>
      <c r="CE46" s="416"/>
      <c r="CF46" s="416"/>
      <c r="CG46" s="416"/>
      <c r="CH46" s="416"/>
      <c r="CI46" s="416"/>
      <c r="CJ46" s="416"/>
      <c r="CK46" s="416"/>
      <c r="CL46" s="416"/>
      <c r="CM46" s="297">
        <f t="shared" si="21"/>
        <v>0</v>
      </c>
      <c r="CN46" s="416"/>
      <c r="CO46" s="416"/>
      <c r="CP46" s="416"/>
      <c r="CQ46" s="416"/>
      <c r="CR46" s="416"/>
      <c r="CS46" s="416"/>
      <c r="CT46" s="416"/>
      <c r="CU46" s="416"/>
      <c r="CV46" s="416"/>
      <c r="CW46" s="416"/>
      <c r="CX46" s="416"/>
      <c r="CY46" s="297">
        <f t="shared" si="22"/>
        <v>0</v>
      </c>
      <c r="CZ46" s="416"/>
      <c r="DA46" s="416"/>
      <c r="DB46" s="416"/>
      <c r="DC46" s="416"/>
      <c r="DD46" s="416"/>
      <c r="DE46" s="416"/>
      <c r="DF46" s="416"/>
      <c r="DG46" s="416"/>
      <c r="DH46" s="416"/>
      <c r="DI46" s="416"/>
      <c r="DJ46" s="416"/>
      <c r="DK46" s="416"/>
      <c r="DL46" s="297">
        <f t="shared" si="23"/>
        <v>115</v>
      </c>
      <c r="DM46" s="416"/>
      <c r="DN46" s="416"/>
      <c r="DO46" s="416"/>
      <c r="DP46" s="416">
        <v>115</v>
      </c>
      <c r="DQ46" s="416"/>
      <c r="DR46" s="416"/>
      <c r="DS46" s="416"/>
      <c r="DT46" s="416"/>
      <c r="DU46" s="416"/>
      <c r="DV46" s="416"/>
      <c r="DW46" s="416"/>
      <c r="DX46" s="297">
        <f t="shared" si="24"/>
        <v>217</v>
      </c>
      <c r="DY46" s="416">
        <v>203</v>
      </c>
      <c r="DZ46" s="416">
        <v>5</v>
      </c>
      <c r="EA46" s="416">
        <v>4</v>
      </c>
      <c r="EB46" s="416"/>
      <c r="EC46" s="416"/>
      <c r="ED46" s="416">
        <v>5</v>
      </c>
      <c r="EE46" s="416"/>
      <c r="EF46" s="416"/>
      <c r="EG46" s="416"/>
      <c r="EH46" s="417" t="s">
        <v>403</v>
      </c>
    </row>
    <row r="47" spans="1:138" s="267" customFormat="1" ht="13.5">
      <c r="A47" s="415" t="s">
        <v>362</v>
      </c>
      <c r="B47" s="415">
        <v>8447</v>
      </c>
      <c r="C47" s="415" t="s">
        <v>442</v>
      </c>
      <c r="D47" s="297">
        <f t="shared" si="4"/>
        <v>785</v>
      </c>
      <c r="E47" s="297">
        <f t="shared" si="5"/>
        <v>349</v>
      </c>
      <c r="F47" s="297">
        <f t="shared" si="5"/>
        <v>144</v>
      </c>
      <c r="G47" s="297">
        <f t="shared" si="5"/>
        <v>101</v>
      </c>
      <c r="H47" s="297">
        <f t="shared" si="5"/>
        <v>0</v>
      </c>
      <c r="I47" s="297">
        <f t="shared" si="5"/>
        <v>0</v>
      </c>
      <c r="J47" s="297">
        <f t="shared" si="5"/>
        <v>0</v>
      </c>
      <c r="K47" s="297">
        <f t="shared" si="6"/>
        <v>0</v>
      </c>
      <c r="L47" s="297">
        <f t="shared" si="6"/>
        <v>0</v>
      </c>
      <c r="M47" s="297">
        <f t="shared" si="6"/>
        <v>191</v>
      </c>
      <c r="N47" s="297">
        <f t="shared" si="7"/>
        <v>0</v>
      </c>
      <c r="O47" s="297">
        <f t="shared" si="7"/>
        <v>0</v>
      </c>
      <c r="P47" s="297">
        <f t="shared" si="8"/>
        <v>0</v>
      </c>
      <c r="Q47" s="297">
        <f t="shared" si="9"/>
        <v>0</v>
      </c>
      <c r="R47" s="297">
        <f t="shared" si="10"/>
        <v>450</v>
      </c>
      <c r="S47" s="416">
        <v>349</v>
      </c>
      <c r="T47" s="416"/>
      <c r="U47" s="416">
        <v>101</v>
      </c>
      <c r="V47" s="416"/>
      <c r="W47" s="416"/>
      <c r="X47" s="416"/>
      <c r="Y47" s="416"/>
      <c r="Z47" s="416"/>
      <c r="AA47" s="416"/>
      <c r="AB47" s="297">
        <f t="shared" si="11"/>
        <v>335</v>
      </c>
      <c r="AC47" s="297">
        <f t="shared" si="26"/>
        <v>0</v>
      </c>
      <c r="AD47" s="297">
        <f t="shared" si="26"/>
        <v>144</v>
      </c>
      <c r="AE47" s="297">
        <f t="shared" si="26"/>
        <v>0</v>
      </c>
      <c r="AF47" s="297">
        <f t="shared" si="26"/>
        <v>0</v>
      </c>
      <c r="AG47" s="297">
        <f t="shared" si="26"/>
        <v>0</v>
      </c>
      <c r="AH47" s="297">
        <f t="shared" si="26"/>
        <v>0</v>
      </c>
      <c r="AI47" s="297">
        <f t="shared" si="26"/>
        <v>0</v>
      </c>
      <c r="AJ47" s="297">
        <f t="shared" si="25"/>
        <v>0</v>
      </c>
      <c r="AK47" s="297">
        <f t="shared" si="13"/>
        <v>191</v>
      </c>
      <c r="AL47" s="297">
        <f t="shared" si="14"/>
        <v>0</v>
      </c>
      <c r="AM47" s="297">
        <f t="shared" si="14"/>
        <v>0</v>
      </c>
      <c r="AN47" s="297">
        <f t="shared" si="15"/>
        <v>0</v>
      </c>
      <c r="AO47" s="297">
        <f t="shared" si="16"/>
        <v>0</v>
      </c>
      <c r="AP47" s="297">
        <f t="shared" si="17"/>
        <v>193</v>
      </c>
      <c r="AQ47" s="416"/>
      <c r="AR47" s="416">
        <v>2</v>
      </c>
      <c r="AS47" s="416"/>
      <c r="AT47" s="416"/>
      <c r="AU47" s="416"/>
      <c r="AV47" s="416"/>
      <c r="AW47" s="416"/>
      <c r="AX47" s="416"/>
      <c r="AY47" s="416">
        <v>191</v>
      </c>
      <c r="AZ47" s="416"/>
      <c r="BA47" s="416"/>
      <c r="BB47" s="416"/>
      <c r="BC47" s="297">
        <f t="shared" si="18"/>
        <v>99</v>
      </c>
      <c r="BD47" s="416"/>
      <c r="BE47" s="416">
        <v>99</v>
      </c>
      <c r="BF47" s="416"/>
      <c r="BG47" s="416"/>
      <c r="BH47" s="416"/>
      <c r="BI47" s="416"/>
      <c r="BJ47" s="416"/>
      <c r="BK47" s="416"/>
      <c r="BL47" s="416"/>
      <c r="BM47" s="416"/>
      <c r="BN47" s="416"/>
      <c r="BO47" s="297">
        <f t="shared" si="19"/>
        <v>0</v>
      </c>
      <c r="BP47" s="416"/>
      <c r="BQ47" s="416"/>
      <c r="BR47" s="416"/>
      <c r="BS47" s="416"/>
      <c r="BT47" s="416"/>
      <c r="BU47" s="416"/>
      <c r="BV47" s="416"/>
      <c r="BW47" s="416"/>
      <c r="BX47" s="416"/>
      <c r="BY47" s="416"/>
      <c r="BZ47" s="416"/>
      <c r="CA47" s="297">
        <f t="shared" si="20"/>
        <v>0</v>
      </c>
      <c r="CB47" s="416"/>
      <c r="CC47" s="416"/>
      <c r="CD47" s="416"/>
      <c r="CE47" s="416"/>
      <c r="CF47" s="416"/>
      <c r="CG47" s="416"/>
      <c r="CH47" s="416"/>
      <c r="CI47" s="416"/>
      <c r="CJ47" s="416"/>
      <c r="CK47" s="416"/>
      <c r="CL47" s="416"/>
      <c r="CM47" s="297">
        <f t="shared" si="21"/>
        <v>0</v>
      </c>
      <c r="CN47" s="416"/>
      <c r="CO47" s="416"/>
      <c r="CP47" s="416"/>
      <c r="CQ47" s="416"/>
      <c r="CR47" s="416"/>
      <c r="CS47" s="416"/>
      <c r="CT47" s="416"/>
      <c r="CU47" s="416"/>
      <c r="CV47" s="416"/>
      <c r="CW47" s="416"/>
      <c r="CX47" s="416"/>
      <c r="CY47" s="297">
        <f t="shared" si="22"/>
        <v>0</v>
      </c>
      <c r="CZ47" s="416"/>
      <c r="DA47" s="416"/>
      <c r="DB47" s="416"/>
      <c r="DC47" s="416"/>
      <c r="DD47" s="416"/>
      <c r="DE47" s="416"/>
      <c r="DF47" s="416"/>
      <c r="DG47" s="416"/>
      <c r="DH47" s="416"/>
      <c r="DI47" s="416"/>
      <c r="DJ47" s="416"/>
      <c r="DK47" s="416"/>
      <c r="DL47" s="297">
        <f t="shared" si="23"/>
        <v>43</v>
      </c>
      <c r="DM47" s="416"/>
      <c r="DN47" s="416">
        <v>43</v>
      </c>
      <c r="DO47" s="416"/>
      <c r="DP47" s="416"/>
      <c r="DQ47" s="416"/>
      <c r="DR47" s="416"/>
      <c r="DS47" s="416"/>
      <c r="DT47" s="416"/>
      <c r="DU47" s="416"/>
      <c r="DV47" s="416"/>
      <c r="DW47" s="416"/>
      <c r="DX47" s="297">
        <f t="shared" si="24"/>
        <v>0</v>
      </c>
      <c r="DY47" s="416"/>
      <c r="DZ47" s="416"/>
      <c r="EA47" s="416"/>
      <c r="EB47" s="416"/>
      <c r="EC47" s="416"/>
      <c r="ED47" s="416"/>
      <c r="EE47" s="416"/>
      <c r="EF47" s="416"/>
      <c r="EG47" s="416"/>
      <c r="EH47" s="417"/>
    </row>
    <row r="48" spans="1:138" s="267" customFormat="1" ht="13.5">
      <c r="A48" s="415" t="s">
        <v>362</v>
      </c>
      <c r="B48" s="415">
        <v>8521</v>
      </c>
      <c r="C48" s="415" t="s">
        <v>443</v>
      </c>
      <c r="D48" s="297">
        <f t="shared" si="4"/>
        <v>487</v>
      </c>
      <c r="E48" s="297">
        <f t="shared" si="5"/>
        <v>126</v>
      </c>
      <c r="F48" s="297">
        <f t="shared" si="5"/>
        <v>182</v>
      </c>
      <c r="G48" s="297">
        <f t="shared" si="5"/>
        <v>144</v>
      </c>
      <c r="H48" s="297">
        <f t="shared" si="5"/>
        <v>32</v>
      </c>
      <c r="I48" s="297">
        <f t="shared" si="5"/>
        <v>0</v>
      </c>
      <c r="J48" s="297">
        <f t="shared" si="5"/>
        <v>0</v>
      </c>
      <c r="K48" s="297">
        <f t="shared" si="6"/>
        <v>0</v>
      </c>
      <c r="L48" s="297">
        <f t="shared" si="6"/>
        <v>0</v>
      </c>
      <c r="M48" s="297">
        <f t="shared" si="6"/>
        <v>0</v>
      </c>
      <c r="N48" s="297">
        <f t="shared" si="7"/>
        <v>0</v>
      </c>
      <c r="O48" s="297">
        <f t="shared" si="7"/>
        <v>0</v>
      </c>
      <c r="P48" s="297">
        <f t="shared" si="8"/>
        <v>0</v>
      </c>
      <c r="Q48" s="297">
        <f t="shared" si="9"/>
        <v>3</v>
      </c>
      <c r="R48" s="297">
        <f t="shared" si="10"/>
        <v>335</v>
      </c>
      <c r="S48" s="416">
        <v>126</v>
      </c>
      <c r="T48" s="416">
        <v>30</v>
      </c>
      <c r="U48" s="416">
        <v>144</v>
      </c>
      <c r="V48" s="416">
        <v>32</v>
      </c>
      <c r="W48" s="416"/>
      <c r="X48" s="416"/>
      <c r="Y48" s="416"/>
      <c r="Z48" s="416"/>
      <c r="AA48" s="416">
        <v>3</v>
      </c>
      <c r="AB48" s="297">
        <f t="shared" si="11"/>
        <v>152</v>
      </c>
      <c r="AC48" s="297">
        <f t="shared" si="26"/>
        <v>0</v>
      </c>
      <c r="AD48" s="297">
        <f t="shared" si="26"/>
        <v>152</v>
      </c>
      <c r="AE48" s="297">
        <f t="shared" si="26"/>
        <v>0</v>
      </c>
      <c r="AF48" s="297">
        <f t="shared" si="26"/>
        <v>0</v>
      </c>
      <c r="AG48" s="297">
        <f t="shared" si="26"/>
        <v>0</v>
      </c>
      <c r="AH48" s="297">
        <f t="shared" si="26"/>
        <v>0</v>
      </c>
      <c r="AI48" s="297">
        <f t="shared" si="26"/>
        <v>0</v>
      </c>
      <c r="AJ48" s="297">
        <f t="shared" si="25"/>
        <v>0</v>
      </c>
      <c r="AK48" s="297">
        <f t="shared" si="13"/>
        <v>0</v>
      </c>
      <c r="AL48" s="297">
        <f t="shared" si="14"/>
        <v>0</v>
      </c>
      <c r="AM48" s="297">
        <f t="shared" si="14"/>
        <v>0</v>
      </c>
      <c r="AN48" s="297">
        <f t="shared" si="15"/>
        <v>0</v>
      </c>
      <c r="AO48" s="297">
        <f t="shared" si="16"/>
        <v>0</v>
      </c>
      <c r="AP48" s="297">
        <f t="shared" si="17"/>
        <v>0</v>
      </c>
      <c r="AQ48" s="416"/>
      <c r="AR48" s="416"/>
      <c r="AS48" s="416"/>
      <c r="AT48" s="416"/>
      <c r="AU48" s="416"/>
      <c r="AV48" s="416"/>
      <c r="AW48" s="416"/>
      <c r="AX48" s="416"/>
      <c r="AY48" s="416"/>
      <c r="AZ48" s="416"/>
      <c r="BA48" s="416"/>
      <c r="BB48" s="416"/>
      <c r="BC48" s="297">
        <f t="shared" si="18"/>
        <v>152</v>
      </c>
      <c r="BD48" s="416"/>
      <c r="BE48" s="416">
        <v>152</v>
      </c>
      <c r="BF48" s="416"/>
      <c r="BG48" s="416"/>
      <c r="BH48" s="416"/>
      <c r="BI48" s="416"/>
      <c r="BJ48" s="416"/>
      <c r="BK48" s="416"/>
      <c r="BL48" s="416"/>
      <c r="BM48" s="416"/>
      <c r="BN48" s="416"/>
      <c r="BO48" s="297">
        <f t="shared" si="19"/>
        <v>0</v>
      </c>
      <c r="BP48" s="416"/>
      <c r="BQ48" s="416"/>
      <c r="BR48" s="416"/>
      <c r="BS48" s="416"/>
      <c r="BT48" s="416"/>
      <c r="BU48" s="416"/>
      <c r="BV48" s="416"/>
      <c r="BW48" s="416"/>
      <c r="BX48" s="416"/>
      <c r="BY48" s="416"/>
      <c r="BZ48" s="416"/>
      <c r="CA48" s="297">
        <f t="shared" si="20"/>
        <v>0</v>
      </c>
      <c r="CB48" s="416"/>
      <c r="CC48" s="416"/>
      <c r="CD48" s="416"/>
      <c r="CE48" s="416"/>
      <c r="CF48" s="416"/>
      <c r="CG48" s="416"/>
      <c r="CH48" s="416"/>
      <c r="CI48" s="416"/>
      <c r="CJ48" s="416"/>
      <c r="CK48" s="416"/>
      <c r="CL48" s="416"/>
      <c r="CM48" s="297">
        <f t="shared" si="21"/>
        <v>0</v>
      </c>
      <c r="CN48" s="416"/>
      <c r="CO48" s="416"/>
      <c r="CP48" s="416"/>
      <c r="CQ48" s="416"/>
      <c r="CR48" s="416"/>
      <c r="CS48" s="416"/>
      <c r="CT48" s="416"/>
      <c r="CU48" s="416"/>
      <c r="CV48" s="416"/>
      <c r="CW48" s="416"/>
      <c r="CX48" s="416"/>
      <c r="CY48" s="297">
        <f t="shared" si="22"/>
        <v>0</v>
      </c>
      <c r="CZ48" s="416"/>
      <c r="DA48" s="416"/>
      <c r="DB48" s="416"/>
      <c r="DC48" s="416"/>
      <c r="DD48" s="416"/>
      <c r="DE48" s="416"/>
      <c r="DF48" s="416"/>
      <c r="DG48" s="416"/>
      <c r="DH48" s="416"/>
      <c r="DI48" s="416"/>
      <c r="DJ48" s="416"/>
      <c r="DK48" s="416"/>
      <c r="DL48" s="297">
        <f t="shared" si="23"/>
        <v>0</v>
      </c>
      <c r="DM48" s="416"/>
      <c r="DN48" s="416"/>
      <c r="DO48" s="416"/>
      <c r="DP48" s="416"/>
      <c r="DQ48" s="416"/>
      <c r="DR48" s="416"/>
      <c r="DS48" s="416"/>
      <c r="DT48" s="416"/>
      <c r="DU48" s="416"/>
      <c r="DV48" s="416"/>
      <c r="DW48" s="416"/>
      <c r="DX48" s="297">
        <f t="shared" si="24"/>
        <v>0</v>
      </c>
      <c r="DY48" s="416"/>
      <c r="DZ48" s="416"/>
      <c r="EA48" s="416"/>
      <c r="EB48" s="416"/>
      <c r="EC48" s="416"/>
      <c r="ED48" s="416"/>
      <c r="EE48" s="416"/>
      <c r="EF48" s="416"/>
      <c r="EG48" s="416"/>
      <c r="EH48" s="417" t="s">
        <v>403</v>
      </c>
    </row>
    <row r="49" spans="1:138" s="267" customFormat="1" ht="13.5">
      <c r="A49" s="415" t="s">
        <v>362</v>
      </c>
      <c r="B49" s="415">
        <v>8542</v>
      </c>
      <c r="C49" s="415" t="s">
        <v>444</v>
      </c>
      <c r="D49" s="297">
        <f t="shared" si="4"/>
        <v>317</v>
      </c>
      <c r="E49" s="297">
        <f t="shared" si="5"/>
        <v>192</v>
      </c>
      <c r="F49" s="297">
        <f t="shared" si="5"/>
        <v>73</v>
      </c>
      <c r="G49" s="297">
        <f t="shared" si="5"/>
        <v>21</v>
      </c>
      <c r="H49" s="297">
        <f t="shared" si="5"/>
        <v>30</v>
      </c>
      <c r="I49" s="297">
        <f t="shared" si="5"/>
        <v>0</v>
      </c>
      <c r="J49" s="297">
        <f t="shared" si="5"/>
        <v>1</v>
      </c>
      <c r="K49" s="297">
        <f t="shared" si="6"/>
        <v>0</v>
      </c>
      <c r="L49" s="297">
        <f t="shared" si="6"/>
        <v>0</v>
      </c>
      <c r="M49" s="297">
        <f t="shared" si="6"/>
        <v>0</v>
      </c>
      <c r="N49" s="297">
        <f t="shared" si="7"/>
        <v>0</v>
      </c>
      <c r="O49" s="297">
        <f t="shared" si="7"/>
        <v>0</v>
      </c>
      <c r="P49" s="297">
        <f t="shared" si="8"/>
        <v>0</v>
      </c>
      <c r="Q49" s="297">
        <f t="shared" si="9"/>
        <v>0</v>
      </c>
      <c r="R49" s="297">
        <f t="shared" si="10"/>
        <v>121</v>
      </c>
      <c r="S49" s="416">
        <v>121</v>
      </c>
      <c r="T49" s="416"/>
      <c r="U49" s="416"/>
      <c r="V49" s="416"/>
      <c r="W49" s="416"/>
      <c r="X49" s="416"/>
      <c r="Y49" s="416"/>
      <c r="Z49" s="416"/>
      <c r="AA49" s="416"/>
      <c r="AB49" s="297">
        <f t="shared" si="11"/>
        <v>124</v>
      </c>
      <c r="AC49" s="297">
        <f t="shared" si="26"/>
        <v>4</v>
      </c>
      <c r="AD49" s="297">
        <f t="shared" si="26"/>
        <v>71</v>
      </c>
      <c r="AE49" s="297">
        <f t="shared" si="26"/>
        <v>19</v>
      </c>
      <c r="AF49" s="297">
        <f t="shared" si="26"/>
        <v>30</v>
      </c>
      <c r="AG49" s="297">
        <f t="shared" si="26"/>
        <v>0</v>
      </c>
      <c r="AH49" s="297">
        <f t="shared" si="26"/>
        <v>0</v>
      </c>
      <c r="AI49" s="297">
        <f t="shared" si="26"/>
        <v>0</v>
      </c>
      <c r="AJ49" s="297">
        <f t="shared" si="25"/>
        <v>0</v>
      </c>
      <c r="AK49" s="297">
        <f t="shared" si="13"/>
        <v>0</v>
      </c>
      <c r="AL49" s="297">
        <f t="shared" si="14"/>
        <v>0</v>
      </c>
      <c r="AM49" s="297">
        <f t="shared" si="14"/>
        <v>0</v>
      </c>
      <c r="AN49" s="297">
        <f t="shared" si="15"/>
        <v>0</v>
      </c>
      <c r="AO49" s="297">
        <f t="shared" si="16"/>
        <v>0</v>
      </c>
      <c r="AP49" s="297">
        <f t="shared" si="17"/>
        <v>0</v>
      </c>
      <c r="AQ49" s="416"/>
      <c r="AR49" s="416"/>
      <c r="AS49" s="416"/>
      <c r="AT49" s="416"/>
      <c r="AU49" s="416"/>
      <c r="AV49" s="416"/>
      <c r="AW49" s="416"/>
      <c r="AX49" s="416"/>
      <c r="AY49" s="416"/>
      <c r="AZ49" s="416"/>
      <c r="BA49" s="416"/>
      <c r="BB49" s="416"/>
      <c r="BC49" s="297">
        <f t="shared" si="18"/>
        <v>124</v>
      </c>
      <c r="BD49" s="416">
        <v>4</v>
      </c>
      <c r="BE49" s="416">
        <v>71</v>
      </c>
      <c r="BF49" s="416">
        <v>19</v>
      </c>
      <c r="BG49" s="416">
        <v>30</v>
      </c>
      <c r="BH49" s="416"/>
      <c r="BI49" s="416"/>
      <c r="BJ49" s="416"/>
      <c r="BK49" s="416"/>
      <c r="BL49" s="416"/>
      <c r="BM49" s="416"/>
      <c r="BN49" s="416"/>
      <c r="BO49" s="297">
        <f t="shared" si="19"/>
        <v>0</v>
      </c>
      <c r="BP49" s="416"/>
      <c r="BQ49" s="416"/>
      <c r="BR49" s="416"/>
      <c r="BS49" s="416"/>
      <c r="BT49" s="416"/>
      <c r="BU49" s="416"/>
      <c r="BV49" s="416"/>
      <c r="BW49" s="416"/>
      <c r="BX49" s="416"/>
      <c r="BY49" s="416"/>
      <c r="BZ49" s="416"/>
      <c r="CA49" s="297">
        <f t="shared" si="20"/>
        <v>0</v>
      </c>
      <c r="CB49" s="416"/>
      <c r="CC49" s="416"/>
      <c r="CD49" s="416"/>
      <c r="CE49" s="416"/>
      <c r="CF49" s="416"/>
      <c r="CG49" s="416"/>
      <c r="CH49" s="416"/>
      <c r="CI49" s="416"/>
      <c r="CJ49" s="416"/>
      <c r="CK49" s="416"/>
      <c r="CL49" s="416"/>
      <c r="CM49" s="297">
        <f t="shared" si="21"/>
        <v>0</v>
      </c>
      <c r="CN49" s="416"/>
      <c r="CO49" s="416"/>
      <c r="CP49" s="416"/>
      <c r="CQ49" s="416"/>
      <c r="CR49" s="416"/>
      <c r="CS49" s="416"/>
      <c r="CT49" s="416"/>
      <c r="CU49" s="416"/>
      <c r="CV49" s="416"/>
      <c r="CW49" s="416"/>
      <c r="CX49" s="416"/>
      <c r="CY49" s="297">
        <f t="shared" si="22"/>
        <v>0</v>
      </c>
      <c r="CZ49" s="416"/>
      <c r="DA49" s="416"/>
      <c r="DB49" s="416"/>
      <c r="DC49" s="416"/>
      <c r="DD49" s="416"/>
      <c r="DE49" s="416"/>
      <c r="DF49" s="416"/>
      <c r="DG49" s="416"/>
      <c r="DH49" s="416"/>
      <c r="DI49" s="416"/>
      <c r="DJ49" s="416"/>
      <c r="DK49" s="416"/>
      <c r="DL49" s="297">
        <f t="shared" si="23"/>
        <v>0</v>
      </c>
      <c r="DM49" s="416"/>
      <c r="DN49" s="416"/>
      <c r="DO49" s="416"/>
      <c r="DP49" s="416"/>
      <c r="DQ49" s="416"/>
      <c r="DR49" s="416"/>
      <c r="DS49" s="416"/>
      <c r="DT49" s="416"/>
      <c r="DU49" s="416"/>
      <c r="DV49" s="416"/>
      <c r="DW49" s="416"/>
      <c r="DX49" s="297">
        <f t="shared" si="24"/>
        <v>72</v>
      </c>
      <c r="DY49" s="416">
        <v>67</v>
      </c>
      <c r="DZ49" s="416">
        <v>2</v>
      </c>
      <c r="EA49" s="416">
        <v>2</v>
      </c>
      <c r="EB49" s="416"/>
      <c r="EC49" s="416"/>
      <c r="ED49" s="416">
        <v>1</v>
      </c>
      <c r="EE49" s="416"/>
      <c r="EF49" s="416"/>
      <c r="EG49" s="416"/>
      <c r="EH49" s="417" t="s">
        <v>403</v>
      </c>
    </row>
    <row r="50" spans="1:138" s="267" customFormat="1" ht="13.5">
      <c r="A50" s="415" t="s">
        <v>362</v>
      </c>
      <c r="B50" s="415">
        <v>8546</v>
      </c>
      <c r="C50" s="415" t="s">
        <v>445</v>
      </c>
      <c r="D50" s="297">
        <f t="shared" si="4"/>
        <v>1100</v>
      </c>
      <c r="E50" s="297">
        <f t="shared" si="5"/>
        <v>716</v>
      </c>
      <c r="F50" s="297">
        <f t="shared" si="5"/>
        <v>187</v>
      </c>
      <c r="G50" s="297">
        <f t="shared" si="5"/>
        <v>63</v>
      </c>
      <c r="H50" s="297">
        <f aca="true" t="shared" si="27" ref="E50:J51">SUM(V50,AF50,EB50)</f>
        <v>76</v>
      </c>
      <c r="I50" s="297">
        <f t="shared" si="27"/>
        <v>0</v>
      </c>
      <c r="J50" s="297">
        <f t="shared" si="27"/>
        <v>54</v>
      </c>
      <c r="K50" s="297">
        <f t="shared" si="6"/>
        <v>0</v>
      </c>
      <c r="L50" s="297">
        <f t="shared" si="6"/>
        <v>0</v>
      </c>
      <c r="M50" s="297">
        <f t="shared" si="6"/>
        <v>0</v>
      </c>
      <c r="N50" s="297">
        <f t="shared" si="7"/>
        <v>0</v>
      </c>
      <c r="O50" s="297">
        <f t="shared" si="7"/>
        <v>0</v>
      </c>
      <c r="P50" s="297">
        <f t="shared" si="8"/>
        <v>0</v>
      </c>
      <c r="Q50" s="297">
        <f t="shared" si="9"/>
        <v>4</v>
      </c>
      <c r="R50" s="297">
        <f t="shared" si="10"/>
        <v>452</v>
      </c>
      <c r="S50" s="416">
        <v>403</v>
      </c>
      <c r="T50" s="416"/>
      <c r="U50" s="416"/>
      <c r="V50" s="416"/>
      <c r="W50" s="416"/>
      <c r="X50" s="416">
        <v>48</v>
      </c>
      <c r="Y50" s="416"/>
      <c r="Z50" s="416"/>
      <c r="AA50" s="416">
        <v>1</v>
      </c>
      <c r="AB50" s="297">
        <f t="shared" si="11"/>
        <v>317</v>
      </c>
      <c r="AC50" s="297">
        <f t="shared" si="26"/>
        <v>10</v>
      </c>
      <c r="AD50" s="297">
        <f t="shared" si="26"/>
        <v>181</v>
      </c>
      <c r="AE50" s="297">
        <f t="shared" si="26"/>
        <v>47</v>
      </c>
      <c r="AF50" s="297">
        <f t="shared" si="26"/>
        <v>76</v>
      </c>
      <c r="AG50" s="297">
        <f t="shared" si="26"/>
        <v>0</v>
      </c>
      <c r="AH50" s="297">
        <f t="shared" si="26"/>
        <v>0</v>
      </c>
      <c r="AI50" s="297">
        <f t="shared" si="26"/>
        <v>0</v>
      </c>
      <c r="AJ50" s="297">
        <f t="shared" si="25"/>
        <v>0</v>
      </c>
      <c r="AK50" s="297">
        <f t="shared" si="13"/>
        <v>0</v>
      </c>
      <c r="AL50" s="297">
        <f t="shared" si="14"/>
        <v>0</v>
      </c>
      <c r="AM50" s="297">
        <f t="shared" si="14"/>
        <v>0</v>
      </c>
      <c r="AN50" s="297">
        <f t="shared" si="15"/>
        <v>0</v>
      </c>
      <c r="AO50" s="297">
        <f t="shared" si="16"/>
        <v>3</v>
      </c>
      <c r="AP50" s="297">
        <f t="shared" si="17"/>
        <v>0</v>
      </c>
      <c r="AQ50" s="416"/>
      <c r="AR50" s="416"/>
      <c r="AS50" s="416"/>
      <c r="AT50" s="416"/>
      <c r="AU50" s="416"/>
      <c r="AV50" s="416"/>
      <c r="AW50" s="416"/>
      <c r="AX50" s="416"/>
      <c r="AY50" s="416"/>
      <c r="AZ50" s="416"/>
      <c r="BA50" s="416"/>
      <c r="BB50" s="416"/>
      <c r="BC50" s="297">
        <f t="shared" si="18"/>
        <v>317</v>
      </c>
      <c r="BD50" s="416">
        <v>10</v>
      </c>
      <c r="BE50" s="416">
        <v>181</v>
      </c>
      <c r="BF50" s="416">
        <v>47</v>
      </c>
      <c r="BG50" s="416">
        <v>76</v>
      </c>
      <c r="BH50" s="416"/>
      <c r="BI50" s="416"/>
      <c r="BJ50" s="416"/>
      <c r="BK50" s="416"/>
      <c r="BL50" s="416"/>
      <c r="BM50" s="416"/>
      <c r="BN50" s="416">
        <v>3</v>
      </c>
      <c r="BO50" s="297">
        <f t="shared" si="19"/>
        <v>0</v>
      </c>
      <c r="BP50" s="416"/>
      <c r="BQ50" s="416"/>
      <c r="BR50" s="416"/>
      <c r="BS50" s="416"/>
      <c r="BT50" s="416"/>
      <c r="BU50" s="416"/>
      <c r="BV50" s="416"/>
      <c r="BW50" s="416"/>
      <c r="BX50" s="416"/>
      <c r="BY50" s="416"/>
      <c r="BZ50" s="416"/>
      <c r="CA50" s="297">
        <f t="shared" si="20"/>
        <v>0</v>
      </c>
      <c r="CB50" s="416"/>
      <c r="CC50" s="416"/>
      <c r="CD50" s="416"/>
      <c r="CE50" s="416"/>
      <c r="CF50" s="416"/>
      <c r="CG50" s="416"/>
      <c r="CH50" s="416"/>
      <c r="CI50" s="416"/>
      <c r="CJ50" s="416"/>
      <c r="CK50" s="416"/>
      <c r="CL50" s="416"/>
      <c r="CM50" s="297">
        <f t="shared" si="21"/>
        <v>0</v>
      </c>
      <c r="CN50" s="416"/>
      <c r="CO50" s="416"/>
      <c r="CP50" s="416"/>
      <c r="CQ50" s="416"/>
      <c r="CR50" s="416"/>
      <c r="CS50" s="416"/>
      <c r="CT50" s="416"/>
      <c r="CU50" s="416"/>
      <c r="CV50" s="416"/>
      <c r="CW50" s="416"/>
      <c r="CX50" s="416"/>
      <c r="CY50" s="297">
        <f t="shared" si="22"/>
        <v>0</v>
      </c>
      <c r="CZ50" s="416"/>
      <c r="DA50" s="416"/>
      <c r="DB50" s="416"/>
      <c r="DC50" s="416"/>
      <c r="DD50" s="416"/>
      <c r="DE50" s="416"/>
      <c r="DF50" s="416"/>
      <c r="DG50" s="416"/>
      <c r="DH50" s="416"/>
      <c r="DI50" s="416"/>
      <c r="DJ50" s="416"/>
      <c r="DK50" s="416"/>
      <c r="DL50" s="297">
        <f t="shared" si="23"/>
        <v>0</v>
      </c>
      <c r="DM50" s="416"/>
      <c r="DN50" s="416"/>
      <c r="DO50" s="416"/>
      <c r="DP50" s="416"/>
      <c r="DQ50" s="416"/>
      <c r="DR50" s="416"/>
      <c r="DS50" s="416"/>
      <c r="DT50" s="416"/>
      <c r="DU50" s="416"/>
      <c r="DV50" s="416"/>
      <c r="DW50" s="416"/>
      <c r="DX50" s="297">
        <f t="shared" si="24"/>
        <v>331</v>
      </c>
      <c r="DY50" s="416">
        <v>303</v>
      </c>
      <c r="DZ50" s="416">
        <v>6</v>
      </c>
      <c r="EA50" s="416">
        <v>16</v>
      </c>
      <c r="EB50" s="416"/>
      <c r="EC50" s="416"/>
      <c r="ED50" s="416">
        <v>6</v>
      </c>
      <c r="EE50" s="416"/>
      <c r="EF50" s="416"/>
      <c r="EG50" s="416"/>
      <c r="EH50" s="417" t="s">
        <v>403</v>
      </c>
    </row>
    <row r="51" spans="1:138" s="267" customFormat="1" ht="13.5">
      <c r="A51" s="415" t="s">
        <v>362</v>
      </c>
      <c r="B51" s="415">
        <v>8564</v>
      </c>
      <c r="C51" s="415" t="s">
        <v>446</v>
      </c>
      <c r="D51" s="297">
        <f t="shared" si="4"/>
        <v>1408</v>
      </c>
      <c r="E51" s="297">
        <f t="shared" si="27"/>
        <v>657</v>
      </c>
      <c r="F51" s="297">
        <f t="shared" si="27"/>
        <v>241</v>
      </c>
      <c r="G51" s="297">
        <f t="shared" si="27"/>
        <v>111</v>
      </c>
      <c r="H51" s="297">
        <f t="shared" si="27"/>
        <v>30</v>
      </c>
      <c r="I51" s="297">
        <f t="shared" si="27"/>
        <v>0</v>
      </c>
      <c r="J51" s="297">
        <f t="shared" si="27"/>
        <v>15</v>
      </c>
      <c r="K51" s="297">
        <f t="shared" si="6"/>
        <v>0</v>
      </c>
      <c r="L51" s="297">
        <f t="shared" si="6"/>
        <v>0</v>
      </c>
      <c r="M51" s="297">
        <f t="shared" si="6"/>
        <v>350</v>
      </c>
      <c r="N51" s="297">
        <f t="shared" si="7"/>
        <v>0</v>
      </c>
      <c r="O51" s="297">
        <f t="shared" si="7"/>
        <v>0</v>
      </c>
      <c r="P51" s="297">
        <f t="shared" si="8"/>
        <v>0</v>
      </c>
      <c r="Q51" s="297">
        <f t="shared" si="9"/>
        <v>4</v>
      </c>
      <c r="R51" s="297">
        <f t="shared" si="10"/>
        <v>787</v>
      </c>
      <c r="S51" s="416">
        <v>657</v>
      </c>
      <c r="T51" s="416"/>
      <c r="U51" s="416">
        <v>111</v>
      </c>
      <c r="V51" s="416"/>
      <c r="W51" s="416"/>
      <c r="X51" s="416">
        <v>15</v>
      </c>
      <c r="Y51" s="416"/>
      <c r="Z51" s="416"/>
      <c r="AA51" s="416">
        <v>4</v>
      </c>
      <c r="AB51" s="297">
        <f t="shared" si="11"/>
        <v>621</v>
      </c>
      <c r="AC51" s="297">
        <f t="shared" si="26"/>
        <v>0</v>
      </c>
      <c r="AD51" s="297">
        <f t="shared" si="26"/>
        <v>241</v>
      </c>
      <c r="AE51" s="297">
        <f t="shared" si="26"/>
        <v>0</v>
      </c>
      <c r="AF51" s="297">
        <f t="shared" si="26"/>
        <v>30</v>
      </c>
      <c r="AG51" s="297">
        <f t="shared" si="26"/>
        <v>0</v>
      </c>
      <c r="AH51" s="297">
        <f t="shared" si="26"/>
        <v>0</v>
      </c>
      <c r="AI51" s="297">
        <f t="shared" si="26"/>
        <v>0</v>
      </c>
      <c r="AJ51" s="297">
        <f t="shared" si="25"/>
        <v>0</v>
      </c>
      <c r="AK51" s="297">
        <f t="shared" si="13"/>
        <v>350</v>
      </c>
      <c r="AL51" s="297">
        <f t="shared" si="14"/>
        <v>0</v>
      </c>
      <c r="AM51" s="297">
        <f t="shared" si="14"/>
        <v>0</v>
      </c>
      <c r="AN51" s="297">
        <f t="shared" si="15"/>
        <v>0</v>
      </c>
      <c r="AO51" s="297">
        <f t="shared" si="16"/>
        <v>0</v>
      </c>
      <c r="AP51" s="297">
        <f t="shared" si="17"/>
        <v>354</v>
      </c>
      <c r="AQ51" s="416"/>
      <c r="AR51" s="416">
        <v>4</v>
      </c>
      <c r="AS51" s="416"/>
      <c r="AT51" s="416"/>
      <c r="AU51" s="416"/>
      <c r="AV51" s="416"/>
      <c r="AW51" s="416"/>
      <c r="AX51" s="416"/>
      <c r="AY51" s="416">
        <v>350</v>
      </c>
      <c r="AZ51" s="416"/>
      <c r="BA51" s="416"/>
      <c r="BB51" s="416"/>
      <c r="BC51" s="297">
        <f t="shared" si="18"/>
        <v>188</v>
      </c>
      <c r="BD51" s="416"/>
      <c r="BE51" s="416">
        <v>188</v>
      </c>
      <c r="BF51" s="416"/>
      <c r="BG51" s="416"/>
      <c r="BH51" s="416"/>
      <c r="BI51" s="416"/>
      <c r="BJ51" s="416"/>
      <c r="BK51" s="416"/>
      <c r="BL51" s="416"/>
      <c r="BM51" s="416"/>
      <c r="BN51" s="416"/>
      <c r="BO51" s="297">
        <f t="shared" si="19"/>
        <v>0</v>
      </c>
      <c r="BP51" s="416"/>
      <c r="BQ51" s="416"/>
      <c r="BR51" s="416"/>
      <c r="BS51" s="416"/>
      <c r="BT51" s="416"/>
      <c r="BU51" s="416"/>
      <c r="BV51" s="416"/>
      <c r="BW51" s="416"/>
      <c r="BX51" s="416"/>
      <c r="BY51" s="416"/>
      <c r="BZ51" s="416"/>
      <c r="CA51" s="297">
        <f t="shared" si="20"/>
        <v>0</v>
      </c>
      <c r="CB51" s="416"/>
      <c r="CC51" s="416"/>
      <c r="CD51" s="416"/>
      <c r="CE51" s="416"/>
      <c r="CF51" s="416"/>
      <c r="CG51" s="416"/>
      <c r="CH51" s="416"/>
      <c r="CI51" s="416"/>
      <c r="CJ51" s="416"/>
      <c r="CK51" s="416"/>
      <c r="CL51" s="416"/>
      <c r="CM51" s="297">
        <f t="shared" si="21"/>
        <v>0</v>
      </c>
      <c r="CN51" s="416"/>
      <c r="CO51" s="416"/>
      <c r="CP51" s="416"/>
      <c r="CQ51" s="416"/>
      <c r="CR51" s="416"/>
      <c r="CS51" s="416"/>
      <c r="CT51" s="416"/>
      <c r="CU51" s="416"/>
      <c r="CV51" s="416"/>
      <c r="CW51" s="416"/>
      <c r="CX51" s="416"/>
      <c r="CY51" s="297">
        <f t="shared" si="22"/>
        <v>0</v>
      </c>
      <c r="CZ51" s="416"/>
      <c r="DA51" s="416"/>
      <c r="DB51" s="416"/>
      <c r="DC51" s="416"/>
      <c r="DD51" s="416"/>
      <c r="DE51" s="416"/>
      <c r="DF51" s="416"/>
      <c r="DG51" s="416"/>
      <c r="DH51" s="416"/>
      <c r="DI51" s="416"/>
      <c r="DJ51" s="416"/>
      <c r="DK51" s="416"/>
      <c r="DL51" s="297">
        <f t="shared" si="23"/>
        <v>79</v>
      </c>
      <c r="DM51" s="416"/>
      <c r="DN51" s="416">
        <v>49</v>
      </c>
      <c r="DO51" s="416"/>
      <c r="DP51" s="416">
        <v>30</v>
      </c>
      <c r="DQ51" s="416"/>
      <c r="DR51" s="416"/>
      <c r="DS51" s="416"/>
      <c r="DT51" s="416"/>
      <c r="DU51" s="416"/>
      <c r="DV51" s="416"/>
      <c r="DW51" s="416"/>
      <c r="DX51" s="297">
        <f t="shared" si="24"/>
        <v>0</v>
      </c>
      <c r="DY51" s="416"/>
      <c r="DZ51" s="416"/>
      <c r="EA51" s="416"/>
      <c r="EB51" s="416"/>
      <c r="EC51" s="416"/>
      <c r="ED51" s="416"/>
      <c r="EE51" s="416"/>
      <c r="EF51" s="416"/>
      <c r="EG51" s="416"/>
      <c r="EH51" s="417" t="s">
        <v>403</v>
      </c>
    </row>
    <row r="52" spans="1:138" s="267" customFormat="1" ht="13.5">
      <c r="A52" s="266"/>
      <c r="B52" s="266"/>
      <c r="C52" s="266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2"/>
      <c r="DV52" s="12"/>
      <c r="DW52" s="12"/>
      <c r="DX52" s="12"/>
      <c r="DY52" s="12"/>
      <c r="DZ52" s="12"/>
      <c r="EA52" s="12"/>
      <c r="EB52" s="12"/>
      <c r="EC52" s="12"/>
      <c r="ED52" s="12"/>
      <c r="EE52" s="12"/>
      <c r="EF52" s="12"/>
      <c r="EG52" s="12"/>
      <c r="EH52" s="271"/>
    </row>
    <row r="53" spans="1:138" s="267" customFormat="1" ht="13.5">
      <c r="A53" s="266"/>
      <c r="B53" s="266"/>
      <c r="C53" s="266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S53" s="12"/>
      <c r="DT53" s="12"/>
      <c r="DU53" s="12"/>
      <c r="DV53" s="12"/>
      <c r="DW53" s="12"/>
      <c r="DX53" s="12"/>
      <c r="DY53" s="12"/>
      <c r="DZ53" s="12"/>
      <c r="EA53" s="12"/>
      <c r="EB53" s="12"/>
      <c r="EC53" s="12"/>
      <c r="ED53" s="12"/>
      <c r="EE53" s="12"/>
      <c r="EF53" s="12"/>
      <c r="EG53" s="12"/>
      <c r="EH53" s="271"/>
    </row>
    <row r="54" spans="1:138" s="267" customFormat="1" ht="13.5">
      <c r="A54" s="266"/>
      <c r="B54" s="266"/>
      <c r="C54" s="266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2"/>
      <c r="DI54" s="12"/>
      <c r="DJ54" s="12"/>
      <c r="DK54" s="12"/>
      <c r="DL54" s="12"/>
      <c r="DM54" s="12"/>
      <c r="DN54" s="12"/>
      <c r="DO54" s="12"/>
      <c r="DP54" s="12"/>
      <c r="DQ54" s="12"/>
      <c r="DR54" s="12"/>
      <c r="DS54" s="12"/>
      <c r="DT54" s="12"/>
      <c r="DU54" s="12"/>
      <c r="DV54" s="12"/>
      <c r="DW54" s="12"/>
      <c r="DX54" s="12"/>
      <c r="DY54" s="12"/>
      <c r="DZ54" s="12"/>
      <c r="EA54" s="12"/>
      <c r="EB54" s="12"/>
      <c r="EC54" s="12"/>
      <c r="ED54" s="12"/>
      <c r="EE54" s="12"/>
      <c r="EF54" s="12"/>
      <c r="EG54" s="12"/>
      <c r="EH54" s="271"/>
    </row>
    <row r="55" spans="1:138" s="267" customFormat="1" ht="13.5">
      <c r="A55" s="266"/>
      <c r="B55" s="266"/>
      <c r="C55" s="266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2"/>
      <c r="DI55" s="12"/>
      <c r="DJ55" s="12"/>
      <c r="DK55" s="12"/>
      <c r="DL55" s="12"/>
      <c r="DM55" s="12"/>
      <c r="DN55" s="12"/>
      <c r="DO55" s="12"/>
      <c r="DP55" s="12"/>
      <c r="DQ55" s="12"/>
      <c r="DR55" s="12"/>
      <c r="DS55" s="12"/>
      <c r="DT55" s="12"/>
      <c r="DU55" s="12"/>
      <c r="DV55" s="12"/>
      <c r="DW55" s="12"/>
      <c r="DX55" s="12"/>
      <c r="DY55" s="12"/>
      <c r="DZ55" s="12"/>
      <c r="EA55" s="12"/>
      <c r="EB55" s="12"/>
      <c r="EC55" s="12"/>
      <c r="ED55" s="12"/>
      <c r="EE55" s="12"/>
      <c r="EF55" s="12"/>
      <c r="EG55" s="12"/>
      <c r="EH55" s="271"/>
    </row>
    <row r="56" spans="1:138" s="267" customFormat="1" ht="13.5">
      <c r="A56" s="266"/>
      <c r="B56" s="266"/>
      <c r="C56" s="266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/>
      <c r="DT56" s="12"/>
      <c r="DU56" s="12"/>
      <c r="DV56" s="12"/>
      <c r="DW56" s="12"/>
      <c r="DX56" s="12"/>
      <c r="DY56" s="12"/>
      <c r="DZ56" s="12"/>
      <c r="EA56" s="12"/>
      <c r="EB56" s="12"/>
      <c r="EC56" s="12"/>
      <c r="ED56" s="12"/>
      <c r="EE56" s="12"/>
      <c r="EF56" s="12"/>
      <c r="EG56" s="12"/>
      <c r="EH56" s="271"/>
    </row>
    <row r="57" spans="1:138" s="267" customFormat="1" ht="13.5">
      <c r="A57" s="266"/>
      <c r="B57" s="266"/>
      <c r="C57" s="266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  <c r="DS57" s="12"/>
      <c r="DT57" s="12"/>
      <c r="DU57" s="12"/>
      <c r="DV57" s="12"/>
      <c r="DW57" s="12"/>
      <c r="DX57" s="12"/>
      <c r="DY57" s="12"/>
      <c r="DZ57" s="12"/>
      <c r="EA57" s="12"/>
      <c r="EB57" s="12"/>
      <c r="EC57" s="12"/>
      <c r="ED57" s="12"/>
      <c r="EE57" s="12"/>
      <c r="EF57" s="12"/>
      <c r="EG57" s="12"/>
      <c r="EH57" s="271"/>
    </row>
    <row r="58" spans="1:138" s="267" customFormat="1" ht="13.5">
      <c r="A58" s="266"/>
      <c r="B58" s="266"/>
      <c r="C58" s="266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2"/>
      <c r="DI58" s="12"/>
      <c r="DJ58" s="12"/>
      <c r="DK58" s="12"/>
      <c r="DL58" s="12"/>
      <c r="DM58" s="12"/>
      <c r="DN58" s="12"/>
      <c r="DO58" s="12"/>
      <c r="DP58" s="12"/>
      <c r="DQ58" s="12"/>
      <c r="DR58" s="12"/>
      <c r="DS58" s="12"/>
      <c r="DT58" s="12"/>
      <c r="DU58" s="12"/>
      <c r="DV58" s="12"/>
      <c r="DW58" s="12"/>
      <c r="DX58" s="12"/>
      <c r="DY58" s="12"/>
      <c r="DZ58" s="12"/>
      <c r="EA58" s="12"/>
      <c r="EB58" s="12"/>
      <c r="EC58" s="12"/>
      <c r="ED58" s="12"/>
      <c r="EE58" s="12"/>
      <c r="EF58" s="12"/>
      <c r="EG58" s="12"/>
      <c r="EH58" s="271"/>
    </row>
    <row r="59" spans="1:138" s="267" customFormat="1" ht="13.5">
      <c r="A59" s="266"/>
      <c r="B59" s="266"/>
      <c r="C59" s="266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2"/>
      <c r="DI59" s="12"/>
      <c r="DJ59" s="12"/>
      <c r="DK59" s="12"/>
      <c r="DL59" s="12"/>
      <c r="DM59" s="12"/>
      <c r="DN59" s="12"/>
      <c r="DO59" s="12"/>
      <c r="DP59" s="12"/>
      <c r="DQ59" s="12"/>
      <c r="DR59" s="12"/>
      <c r="DS59" s="12"/>
      <c r="DT59" s="12"/>
      <c r="DU59" s="12"/>
      <c r="DV59" s="12"/>
      <c r="DW59" s="12"/>
      <c r="DX59" s="12"/>
      <c r="DY59" s="12"/>
      <c r="DZ59" s="12"/>
      <c r="EA59" s="12"/>
      <c r="EB59" s="12"/>
      <c r="EC59" s="12"/>
      <c r="ED59" s="12"/>
      <c r="EE59" s="12"/>
      <c r="EF59" s="12"/>
      <c r="EG59" s="12"/>
      <c r="EH59" s="271"/>
    </row>
    <row r="60" spans="1:138" s="267" customFormat="1" ht="13.5">
      <c r="A60" s="266"/>
      <c r="B60" s="266"/>
      <c r="C60" s="266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2"/>
      <c r="DE60" s="12"/>
      <c r="DF60" s="12"/>
      <c r="DG60" s="12"/>
      <c r="DH60" s="12"/>
      <c r="DI60" s="12"/>
      <c r="DJ60" s="12"/>
      <c r="DK60" s="12"/>
      <c r="DL60" s="12"/>
      <c r="DM60" s="12"/>
      <c r="DN60" s="12"/>
      <c r="DO60" s="12"/>
      <c r="DP60" s="12"/>
      <c r="DQ60" s="12"/>
      <c r="DR60" s="12"/>
      <c r="DS60" s="12"/>
      <c r="DT60" s="12"/>
      <c r="DU60" s="12"/>
      <c r="DV60" s="12"/>
      <c r="DW60" s="12"/>
      <c r="DX60" s="12"/>
      <c r="DY60" s="12"/>
      <c r="DZ60" s="12"/>
      <c r="EA60" s="12"/>
      <c r="EB60" s="12"/>
      <c r="EC60" s="12"/>
      <c r="ED60" s="12"/>
      <c r="EE60" s="12"/>
      <c r="EF60" s="12"/>
      <c r="EG60" s="12"/>
      <c r="EH60" s="271"/>
    </row>
    <row r="61" spans="1:138" s="267" customFormat="1" ht="13.5">
      <c r="A61" s="266"/>
      <c r="B61" s="266"/>
      <c r="C61" s="266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/>
      <c r="DQ61" s="12"/>
      <c r="DR61" s="12"/>
      <c r="DS61" s="12"/>
      <c r="DT61" s="12"/>
      <c r="DU61" s="12"/>
      <c r="DV61" s="12"/>
      <c r="DW61" s="12"/>
      <c r="DX61" s="12"/>
      <c r="DY61" s="12"/>
      <c r="DZ61" s="12"/>
      <c r="EA61" s="12"/>
      <c r="EB61" s="12"/>
      <c r="EC61" s="12"/>
      <c r="ED61" s="12"/>
      <c r="EE61" s="12"/>
      <c r="EF61" s="12"/>
      <c r="EG61" s="12"/>
      <c r="EH61" s="271"/>
    </row>
    <row r="62" spans="1:138" s="267" customFormat="1" ht="13.5">
      <c r="A62" s="266"/>
      <c r="B62" s="266"/>
      <c r="C62" s="266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2"/>
      <c r="DE62" s="12"/>
      <c r="DF62" s="12"/>
      <c r="DG62" s="12"/>
      <c r="DH62" s="12"/>
      <c r="DI62" s="12"/>
      <c r="DJ62" s="12"/>
      <c r="DK62" s="12"/>
      <c r="DL62" s="12"/>
      <c r="DM62" s="12"/>
      <c r="DN62" s="12"/>
      <c r="DO62" s="12"/>
      <c r="DP62" s="12"/>
      <c r="DQ62" s="12"/>
      <c r="DR62" s="12"/>
      <c r="DS62" s="12"/>
      <c r="DT62" s="12"/>
      <c r="DU62" s="12"/>
      <c r="DV62" s="12"/>
      <c r="DW62" s="12"/>
      <c r="DX62" s="12"/>
      <c r="DY62" s="12"/>
      <c r="DZ62" s="12"/>
      <c r="EA62" s="12"/>
      <c r="EB62" s="12"/>
      <c r="EC62" s="12"/>
      <c r="ED62" s="12"/>
      <c r="EE62" s="12"/>
      <c r="EF62" s="12"/>
      <c r="EG62" s="12"/>
      <c r="EH62" s="271"/>
    </row>
    <row r="63" spans="1:138" s="267" customFormat="1" ht="13.5">
      <c r="A63" s="266"/>
      <c r="B63" s="266"/>
      <c r="C63" s="266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2"/>
      <c r="DI63" s="12"/>
      <c r="DJ63" s="12"/>
      <c r="DK63" s="12"/>
      <c r="DL63" s="12"/>
      <c r="DM63" s="12"/>
      <c r="DN63" s="12"/>
      <c r="DO63" s="12"/>
      <c r="DP63" s="12"/>
      <c r="DQ63" s="12"/>
      <c r="DR63" s="12"/>
      <c r="DS63" s="12"/>
      <c r="DT63" s="12"/>
      <c r="DU63" s="12"/>
      <c r="DV63" s="12"/>
      <c r="DW63" s="12"/>
      <c r="DX63" s="12"/>
      <c r="DY63" s="12"/>
      <c r="DZ63" s="12"/>
      <c r="EA63" s="12"/>
      <c r="EB63" s="12"/>
      <c r="EC63" s="12"/>
      <c r="ED63" s="12"/>
      <c r="EE63" s="12"/>
      <c r="EF63" s="12"/>
      <c r="EG63" s="12"/>
      <c r="EH63" s="271"/>
    </row>
    <row r="64" spans="1:138" s="267" customFormat="1" ht="13.5">
      <c r="A64" s="266"/>
      <c r="B64" s="266"/>
      <c r="C64" s="266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2"/>
      <c r="DG64" s="12"/>
      <c r="DH64" s="12"/>
      <c r="DI64" s="12"/>
      <c r="DJ64" s="12"/>
      <c r="DK64" s="12"/>
      <c r="DL64" s="12"/>
      <c r="DM64" s="12"/>
      <c r="DN64" s="12"/>
      <c r="DO64" s="12"/>
      <c r="DP64" s="12"/>
      <c r="DQ64" s="12"/>
      <c r="DR64" s="12"/>
      <c r="DS64" s="12"/>
      <c r="DT64" s="12"/>
      <c r="DU64" s="12"/>
      <c r="DV64" s="12"/>
      <c r="DW64" s="12"/>
      <c r="DX64" s="12"/>
      <c r="DY64" s="12"/>
      <c r="DZ64" s="12"/>
      <c r="EA64" s="12"/>
      <c r="EB64" s="12"/>
      <c r="EC64" s="12"/>
      <c r="ED64" s="12"/>
      <c r="EE64" s="12"/>
      <c r="EF64" s="12"/>
      <c r="EG64" s="12"/>
      <c r="EH64" s="271"/>
    </row>
    <row r="65" spans="1:138" s="267" customFormat="1" ht="13.5">
      <c r="A65" s="266"/>
      <c r="B65" s="266"/>
      <c r="C65" s="266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12"/>
      <c r="DB65" s="12"/>
      <c r="DC65" s="12"/>
      <c r="DD65" s="12"/>
      <c r="DE65" s="12"/>
      <c r="DF65" s="12"/>
      <c r="DG65" s="12"/>
      <c r="DH65" s="12"/>
      <c r="DI65" s="12"/>
      <c r="DJ65" s="12"/>
      <c r="DK65" s="12"/>
      <c r="DL65" s="12"/>
      <c r="DM65" s="12"/>
      <c r="DN65" s="12"/>
      <c r="DO65" s="12"/>
      <c r="DP65" s="12"/>
      <c r="DQ65" s="12"/>
      <c r="DR65" s="12"/>
      <c r="DS65" s="12"/>
      <c r="DT65" s="12"/>
      <c r="DU65" s="12"/>
      <c r="DV65" s="12"/>
      <c r="DW65" s="12"/>
      <c r="DX65" s="12"/>
      <c r="DY65" s="12"/>
      <c r="DZ65" s="12"/>
      <c r="EA65" s="12"/>
      <c r="EB65" s="12"/>
      <c r="EC65" s="12"/>
      <c r="ED65" s="12"/>
      <c r="EE65" s="12"/>
      <c r="EF65" s="12"/>
      <c r="EG65" s="12"/>
      <c r="EH65" s="271"/>
    </row>
    <row r="66" spans="1:138" s="267" customFormat="1" ht="13.5">
      <c r="A66" s="266"/>
      <c r="B66" s="266"/>
      <c r="C66" s="266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/>
      <c r="DA66" s="12"/>
      <c r="DB66" s="12"/>
      <c r="DC66" s="12"/>
      <c r="DD66" s="12"/>
      <c r="DE66" s="12"/>
      <c r="DF66" s="12"/>
      <c r="DG66" s="12"/>
      <c r="DH66" s="12"/>
      <c r="DI66" s="12"/>
      <c r="DJ66" s="12"/>
      <c r="DK66" s="12"/>
      <c r="DL66" s="12"/>
      <c r="DM66" s="12"/>
      <c r="DN66" s="12"/>
      <c r="DO66" s="12"/>
      <c r="DP66" s="12"/>
      <c r="DQ66" s="12"/>
      <c r="DR66" s="12"/>
      <c r="DS66" s="12"/>
      <c r="DT66" s="12"/>
      <c r="DU66" s="12"/>
      <c r="DV66" s="12"/>
      <c r="DW66" s="12"/>
      <c r="DX66" s="12"/>
      <c r="DY66" s="12"/>
      <c r="DZ66" s="12"/>
      <c r="EA66" s="12"/>
      <c r="EB66" s="12"/>
      <c r="EC66" s="12"/>
      <c r="ED66" s="12"/>
      <c r="EE66" s="12"/>
      <c r="EF66" s="12"/>
      <c r="EG66" s="12"/>
      <c r="EH66" s="271"/>
    </row>
    <row r="67" spans="1:138" s="267" customFormat="1" ht="13.5">
      <c r="A67" s="266"/>
      <c r="B67" s="266"/>
      <c r="C67" s="266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12"/>
      <c r="DC67" s="12"/>
      <c r="DD67" s="12"/>
      <c r="DE67" s="12"/>
      <c r="DF67" s="12"/>
      <c r="DG67" s="12"/>
      <c r="DH67" s="12"/>
      <c r="DI67" s="12"/>
      <c r="DJ67" s="12"/>
      <c r="DK67" s="12"/>
      <c r="DL67" s="12"/>
      <c r="DM67" s="12"/>
      <c r="DN67" s="12"/>
      <c r="DO67" s="12"/>
      <c r="DP67" s="12"/>
      <c r="DQ67" s="12"/>
      <c r="DR67" s="12"/>
      <c r="DS67" s="12"/>
      <c r="DT67" s="12"/>
      <c r="DU67" s="12"/>
      <c r="DV67" s="12"/>
      <c r="DW67" s="12"/>
      <c r="DX67" s="12"/>
      <c r="DY67" s="12"/>
      <c r="DZ67" s="12"/>
      <c r="EA67" s="12"/>
      <c r="EB67" s="12"/>
      <c r="EC67" s="12"/>
      <c r="ED67" s="12"/>
      <c r="EE67" s="12"/>
      <c r="EF67" s="12"/>
      <c r="EG67" s="12"/>
      <c r="EH67" s="271"/>
    </row>
    <row r="68" spans="1:138" s="267" customFormat="1" ht="13.5">
      <c r="A68" s="266"/>
      <c r="B68" s="266"/>
      <c r="C68" s="266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  <c r="CZ68" s="12"/>
      <c r="DA68" s="12"/>
      <c r="DB68" s="12"/>
      <c r="DC68" s="12"/>
      <c r="DD68" s="12"/>
      <c r="DE68" s="12"/>
      <c r="DF68" s="12"/>
      <c r="DG68" s="12"/>
      <c r="DH68" s="12"/>
      <c r="DI68" s="12"/>
      <c r="DJ68" s="12"/>
      <c r="DK68" s="12"/>
      <c r="DL68" s="12"/>
      <c r="DM68" s="12"/>
      <c r="DN68" s="12"/>
      <c r="DO68" s="12"/>
      <c r="DP68" s="12"/>
      <c r="DQ68" s="12"/>
      <c r="DR68" s="12"/>
      <c r="DS68" s="12"/>
      <c r="DT68" s="12"/>
      <c r="DU68" s="12"/>
      <c r="DV68" s="12"/>
      <c r="DW68" s="12"/>
      <c r="DX68" s="12"/>
      <c r="DY68" s="12"/>
      <c r="DZ68" s="12"/>
      <c r="EA68" s="12"/>
      <c r="EB68" s="12"/>
      <c r="EC68" s="12"/>
      <c r="ED68" s="12"/>
      <c r="EE68" s="12"/>
      <c r="EF68" s="12"/>
      <c r="EG68" s="12"/>
      <c r="EH68" s="271"/>
    </row>
    <row r="69" spans="1:138" s="267" customFormat="1" ht="13.5">
      <c r="A69" s="266"/>
      <c r="B69" s="266"/>
      <c r="C69" s="266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12"/>
      <c r="DC69" s="12"/>
      <c r="DD69" s="12"/>
      <c r="DE69" s="12"/>
      <c r="DF69" s="12"/>
      <c r="DG69" s="12"/>
      <c r="DH69" s="12"/>
      <c r="DI69" s="12"/>
      <c r="DJ69" s="12"/>
      <c r="DK69" s="12"/>
      <c r="DL69" s="12"/>
      <c r="DM69" s="12"/>
      <c r="DN69" s="12"/>
      <c r="DO69" s="12"/>
      <c r="DP69" s="12"/>
      <c r="DQ69" s="12"/>
      <c r="DR69" s="12"/>
      <c r="DS69" s="12"/>
      <c r="DT69" s="12"/>
      <c r="DU69" s="12"/>
      <c r="DV69" s="12"/>
      <c r="DW69" s="12"/>
      <c r="DX69" s="12"/>
      <c r="DY69" s="12"/>
      <c r="DZ69" s="12"/>
      <c r="EA69" s="12"/>
      <c r="EB69" s="12"/>
      <c r="EC69" s="12"/>
      <c r="ED69" s="12"/>
      <c r="EE69" s="12"/>
      <c r="EF69" s="12"/>
      <c r="EG69" s="12"/>
      <c r="EH69" s="271"/>
    </row>
    <row r="70" spans="1:138" s="267" customFormat="1" ht="13.5">
      <c r="A70" s="266"/>
      <c r="B70" s="266"/>
      <c r="C70" s="266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  <c r="CZ70" s="12"/>
      <c r="DA70" s="12"/>
      <c r="DB70" s="12"/>
      <c r="DC70" s="12"/>
      <c r="DD70" s="12"/>
      <c r="DE70" s="12"/>
      <c r="DF70" s="12"/>
      <c r="DG70" s="12"/>
      <c r="DH70" s="12"/>
      <c r="DI70" s="12"/>
      <c r="DJ70" s="12"/>
      <c r="DK70" s="12"/>
      <c r="DL70" s="12"/>
      <c r="DM70" s="12"/>
      <c r="DN70" s="12"/>
      <c r="DO70" s="12"/>
      <c r="DP70" s="12"/>
      <c r="DQ70" s="12"/>
      <c r="DR70" s="12"/>
      <c r="DS70" s="12"/>
      <c r="DT70" s="12"/>
      <c r="DU70" s="12"/>
      <c r="DV70" s="12"/>
      <c r="DW70" s="12"/>
      <c r="DX70" s="12"/>
      <c r="DY70" s="12"/>
      <c r="DZ70" s="12"/>
      <c r="EA70" s="12"/>
      <c r="EB70" s="12"/>
      <c r="EC70" s="12"/>
      <c r="ED70" s="12"/>
      <c r="EE70" s="12"/>
      <c r="EF70" s="12"/>
      <c r="EG70" s="12"/>
      <c r="EH70" s="271"/>
    </row>
    <row r="71" spans="1:138" s="267" customFormat="1" ht="13.5">
      <c r="A71" s="266"/>
      <c r="B71" s="266"/>
      <c r="C71" s="266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  <c r="CZ71" s="12"/>
      <c r="DA71" s="12"/>
      <c r="DB71" s="12"/>
      <c r="DC71" s="12"/>
      <c r="DD71" s="12"/>
      <c r="DE71" s="12"/>
      <c r="DF71" s="12"/>
      <c r="DG71" s="12"/>
      <c r="DH71" s="12"/>
      <c r="DI71" s="12"/>
      <c r="DJ71" s="12"/>
      <c r="DK71" s="12"/>
      <c r="DL71" s="12"/>
      <c r="DM71" s="12"/>
      <c r="DN71" s="12"/>
      <c r="DO71" s="12"/>
      <c r="DP71" s="12"/>
      <c r="DQ71" s="12"/>
      <c r="DR71" s="12"/>
      <c r="DS71" s="12"/>
      <c r="DT71" s="12"/>
      <c r="DU71" s="12"/>
      <c r="DV71" s="12"/>
      <c r="DW71" s="12"/>
      <c r="DX71" s="12"/>
      <c r="DY71" s="12"/>
      <c r="DZ71" s="12"/>
      <c r="EA71" s="12"/>
      <c r="EB71" s="12"/>
      <c r="EC71" s="12"/>
      <c r="ED71" s="12"/>
      <c r="EE71" s="12"/>
      <c r="EF71" s="12"/>
      <c r="EG71" s="12"/>
      <c r="EH71" s="271"/>
    </row>
    <row r="72" spans="1:138" s="267" customFormat="1" ht="13.5">
      <c r="A72" s="266"/>
      <c r="B72" s="266"/>
      <c r="C72" s="266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2"/>
      <c r="CV72" s="12"/>
      <c r="CW72" s="12"/>
      <c r="CX72" s="12"/>
      <c r="CY72" s="12"/>
      <c r="CZ72" s="12"/>
      <c r="DA72" s="12"/>
      <c r="DB72" s="12"/>
      <c r="DC72" s="12"/>
      <c r="DD72" s="12"/>
      <c r="DE72" s="12"/>
      <c r="DF72" s="12"/>
      <c r="DG72" s="12"/>
      <c r="DH72" s="12"/>
      <c r="DI72" s="12"/>
      <c r="DJ72" s="12"/>
      <c r="DK72" s="12"/>
      <c r="DL72" s="12"/>
      <c r="DM72" s="12"/>
      <c r="DN72" s="12"/>
      <c r="DO72" s="12"/>
      <c r="DP72" s="12"/>
      <c r="DQ72" s="12"/>
      <c r="DR72" s="12"/>
      <c r="DS72" s="12"/>
      <c r="DT72" s="12"/>
      <c r="DU72" s="12"/>
      <c r="DV72" s="12"/>
      <c r="DW72" s="12"/>
      <c r="DX72" s="12"/>
      <c r="DY72" s="12"/>
      <c r="DZ72" s="12"/>
      <c r="EA72" s="12"/>
      <c r="EB72" s="12"/>
      <c r="EC72" s="12"/>
      <c r="ED72" s="12"/>
      <c r="EE72" s="12"/>
      <c r="EF72" s="12"/>
      <c r="EG72" s="12"/>
      <c r="EH72" s="271"/>
    </row>
    <row r="73" spans="1:138" s="267" customFormat="1" ht="13.5">
      <c r="A73" s="266"/>
      <c r="B73" s="266"/>
      <c r="C73" s="266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  <c r="CZ73" s="12"/>
      <c r="DA73" s="12"/>
      <c r="DB73" s="12"/>
      <c r="DC73" s="12"/>
      <c r="DD73" s="12"/>
      <c r="DE73" s="12"/>
      <c r="DF73" s="12"/>
      <c r="DG73" s="12"/>
      <c r="DH73" s="12"/>
      <c r="DI73" s="12"/>
      <c r="DJ73" s="12"/>
      <c r="DK73" s="12"/>
      <c r="DL73" s="12"/>
      <c r="DM73" s="12"/>
      <c r="DN73" s="12"/>
      <c r="DO73" s="12"/>
      <c r="DP73" s="12"/>
      <c r="DQ73" s="12"/>
      <c r="DR73" s="12"/>
      <c r="DS73" s="12"/>
      <c r="DT73" s="12"/>
      <c r="DU73" s="12"/>
      <c r="DV73" s="12"/>
      <c r="DW73" s="12"/>
      <c r="DX73" s="12"/>
      <c r="DY73" s="12"/>
      <c r="DZ73" s="12"/>
      <c r="EA73" s="12"/>
      <c r="EB73" s="12"/>
      <c r="EC73" s="12"/>
      <c r="ED73" s="12"/>
      <c r="EE73" s="12"/>
      <c r="EF73" s="12"/>
      <c r="EG73" s="12"/>
      <c r="EH73" s="271"/>
    </row>
    <row r="74" spans="1:138" s="267" customFormat="1" ht="13.5">
      <c r="A74" s="266"/>
      <c r="B74" s="266"/>
      <c r="C74" s="266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  <c r="CZ74" s="12"/>
      <c r="DA74" s="12"/>
      <c r="DB74" s="12"/>
      <c r="DC74" s="12"/>
      <c r="DD74" s="12"/>
      <c r="DE74" s="12"/>
      <c r="DF74" s="12"/>
      <c r="DG74" s="12"/>
      <c r="DH74" s="12"/>
      <c r="DI74" s="12"/>
      <c r="DJ74" s="12"/>
      <c r="DK74" s="12"/>
      <c r="DL74" s="12"/>
      <c r="DM74" s="12"/>
      <c r="DN74" s="12"/>
      <c r="DO74" s="12"/>
      <c r="DP74" s="12"/>
      <c r="DQ74" s="12"/>
      <c r="DR74" s="12"/>
      <c r="DS74" s="12"/>
      <c r="DT74" s="12"/>
      <c r="DU74" s="12"/>
      <c r="DV74" s="12"/>
      <c r="DW74" s="12"/>
      <c r="DX74" s="12"/>
      <c r="DY74" s="12"/>
      <c r="DZ74" s="12"/>
      <c r="EA74" s="12"/>
      <c r="EB74" s="12"/>
      <c r="EC74" s="12"/>
      <c r="ED74" s="12"/>
      <c r="EE74" s="12"/>
      <c r="EF74" s="12"/>
      <c r="EG74" s="12"/>
      <c r="EH74" s="271"/>
    </row>
    <row r="75" spans="1:138" s="267" customFormat="1" ht="13.5">
      <c r="A75" s="266"/>
      <c r="B75" s="266"/>
      <c r="C75" s="266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/>
      <c r="DA75" s="12"/>
      <c r="DB75" s="12"/>
      <c r="DC75" s="12"/>
      <c r="DD75" s="12"/>
      <c r="DE75" s="12"/>
      <c r="DF75" s="12"/>
      <c r="DG75" s="12"/>
      <c r="DH75" s="12"/>
      <c r="DI75" s="12"/>
      <c r="DJ75" s="12"/>
      <c r="DK75" s="12"/>
      <c r="DL75" s="12"/>
      <c r="DM75" s="12"/>
      <c r="DN75" s="12"/>
      <c r="DO75" s="12"/>
      <c r="DP75" s="12"/>
      <c r="DQ75" s="12"/>
      <c r="DR75" s="12"/>
      <c r="DS75" s="12"/>
      <c r="DT75" s="12"/>
      <c r="DU75" s="12"/>
      <c r="DV75" s="12"/>
      <c r="DW75" s="12"/>
      <c r="DX75" s="12"/>
      <c r="DY75" s="12"/>
      <c r="DZ75" s="12"/>
      <c r="EA75" s="12"/>
      <c r="EB75" s="12"/>
      <c r="EC75" s="12"/>
      <c r="ED75" s="12"/>
      <c r="EE75" s="12"/>
      <c r="EF75" s="12"/>
      <c r="EG75" s="12"/>
      <c r="EH75" s="271"/>
    </row>
    <row r="76" spans="1:138" s="267" customFormat="1" ht="13.5">
      <c r="A76" s="266"/>
      <c r="B76" s="266"/>
      <c r="C76" s="266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/>
      <c r="DA76" s="12"/>
      <c r="DB76" s="12"/>
      <c r="DC76" s="12"/>
      <c r="DD76" s="12"/>
      <c r="DE76" s="12"/>
      <c r="DF76" s="12"/>
      <c r="DG76" s="12"/>
      <c r="DH76" s="12"/>
      <c r="DI76" s="12"/>
      <c r="DJ76" s="12"/>
      <c r="DK76" s="12"/>
      <c r="DL76" s="12"/>
      <c r="DM76" s="12"/>
      <c r="DN76" s="12"/>
      <c r="DO76" s="12"/>
      <c r="DP76" s="12"/>
      <c r="DQ76" s="12"/>
      <c r="DR76" s="12"/>
      <c r="DS76" s="12"/>
      <c r="DT76" s="12"/>
      <c r="DU76" s="12"/>
      <c r="DV76" s="12"/>
      <c r="DW76" s="12"/>
      <c r="DX76" s="12"/>
      <c r="DY76" s="12"/>
      <c r="DZ76" s="12"/>
      <c r="EA76" s="12"/>
      <c r="EB76" s="12"/>
      <c r="EC76" s="12"/>
      <c r="ED76" s="12"/>
      <c r="EE76" s="12"/>
      <c r="EF76" s="12"/>
      <c r="EG76" s="12"/>
      <c r="EH76" s="271"/>
    </row>
    <row r="77" spans="1:138" s="267" customFormat="1" ht="13.5">
      <c r="A77" s="266"/>
      <c r="B77" s="266"/>
      <c r="C77" s="266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  <c r="DA77" s="12"/>
      <c r="DB77" s="12"/>
      <c r="DC77" s="12"/>
      <c r="DD77" s="12"/>
      <c r="DE77" s="12"/>
      <c r="DF77" s="12"/>
      <c r="DG77" s="12"/>
      <c r="DH77" s="12"/>
      <c r="DI77" s="12"/>
      <c r="DJ77" s="12"/>
      <c r="DK77" s="12"/>
      <c r="DL77" s="12"/>
      <c r="DM77" s="12"/>
      <c r="DN77" s="12"/>
      <c r="DO77" s="12"/>
      <c r="DP77" s="12"/>
      <c r="DQ77" s="12"/>
      <c r="DR77" s="12"/>
      <c r="DS77" s="12"/>
      <c r="DT77" s="12"/>
      <c r="DU77" s="12"/>
      <c r="DV77" s="12"/>
      <c r="DW77" s="12"/>
      <c r="DX77" s="12"/>
      <c r="DY77" s="12"/>
      <c r="DZ77" s="12"/>
      <c r="EA77" s="12"/>
      <c r="EB77" s="12"/>
      <c r="EC77" s="12"/>
      <c r="ED77" s="12"/>
      <c r="EE77" s="12"/>
      <c r="EF77" s="12"/>
      <c r="EG77" s="12"/>
      <c r="EH77" s="271"/>
    </row>
    <row r="78" spans="1:138" s="267" customFormat="1" ht="13.5">
      <c r="A78" s="266"/>
      <c r="B78" s="266"/>
      <c r="C78" s="266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  <c r="CZ78" s="12"/>
      <c r="DA78" s="12"/>
      <c r="DB78" s="12"/>
      <c r="DC78" s="12"/>
      <c r="DD78" s="12"/>
      <c r="DE78" s="12"/>
      <c r="DF78" s="12"/>
      <c r="DG78" s="12"/>
      <c r="DH78" s="12"/>
      <c r="DI78" s="12"/>
      <c r="DJ78" s="12"/>
      <c r="DK78" s="12"/>
      <c r="DL78" s="12"/>
      <c r="DM78" s="12"/>
      <c r="DN78" s="12"/>
      <c r="DO78" s="12"/>
      <c r="DP78" s="12"/>
      <c r="DQ78" s="12"/>
      <c r="DR78" s="12"/>
      <c r="DS78" s="12"/>
      <c r="DT78" s="12"/>
      <c r="DU78" s="12"/>
      <c r="DV78" s="12"/>
      <c r="DW78" s="12"/>
      <c r="DX78" s="12"/>
      <c r="DY78" s="12"/>
      <c r="DZ78" s="12"/>
      <c r="EA78" s="12"/>
      <c r="EB78" s="12"/>
      <c r="EC78" s="12"/>
      <c r="ED78" s="12"/>
      <c r="EE78" s="12"/>
      <c r="EF78" s="12"/>
      <c r="EG78" s="12"/>
      <c r="EH78" s="271"/>
    </row>
    <row r="79" spans="1:138" s="267" customFormat="1" ht="13.5">
      <c r="A79" s="266"/>
      <c r="B79" s="266"/>
      <c r="C79" s="266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2"/>
      <c r="CZ79" s="12"/>
      <c r="DA79" s="12"/>
      <c r="DB79" s="12"/>
      <c r="DC79" s="12"/>
      <c r="DD79" s="12"/>
      <c r="DE79" s="12"/>
      <c r="DF79" s="12"/>
      <c r="DG79" s="12"/>
      <c r="DH79" s="12"/>
      <c r="DI79" s="12"/>
      <c r="DJ79" s="12"/>
      <c r="DK79" s="12"/>
      <c r="DL79" s="12"/>
      <c r="DM79" s="12"/>
      <c r="DN79" s="12"/>
      <c r="DO79" s="12"/>
      <c r="DP79" s="12"/>
      <c r="DQ79" s="12"/>
      <c r="DR79" s="12"/>
      <c r="DS79" s="12"/>
      <c r="DT79" s="12"/>
      <c r="DU79" s="12"/>
      <c r="DV79" s="12"/>
      <c r="DW79" s="12"/>
      <c r="DX79" s="12"/>
      <c r="DY79" s="12"/>
      <c r="DZ79" s="12"/>
      <c r="EA79" s="12"/>
      <c r="EB79" s="12"/>
      <c r="EC79" s="12"/>
      <c r="ED79" s="12"/>
      <c r="EE79" s="12"/>
      <c r="EF79" s="12"/>
      <c r="EG79" s="12"/>
      <c r="EH79" s="271"/>
    </row>
    <row r="80" spans="1:138" s="267" customFormat="1" ht="13.5">
      <c r="A80" s="266"/>
      <c r="B80" s="266"/>
      <c r="C80" s="266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  <c r="CV80" s="12"/>
      <c r="CW80" s="12"/>
      <c r="CX80" s="12"/>
      <c r="CY80" s="12"/>
      <c r="CZ80" s="12"/>
      <c r="DA80" s="12"/>
      <c r="DB80" s="12"/>
      <c r="DC80" s="12"/>
      <c r="DD80" s="12"/>
      <c r="DE80" s="12"/>
      <c r="DF80" s="12"/>
      <c r="DG80" s="12"/>
      <c r="DH80" s="12"/>
      <c r="DI80" s="12"/>
      <c r="DJ80" s="12"/>
      <c r="DK80" s="12"/>
      <c r="DL80" s="12"/>
      <c r="DM80" s="12"/>
      <c r="DN80" s="12"/>
      <c r="DO80" s="12"/>
      <c r="DP80" s="12"/>
      <c r="DQ80" s="12"/>
      <c r="DR80" s="12"/>
      <c r="DS80" s="12"/>
      <c r="DT80" s="12"/>
      <c r="DU80" s="12"/>
      <c r="DV80" s="12"/>
      <c r="DW80" s="12"/>
      <c r="DX80" s="12"/>
      <c r="DY80" s="12"/>
      <c r="DZ80" s="12"/>
      <c r="EA80" s="12"/>
      <c r="EB80" s="12"/>
      <c r="EC80" s="12"/>
      <c r="ED80" s="12"/>
      <c r="EE80" s="12"/>
      <c r="EF80" s="12"/>
      <c r="EG80" s="12"/>
      <c r="EH80" s="271"/>
    </row>
    <row r="81" spans="1:138" s="267" customFormat="1" ht="13.5">
      <c r="A81" s="266"/>
      <c r="B81" s="266"/>
      <c r="C81" s="266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/>
      <c r="CZ81" s="12"/>
      <c r="DA81" s="12"/>
      <c r="DB81" s="12"/>
      <c r="DC81" s="12"/>
      <c r="DD81" s="12"/>
      <c r="DE81" s="12"/>
      <c r="DF81" s="12"/>
      <c r="DG81" s="12"/>
      <c r="DH81" s="12"/>
      <c r="DI81" s="12"/>
      <c r="DJ81" s="12"/>
      <c r="DK81" s="12"/>
      <c r="DL81" s="12"/>
      <c r="DM81" s="12"/>
      <c r="DN81" s="12"/>
      <c r="DO81" s="12"/>
      <c r="DP81" s="12"/>
      <c r="DQ81" s="12"/>
      <c r="DR81" s="12"/>
      <c r="DS81" s="12"/>
      <c r="DT81" s="12"/>
      <c r="DU81" s="12"/>
      <c r="DV81" s="12"/>
      <c r="DW81" s="12"/>
      <c r="DX81" s="12"/>
      <c r="DY81" s="12"/>
      <c r="DZ81" s="12"/>
      <c r="EA81" s="12"/>
      <c r="EB81" s="12"/>
      <c r="EC81" s="12"/>
      <c r="ED81" s="12"/>
      <c r="EE81" s="12"/>
      <c r="EF81" s="12"/>
      <c r="EG81" s="12"/>
      <c r="EH81" s="271"/>
    </row>
    <row r="82" spans="1:138" s="267" customFormat="1" ht="13.5">
      <c r="A82" s="266"/>
      <c r="B82" s="266"/>
      <c r="C82" s="266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12"/>
      <c r="CZ82" s="12"/>
      <c r="DA82" s="12"/>
      <c r="DB82" s="12"/>
      <c r="DC82" s="12"/>
      <c r="DD82" s="12"/>
      <c r="DE82" s="12"/>
      <c r="DF82" s="12"/>
      <c r="DG82" s="12"/>
      <c r="DH82" s="12"/>
      <c r="DI82" s="12"/>
      <c r="DJ82" s="12"/>
      <c r="DK82" s="12"/>
      <c r="DL82" s="12"/>
      <c r="DM82" s="12"/>
      <c r="DN82" s="12"/>
      <c r="DO82" s="12"/>
      <c r="DP82" s="12"/>
      <c r="DQ82" s="12"/>
      <c r="DR82" s="12"/>
      <c r="DS82" s="12"/>
      <c r="DT82" s="12"/>
      <c r="DU82" s="12"/>
      <c r="DV82" s="12"/>
      <c r="DW82" s="12"/>
      <c r="DX82" s="12"/>
      <c r="DY82" s="12"/>
      <c r="DZ82" s="12"/>
      <c r="EA82" s="12"/>
      <c r="EB82" s="12"/>
      <c r="EC82" s="12"/>
      <c r="ED82" s="12"/>
      <c r="EE82" s="12"/>
      <c r="EF82" s="12"/>
      <c r="EG82" s="12"/>
      <c r="EH82" s="271"/>
    </row>
    <row r="83" spans="1:138" s="267" customFormat="1" ht="13.5">
      <c r="A83" s="266"/>
      <c r="B83" s="266"/>
      <c r="C83" s="266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  <c r="CZ83" s="12"/>
      <c r="DA83" s="12"/>
      <c r="DB83" s="12"/>
      <c r="DC83" s="12"/>
      <c r="DD83" s="12"/>
      <c r="DE83" s="12"/>
      <c r="DF83" s="12"/>
      <c r="DG83" s="12"/>
      <c r="DH83" s="12"/>
      <c r="DI83" s="12"/>
      <c r="DJ83" s="12"/>
      <c r="DK83" s="12"/>
      <c r="DL83" s="12"/>
      <c r="DM83" s="12"/>
      <c r="DN83" s="12"/>
      <c r="DO83" s="12"/>
      <c r="DP83" s="12"/>
      <c r="DQ83" s="12"/>
      <c r="DR83" s="12"/>
      <c r="DS83" s="12"/>
      <c r="DT83" s="12"/>
      <c r="DU83" s="12"/>
      <c r="DV83" s="12"/>
      <c r="DW83" s="12"/>
      <c r="DX83" s="12"/>
      <c r="DY83" s="12"/>
      <c r="DZ83" s="12"/>
      <c r="EA83" s="12"/>
      <c r="EB83" s="12"/>
      <c r="EC83" s="12"/>
      <c r="ED83" s="12"/>
      <c r="EE83" s="12"/>
      <c r="EF83" s="12"/>
      <c r="EG83" s="12"/>
      <c r="EH83" s="271"/>
    </row>
    <row r="84" spans="1:138" s="267" customFormat="1" ht="13.5">
      <c r="A84" s="266"/>
      <c r="B84" s="266"/>
      <c r="C84" s="266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  <c r="DA84" s="12"/>
      <c r="DB84" s="12"/>
      <c r="DC84" s="12"/>
      <c r="DD84" s="12"/>
      <c r="DE84" s="12"/>
      <c r="DF84" s="12"/>
      <c r="DG84" s="12"/>
      <c r="DH84" s="12"/>
      <c r="DI84" s="12"/>
      <c r="DJ84" s="12"/>
      <c r="DK84" s="12"/>
      <c r="DL84" s="12"/>
      <c r="DM84" s="12"/>
      <c r="DN84" s="12"/>
      <c r="DO84" s="12"/>
      <c r="DP84" s="12"/>
      <c r="DQ84" s="12"/>
      <c r="DR84" s="12"/>
      <c r="DS84" s="12"/>
      <c r="DT84" s="12"/>
      <c r="DU84" s="12"/>
      <c r="DV84" s="12"/>
      <c r="DW84" s="12"/>
      <c r="DX84" s="12"/>
      <c r="DY84" s="12"/>
      <c r="DZ84" s="12"/>
      <c r="EA84" s="12"/>
      <c r="EB84" s="12"/>
      <c r="EC84" s="12"/>
      <c r="ED84" s="12"/>
      <c r="EE84" s="12"/>
      <c r="EF84" s="12"/>
      <c r="EG84" s="12"/>
      <c r="EH84" s="271"/>
    </row>
    <row r="85" spans="1:138" s="267" customFormat="1" ht="13.5">
      <c r="A85" s="266"/>
      <c r="B85" s="266"/>
      <c r="C85" s="266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  <c r="DA85" s="12"/>
      <c r="DB85" s="12"/>
      <c r="DC85" s="12"/>
      <c r="DD85" s="12"/>
      <c r="DE85" s="12"/>
      <c r="DF85" s="12"/>
      <c r="DG85" s="12"/>
      <c r="DH85" s="12"/>
      <c r="DI85" s="12"/>
      <c r="DJ85" s="12"/>
      <c r="DK85" s="12"/>
      <c r="DL85" s="12"/>
      <c r="DM85" s="12"/>
      <c r="DN85" s="12"/>
      <c r="DO85" s="12"/>
      <c r="DP85" s="12"/>
      <c r="DQ85" s="12"/>
      <c r="DR85" s="12"/>
      <c r="DS85" s="12"/>
      <c r="DT85" s="12"/>
      <c r="DU85" s="12"/>
      <c r="DV85" s="12"/>
      <c r="DW85" s="12"/>
      <c r="DX85" s="12"/>
      <c r="DY85" s="12"/>
      <c r="DZ85" s="12"/>
      <c r="EA85" s="12"/>
      <c r="EB85" s="12"/>
      <c r="EC85" s="12"/>
      <c r="ED85" s="12"/>
      <c r="EE85" s="12"/>
      <c r="EF85" s="12"/>
      <c r="EG85" s="12"/>
      <c r="EH85" s="271"/>
    </row>
    <row r="86" spans="1:138" s="267" customFormat="1" ht="13.5">
      <c r="A86" s="266"/>
      <c r="B86" s="266"/>
      <c r="C86" s="266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  <c r="CZ86" s="12"/>
      <c r="DA86" s="12"/>
      <c r="DB86" s="12"/>
      <c r="DC86" s="12"/>
      <c r="DD86" s="12"/>
      <c r="DE86" s="12"/>
      <c r="DF86" s="12"/>
      <c r="DG86" s="12"/>
      <c r="DH86" s="12"/>
      <c r="DI86" s="12"/>
      <c r="DJ86" s="12"/>
      <c r="DK86" s="12"/>
      <c r="DL86" s="12"/>
      <c r="DM86" s="12"/>
      <c r="DN86" s="12"/>
      <c r="DO86" s="12"/>
      <c r="DP86" s="12"/>
      <c r="DQ86" s="12"/>
      <c r="DR86" s="12"/>
      <c r="DS86" s="12"/>
      <c r="DT86" s="12"/>
      <c r="DU86" s="12"/>
      <c r="DV86" s="12"/>
      <c r="DW86" s="12"/>
      <c r="DX86" s="12"/>
      <c r="DY86" s="12"/>
      <c r="DZ86" s="12"/>
      <c r="EA86" s="12"/>
      <c r="EB86" s="12"/>
      <c r="EC86" s="12"/>
      <c r="ED86" s="12"/>
      <c r="EE86" s="12"/>
      <c r="EF86" s="12"/>
      <c r="EG86" s="12"/>
      <c r="EH86" s="271"/>
    </row>
    <row r="87" spans="1:138" s="267" customFormat="1" ht="13.5">
      <c r="A87" s="266"/>
      <c r="B87" s="266"/>
      <c r="C87" s="266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  <c r="CZ87" s="12"/>
      <c r="DA87" s="12"/>
      <c r="DB87" s="12"/>
      <c r="DC87" s="12"/>
      <c r="DD87" s="12"/>
      <c r="DE87" s="12"/>
      <c r="DF87" s="12"/>
      <c r="DG87" s="12"/>
      <c r="DH87" s="12"/>
      <c r="DI87" s="12"/>
      <c r="DJ87" s="12"/>
      <c r="DK87" s="12"/>
      <c r="DL87" s="12"/>
      <c r="DM87" s="12"/>
      <c r="DN87" s="12"/>
      <c r="DO87" s="12"/>
      <c r="DP87" s="12"/>
      <c r="DQ87" s="12"/>
      <c r="DR87" s="12"/>
      <c r="DS87" s="12"/>
      <c r="DT87" s="12"/>
      <c r="DU87" s="12"/>
      <c r="DV87" s="12"/>
      <c r="DW87" s="12"/>
      <c r="DX87" s="12"/>
      <c r="DY87" s="12"/>
      <c r="DZ87" s="12"/>
      <c r="EA87" s="12"/>
      <c r="EB87" s="12"/>
      <c r="EC87" s="12"/>
      <c r="ED87" s="12"/>
      <c r="EE87" s="12"/>
      <c r="EF87" s="12"/>
      <c r="EG87" s="12"/>
      <c r="EH87" s="271"/>
    </row>
    <row r="88" spans="1:138" s="267" customFormat="1" ht="13.5">
      <c r="A88" s="266"/>
      <c r="B88" s="266"/>
      <c r="C88" s="266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/>
      <c r="CZ88" s="12"/>
      <c r="DA88" s="12"/>
      <c r="DB88" s="12"/>
      <c r="DC88" s="12"/>
      <c r="DD88" s="12"/>
      <c r="DE88" s="12"/>
      <c r="DF88" s="12"/>
      <c r="DG88" s="12"/>
      <c r="DH88" s="12"/>
      <c r="DI88" s="12"/>
      <c r="DJ88" s="12"/>
      <c r="DK88" s="12"/>
      <c r="DL88" s="12"/>
      <c r="DM88" s="12"/>
      <c r="DN88" s="12"/>
      <c r="DO88" s="12"/>
      <c r="DP88" s="12"/>
      <c r="DQ88" s="12"/>
      <c r="DR88" s="12"/>
      <c r="DS88" s="12"/>
      <c r="DT88" s="12"/>
      <c r="DU88" s="12"/>
      <c r="DV88" s="12"/>
      <c r="DW88" s="12"/>
      <c r="DX88" s="12"/>
      <c r="DY88" s="12"/>
      <c r="DZ88" s="12"/>
      <c r="EA88" s="12"/>
      <c r="EB88" s="12"/>
      <c r="EC88" s="12"/>
      <c r="ED88" s="12"/>
      <c r="EE88" s="12"/>
      <c r="EF88" s="12"/>
      <c r="EG88" s="12"/>
      <c r="EH88" s="271"/>
    </row>
    <row r="89" spans="1:138" s="267" customFormat="1" ht="13.5">
      <c r="A89" s="266"/>
      <c r="B89" s="266"/>
      <c r="C89" s="266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  <c r="CX89" s="12"/>
      <c r="CY89" s="12"/>
      <c r="CZ89" s="12"/>
      <c r="DA89" s="12"/>
      <c r="DB89" s="12"/>
      <c r="DC89" s="12"/>
      <c r="DD89" s="12"/>
      <c r="DE89" s="12"/>
      <c r="DF89" s="12"/>
      <c r="DG89" s="12"/>
      <c r="DH89" s="12"/>
      <c r="DI89" s="12"/>
      <c r="DJ89" s="12"/>
      <c r="DK89" s="12"/>
      <c r="DL89" s="12"/>
      <c r="DM89" s="12"/>
      <c r="DN89" s="12"/>
      <c r="DO89" s="12"/>
      <c r="DP89" s="12"/>
      <c r="DQ89" s="12"/>
      <c r="DR89" s="12"/>
      <c r="DS89" s="12"/>
      <c r="DT89" s="12"/>
      <c r="DU89" s="12"/>
      <c r="DV89" s="12"/>
      <c r="DW89" s="12"/>
      <c r="DX89" s="12"/>
      <c r="DY89" s="12"/>
      <c r="DZ89" s="12"/>
      <c r="EA89" s="12"/>
      <c r="EB89" s="12"/>
      <c r="EC89" s="12"/>
      <c r="ED89" s="12"/>
      <c r="EE89" s="12"/>
      <c r="EF89" s="12"/>
      <c r="EG89" s="12"/>
      <c r="EH89" s="271"/>
    </row>
    <row r="90" spans="1:138" s="267" customFormat="1" ht="13.5">
      <c r="A90" s="266"/>
      <c r="B90" s="266"/>
      <c r="C90" s="266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  <c r="CY90" s="12"/>
      <c r="CZ90" s="12"/>
      <c r="DA90" s="12"/>
      <c r="DB90" s="12"/>
      <c r="DC90" s="12"/>
      <c r="DD90" s="12"/>
      <c r="DE90" s="12"/>
      <c r="DF90" s="12"/>
      <c r="DG90" s="12"/>
      <c r="DH90" s="12"/>
      <c r="DI90" s="12"/>
      <c r="DJ90" s="12"/>
      <c r="DK90" s="12"/>
      <c r="DL90" s="12"/>
      <c r="DM90" s="12"/>
      <c r="DN90" s="12"/>
      <c r="DO90" s="12"/>
      <c r="DP90" s="12"/>
      <c r="DQ90" s="12"/>
      <c r="DR90" s="12"/>
      <c r="DS90" s="12"/>
      <c r="DT90" s="12"/>
      <c r="DU90" s="12"/>
      <c r="DV90" s="12"/>
      <c r="DW90" s="12"/>
      <c r="DX90" s="12"/>
      <c r="DY90" s="12"/>
      <c r="DZ90" s="12"/>
      <c r="EA90" s="12"/>
      <c r="EB90" s="12"/>
      <c r="EC90" s="12"/>
      <c r="ED90" s="12"/>
      <c r="EE90" s="12"/>
      <c r="EF90" s="12"/>
      <c r="EG90" s="12"/>
      <c r="EH90" s="271"/>
    </row>
    <row r="91" spans="1:138" s="267" customFormat="1" ht="13.5">
      <c r="A91" s="266"/>
      <c r="B91" s="266"/>
      <c r="C91" s="266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  <c r="CZ91" s="12"/>
      <c r="DA91" s="12"/>
      <c r="DB91" s="12"/>
      <c r="DC91" s="12"/>
      <c r="DD91" s="12"/>
      <c r="DE91" s="12"/>
      <c r="DF91" s="12"/>
      <c r="DG91" s="12"/>
      <c r="DH91" s="12"/>
      <c r="DI91" s="12"/>
      <c r="DJ91" s="12"/>
      <c r="DK91" s="12"/>
      <c r="DL91" s="12"/>
      <c r="DM91" s="12"/>
      <c r="DN91" s="12"/>
      <c r="DO91" s="12"/>
      <c r="DP91" s="12"/>
      <c r="DQ91" s="12"/>
      <c r="DR91" s="12"/>
      <c r="DS91" s="12"/>
      <c r="DT91" s="12"/>
      <c r="DU91" s="12"/>
      <c r="DV91" s="12"/>
      <c r="DW91" s="12"/>
      <c r="DX91" s="12"/>
      <c r="DY91" s="12"/>
      <c r="DZ91" s="12"/>
      <c r="EA91" s="12"/>
      <c r="EB91" s="12"/>
      <c r="EC91" s="12"/>
      <c r="ED91" s="12"/>
      <c r="EE91" s="12"/>
      <c r="EF91" s="12"/>
      <c r="EG91" s="12"/>
      <c r="EH91" s="271"/>
    </row>
    <row r="92" spans="1:138" s="267" customFormat="1" ht="13.5">
      <c r="A92" s="266"/>
      <c r="B92" s="266"/>
      <c r="C92" s="266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  <c r="CY92" s="12"/>
      <c r="CZ92" s="12"/>
      <c r="DA92" s="12"/>
      <c r="DB92" s="12"/>
      <c r="DC92" s="12"/>
      <c r="DD92" s="12"/>
      <c r="DE92" s="12"/>
      <c r="DF92" s="12"/>
      <c r="DG92" s="12"/>
      <c r="DH92" s="12"/>
      <c r="DI92" s="12"/>
      <c r="DJ92" s="12"/>
      <c r="DK92" s="12"/>
      <c r="DL92" s="12"/>
      <c r="DM92" s="12"/>
      <c r="DN92" s="12"/>
      <c r="DO92" s="12"/>
      <c r="DP92" s="12"/>
      <c r="DQ92" s="12"/>
      <c r="DR92" s="12"/>
      <c r="DS92" s="12"/>
      <c r="DT92" s="12"/>
      <c r="DU92" s="12"/>
      <c r="DV92" s="12"/>
      <c r="DW92" s="12"/>
      <c r="DX92" s="12"/>
      <c r="DY92" s="12"/>
      <c r="DZ92" s="12"/>
      <c r="EA92" s="12"/>
      <c r="EB92" s="12"/>
      <c r="EC92" s="12"/>
      <c r="ED92" s="12"/>
      <c r="EE92" s="12"/>
      <c r="EF92" s="12"/>
      <c r="EG92" s="12"/>
      <c r="EH92" s="271"/>
    </row>
    <row r="93" spans="1:138" s="267" customFormat="1" ht="13.5">
      <c r="A93" s="266"/>
      <c r="B93" s="266"/>
      <c r="C93" s="266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  <c r="CY93" s="12"/>
      <c r="CZ93" s="12"/>
      <c r="DA93" s="12"/>
      <c r="DB93" s="12"/>
      <c r="DC93" s="12"/>
      <c r="DD93" s="12"/>
      <c r="DE93" s="12"/>
      <c r="DF93" s="12"/>
      <c r="DG93" s="12"/>
      <c r="DH93" s="12"/>
      <c r="DI93" s="12"/>
      <c r="DJ93" s="12"/>
      <c r="DK93" s="12"/>
      <c r="DL93" s="12"/>
      <c r="DM93" s="12"/>
      <c r="DN93" s="12"/>
      <c r="DO93" s="12"/>
      <c r="DP93" s="12"/>
      <c r="DQ93" s="12"/>
      <c r="DR93" s="12"/>
      <c r="DS93" s="12"/>
      <c r="DT93" s="12"/>
      <c r="DU93" s="12"/>
      <c r="DV93" s="12"/>
      <c r="DW93" s="12"/>
      <c r="DX93" s="12"/>
      <c r="DY93" s="12"/>
      <c r="DZ93" s="12"/>
      <c r="EA93" s="12"/>
      <c r="EB93" s="12"/>
      <c r="EC93" s="12"/>
      <c r="ED93" s="12"/>
      <c r="EE93" s="12"/>
      <c r="EF93" s="12"/>
      <c r="EG93" s="12"/>
      <c r="EH93" s="271"/>
    </row>
    <row r="94" spans="1:138" s="267" customFormat="1" ht="13.5">
      <c r="A94" s="266"/>
      <c r="B94" s="266"/>
      <c r="C94" s="266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  <c r="CY94" s="12"/>
      <c r="CZ94" s="12"/>
      <c r="DA94" s="12"/>
      <c r="DB94" s="12"/>
      <c r="DC94" s="12"/>
      <c r="DD94" s="12"/>
      <c r="DE94" s="12"/>
      <c r="DF94" s="12"/>
      <c r="DG94" s="12"/>
      <c r="DH94" s="12"/>
      <c r="DI94" s="12"/>
      <c r="DJ94" s="12"/>
      <c r="DK94" s="12"/>
      <c r="DL94" s="12"/>
      <c r="DM94" s="12"/>
      <c r="DN94" s="12"/>
      <c r="DO94" s="12"/>
      <c r="DP94" s="12"/>
      <c r="DQ94" s="12"/>
      <c r="DR94" s="12"/>
      <c r="DS94" s="12"/>
      <c r="DT94" s="12"/>
      <c r="DU94" s="12"/>
      <c r="DV94" s="12"/>
      <c r="DW94" s="12"/>
      <c r="DX94" s="12"/>
      <c r="DY94" s="12"/>
      <c r="DZ94" s="12"/>
      <c r="EA94" s="12"/>
      <c r="EB94" s="12"/>
      <c r="EC94" s="12"/>
      <c r="ED94" s="12"/>
      <c r="EE94" s="12"/>
      <c r="EF94" s="12"/>
      <c r="EG94" s="12"/>
      <c r="EH94" s="271"/>
    </row>
    <row r="95" spans="1:138" s="267" customFormat="1" ht="13.5">
      <c r="A95" s="266"/>
      <c r="B95" s="266"/>
      <c r="C95" s="266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  <c r="CY95" s="12"/>
      <c r="CZ95" s="12"/>
      <c r="DA95" s="12"/>
      <c r="DB95" s="12"/>
      <c r="DC95" s="12"/>
      <c r="DD95" s="12"/>
      <c r="DE95" s="12"/>
      <c r="DF95" s="12"/>
      <c r="DG95" s="12"/>
      <c r="DH95" s="12"/>
      <c r="DI95" s="12"/>
      <c r="DJ95" s="12"/>
      <c r="DK95" s="12"/>
      <c r="DL95" s="12"/>
      <c r="DM95" s="12"/>
      <c r="DN95" s="12"/>
      <c r="DO95" s="12"/>
      <c r="DP95" s="12"/>
      <c r="DQ95" s="12"/>
      <c r="DR95" s="12"/>
      <c r="DS95" s="12"/>
      <c r="DT95" s="12"/>
      <c r="DU95" s="12"/>
      <c r="DV95" s="12"/>
      <c r="DW95" s="12"/>
      <c r="DX95" s="12"/>
      <c r="DY95" s="12"/>
      <c r="DZ95" s="12"/>
      <c r="EA95" s="12"/>
      <c r="EB95" s="12"/>
      <c r="EC95" s="12"/>
      <c r="ED95" s="12"/>
      <c r="EE95" s="12"/>
      <c r="EF95" s="12"/>
      <c r="EG95" s="12"/>
      <c r="EH95" s="271"/>
    </row>
    <row r="96" spans="1:138" s="267" customFormat="1" ht="13.5">
      <c r="A96" s="266"/>
      <c r="B96" s="266"/>
      <c r="C96" s="266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  <c r="CY96" s="12"/>
      <c r="CZ96" s="12"/>
      <c r="DA96" s="12"/>
      <c r="DB96" s="12"/>
      <c r="DC96" s="12"/>
      <c r="DD96" s="12"/>
      <c r="DE96" s="12"/>
      <c r="DF96" s="12"/>
      <c r="DG96" s="12"/>
      <c r="DH96" s="12"/>
      <c r="DI96" s="12"/>
      <c r="DJ96" s="12"/>
      <c r="DK96" s="12"/>
      <c r="DL96" s="12"/>
      <c r="DM96" s="12"/>
      <c r="DN96" s="12"/>
      <c r="DO96" s="12"/>
      <c r="DP96" s="12"/>
      <c r="DQ96" s="12"/>
      <c r="DR96" s="12"/>
      <c r="DS96" s="12"/>
      <c r="DT96" s="12"/>
      <c r="DU96" s="12"/>
      <c r="DV96" s="12"/>
      <c r="DW96" s="12"/>
      <c r="DX96" s="12"/>
      <c r="DY96" s="12"/>
      <c r="DZ96" s="12"/>
      <c r="EA96" s="12"/>
      <c r="EB96" s="12"/>
      <c r="EC96" s="12"/>
      <c r="ED96" s="12"/>
      <c r="EE96" s="12"/>
      <c r="EF96" s="12"/>
      <c r="EG96" s="12"/>
      <c r="EH96" s="271"/>
    </row>
    <row r="97" spans="1:138" s="267" customFormat="1" ht="13.5">
      <c r="A97" s="266"/>
      <c r="B97" s="266"/>
      <c r="C97" s="266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  <c r="CY97" s="12"/>
      <c r="CZ97" s="12"/>
      <c r="DA97" s="12"/>
      <c r="DB97" s="12"/>
      <c r="DC97" s="12"/>
      <c r="DD97" s="12"/>
      <c r="DE97" s="12"/>
      <c r="DF97" s="12"/>
      <c r="DG97" s="12"/>
      <c r="DH97" s="12"/>
      <c r="DI97" s="12"/>
      <c r="DJ97" s="12"/>
      <c r="DK97" s="12"/>
      <c r="DL97" s="12"/>
      <c r="DM97" s="12"/>
      <c r="DN97" s="12"/>
      <c r="DO97" s="12"/>
      <c r="DP97" s="12"/>
      <c r="DQ97" s="12"/>
      <c r="DR97" s="12"/>
      <c r="DS97" s="12"/>
      <c r="DT97" s="12"/>
      <c r="DU97" s="12"/>
      <c r="DV97" s="12"/>
      <c r="DW97" s="12"/>
      <c r="DX97" s="12"/>
      <c r="DY97" s="12"/>
      <c r="DZ97" s="12"/>
      <c r="EA97" s="12"/>
      <c r="EB97" s="12"/>
      <c r="EC97" s="12"/>
      <c r="ED97" s="12"/>
      <c r="EE97" s="12"/>
      <c r="EF97" s="12"/>
      <c r="EG97" s="12"/>
      <c r="EH97" s="271"/>
    </row>
    <row r="98" spans="1:138" s="267" customFormat="1" ht="13.5">
      <c r="A98" s="266"/>
      <c r="B98" s="266"/>
      <c r="C98" s="266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2"/>
      <c r="CT98" s="12"/>
      <c r="CU98" s="12"/>
      <c r="CV98" s="12"/>
      <c r="CW98" s="12"/>
      <c r="CX98" s="12"/>
      <c r="CY98" s="12"/>
      <c r="CZ98" s="12"/>
      <c r="DA98" s="12"/>
      <c r="DB98" s="12"/>
      <c r="DC98" s="12"/>
      <c r="DD98" s="12"/>
      <c r="DE98" s="12"/>
      <c r="DF98" s="12"/>
      <c r="DG98" s="12"/>
      <c r="DH98" s="12"/>
      <c r="DI98" s="12"/>
      <c r="DJ98" s="12"/>
      <c r="DK98" s="12"/>
      <c r="DL98" s="12"/>
      <c r="DM98" s="12"/>
      <c r="DN98" s="12"/>
      <c r="DO98" s="12"/>
      <c r="DP98" s="12"/>
      <c r="DQ98" s="12"/>
      <c r="DR98" s="12"/>
      <c r="DS98" s="12"/>
      <c r="DT98" s="12"/>
      <c r="DU98" s="12"/>
      <c r="DV98" s="12"/>
      <c r="DW98" s="12"/>
      <c r="DX98" s="12"/>
      <c r="DY98" s="12"/>
      <c r="DZ98" s="12"/>
      <c r="EA98" s="12"/>
      <c r="EB98" s="12"/>
      <c r="EC98" s="12"/>
      <c r="ED98" s="12"/>
      <c r="EE98" s="12"/>
      <c r="EF98" s="12"/>
      <c r="EG98" s="12"/>
      <c r="EH98" s="271"/>
    </row>
    <row r="99" spans="1:138" s="267" customFormat="1" ht="13.5">
      <c r="A99" s="266"/>
      <c r="B99" s="266"/>
      <c r="C99" s="266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2"/>
      <c r="CT99" s="12"/>
      <c r="CU99" s="12"/>
      <c r="CV99" s="12"/>
      <c r="CW99" s="12"/>
      <c r="CX99" s="12"/>
      <c r="CY99" s="12"/>
      <c r="CZ99" s="12"/>
      <c r="DA99" s="12"/>
      <c r="DB99" s="12"/>
      <c r="DC99" s="12"/>
      <c r="DD99" s="12"/>
      <c r="DE99" s="12"/>
      <c r="DF99" s="12"/>
      <c r="DG99" s="12"/>
      <c r="DH99" s="12"/>
      <c r="DI99" s="12"/>
      <c r="DJ99" s="12"/>
      <c r="DK99" s="12"/>
      <c r="DL99" s="12"/>
      <c r="DM99" s="12"/>
      <c r="DN99" s="12"/>
      <c r="DO99" s="12"/>
      <c r="DP99" s="12"/>
      <c r="DQ99" s="12"/>
      <c r="DR99" s="12"/>
      <c r="DS99" s="12"/>
      <c r="DT99" s="12"/>
      <c r="DU99" s="12"/>
      <c r="DV99" s="12"/>
      <c r="DW99" s="12"/>
      <c r="DX99" s="12"/>
      <c r="DY99" s="12"/>
      <c r="DZ99" s="12"/>
      <c r="EA99" s="12"/>
      <c r="EB99" s="12"/>
      <c r="EC99" s="12"/>
      <c r="ED99" s="12"/>
      <c r="EE99" s="12"/>
      <c r="EF99" s="12"/>
      <c r="EG99" s="12"/>
      <c r="EH99" s="271"/>
    </row>
    <row r="100" spans="1:138" s="267" customFormat="1" ht="13.5">
      <c r="A100" s="266"/>
      <c r="B100" s="266"/>
      <c r="C100" s="266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2"/>
      <c r="CT100" s="12"/>
      <c r="CU100" s="12"/>
      <c r="CV100" s="12"/>
      <c r="CW100" s="12"/>
      <c r="CX100" s="12"/>
      <c r="CY100" s="12"/>
      <c r="CZ100" s="12"/>
      <c r="DA100" s="12"/>
      <c r="DB100" s="12"/>
      <c r="DC100" s="12"/>
      <c r="DD100" s="12"/>
      <c r="DE100" s="12"/>
      <c r="DF100" s="12"/>
      <c r="DG100" s="12"/>
      <c r="DH100" s="12"/>
      <c r="DI100" s="12"/>
      <c r="DJ100" s="12"/>
      <c r="DK100" s="12"/>
      <c r="DL100" s="12"/>
      <c r="DM100" s="12"/>
      <c r="DN100" s="12"/>
      <c r="DO100" s="12"/>
      <c r="DP100" s="12"/>
      <c r="DQ100" s="12"/>
      <c r="DR100" s="12"/>
      <c r="DS100" s="12"/>
      <c r="DT100" s="12"/>
      <c r="DU100" s="12"/>
      <c r="DV100" s="12"/>
      <c r="DW100" s="12"/>
      <c r="DX100" s="12"/>
      <c r="DY100" s="12"/>
      <c r="DZ100" s="12"/>
      <c r="EA100" s="12"/>
      <c r="EB100" s="12"/>
      <c r="EC100" s="12"/>
      <c r="ED100" s="12"/>
      <c r="EE100" s="12"/>
      <c r="EF100" s="12"/>
      <c r="EG100" s="12"/>
      <c r="EH100" s="271"/>
    </row>
    <row r="101" spans="1:138" s="267" customFormat="1" ht="13.5">
      <c r="A101" s="266"/>
      <c r="B101" s="266"/>
      <c r="C101" s="266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2"/>
      <c r="CT101" s="12"/>
      <c r="CU101" s="12"/>
      <c r="CV101" s="12"/>
      <c r="CW101" s="12"/>
      <c r="CX101" s="12"/>
      <c r="CY101" s="12"/>
      <c r="CZ101" s="12"/>
      <c r="DA101" s="12"/>
      <c r="DB101" s="12"/>
      <c r="DC101" s="12"/>
      <c r="DD101" s="12"/>
      <c r="DE101" s="12"/>
      <c r="DF101" s="12"/>
      <c r="DG101" s="12"/>
      <c r="DH101" s="12"/>
      <c r="DI101" s="12"/>
      <c r="DJ101" s="12"/>
      <c r="DK101" s="12"/>
      <c r="DL101" s="12"/>
      <c r="DM101" s="12"/>
      <c r="DN101" s="12"/>
      <c r="DO101" s="12"/>
      <c r="DP101" s="12"/>
      <c r="DQ101" s="12"/>
      <c r="DR101" s="12"/>
      <c r="DS101" s="12"/>
      <c r="DT101" s="12"/>
      <c r="DU101" s="12"/>
      <c r="DV101" s="12"/>
      <c r="DW101" s="12"/>
      <c r="DX101" s="12"/>
      <c r="DY101" s="12"/>
      <c r="DZ101" s="12"/>
      <c r="EA101" s="12"/>
      <c r="EB101" s="12"/>
      <c r="EC101" s="12"/>
      <c r="ED101" s="12"/>
      <c r="EE101" s="12"/>
      <c r="EF101" s="12"/>
      <c r="EG101" s="12"/>
      <c r="EH101" s="271"/>
    </row>
    <row r="102" spans="1:138" s="267" customFormat="1" ht="13.5">
      <c r="A102" s="266"/>
      <c r="B102" s="266"/>
      <c r="C102" s="266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  <c r="CY102" s="12"/>
      <c r="CZ102" s="12"/>
      <c r="DA102" s="12"/>
      <c r="DB102" s="12"/>
      <c r="DC102" s="12"/>
      <c r="DD102" s="12"/>
      <c r="DE102" s="12"/>
      <c r="DF102" s="12"/>
      <c r="DG102" s="12"/>
      <c r="DH102" s="12"/>
      <c r="DI102" s="12"/>
      <c r="DJ102" s="12"/>
      <c r="DK102" s="12"/>
      <c r="DL102" s="12"/>
      <c r="DM102" s="12"/>
      <c r="DN102" s="12"/>
      <c r="DO102" s="12"/>
      <c r="DP102" s="12"/>
      <c r="DQ102" s="12"/>
      <c r="DR102" s="12"/>
      <c r="DS102" s="12"/>
      <c r="DT102" s="12"/>
      <c r="DU102" s="12"/>
      <c r="DV102" s="12"/>
      <c r="DW102" s="12"/>
      <c r="DX102" s="12"/>
      <c r="DY102" s="12"/>
      <c r="DZ102" s="12"/>
      <c r="EA102" s="12"/>
      <c r="EB102" s="12"/>
      <c r="EC102" s="12"/>
      <c r="ED102" s="12"/>
      <c r="EE102" s="12"/>
      <c r="EF102" s="12"/>
      <c r="EG102" s="12"/>
      <c r="EH102" s="271"/>
    </row>
    <row r="103" spans="1:138" s="267" customFormat="1" ht="13.5">
      <c r="A103" s="266"/>
      <c r="B103" s="266"/>
      <c r="C103" s="266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  <c r="CY103" s="12"/>
      <c r="CZ103" s="12"/>
      <c r="DA103" s="12"/>
      <c r="DB103" s="12"/>
      <c r="DC103" s="12"/>
      <c r="DD103" s="12"/>
      <c r="DE103" s="12"/>
      <c r="DF103" s="12"/>
      <c r="DG103" s="12"/>
      <c r="DH103" s="12"/>
      <c r="DI103" s="12"/>
      <c r="DJ103" s="12"/>
      <c r="DK103" s="12"/>
      <c r="DL103" s="12"/>
      <c r="DM103" s="12"/>
      <c r="DN103" s="12"/>
      <c r="DO103" s="12"/>
      <c r="DP103" s="12"/>
      <c r="DQ103" s="12"/>
      <c r="DR103" s="12"/>
      <c r="DS103" s="12"/>
      <c r="DT103" s="12"/>
      <c r="DU103" s="12"/>
      <c r="DV103" s="12"/>
      <c r="DW103" s="12"/>
      <c r="DX103" s="12"/>
      <c r="DY103" s="12"/>
      <c r="DZ103" s="12"/>
      <c r="EA103" s="12"/>
      <c r="EB103" s="12"/>
      <c r="EC103" s="12"/>
      <c r="ED103" s="12"/>
      <c r="EE103" s="12"/>
      <c r="EF103" s="12"/>
      <c r="EG103" s="12"/>
      <c r="EH103" s="271"/>
    </row>
    <row r="104" spans="1:138" s="267" customFormat="1" ht="13.5">
      <c r="A104" s="266"/>
      <c r="B104" s="266"/>
      <c r="C104" s="266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  <c r="CY104" s="12"/>
      <c r="CZ104" s="12"/>
      <c r="DA104" s="12"/>
      <c r="DB104" s="12"/>
      <c r="DC104" s="12"/>
      <c r="DD104" s="12"/>
      <c r="DE104" s="12"/>
      <c r="DF104" s="12"/>
      <c r="DG104" s="12"/>
      <c r="DH104" s="12"/>
      <c r="DI104" s="12"/>
      <c r="DJ104" s="12"/>
      <c r="DK104" s="12"/>
      <c r="DL104" s="12"/>
      <c r="DM104" s="12"/>
      <c r="DN104" s="12"/>
      <c r="DO104" s="12"/>
      <c r="DP104" s="12"/>
      <c r="DQ104" s="12"/>
      <c r="DR104" s="12"/>
      <c r="DS104" s="12"/>
      <c r="DT104" s="12"/>
      <c r="DU104" s="12"/>
      <c r="DV104" s="12"/>
      <c r="DW104" s="12"/>
      <c r="DX104" s="12"/>
      <c r="DY104" s="12"/>
      <c r="DZ104" s="12"/>
      <c r="EA104" s="12"/>
      <c r="EB104" s="12"/>
      <c r="EC104" s="12"/>
      <c r="ED104" s="12"/>
      <c r="EE104" s="12"/>
      <c r="EF104" s="12"/>
      <c r="EG104" s="12"/>
      <c r="EH104" s="271"/>
    </row>
    <row r="105" spans="1:138" s="267" customFormat="1" ht="13.5">
      <c r="A105" s="266"/>
      <c r="B105" s="266"/>
      <c r="C105" s="266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  <c r="CY105" s="12"/>
      <c r="CZ105" s="12"/>
      <c r="DA105" s="12"/>
      <c r="DB105" s="12"/>
      <c r="DC105" s="12"/>
      <c r="DD105" s="12"/>
      <c r="DE105" s="12"/>
      <c r="DF105" s="12"/>
      <c r="DG105" s="12"/>
      <c r="DH105" s="12"/>
      <c r="DI105" s="12"/>
      <c r="DJ105" s="12"/>
      <c r="DK105" s="12"/>
      <c r="DL105" s="12"/>
      <c r="DM105" s="12"/>
      <c r="DN105" s="12"/>
      <c r="DO105" s="12"/>
      <c r="DP105" s="12"/>
      <c r="DQ105" s="12"/>
      <c r="DR105" s="12"/>
      <c r="DS105" s="12"/>
      <c r="DT105" s="12"/>
      <c r="DU105" s="12"/>
      <c r="DV105" s="12"/>
      <c r="DW105" s="12"/>
      <c r="DX105" s="12"/>
      <c r="DY105" s="12"/>
      <c r="DZ105" s="12"/>
      <c r="EA105" s="12"/>
      <c r="EB105" s="12"/>
      <c r="EC105" s="12"/>
      <c r="ED105" s="12"/>
      <c r="EE105" s="12"/>
      <c r="EF105" s="12"/>
      <c r="EG105" s="12"/>
      <c r="EH105" s="271"/>
    </row>
    <row r="106" spans="1:138" s="267" customFormat="1" ht="13.5">
      <c r="A106" s="266"/>
      <c r="B106" s="266"/>
      <c r="C106" s="266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2"/>
      <c r="CT106" s="12"/>
      <c r="CU106" s="12"/>
      <c r="CV106" s="12"/>
      <c r="CW106" s="12"/>
      <c r="CX106" s="12"/>
      <c r="CY106" s="12"/>
      <c r="CZ106" s="12"/>
      <c r="DA106" s="12"/>
      <c r="DB106" s="12"/>
      <c r="DC106" s="12"/>
      <c r="DD106" s="12"/>
      <c r="DE106" s="12"/>
      <c r="DF106" s="12"/>
      <c r="DG106" s="12"/>
      <c r="DH106" s="12"/>
      <c r="DI106" s="12"/>
      <c r="DJ106" s="12"/>
      <c r="DK106" s="12"/>
      <c r="DL106" s="12"/>
      <c r="DM106" s="12"/>
      <c r="DN106" s="12"/>
      <c r="DO106" s="12"/>
      <c r="DP106" s="12"/>
      <c r="DQ106" s="12"/>
      <c r="DR106" s="12"/>
      <c r="DS106" s="12"/>
      <c r="DT106" s="12"/>
      <c r="DU106" s="12"/>
      <c r="DV106" s="12"/>
      <c r="DW106" s="12"/>
      <c r="DX106" s="12"/>
      <c r="DY106" s="12"/>
      <c r="DZ106" s="12"/>
      <c r="EA106" s="12"/>
      <c r="EB106" s="12"/>
      <c r="EC106" s="12"/>
      <c r="ED106" s="12"/>
      <c r="EE106" s="12"/>
      <c r="EF106" s="12"/>
      <c r="EG106" s="12"/>
      <c r="EH106" s="271"/>
    </row>
    <row r="107" spans="1:138" s="267" customFormat="1" ht="13.5">
      <c r="A107" s="266"/>
      <c r="B107" s="266"/>
      <c r="C107" s="266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2"/>
      <c r="CT107" s="12"/>
      <c r="CU107" s="12"/>
      <c r="CV107" s="12"/>
      <c r="CW107" s="12"/>
      <c r="CX107" s="12"/>
      <c r="CY107" s="12"/>
      <c r="CZ107" s="12"/>
      <c r="DA107" s="12"/>
      <c r="DB107" s="12"/>
      <c r="DC107" s="12"/>
      <c r="DD107" s="12"/>
      <c r="DE107" s="12"/>
      <c r="DF107" s="12"/>
      <c r="DG107" s="12"/>
      <c r="DH107" s="12"/>
      <c r="DI107" s="12"/>
      <c r="DJ107" s="12"/>
      <c r="DK107" s="12"/>
      <c r="DL107" s="12"/>
      <c r="DM107" s="12"/>
      <c r="DN107" s="12"/>
      <c r="DO107" s="12"/>
      <c r="DP107" s="12"/>
      <c r="DQ107" s="12"/>
      <c r="DR107" s="12"/>
      <c r="DS107" s="12"/>
      <c r="DT107" s="12"/>
      <c r="DU107" s="12"/>
      <c r="DV107" s="12"/>
      <c r="DW107" s="12"/>
      <c r="DX107" s="12"/>
      <c r="DY107" s="12"/>
      <c r="DZ107" s="12"/>
      <c r="EA107" s="12"/>
      <c r="EB107" s="12"/>
      <c r="EC107" s="12"/>
      <c r="ED107" s="12"/>
      <c r="EE107" s="12"/>
      <c r="EF107" s="12"/>
      <c r="EG107" s="12"/>
      <c r="EH107" s="271"/>
    </row>
    <row r="108" spans="1:138" s="267" customFormat="1" ht="13.5">
      <c r="A108" s="266"/>
      <c r="B108" s="266"/>
      <c r="C108" s="266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  <c r="CY108" s="12"/>
      <c r="CZ108" s="12"/>
      <c r="DA108" s="12"/>
      <c r="DB108" s="12"/>
      <c r="DC108" s="12"/>
      <c r="DD108" s="12"/>
      <c r="DE108" s="12"/>
      <c r="DF108" s="12"/>
      <c r="DG108" s="12"/>
      <c r="DH108" s="12"/>
      <c r="DI108" s="12"/>
      <c r="DJ108" s="12"/>
      <c r="DK108" s="12"/>
      <c r="DL108" s="12"/>
      <c r="DM108" s="12"/>
      <c r="DN108" s="12"/>
      <c r="DO108" s="12"/>
      <c r="DP108" s="12"/>
      <c r="DQ108" s="12"/>
      <c r="DR108" s="12"/>
      <c r="DS108" s="12"/>
      <c r="DT108" s="12"/>
      <c r="DU108" s="12"/>
      <c r="DV108" s="12"/>
      <c r="DW108" s="12"/>
      <c r="DX108" s="12"/>
      <c r="DY108" s="12"/>
      <c r="DZ108" s="12"/>
      <c r="EA108" s="12"/>
      <c r="EB108" s="12"/>
      <c r="EC108" s="12"/>
      <c r="ED108" s="12"/>
      <c r="EE108" s="12"/>
      <c r="EF108" s="12"/>
      <c r="EG108" s="12"/>
      <c r="EH108" s="271"/>
    </row>
    <row r="109" spans="1:138" s="267" customFormat="1" ht="13.5">
      <c r="A109" s="266"/>
      <c r="B109" s="266"/>
      <c r="C109" s="266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  <c r="CY109" s="12"/>
      <c r="CZ109" s="12"/>
      <c r="DA109" s="12"/>
      <c r="DB109" s="12"/>
      <c r="DC109" s="12"/>
      <c r="DD109" s="12"/>
      <c r="DE109" s="12"/>
      <c r="DF109" s="12"/>
      <c r="DG109" s="12"/>
      <c r="DH109" s="12"/>
      <c r="DI109" s="12"/>
      <c r="DJ109" s="12"/>
      <c r="DK109" s="12"/>
      <c r="DL109" s="12"/>
      <c r="DM109" s="12"/>
      <c r="DN109" s="12"/>
      <c r="DO109" s="12"/>
      <c r="DP109" s="12"/>
      <c r="DQ109" s="12"/>
      <c r="DR109" s="12"/>
      <c r="DS109" s="12"/>
      <c r="DT109" s="12"/>
      <c r="DU109" s="12"/>
      <c r="DV109" s="12"/>
      <c r="DW109" s="12"/>
      <c r="DX109" s="12"/>
      <c r="DY109" s="12"/>
      <c r="DZ109" s="12"/>
      <c r="EA109" s="12"/>
      <c r="EB109" s="12"/>
      <c r="EC109" s="12"/>
      <c r="ED109" s="12"/>
      <c r="EE109" s="12"/>
      <c r="EF109" s="12"/>
      <c r="EG109" s="12"/>
      <c r="EH109" s="271"/>
    </row>
    <row r="110" spans="1:138" s="267" customFormat="1" ht="13.5">
      <c r="A110" s="266"/>
      <c r="B110" s="266"/>
      <c r="C110" s="266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2"/>
      <c r="CT110" s="12"/>
      <c r="CU110" s="12"/>
      <c r="CV110" s="12"/>
      <c r="CW110" s="12"/>
      <c r="CX110" s="12"/>
      <c r="CY110" s="12"/>
      <c r="CZ110" s="12"/>
      <c r="DA110" s="12"/>
      <c r="DB110" s="12"/>
      <c r="DC110" s="12"/>
      <c r="DD110" s="12"/>
      <c r="DE110" s="12"/>
      <c r="DF110" s="12"/>
      <c r="DG110" s="12"/>
      <c r="DH110" s="12"/>
      <c r="DI110" s="12"/>
      <c r="DJ110" s="12"/>
      <c r="DK110" s="12"/>
      <c r="DL110" s="12"/>
      <c r="DM110" s="12"/>
      <c r="DN110" s="12"/>
      <c r="DO110" s="12"/>
      <c r="DP110" s="12"/>
      <c r="DQ110" s="12"/>
      <c r="DR110" s="12"/>
      <c r="DS110" s="12"/>
      <c r="DT110" s="12"/>
      <c r="DU110" s="12"/>
      <c r="DV110" s="12"/>
      <c r="DW110" s="12"/>
      <c r="DX110" s="12"/>
      <c r="DY110" s="12"/>
      <c r="DZ110" s="12"/>
      <c r="EA110" s="12"/>
      <c r="EB110" s="12"/>
      <c r="EC110" s="12"/>
      <c r="ED110" s="12"/>
      <c r="EE110" s="12"/>
      <c r="EF110" s="12"/>
      <c r="EG110" s="12"/>
      <c r="EH110" s="271"/>
    </row>
    <row r="111" spans="1:138" s="267" customFormat="1" ht="13.5">
      <c r="A111" s="266"/>
      <c r="B111" s="266"/>
      <c r="C111" s="266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2"/>
      <c r="CT111" s="12"/>
      <c r="CU111" s="12"/>
      <c r="CV111" s="12"/>
      <c r="CW111" s="12"/>
      <c r="CX111" s="12"/>
      <c r="CY111" s="12"/>
      <c r="CZ111" s="12"/>
      <c r="DA111" s="12"/>
      <c r="DB111" s="12"/>
      <c r="DC111" s="12"/>
      <c r="DD111" s="12"/>
      <c r="DE111" s="12"/>
      <c r="DF111" s="12"/>
      <c r="DG111" s="12"/>
      <c r="DH111" s="12"/>
      <c r="DI111" s="12"/>
      <c r="DJ111" s="12"/>
      <c r="DK111" s="12"/>
      <c r="DL111" s="12"/>
      <c r="DM111" s="12"/>
      <c r="DN111" s="12"/>
      <c r="DO111" s="12"/>
      <c r="DP111" s="12"/>
      <c r="DQ111" s="12"/>
      <c r="DR111" s="12"/>
      <c r="DS111" s="12"/>
      <c r="DT111" s="12"/>
      <c r="DU111" s="12"/>
      <c r="DV111" s="12"/>
      <c r="DW111" s="12"/>
      <c r="DX111" s="12"/>
      <c r="DY111" s="12"/>
      <c r="DZ111" s="12"/>
      <c r="EA111" s="12"/>
      <c r="EB111" s="12"/>
      <c r="EC111" s="12"/>
      <c r="ED111" s="12"/>
      <c r="EE111" s="12"/>
      <c r="EF111" s="12"/>
      <c r="EG111" s="12"/>
      <c r="EH111" s="271"/>
    </row>
    <row r="112" spans="1:138" s="267" customFormat="1" ht="13.5">
      <c r="A112" s="266"/>
      <c r="B112" s="266"/>
      <c r="C112" s="266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  <c r="CW112" s="12"/>
      <c r="CX112" s="12"/>
      <c r="CY112" s="12"/>
      <c r="CZ112" s="12"/>
      <c r="DA112" s="12"/>
      <c r="DB112" s="12"/>
      <c r="DC112" s="12"/>
      <c r="DD112" s="12"/>
      <c r="DE112" s="12"/>
      <c r="DF112" s="12"/>
      <c r="DG112" s="12"/>
      <c r="DH112" s="12"/>
      <c r="DI112" s="12"/>
      <c r="DJ112" s="12"/>
      <c r="DK112" s="12"/>
      <c r="DL112" s="12"/>
      <c r="DM112" s="12"/>
      <c r="DN112" s="12"/>
      <c r="DO112" s="12"/>
      <c r="DP112" s="12"/>
      <c r="DQ112" s="12"/>
      <c r="DR112" s="12"/>
      <c r="DS112" s="12"/>
      <c r="DT112" s="12"/>
      <c r="DU112" s="12"/>
      <c r="DV112" s="12"/>
      <c r="DW112" s="12"/>
      <c r="DX112" s="12"/>
      <c r="DY112" s="12"/>
      <c r="DZ112" s="12"/>
      <c r="EA112" s="12"/>
      <c r="EB112" s="12"/>
      <c r="EC112" s="12"/>
      <c r="ED112" s="12"/>
      <c r="EE112" s="12"/>
      <c r="EF112" s="12"/>
      <c r="EG112" s="12"/>
      <c r="EH112" s="271"/>
    </row>
    <row r="113" spans="1:138" s="267" customFormat="1" ht="13.5">
      <c r="A113" s="266"/>
      <c r="B113" s="266"/>
      <c r="C113" s="266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2"/>
      <c r="CT113" s="12"/>
      <c r="CU113" s="12"/>
      <c r="CV113" s="12"/>
      <c r="CW113" s="12"/>
      <c r="CX113" s="12"/>
      <c r="CY113" s="12"/>
      <c r="CZ113" s="12"/>
      <c r="DA113" s="12"/>
      <c r="DB113" s="12"/>
      <c r="DC113" s="12"/>
      <c r="DD113" s="12"/>
      <c r="DE113" s="12"/>
      <c r="DF113" s="12"/>
      <c r="DG113" s="12"/>
      <c r="DH113" s="12"/>
      <c r="DI113" s="12"/>
      <c r="DJ113" s="12"/>
      <c r="DK113" s="12"/>
      <c r="DL113" s="12"/>
      <c r="DM113" s="12"/>
      <c r="DN113" s="12"/>
      <c r="DO113" s="12"/>
      <c r="DP113" s="12"/>
      <c r="DQ113" s="12"/>
      <c r="DR113" s="12"/>
      <c r="DS113" s="12"/>
      <c r="DT113" s="12"/>
      <c r="DU113" s="12"/>
      <c r="DV113" s="12"/>
      <c r="DW113" s="12"/>
      <c r="DX113" s="12"/>
      <c r="DY113" s="12"/>
      <c r="DZ113" s="12"/>
      <c r="EA113" s="12"/>
      <c r="EB113" s="12"/>
      <c r="EC113" s="12"/>
      <c r="ED113" s="12"/>
      <c r="EE113" s="12"/>
      <c r="EF113" s="12"/>
      <c r="EG113" s="12"/>
      <c r="EH113" s="271"/>
    </row>
    <row r="114" spans="1:138" s="267" customFormat="1" ht="13.5">
      <c r="A114" s="266"/>
      <c r="B114" s="266"/>
      <c r="C114" s="266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2"/>
      <c r="CT114" s="12"/>
      <c r="CU114" s="12"/>
      <c r="CV114" s="12"/>
      <c r="CW114" s="12"/>
      <c r="CX114" s="12"/>
      <c r="CY114" s="12"/>
      <c r="CZ114" s="12"/>
      <c r="DA114" s="12"/>
      <c r="DB114" s="12"/>
      <c r="DC114" s="12"/>
      <c r="DD114" s="12"/>
      <c r="DE114" s="12"/>
      <c r="DF114" s="12"/>
      <c r="DG114" s="12"/>
      <c r="DH114" s="12"/>
      <c r="DI114" s="12"/>
      <c r="DJ114" s="12"/>
      <c r="DK114" s="12"/>
      <c r="DL114" s="12"/>
      <c r="DM114" s="12"/>
      <c r="DN114" s="12"/>
      <c r="DO114" s="12"/>
      <c r="DP114" s="12"/>
      <c r="DQ114" s="12"/>
      <c r="DR114" s="12"/>
      <c r="DS114" s="12"/>
      <c r="DT114" s="12"/>
      <c r="DU114" s="12"/>
      <c r="DV114" s="12"/>
      <c r="DW114" s="12"/>
      <c r="DX114" s="12"/>
      <c r="DY114" s="12"/>
      <c r="DZ114" s="12"/>
      <c r="EA114" s="12"/>
      <c r="EB114" s="12"/>
      <c r="EC114" s="12"/>
      <c r="ED114" s="12"/>
      <c r="EE114" s="12"/>
      <c r="EF114" s="12"/>
      <c r="EG114" s="12"/>
      <c r="EH114" s="271"/>
    </row>
    <row r="115" spans="1:138" s="267" customFormat="1" ht="13.5">
      <c r="A115" s="266"/>
      <c r="B115" s="266"/>
      <c r="C115" s="266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2"/>
      <c r="CT115" s="12"/>
      <c r="CU115" s="12"/>
      <c r="CV115" s="12"/>
      <c r="CW115" s="12"/>
      <c r="CX115" s="12"/>
      <c r="CY115" s="12"/>
      <c r="CZ115" s="12"/>
      <c r="DA115" s="12"/>
      <c r="DB115" s="12"/>
      <c r="DC115" s="12"/>
      <c r="DD115" s="12"/>
      <c r="DE115" s="12"/>
      <c r="DF115" s="12"/>
      <c r="DG115" s="12"/>
      <c r="DH115" s="12"/>
      <c r="DI115" s="12"/>
      <c r="DJ115" s="12"/>
      <c r="DK115" s="12"/>
      <c r="DL115" s="12"/>
      <c r="DM115" s="12"/>
      <c r="DN115" s="12"/>
      <c r="DO115" s="12"/>
      <c r="DP115" s="12"/>
      <c r="DQ115" s="12"/>
      <c r="DR115" s="12"/>
      <c r="DS115" s="12"/>
      <c r="DT115" s="12"/>
      <c r="DU115" s="12"/>
      <c r="DV115" s="12"/>
      <c r="DW115" s="12"/>
      <c r="DX115" s="12"/>
      <c r="DY115" s="12"/>
      <c r="DZ115" s="12"/>
      <c r="EA115" s="12"/>
      <c r="EB115" s="12"/>
      <c r="EC115" s="12"/>
      <c r="ED115" s="12"/>
      <c r="EE115" s="12"/>
      <c r="EF115" s="12"/>
      <c r="EG115" s="12"/>
      <c r="EH115" s="271"/>
    </row>
    <row r="116" spans="1:138" s="267" customFormat="1" ht="13.5">
      <c r="A116" s="266"/>
      <c r="B116" s="266"/>
      <c r="C116" s="266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2"/>
      <c r="CT116" s="12"/>
      <c r="CU116" s="12"/>
      <c r="CV116" s="12"/>
      <c r="CW116" s="12"/>
      <c r="CX116" s="12"/>
      <c r="CY116" s="12"/>
      <c r="CZ116" s="12"/>
      <c r="DA116" s="12"/>
      <c r="DB116" s="12"/>
      <c r="DC116" s="12"/>
      <c r="DD116" s="12"/>
      <c r="DE116" s="12"/>
      <c r="DF116" s="12"/>
      <c r="DG116" s="12"/>
      <c r="DH116" s="12"/>
      <c r="DI116" s="12"/>
      <c r="DJ116" s="12"/>
      <c r="DK116" s="12"/>
      <c r="DL116" s="12"/>
      <c r="DM116" s="12"/>
      <c r="DN116" s="12"/>
      <c r="DO116" s="12"/>
      <c r="DP116" s="12"/>
      <c r="DQ116" s="12"/>
      <c r="DR116" s="12"/>
      <c r="DS116" s="12"/>
      <c r="DT116" s="12"/>
      <c r="DU116" s="12"/>
      <c r="DV116" s="12"/>
      <c r="DW116" s="12"/>
      <c r="DX116" s="12"/>
      <c r="DY116" s="12"/>
      <c r="DZ116" s="12"/>
      <c r="EA116" s="12"/>
      <c r="EB116" s="12"/>
      <c r="EC116" s="12"/>
      <c r="ED116" s="12"/>
      <c r="EE116" s="12"/>
      <c r="EF116" s="12"/>
      <c r="EG116" s="12"/>
      <c r="EH116" s="271"/>
    </row>
    <row r="117" spans="1:138" s="267" customFormat="1" ht="13.5">
      <c r="A117" s="266"/>
      <c r="B117" s="266"/>
      <c r="C117" s="266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2"/>
      <c r="CT117" s="12"/>
      <c r="CU117" s="12"/>
      <c r="CV117" s="12"/>
      <c r="CW117" s="12"/>
      <c r="CX117" s="12"/>
      <c r="CY117" s="12"/>
      <c r="CZ117" s="12"/>
      <c r="DA117" s="12"/>
      <c r="DB117" s="12"/>
      <c r="DC117" s="12"/>
      <c r="DD117" s="12"/>
      <c r="DE117" s="12"/>
      <c r="DF117" s="12"/>
      <c r="DG117" s="12"/>
      <c r="DH117" s="12"/>
      <c r="DI117" s="12"/>
      <c r="DJ117" s="12"/>
      <c r="DK117" s="12"/>
      <c r="DL117" s="12"/>
      <c r="DM117" s="12"/>
      <c r="DN117" s="12"/>
      <c r="DO117" s="12"/>
      <c r="DP117" s="12"/>
      <c r="DQ117" s="12"/>
      <c r="DR117" s="12"/>
      <c r="DS117" s="12"/>
      <c r="DT117" s="12"/>
      <c r="DU117" s="12"/>
      <c r="DV117" s="12"/>
      <c r="DW117" s="12"/>
      <c r="DX117" s="12"/>
      <c r="DY117" s="12"/>
      <c r="DZ117" s="12"/>
      <c r="EA117" s="12"/>
      <c r="EB117" s="12"/>
      <c r="EC117" s="12"/>
      <c r="ED117" s="12"/>
      <c r="EE117" s="12"/>
      <c r="EF117" s="12"/>
      <c r="EG117" s="12"/>
      <c r="EH117" s="271"/>
    </row>
    <row r="118" spans="1:138" s="267" customFormat="1" ht="13.5">
      <c r="A118" s="266"/>
      <c r="B118" s="266"/>
      <c r="C118" s="266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2"/>
      <c r="CT118" s="12"/>
      <c r="CU118" s="12"/>
      <c r="CV118" s="12"/>
      <c r="CW118" s="12"/>
      <c r="CX118" s="12"/>
      <c r="CY118" s="12"/>
      <c r="CZ118" s="12"/>
      <c r="DA118" s="12"/>
      <c r="DB118" s="12"/>
      <c r="DC118" s="12"/>
      <c r="DD118" s="12"/>
      <c r="DE118" s="12"/>
      <c r="DF118" s="12"/>
      <c r="DG118" s="12"/>
      <c r="DH118" s="12"/>
      <c r="DI118" s="12"/>
      <c r="DJ118" s="12"/>
      <c r="DK118" s="12"/>
      <c r="DL118" s="12"/>
      <c r="DM118" s="12"/>
      <c r="DN118" s="12"/>
      <c r="DO118" s="12"/>
      <c r="DP118" s="12"/>
      <c r="DQ118" s="12"/>
      <c r="DR118" s="12"/>
      <c r="DS118" s="12"/>
      <c r="DT118" s="12"/>
      <c r="DU118" s="12"/>
      <c r="DV118" s="12"/>
      <c r="DW118" s="12"/>
      <c r="DX118" s="12"/>
      <c r="DY118" s="12"/>
      <c r="DZ118" s="12"/>
      <c r="EA118" s="12"/>
      <c r="EB118" s="12"/>
      <c r="EC118" s="12"/>
      <c r="ED118" s="12"/>
      <c r="EE118" s="12"/>
      <c r="EF118" s="12"/>
      <c r="EG118" s="12"/>
      <c r="EH118" s="271"/>
    </row>
    <row r="119" spans="1:138" s="267" customFormat="1" ht="13.5">
      <c r="A119" s="266"/>
      <c r="B119" s="266"/>
      <c r="C119" s="266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2"/>
      <c r="CT119" s="12"/>
      <c r="CU119" s="12"/>
      <c r="CV119" s="12"/>
      <c r="CW119" s="12"/>
      <c r="CX119" s="12"/>
      <c r="CY119" s="12"/>
      <c r="CZ119" s="12"/>
      <c r="DA119" s="12"/>
      <c r="DB119" s="12"/>
      <c r="DC119" s="12"/>
      <c r="DD119" s="12"/>
      <c r="DE119" s="12"/>
      <c r="DF119" s="12"/>
      <c r="DG119" s="12"/>
      <c r="DH119" s="12"/>
      <c r="DI119" s="12"/>
      <c r="DJ119" s="12"/>
      <c r="DK119" s="12"/>
      <c r="DL119" s="12"/>
      <c r="DM119" s="12"/>
      <c r="DN119" s="12"/>
      <c r="DO119" s="12"/>
      <c r="DP119" s="12"/>
      <c r="DQ119" s="12"/>
      <c r="DR119" s="12"/>
      <c r="DS119" s="12"/>
      <c r="DT119" s="12"/>
      <c r="DU119" s="12"/>
      <c r="DV119" s="12"/>
      <c r="DW119" s="12"/>
      <c r="DX119" s="12"/>
      <c r="DY119" s="12"/>
      <c r="DZ119" s="12"/>
      <c r="EA119" s="12"/>
      <c r="EB119" s="12"/>
      <c r="EC119" s="12"/>
      <c r="ED119" s="12"/>
      <c r="EE119" s="12"/>
      <c r="EF119" s="12"/>
      <c r="EG119" s="12"/>
      <c r="EH119" s="271"/>
    </row>
    <row r="120" spans="1:138" s="267" customFormat="1" ht="13.5">
      <c r="A120" s="266"/>
      <c r="B120" s="266"/>
      <c r="C120" s="266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2"/>
      <c r="CT120" s="12"/>
      <c r="CU120" s="12"/>
      <c r="CV120" s="12"/>
      <c r="CW120" s="12"/>
      <c r="CX120" s="12"/>
      <c r="CY120" s="12"/>
      <c r="CZ120" s="12"/>
      <c r="DA120" s="12"/>
      <c r="DB120" s="12"/>
      <c r="DC120" s="12"/>
      <c r="DD120" s="12"/>
      <c r="DE120" s="12"/>
      <c r="DF120" s="12"/>
      <c r="DG120" s="12"/>
      <c r="DH120" s="12"/>
      <c r="DI120" s="12"/>
      <c r="DJ120" s="12"/>
      <c r="DK120" s="12"/>
      <c r="DL120" s="12"/>
      <c r="DM120" s="12"/>
      <c r="DN120" s="12"/>
      <c r="DO120" s="12"/>
      <c r="DP120" s="12"/>
      <c r="DQ120" s="12"/>
      <c r="DR120" s="12"/>
      <c r="DS120" s="12"/>
      <c r="DT120" s="12"/>
      <c r="DU120" s="12"/>
      <c r="DV120" s="12"/>
      <c r="DW120" s="12"/>
      <c r="DX120" s="12"/>
      <c r="DY120" s="12"/>
      <c r="DZ120" s="12"/>
      <c r="EA120" s="12"/>
      <c r="EB120" s="12"/>
      <c r="EC120" s="12"/>
      <c r="ED120" s="12"/>
      <c r="EE120" s="12"/>
      <c r="EF120" s="12"/>
      <c r="EG120" s="12"/>
      <c r="EH120" s="271"/>
    </row>
    <row r="121" spans="1:138" s="267" customFormat="1" ht="13.5">
      <c r="A121" s="266"/>
      <c r="B121" s="266"/>
      <c r="C121" s="266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2"/>
      <c r="CT121" s="12"/>
      <c r="CU121" s="12"/>
      <c r="CV121" s="12"/>
      <c r="CW121" s="12"/>
      <c r="CX121" s="12"/>
      <c r="CY121" s="12"/>
      <c r="CZ121" s="12"/>
      <c r="DA121" s="12"/>
      <c r="DB121" s="12"/>
      <c r="DC121" s="12"/>
      <c r="DD121" s="12"/>
      <c r="DE121" s="12"/>
      <c r="DF121" s="12"/>
      <c r="DG121" s="12"/>
      <c r="DH121" s="12"/>
      <c r="DI121" s="12"/>
      <c r="DJ121" s="12"/>
      <c r="DK121" s="12"/>
      <c r="DL121" s="12"/>
      <c r="DM121" s="12"/>
      <c r="DN121" s="12"/>
      <c r="DO121" s="12"/>
      <c r="DP121" s="12"/>
      <c r="DQ121" s="12"/>
      <c r="DR121" s="12"/>
      <c r="DS121" s="12"/>
      <c r="DT121" s="12"/>
      <c r="DU121" s="12"/>
      <c r="DV121" s="12"/>
      <c r="DW121" s="12"/>
      <c r="DX121" s="12"/>
      <c r="DY121" s="12"/>
      <c r="DZ121" s="12"/>
      <c r="EA121" s="12"/>
      <c r="EB121" s="12"/>
      <c r="EC121" s="12"/>
      <c r="ED121" s="12"/>
      <c r="EE121" s="12"/>
      <c r="EF121" s="12"/>
      <c r="EG121" s="12"/>
      <c r="EH121" s="271"/>
    </row>
    <row r="122" spans="1:138" s="267" customFormat="1" ht="13.5">
      <c r="A122" s="266"/>
      <c r="B122" s="266"/>
      <c r="C122" s="266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2"/>
      <c r="CT122" s="12"/>
      <c r="CU122" s="12"/>
      <c r="CV122" s="12"/>
      <c r="CW122" s="12"/>
      <c r="CX122" s="12"/>
      <c r="CY122" s="12"/>
      <c r="CZ122" s="12"/>
      <c r="DA122" s="12"/>
      <c r="DB122" s="12"/>
      <c r="DC122" s="12"/>
      <c r="DD122" s="12"/>
      <c r="DE122" s="12"/>
      <c r="DF122" s="12"/>
      <c r="DG122" s="12"/>
      <c r="DH122" s="12"/>
      <c r="DI122" s="12"/>
      <c r="DJ122" s="12"/>
      <c r="DK122" s="12"/>
      <c r="DL122" s="12"/>
      <c r="DM122" s="12"/>
      <c r="DN122" s="12"/>
      <c r="DO122" s="12"/>
      <c r="DP122" s="12"/>
      <c r="DQ122" s="12"/>
      <c r="DR122" s="12"/>
      <c r="DS122" s="12"/>
      <c r="DT122" s="12"/>
      <c r="DU122" s="12"/>
      <c r="DV122" s="12"/>
      <c r="DW122" s="12"/>
      <c r="DX122" s="12"/>
      <c r="DY122" s="12"/>
      <c r="DZ122" s="12"/>
      <c r="EA122" s="12"/>
      <c r="EB122" s="12"/>
      <c r="EC122" s="12"/>
      <c r="ED122" s="12"/>
      <c r="EE122" s="12"/>
      <c r="EF122" s="12"/>
      <c r="EG122" s="12"/>
      <c r="EH122" s="271"/>
    </row>
    <row r="123" spans="1:138" s="267" customFormat="1" ht="13.5">
      <c r="A123" s="266"/>
      <c r="B123" s="266"/>
      <c r="C123" s="266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2"/>
      <c r="CT123" s="12"/>
      <c r="CU123" s="12"/>
      <c r="CV123" s="12"/>
      <c r="CW123" s="12"/>
      <c r="CX123" s="12"/>
      <c r="CY123" s="12"/>
      <c r="CZ123" s="12"/>
      <c r="DA123" s="12"/>
      <c r="DB123" s="12"/>
      <c r="DC123" s="12"/>
      <c r="DD123" s="12"/>
      <c r="DE123" s="12"/>
      <c r="DF123" s="12"/>
      <c r="DG123" s="12"/>
      <c r="DH123" s="12"/>
      <c r="DI123" s="12"/>
      <c r="DJ123" s="12"/>
      <c r="DK123" s="12"/>
      <c r="DL123" s="12"/>
      <c r="DM123" s="12"/>
      <c r="DN123" s="12"/>
      <c r="DO123" s="12"/>
      <c r="DP123" s="12"/>
      <c r="DQ123" s="12"/>
      <c r="DR123" s="12"/>
      <c r="DS123" s="12"/>
      <c r="DT123" s="12"/>
      <c r="DU123" s="12"/>
      <c r="DV123" s="12"/>
      <c r="DW123" s="12"/>
      <c r="DX123" s="12"/>
      <c r="DY123" s="12"/>
      <c r="DZ123" s="12"/>
      <c r="EA123" s="12"/>
      <c r="EB123" s="12"/>
      <c r="EC123" s="12"/>
      <c r="ED123" s="12"/>
      <c r="EE123" s="12"/>
      <c r="EF123" s="12"/>
      <c r="EG123" s="12"/>
      <c r="EH123" s="271"/>
    </row>
    <row r="124" spans="1:138" s="267" customFormat="1" ht="13.5">
      <c r="A124" s="266"/>
      <c r="B124" s="266"/>
      <c r="C124" s="266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2"/>
      <c r="CT124" s="12"/>
      <c r="CU124" s="12"/>
      <c r="CV124" s="12"/>
      <c r="CW124" s="12"/>
      <c r="CX124" s="12"/>
      <c r="CY124" s="12"/>
      <c r="CZ124" s="12"/>
      <c r="DA124" s="12"/>
      <c r="DB124" s="12"/>
      <c r="DC124" s="12"/>
      <c r="DD124" s="12"/>
      <c r="DE124" s="12"/>
      <c r="DF124" s="12"/>
      <c r="DG124" s="12"/>
      <c r="DH124" s="12"/>
      <c r="DI124" s="12"/>
      <c r="DJ124" s="12"/>
      <c r="DK124" s="12"/>
      <c r="DL124" s="12"/>
      <c r="DM124" s="12"/>
      <c r="DN124" s="12"/>
      <c r="DO124" s="12"/>
      <c r="DP124" s="12"/>
      <c r="DQ124" s="12"/>
      <c r="DR124" s="12"/>
      <c r="DS124" s="12"/>
      <c r="DT124" s="12"/>
      <c r="DU124" s="12"/>
      <c r="DV124" s="12"/>
      <c r="DW124" s="12"/>
      <c r="DX124" s="12"/>
      <c r="DY124" s="12"/>
      <c r="DZ124" s="12"/>
      <c r="EA124" s="12"/>
      <c r="EB124" s="12"/>
      <c r="EC124" s="12"/>
      <c r="ED124" s="12"/>
      <c r="EE124" s="12"/>
      <c r="EF124" s="12"/>
      <c r="EG124" s="12"/>
      <c r="EH124" s="271"/>
    </row>
    <row r="125" spans="1:138" s="267" customFormat="1" ht="13.5">
      <c r="A125" s="266"/>
      <c r="B125" s="266"/>
      <c r="C125" s="266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2"/>
      <c r="CT125" s="12"/>
      <c r="CU125" s="12"/>
      <c r="CV125" s="12"/>
      <c r="CW125" s="12"/>
      <c r="CX125" s="12"/>
      <c r="CY125" s="12"/>
      <c r="CZ125" s="12"/>
      <c r="DA125" s="12"/>
      <c r="DB125" s="12"/>
      <c r="DC125" s="12"/>
      <c r="DD125" s="12"/>
      <c r="DE125" s="12"/>
      <c r="DF125" s="12"/>
      <c r="DG125" s="12"/>
      <c r="DH125" s="12"/>
      <c r="DI125" s="12"/>
      <c r="DJ125" s="12"/>
      <c r="DK125" s="12"/>
      <c r="DL125" s="12"/>
      <c r="DM125" s="12"/>
      <c r="DN125" s="12"/>
      <c r="DO125" s="12"/>
      <c r="DP125" s="12"/>
      <c r="DQ125" s="12"/>
      <c r="DR125" s="12"/>
      <c r="DS125" s="12"/>
      <c r="DT125" s="12"/>
      <c r="DU125" s="12"/>
      <c r="DV125" s="12"/>
      <c r="DW125" s="12"/>
      <c r="DX125" s="12"/>
      <c r="DY125" s="12"/>
      <c r="DZ125" s="12"/>
      <c r="EA125" s="12"/>
      <c r="EB125" s="12"/>
      <c r="EC125" s="12"/>
      <c r="ED125" s="12"/>
      <c r="EE125" s="12"/>
      <c r="EF125" s="12"/>
      <c r="EG125" s="12"/>
      <c r="EH125" s="271"/>
    </row>
    <row r="126" spans="1:138" s="267" customFormat="1" ht="13.5">
      <c r="A126" s="266"/>
      <c r="B126" s="266"/>
      <c r="C126" s="266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2"/>
      <c r="CT126" s="12"/>
      <c r="CU126" s="12"/>
      <c r="CV126" s="12"/>
      <c r="CW126" s="12"/>
      <c r="CX126" s="12"/>
      <c r="CY126" s="12"/>
      <c r="CZ126" s="12"/>
      <c r="DA126" s="12"/>
      <c r="DB126" s="12"/>
      <c r="DC126" s="12"/>
      <c r="DD126" s="12"/>
      <c r="DE126" s="12"/>
      <c r="DF126" s="12"/>
      <c r="DG126" s="12"/>
      <c r="DH126" s="12"/>
      <c r="DI126" s="12"/>
      <c r="DJ126" s="12"/>
      <c r="DK126" s="12"/>
      <c r="DL126" s="12"/>
      <c r="DM126" s="12"/>
      <c r="DN126" s="12"/>
      <c r="DO126" s="12"/>
      <c r="DP126" s="12"/>
      <c r="DQ126" s="12"/>
      <c r="DR126" s="12"/>
      <c r="DS126" s="12"/>
      <c r="DT126" s="12"/>
      <c r="DU126" s="12"/>
      <c r="DV126" s="12"/>
      <c r="DW126" s="12"/>
      <c r="DX126" s="12"/>
      <c r="DY126" s="12"/>
      <c r="DZ126" s="12"/>
      <c r="EA126" s="12"/>
      <c r="EB126" s="12"/>
      <c r="EC126" s="12"/>
      <c r="ED126" s="12"/>
      <c r="EE126" s="12"/>
      <c r="EF126" s="12"/>
      <c r="EG126" s="12"/>
      <c r="EH126" s="271"/>
    </row>
    <row r="127" spans="1:138" s="267" customFormat="1" ht="13.5">
      <c r="A127" s="266"/>
      <c r="B127" s="266"/>
      <c r="C127" s="266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2"/>
      <c r="CT127" s="12"/>
      <c r="CU127" s="12"/>
      <c r="CV127" s="12"/>
      <c r="CW127" s="12"/>
      <c r="CX127" s="12"/>
      <c r="CY127" s="12"/>
      <c r="CZ127" s="12"/>
      <c r="DA127" s="12"/>
      <c r="DB127" s="12"/>
      <c r="DC127" s="12"/>
      <c r="DD127" s="12"/>
      <c r="DE127" s="12"/>
      <c r="DF127" s="12"/>
      <c r="DG127" s="12"/>
      <c r="DH127" s="12"/>
      <c r="DI127" s="12"/>
      <c r="DJ127" s="12"/>
      <c r="DK127" s="12"/>
      <c r="DL127" s="12"/>
      <c r="DM127" s="12"/>
      <c r="DN127" s="12"/>
      <c r="DO127" s="12"/>
      <c r="DP127" s="12"/>
      <c r="DQ127" s="12"/>
      <c r="DR127" s="12"/>
      <c r="DS127" s="12"/>
      <c r="DT127" s="12"/>
      <c r="DU127" s="12"/>
      <c r="DV127" s="12"/>
      <c r="DW127" s="12"/>
      <c r="DX127" s="12"/>
      <c r="DY127" s="12"/>
      <c r="DZ127" s="12"/>
      <c r="EA127" s="12"/>
      <c r="EB127" s="12"/>
      <c r="EC127" s="12"/>
      <c r="ED127" s="12"/>
      <c r="EE127" s="12"/>
      <c r="EF127" s="12"/>
      <c r="EG127" s="12"/>
      <c r="EH127" s="271"/>
    </row>
    <row r="128" spans="1:138" s="267" customFormat="1" ht="13.5">
      <c r="A128" s="266"/>
      <c r="B128" s="266"/>
      <c r="C128" s="266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2"/>
      <c r="CT128" s="12"/>
      <c r="CU128" s="12"/>
      <c r="CV128" s="12"/>
      <c r="CW128" s="12"/>
      <c r="CX128" s="12"/>
      <c r="CY128" s="12"/>
      <c r="CZ128" s="12"/>
      <c r="DA128" s="12"/>
      <c r="DB128" s="12"/>
      <c r="DC128" s="12"/>
      <c r="DD128" s="12"/>
      <c r="DE128" s="12"/>
      <c r="DF128" s="12"/>
      <c r="DG128" s="12"/>
      <c r="DH128" s="12"/>
      <c r="DI128" s="12"/>
      <c r="DJ128" s="12"/>
      <c r="DK128" s="12"/>
      <c r="DL128" s="12"/>
      <c r="DM128" s="12"/>
      <c r="DN128" s="12"/>
      <c r="DO128" s="12"/>
      <c r="DP128" s="12"/>
      <c r="DQ128" s="12"/>
      <c r="DR128" s="12"/>
      <c r="DS128" s="12"/>
      <c r="DT128" s="12"/>
      <c r="DU128" s="12"/>
      <c r="DV128" s="12"/>
      <c r="DW128" s="12"/>
      <c r="DX128" s="12"/>
      <c r="DY128" s="12"/>
      <c r="DZ128" s="12"/>
      <c r="EA128" s="12"/>
      <c r="EB128" s="12"/>
      <c r="EC128" s="12"/>
      <c r="ED128" s="12"/>
      <c r="EE128" s="12"/>
      <c r="EF128" s="12"/>
      <c r="EG128" s="12"/>
      <c r="EH128" s="271"/>
    </row>
    <row r="129" spans="1:138" s="267" customFormat="1" ht="13.5">
      <c r="A129" s="266"/>
      <c r="B129" s="266"/>
      <c r="C129" s="266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2"/>
      <c r="CT129" s="12"/>
      <c r="CU129" s="12"/>
      <c r="CV129" s="12"/>
      <c r="CW129" s="12"/>
      <c r="CX129" s="12"/>
      <c r="CY129" s="12"/>
      <c r="CZ129" s="12"/>
      <c r="DA129" s="12"/>
      <c r="DB129" s="12"/>
      <c r="DC129" s="12"/>
      <c r="DD129" s="12"/>
      <c r="DE129" s="12"/>
      <c r="DF129" s="12"/>
      <c r="DG129" s="12"/>
      <c r="DH129" s="12"/>
      <c r="DI129" s="12"/>
      <c r="DJ129" s="12"/>
      <c r="DK129" s="12"/>
      <c r="DL129" s="12"/>
      <c r="DM129" s="12"/>
      <c r="DN129" s="12"/>
      <c r="DO129" s="12"/>
      <c r="DP129" s="12"/>
      <c r="DQ129" s="12"/>
      <c r="DR129" s="12"/>
      <c r="DS129" s="12"/>
      <c r="DT129" s="12"/>
      <c r="DU129" s="12"/>
      <c r="DV129" s="12"/>
      <c r="DW129" s="12"/>
      <c r="DX129" s="12"/>
      <c r="DY129" s="12"/>
      <c r="DZ129" s="12"/>
      <c r="EA129" s="12"/>
      <c r="EB129" s="12"/>
      <c r="EC129" s="12"/>
      <c r="ED129" s="12"/>
      <c r="EE129" s="12"/>
      <c r="EF129" s="12"/>
      <c r="EG129" s="12"/>
      <c r="EH129" s="271"/>
    </row>
    <row r="130" spans="1:138" s="267" customFormat="1" ht="13.5">
      <c r="A130" s="266"/>
      <c r="B130" s="266"/>
      <c r="C130" s="266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2"/>
      <c r="CT130" s="12"/>
      <c r="CU130" s="12"/>
      <c r="CV130" s="12"/>
      <c r="CW130" s="12"/>
      <c r="CX130" s="12"/>
      <c r="CY130" s="12"/>
      <c r="CZ130" s="12"/>
      <c r="DA130" s="12"/>
      <c r="DB130" s="12"/>
      <c r="DC130" s="12"/>
      <c r="DD130" s="12"/>
      <c r="DE130" s="12"/>
      <c r="DF130" s="12"/>
      <c r="DG130" s="12"/>
      <c r="DH130" s="12"/>
      <c r="DI130" s="12"/>
      <c r="DJ130" s="12"/>
      <c r="DK130" s="12"/>
      <c r="DL130" s="12"/>
      <c r="DM130" s="12"/>
      <c r="DN130" s="12"/>
      <c r="DO130" s="12"/>
      <c r="DP130" s="12"/>
      <c r="DQ130" s="12"/>
      <c r="DR130" s="12"/>
      <c r="DS130" s="12"/>
      <c r="DT130" s="12"/>
      <c r="DU130" s="12"/>
      <c r="DV130" s="12"/>
      <c r="DW130" s="12"/>
      <c r="DX130" s="12"/>
      <c r="DY130" s="12"/>
      <c r="DZ130" s="12"/>
      <c r="EA130" s="12"/>
      <c r="EB130" s="12"/>
      <c r="EC130" s="12"/>
      <c r="ED130" s="12"/>
      <c r="EE130" s="12"/>
      <c r="EF130" s="12"/>
      <c r="EG130" s="12"/>
      <c r="EH130" s="271"/>
    </row>
    <row r="131" spans="1:138" s="267" customFormat="1" ht="13.5">
      <c r="A131" s="266"/>
      <c r="B131" s="266"/>
      <c r="C131" s="266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2"/>
      <c r="CT131" s="12"/>
      <c r="CU131" s="12"/>
      <c r="CV131" s="12"/>
      <c r="CW131" s="12"/>
      <c r="CX131" s="12"/>
      <c r="CY131" s="12"/>
      <c r="CZ131" s="12"/>
      <c r="DA131" s="12"/>
      <c r="DB131" s="12"/>
      <c r="DC131" s="12"/>
      <c r="DD131" s="12"/>
      <c r="DE131" s="12"/>
      <c r="DF131" s="12"/>
      <c r="DG131" s="12"/>
      <c r="DH131" s="12"/>
      <c r="DI131" s="12"/>
      <c r="DJ131" s="12"/>
      <c r="DK131" s="12"/>
      <c r="DL131" s="12"/>
      <c r="DM131" s="12"/>
      <c r="DN131" s="12"/>
      <c r="DO131" s="12"/>
      <c r="DP131" s="12"/>
      <c r="DQ131" s="12"/>
      <c r="DR131" s="12"/>
      <c r="DS131" s="12"/>
      <c r="DT131" s="12"/>
      <c r="DU131" s="12"/>
      <c r="DV131" s="12"/>
      <c r="DW131" s="12"/>
      <c r="DX131" s="12"/>
      <c r="DY131" s="12"/>
      <c r="DZ131" s="12"/>
      <c r="EA131" s="12"/>
      <c r="EB131" s="12"/>
      <c r="EC131" s="12"/>
      <c r="ED131" s="12"/>
      <c r="EE131" s="12"/>
      <c r="EF131" s="12"/>
      <c r="EG131" s="12"/>
      <c r="EH131" s="271"/>
    </row>
    <row r="132" spans="1:138" s="267" customFormat="1" ht="13.5">
      <c r="A132" s="266"/>
      <c r="B132" s="266"/>
      <c r="C132" s="266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  <c r="CS132" s="12"/>
      <c r="CT132" s="12"/>
      <c r="CU132" s="12"/>
      <c r="CV132" s="12"/>
      <c r="CW132" s="12"/>
      <c r="CX132" s="12"/>
      <c r="CY132" s="12"/>
      <c r="CZ132" s="12"/>
      <c r="DA132" s="12"/>
      <c r="DB132" s="12"/>
      <c r="DC132" s="12"/>
      <c r="DD132" s="12"/>
      <c r="DE132" s="12"/>
      <c r="DF132" s="12"/>
      <c r="DG132" s="12"/>
      <c r="DH132" s="12"/>
      <c r="DI132" s="12"/>
      <c r="DJ132" s="12"/>
      <c r="DK132" s="12"/>
      <c r="DL132" s="12"/>
      <c r="DM132" s="12"/>
      <c r="DN132" s="12"/>
      <c r="DO132" s="12"/>
      <c r="DP132" s="12"/>
      <c r="DQ132" s="12"/>
      <c r="DR132" s="12"/>
      <c r="DS132" s="12"/>
      <c r="DT132" s="12"/>
      <c r="DU132" s="12"/>
      <c r="DV132" s="12"/>
      <c r="DW132" s="12"/>
      <c r="DX132" s="12"/>
      <c r="DY132" s="12"/>
      <c r="DZ132" s="12"/>
      <c r="EA132" s="12"/>
      <c r="EB132" s="12"/>
      <c r="EC132" s="12"/>
      <c r="ED132" s="12"/>
      <c r="EE132" s="12"/>
      <c r="EF132" s="12"/>
      <c r="EG132" s="12"/>
      <c r="EH132" s="271"/>
    </row>
    <row r="133" spans="1:138" s="267" customFormat="1" ht="13.5">
      <c r="A133" s="266"/>
      <c r="B133" s="266"/>
      <c r="C133" s="266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12"/>
      <c r="CR133" s="12"/>
      <c r="CS133" s="12"/>
      <c r="CT133" s="12"/>
      <c r="CU133" s="12"/>
      <c r="CV133" s="12"/>
      <c r="CW133" s="12"/>
      <c r="CX133" s="12"/>
      <c r="CY133" s="12"/>
      <c r="CZ133" s="12"/>
      <c r="DA133" s="12"/>
      <c r="DB133" s="12"/>
      <c r="DC133" s="12"/>
      <c r="DD133" s="12"/>
      <c r="DE133" s="12"/>
      <c r="DF133" s="12"/>
      <c r="DG133" s="12"/>
      <c r="DH133" s="12"/>
      <c r="DI133" s="12"/>
      <c r="DJ133" s="12"/>
      <c r="DK133" s="12"/>
      <c r="DL133" s="12"/>
      <c r="DM133" s="12"/>
      <c r="DN133" s="12"/>
      <c r="DO133" s="12"/>
      <c r="DP133" s="12"/>
      <c r="DQ133" s="12"/>
      <c r="DR133" s="12"/>
      <c r="DS133" s="12"/>
      <c r="DT133" s="12"/>
      <c r="DU133" s="12"/>
      <c r="DV133" s="12"/>
      <c r="DW133" s="12"/>
      <c r="DX133" s="12"/>
      <c r="DY133" s="12"/>
      <c r="DZ133" s="12"/>
      <c r="EA133" s="12"/>
      <c r="EB133" s="12"/>
      <c r="EC133" s="12"/>
      <c r="ED133" s="12"/>
      <c r="EE133" s="12"/>
      <c r="EF133" s="12"/>
      <c r="EG133" s="12"/>
      <c r="EH133" s="271"/>
    </row>
    <row r="134" spans="1:138" s="267" customFormat="1" ht="13.5">
      <c r="A134" s="266"/>
      <c r="B134" s="266"/>
      <c r="C134" s="266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  <c r="CR134" s="12"/>
      <c r="CS134" s="12"/>
      <c r="CT134" s="12"/>
      <c r="CU134" s="12"/>
      <c r="CV134" s="12"/>
      <c r="CW134" s="12"/>
      <c r="CX134" s="12"/>
      <c r="CY134" s="12"/>
      <c r="CZ134" s="12"/>
      <c r="DA134" s="12"/>
      <c r="DB134" s="12"/>
      <c r="DC134" s="12"/>
      <c r="DD134" s="12"/>
      <c r="DE134" s="12"/>
      <c r="DF134" s="12"/>
      <c r="DG134" s="12"/>
      <c r="DH134" s="12"/>
      <c r="DI134" s="12"/>
      <c r="DJ134" s="12"/>
      <c r="DK134" s="12"/>
      <c r="DL134" s="12"/>
      <c r="DM134" s="12"/>
      <c r="DN134" s="12"/>
      <c r="DO134" s="12"/>
      <c r="DP134" s="12"/>
      <c r="DQ134" s="12"/>
      <c r="DR134" s="12"/>
      <c r="DS134" s="12"/>
      <c r="DT134" s="12"/>
      <c r="DU134" s="12"/>
      <c r="DV134" s="12"/>
      <c r="DW134" s="12"/>
      <c r="DX134" s="12"/>
      <c r="DY134" s="12"/>
      <c r="DZ134" s="12"/>
      <c r="EA134" s="12"/>
      <c r="EB134" s="12"/>
      <c r="EC134" s="12"/>
      <c r="ED134" s="12"/>
      <c r="EE134" s="12"/>
      <c r="EF134" s="12"/>
      <c r="EG134" s="12"/>
      <c r="EH134" s="271"/>
    </row>
    <row r="135" spans="1:138" s="267" customFormat="1" ht="13.5">
      <c r="A135" s="266"/>
      <c r="B135" s="266"/>
      <c r="C135" s="266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  <c r="CR135" s="12"/>
      <c r="CS135" s="12"/>
      <c r="CT135" s="12"/>
      <c r="CU135" s="12"/>
      <c r="CV135" s="12"/>
      <c r="CW135" s="12"/>
      <c r="CX135" s="12"/>
      <c r="CY135" s="12"/>
      <c r="CZ135" s="12"/>
      <c r="DA135" s="12"/>
      <c r="DB135" s="12"/>
      <c r="DC135" s="12"/>
      <c r="DD135" s="12"/>
      <c r="DE135" s="12"/>
      <c r="DF135" s="12"/>
      <c r="DG135" s="12"/>
      <c r="DH135" s="12"/>
      <c r="DI135" s="12"/>
      <c r="DJ135" s="12"/>
      <c r="DK135" s="12"/>
      <c r="DL135" s="12"/>
      <c r="DM135" s="12"/>
      <c r="DN135" s="12"/>
      <c r="DO135" s="12"/>
      <c r="DP135" s="12"/>
      <c r="DQ135" s="12"/>
      <c r="DR135" s="12"/>
      <c r="DS135" s="12"/>
      <c r="DT135" s="12"/>
      <c r="DU135" s="12"/>
      <c r="DV135" s="12"/>
      <c r="DW135" s="12"/>
      <c r="DX135" s="12"/>
      <c r="DY135" s="12"/>
      <c r="DZ135" s="12"/>
      <c r="EA135" s="12"/>
      <c r="EB135" s="12"/>
      <c r="EC135" s="12"/>
      <c r="ED135" s="12"/>
      <c r="EE135" s="12"/>
      <c r="EF135" s="12"/>
      <c r="EG135" s="12"/>
      <c r="EH135" s="271"/>
    </row>
    <row r="136" spans="1:138" s="267" customFormat="1" ht="13.5">
      <c r="A136" s="266"/>
      <c r="B136" s="266"/>
      <c r="C136" s="266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  <c r="CS136" s="12"/>
      <c r="CT136" s="12"/>
      <c r="CU136" s="12"/>
      <c r="CV136" s="12"/>
      <c r="CW136" s="12"/>
      <c r="CX136" s="12"/>
      <c r="CY136" s="12"/>
      <c r="CZ136" s="12"/>
      <c r="DA136" s="12"/>
      <c r="DB136" s="12"/>
      <c r="DC136" s="12"/>
      <c r="DD136" s="12"/>
      <c r="DE136" s="12"/>
      <c r="DF136" s="12"/>
      <c r="DG136" s="12"/>
      <c r="DH136" s="12"/>
      <c r="DI136" s="12"/>
      <c r="DJ136" s="12"/>
      <c r="DK136" s="12"/>
      <c r="DL136" s="12"/>
      <c r="DM136" s="12"/>
      <c r="DN136" s="12"/>
      <c r="DO136" s="12"/>
      <c r="DP136" s="12"/>
      <c r="DQ136" s="12"/>
      <c r="DR136" s="12"/>
      <c r="DS136" s="12"/>
      <c r="DT136" s="12"/>
      <c r="DU136" s="12"/>
      <c r="DV136" s="12"/>
      <c r="DW136" s="12"/>
      <c r="DX136" s="12"/>
      <c r="DY136" s="12"/>
      <c r="DZ136" s="12"/>
      <c r="EA136" s="12"/>
      <c r="EB136" s="12"/>
      <c r="EC136" s="12"/>
      <c r="ED136" s="12"/>
      <c r="EE136" s="12"/>
      <c r="EF136" s="12"/>
      <c r="EG136" s="12"/>
      <c r="EH136" s="271"/>
    </row>
    <row r="137" spans="1:138" s="267" customFormat="1" ht="13.5">
      <c r="A137" s="266"/>
      <c r="B137" s="266"/>
      <c r="C137" s="266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2"/>
      <c r="CT137" s="12"/>
      <c r="CU137" s="12"/>
      <c r="CV137" s="12"/>
      <c r="CW137" s="12"/>
      <c r="CX137" s="12"/>
      <c r="CY137" s="12"/>
      <c r="CZ137" s="12"/>
      <c r="DA137" s="12"/>
      <c r="DB137" s="12"/>
      <c r="DC137" s="12"/>
      <c r="DD137" s="12"/>
      <c r="DE137" s="12"/>
      <c r="DF137" s="12"/>
      <c r="DG137" s="12"/>
      <c r="DH137" s="12"/>
      <c r="DI137" s="12"/>
      <c r="DJ137" s="12"/>
      <c r="DK137" s="12"/>
      <c r="DL137" s="12"/>
      <c r="DM137" s="12"/>
      <c r="DN137" s="12"/>
      <c r="DO137" s="12"/>
      <c r="DP137" s="12"/>
      <c r="DQ137" s="12"/>
      <c r="DR137" s="12"/>
      <c r="DS137" s="12"/>
      <c r="DT137" s="12"/>
      <c r="DU137" s="12"/>
      <c r="DV137" s="12"/>
      <c r="DW137" s="12"/>
      <c r="DX137" s="12"/>
      <c r="DY137" s="12"/>
      <c r="DZ137" s="12"/>
      <c r="EA137" s="12"/>
      <c r="EB137" s="12"/>
      <c r="EC137" s="12"/>
      <c r="ED137" s="12"/>
      <c r="EE137" s="12"/>
      <c r="EF137" s="12"/>
      <c r="EG137" s="12"/>
      <c r="EH137" s="271"/>
    </row>
    <row r="138" spans="1:138" s="267" customFormat="1" ht="13.5">
      <c r="A138" s="266"/>
      <c r="B138" s="266"/>
      <c r="C138" s="266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  <c r="CR138" s="12"/>
      <c r="CS138" s="12"/>
      <c r="CT138" s="12"/>
      <c r="CU138" s="12"/>
      <c r="CV138" s="12"/>
      <c r="CW138" s="12"/>
      <c r="CX138" s="12"/>
      <c r="CY138" s="12"/>
      <c r="CZ138" s="12"/>
      <c r="DA138" s="12"/>
      <c r="DB138" s="12"/>
      <c r="DC138" s="12"/>
      <c r="DD138" s="12"/>
      <c r="DE138" s="12"/>
      <c r="DF138" s="12"/>
      <c r="DG138" s="12"/>
      <c r="DH138" s="12"/>
      <c r="DI138" s="12"/>
      <c r="DJ138" s="12"/>
      <c r="DK138" s="12"/>
      <c r="DL138" s="12"/>
      <c r="DM138" s="12"/>
      <c r="DN138" s="12"/>
      <c r="DO138" s="12"/>
      <c r="DP138" s="12"/>
      <c r="DQ138" s="12"/>
      <c r="DR138" s="12"/>
      <c r="DS138" s="12"/>
      <c r="DT138" s="12"/>
      <c r="DU138" s="12"/>
      <c r="DV138" s="12"/>
      <c r="DW138" s="12"/>
      <c r="DX138" s="12"/>
      <c r="DY138" s="12"/>
      <c r="DZ138" s="12"/>
      <c r="EA138" s="12"/>
      <c r="EB138" s="12"/>
      <c r="EC138" s="12"/>
      <c r="ED138" s="12"/>
      <c r="EE138" s="12"/>
      <c r="EF138" s="12"/>
      <c r="EG138" s="12"/>
      <c r="EH138" s="271"/>
    </row>
    <row r="139" spans="1:138" s="267" customFormat="1" ht="13.5">
      <c r="A139" s="266"/>
      <c r="B139" s="266"/>
      <c r="C139" s="266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  <c r="CR139" s="12"/>
      <c r="CS139" s="12"/>
      <c r="CT139" s="12"/>
      <c r="CU139" s="12"/>
      <c r="CV139" s="12"/>
      <c r="CW139" s="12"/>
      <c r="CX139" s="12"/>
      <c r="CY139" s="12"/>
      <c r="CZ139" s="12"/>
      <c r="DA139" s="12"/>
      <c r="DB139" s="12"/>
      <c r="DC139" s="12"/>
      <c r="DD139" s="12"/>
      <c r="DE139" s="12"/>
      <c r="DF139" s="12"/>
      <c r="DG139" s="12"/>
      <c r="DH139" s="12"/>
      <c r="DI139" s="12"/>
      <c r="DJ139" s="12"/>
      <c r="DK139" s="12"/>
      <c r="DL139" s="12"/>
      <c r="DM139" s="12"/>
      <c r="DN139" s="12"/>
      <c r="DO139" s="12"/>
      <c r="DP139" s="12"/>
      <c r="DQ139" s="12"/>
      <c r="DR139" s="12"/>
      <c r="DS139" s="12"/>
      <c r="DT139" s="12"/>
      <c r="DU139" s="12"/>
      <c r="DV139" s="12"/>
      <c r="DW139" s="12"/>
      <c r="DX139" s="12"/>
      <c r="DY139" s="12"/>
      <c r="DZ139" s="12"/>
      <c r="EA139" s="12"/>
      <c r="EB139" s="12"/>
      <c r="EC139" s="12"/>
      <c r="ED139" s="12"/>
      <c r="EE139" s="12"/>
      <c r="EF139" s="12"/>
      <c r="EG139" s="12"/>
      <c r="EH139" s="271"/>
    </row>
    <row r="140" spans="1:138" s="267" customFormat="1" ht="13.5">
      <c r="A140" s="266"/>
      <c r="B140" s="266"/>
      <c r="C140" s="266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  <c r="CR140" s="12"/>
      <c r="CS140" s="12"/>
      <c r="CT140" s="12"/>
      <c r="CU140" s="12"/>
      <c r="CV140" s="12"/>
      <c r="CW140" s="12"/>
      <c r="CX140" s="12"/>
      <c r="CY140" s="12"/>
      <c r="CZ140" s="12"/>
      <c r="DA140" s="12"/>
      <c r="DB140" s="12"/>
      <c r="DC140" s="12"/>
      <c r="DD140" s="12"/>
      <c r="DE140" s="12"/>
      <c r="DF140" s="12"/>
      <c r="DG140" s="12"/>
      <c r="DH140" s="12"/>
      <c r="DI140" s="12"/>
      <c r="DJ140" s="12"/>
      <c r="DK140" s="12"/>
      <c r="DL140" s="12"/>
      <c r="DM140" s="12"/>
      <c r="DN140" s="12"/>
      <c r="DO140" s="12"/>
      <c r="DP140" s="12"/>
      <c r="DQ140" s="12"/>
      <c r="DR140" s="12"/>
      <c r="DS140" s="12"/>
      <c r="DT140" s="12"/>
      <c r="DU140" s="12"/>
      <c r="DV140" s="12"/>
      <c r="DW140" s="12"/>
      <c r="DX140" s="12"/>
      <c r="DY140" s="12"/>
      <c r="DZ140" s="12"/>
      <c r="EA140" s="12"/>
      <c r="EB140" s="12"/>
      <c r="EC140" s="12"/>
      <c r="ED140" s="12"/>
      <c r="EE140" s="12"/>
      <c r="EF140" s="12"/>
      <c r="EG140" s="12"/>
      <c r="EH140" s="271"/>
    </row>
    <row r="141" spans="1:138" s="267" customFormat="1" ht="13.5">
      <c r="A141" s="266"/>
      <c r="B141" s="266"/>
      <c r="C141" s="266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  <c r="CN141" s="12"/>
      <c r="CO141" s="12"/>
      <c r="CP141" s="12"/>
      <c r="CQ141" s="12"/>
      <c r="CR141" s="12"/>
      <c r="CS141" s="12"/>
      <c r="CT141" s="12"/>
      <c r="CU141" s="12"/>
      <c r="CV141" s="12"/>
      <c r="CW141" s="12"/>
      <c r="CX141" s="12"/>
      <c r="CY141" s="12"/>
      <c r="CZ141" s="12"/>
      <c r="DA141" s="12"/>
      <c r="DB141" s="12"/>
      <c r="DC141" s="12"/>
      <c r="DD141" s="12"/>
      <c r="DE141" s="12"/>
      <c r="DF141" s="12"/>
      <c r="DG141" s="12"/>
      <c r="DH141" s="12"/>
      <c r="DI141" s="12"/>
      <c r="DJ141" s="12"/>
      <c r="DK141" s="12"/>
      <c r="DL141" s="12"/>
      <c r="DM141" s="12"/>
      <c r="DN141" s="12"/>
      <c r="DO141" s="12"/>
      <c r="DP141" s="12"/>
      <c r="DQ141" s="12"/>
      <c r="DR141" s="12"/>
      <c r="DS141" s="12"/>
      <c r="DT141" s="12"/>
      <c r="DU141" s="12"/>
      <c r="DV141" s="12"/>
      <c r="DW141" s="12"/>
      <c r="DX141" s="12"/>
      <c r="DY141" s="12"/>
      <c r="DZ141" s="12"/>
      <c r="EA141" s="12"/>
      <c r="EB141" s="12"/>
      <c r="EC141" s="12"/>
      <c r="ED141" s="12"/>
      <c r="EE141" s="12"/>
      <c r="EF141" s="12"/>
      <c r="EG141" s="12"/>
      <c r="EH141" s="271"/>
    </row>
    <row r="142" spans="1:138" s="267" customFormat="1" ht="13.5">
      <c r="A142" s="266"/>
      <c r="B142" s="266"/>
      <c r="C142" s="266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  <c r="CI142" s="12"/>
      <c r="CJ142" s="12"/>
      <c r="CK142" s="12"/>
      <c r="CL142" s="12"/>
      <c r="CM142" s="12"/>
      <c r="CN142" s="12"/>
      <c r="CO142" s="12"/>
      <c r="CP142" s="12"/>
      <c r="CQ142" s="12"/>
      <c r="CR142" s="12"/>
      <c r="CS142" s="12"/>
      <c r="CT142" s="12"/>
      <c r="CU142" s="12"/>
      <c r="CV142" s="12"/>
      <c r="CW142" s="12"/>
      <c r="CX142" s="12"/>
      <c r="CY142" s="12"/>
      <c r="CZ142" s="12"/>
      <c r="DA142" s="12"/>
      <c r="DB142" s="12"/>
      <c r="DC142" s="12"/>
      <c r="DD142" s="12"/>
      <c r="DE142" s="12"/>
      <c r="DF142" s="12"/>
      <c r="DG142" s="12"/>
      <c r="DH142" s="12"/>
      <c r="DI142" s="12"/>
      <c r="DJ142" s="12"/>
      <c r="DK142" s="12"/>
      <c r="DL142" s="12"/>
      <c r="DM142" s="12"/>
      <c r="DN142" s="12"/>
      <c r="DO142" s="12"/>
      <c r="DP142" s="12"/>
      <c r="DQ142" s="12"/>
      <c r="DR142" s="12"/>
      <c r="DS142" s="12"/>
      <c r="DT142" s="12"/>
      <c r="DU142" s="12"/>
      <c r="DV142" s="12"/>
      <c r="DW142" s="12"/>
      <c r="DX142" s="12"/>
      <c r="DY142" s="12"/>
      <c r="DZ142" s="12"/>
      <c r="EA142" s="12"/>
      <c r="EB142" s="12"/>
      <c r="EC142" s="12"/>
      <c r="ED142" s="12"/>
      <c r="EE142" s="12"/>
      <c r="EF142" s="12"/>
      <c r="EG142" s="12"/>
      <c r="EH142" s="271"/>
    </row>
    <row r="143" spans="1:138" s="267" customFormat="1" ht="13.5">
      <c r="A143" s="266"/>
      <c r="B143" s="266"/>
      <c r="C143" s="266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  <c r="CG143" s="12"/>
      <c r="CH143" s="12"/>
      <c r="CI143" s="12"/>
      <c r="CJ143" s="12"/>
      <c r="CK143" s="12"/>
      <c r="CL143" s="12"/>
      <c r="CM143" s="12"/>
      <c r="CN143" s="12"/>
      <c r="CO143" s="12"/>
      <c r="CP143" s="12"/>
      <c r="CQ143" s="12"/>
      <c r="CR143" s="12"/>
      <c r="CS143" s="12"/>
      <c r="CT143" s="12"/>
      <c r="CU143" s="12"/>
      <c r="CV143" s="12"/>
      <c r="CW143" s="12"/>
      <c r="CX143" s="12"/>
      <c r="CY143" s="12"/>
      <c r="CZ143" s="12"/>
      <c r="DA143" s="12"/>
      <c r="DB143" s="12"/>
      <c r="DC143" s="12"/>
      <c r="DD143" s="12"/>
      <c r="DE143" s="12"/>
      <c r="DF143" s="12"/>
      <c r="DG143" s="12"/>
      <c r="DH143" s="12"/>
      <c r="DI143" s="12"/>
      <c r="DJ143" s="12"/>
      <c r="DK143" s="12"/>
      <c r="DL143" s="12"/>
      <c r="DM143" s="12"/>
      <c r="DN143" s="12"/>
      <c r="DO143" s="12"/>
      <c r="DP143" s="12"/>
      <c r="DQ143" s="12"/>
      <c r="DR143" s="12"/>
      <c r="DS143" s="12"/>
      <c r="DT143" s="12"/>
      <c r="DU143" s="12"/>
      <c r="DV143" s="12"/>
      <c r="DW143" s="12"/>
      <c r="DX143" s="12"/>
      <c r="DY143" s="12"/>
      <c r="DZ143" s="12"/>
      <c r="EA143" s="12"/>
      <c r="EB143" s="12"/>
      <c r="EC143" s="12"/>
      <c r="ED143" s="12"/>
      <c r="EE143" s="12"/>
      <c r="EF143" s="12"/>
      <c r="EG143" s="12"/>
      <c r="EH143" s="271"/>
    </row>
    <row r="144" spans="1:138" s="267" customFormat="1" ht="13.5">
      <c r="A144" s="266"/>
      <c r="B144" s="266"/>
      <c r="C144" s="266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  <c r="CI144" s="12"/>
      <c r="CJ144" s="12"/>
      <c r="CK144" s="12"/>
      <c r="CL144" s="12"/>
      <c r="CM144" s="12"/>
      <c r="CN144" s="12"/>
      <c r="CO144" s="12"/>
      <c r="CP144" s="12"/>
      <c r="CQ144" s="12"/>
      <c r="CR144" s="12"/>
      <c r="CS144" s="12"/>
      <c r="CT144" s="12"/>
      <c r="CU144" s="12"/>
      <c r="CV144" s="12"/>
      <c r="CW144" s="12"/>
      <c r="CX144" s="12"/>
      <c r="CY144" s="12"/>
      <c r="CZ144" s="12"/>
      <c r="DA144" s="12"/>
      <c r="DB144" s="12"/>
      <c r="DC144" s="12"/>
      <c r="DD144" s="12"/>
      <c r="DE144" s="12"/>
      <c r="DF144" s="12"/>
      <c r="DG144" s="12"/>
      <c r="DH144" s="12"/>
      <c r="DI144" s="12"/>
      <c r="DJ144" s="12"/>
      <c r="DK144" s="12"/>
      <c r="DL144" s="12"/>
      <c r="DM144" s="12"/>
      <c r="DN144" s="12"/>
      <c r="DO144" s="12"/>
      <c r="DP144" s="12"/>
      <c r="DQ144" s="12"/>
      <c r="DR144" s="12"/>
      <c r="DS144" s="12"/>
      <c r="DT144" s="12"/>
      <c r="DU144" s="12"/>
      <c r="DV144" s="12"/>
      <c r="DW144" s="12"/>
      <c r="DX144" s="12"/>
      <c r="DY144" s="12"/>
      <c r="DZ144" s="12"/>
      <c r="EA144" s="12"/>
      <c r="EB144" s="12"/>
      <c r="EC144" s="12"/>
      <c r="ED144" s="12"/>
      <c r="EE144" s="12"/>
      <c r="EF144" s="12"/>
      <c r="EG144" s="12"/>
      <c r="EH144" s="271"/>
    </row>
    <row r="145" spans="1:138" s="267" customFormat="1" ht="13.5">
      <c r="A145" s="266"/>
      <c r="B145" s="266"/>
      <c r="C145" s="266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2"/>
      <c r="CI145" s="12"/>
      <c r="CJ145" s="12"/>
      <c r="CK145" s="12"/>
      <c r="CL145" s="12"/>
      <c r="CM145" s="12"/>
      <c r="CN145" s="12"/>
      <c r="CO145" s="12"/>
      <c r="CP145" s="12"/>
      <c r="CQ145" s="12"/>
      <c r="CR145" s="12"/>
      <c r="CS145" s="12"/>
      <c r="CT145" s="12"/>
      <c r="CU145" s="12"/>
      <c r="CV145" s="12"/>
      <c r="CW145" s="12"/>
      <c r="CX145" s="12"/>
      <c r="CY145" s="12"/>
      <c r="CZ145" s="12"/>
      <c r="DA145" s="12"/>
      <c r="DB145" s="12"/>
      <c r="DC145" s="12"/>
      <c r="DD145" s="12"/>
      <c r="DE145" s="12"/>
      <c r="DF145" s="12"/>
      <c r="DG145" s="12"/>
      <c r="DH145" s="12"/>
      <c r="DI145" s="12"/>
      <c r="DJ145" s="12"/>
      <c r="DK145" s="12"/>
      <c r="DL145" s="12"/>
      <c r="DM145" s="12"/>
      <c r="DN145" s="12"/>
      <c r="DO145" s="12"/>
      <c r="DP145" s="12"/>
      <c r="DQ145" s="12"/>
      <c r="DR145" s="12"/>
      <c r="DS145" s="12"/>
      <c r="DT145" s="12"/>
      <c r="DU145" s="12"/>
      <c r="DV145" s="12"/>
      <c r="DW145" s="12"/>
      <c r="DX145" s="12"/>
      <c r="DY145" s="12"/>
      <c r="DZ145" s="12"/>
      <c r="EA145" s="12"/>
      <c r="EB145" s="12"/>
      <c r="EC145" s="12"/>
      <c r="ED145" s="12"/>
      <c r="EE145" s="12"/>
      <c r="EF145" s="12"/>
      <c r="EG145" s="12"/>
      <c r="EH145" s="271"/>
    </row>
    <row r="146" spans="1:138" s="267" customFormat="1" ht="13.5">
      <c r="A146" s="266"/>
      <c r="B146" s="266"/>
      <c r="C146" s="266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12"/>
      <c r="CH146" s="12"/>
      <c r="CI146" s="12"/>
      <c r="CJ146" s="12"/>
      <c r="CK146" s="12"/>
      <c r="CL146" s="12"/>
      <c r="CM146" s="12"/>
      <c r="CN146" s="12"/>
      <c r="CO146" s="12"/>
      <c r="CP146" s="12"/>
      <c r="CQ146" s="12"/>
      <c r="CR146" s="12"/>
      <c r="CS146" s="12"/>
      <c r="CT146" s="12"/>
      <c r="CU146" s="12"/>
      <c r="CV146" s="12"/>
      <c r="CW146" s="12"/>
      <c r="CX146" s="12"/>
      <c r="CY146" s="12"/>
      <c r="CZ146" s="12"/>
      <c r="DA146" s="12"/>
      <c r="DB146" s="12"/>
      <c r="DC146" s="12"/>
      <c r="DD146" s="12"/>
      <c r="DE146" s="12"/>
      <c r="DF146" s="12"/>
      <c r="DG146" s="12"/>
      <c r="DH146" s="12"/>
      <c r="DI146" s="12"/>
      <c r="DJ146" s="12"/>
      <c r="DK146" s="12"/>
      <c r="DL146" s="12"/>
      <c r="DM146" s="12"/>
      <c r="DN146" s="12"/>
      <c r="DO146" s="12"/>
      <c r="DP146" s="12"/>
      <c r="DQ146" s="12"/>
      <c r="DR146" s="12"/>
      <c r="DS146" s="12"/>
      <c r="DT146" s="12"/>
      <c r="DU146" s="12"/>
      <c r="DV146" s="12"/>
      <c r="DW146" s="12"/>
      <c r="DX146" s="12"/>
      <c r="DY146" s="12"/>
      <c r="DZ146" s="12"/>
      <c r="EA146" s="12"/>
      <c r="EB146" s="12"/>
      <c r="EC146" s="12"/>
      <c r="ED146" s="12"/>
      <c r="EE146" s="12"/>
      <c r="EF146" s="12"/>
      <c r="EG146" s="12"/>
      <c r="EH146" s="271"/>
    </row>
    <row r="147" spans="1:138" s="267" customFormat="1" ht="13.5">
      <c r="A147" s="266"/>
      <c r="B147" s="266"/>
      <c r="C147" s="266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  <c r="CE147" s="12"/>
      <c r="CF147" s="12"/>
      <c r="CG147" s="12"/>
      <c r="CH147" s="12"/>
      <c r="CI147" s="12"/>
      <c r="CJ147" s="12"/>
      <c r="CK147" s="12"/>
      <c r="CL147" s="12"/>
      <c r="CM147" s="12"/>
      <c r="CN147" s="12"/>
      <c r="CO147" s="12"/>
      <c r="CP147" s="12"/>
      <c r="CQ147" s="12"/>
      <c r="CR147" s="12"/>
      <c r="CS147" s="12"/>
      <c r="CT147" s="12"/>
      <c r="CU147" s="12"/>
      <c r="CV147" s="12"/>
      <c r="CW147" s="12"/>
      <c r="CX147" s="12"/>
      <c r="CY147" s="12"/>
      <c r="CZ147" s="12"/>
      <c r="DA147" s="12"/>
      <c r="DB147" s="12"/>
      <c r="DC147" s="12"/>
      <c r="DD147" s="12"/>
      <c r="DE147" s="12"/>
      <c r="DF147" s="12"/>
      <c r="DG147" s="12"/>
      <c r="DH147" s="12"/>
      <c r="DI147" s="12"/>
      <c r="DJ147" s="12"/>
      <c r="DK147" s="12"/>
      <c r="DL147" s="12"/>
      <c r="DM147" s="12"/>
      <c r="DN147" s="12"/>
      <c r="DO147" s="12"/>
      <c r="DP147" s="12"/>
      <c r="DQ147" s="12"/>
      <c r="DR147" s="12"/>
      <c r="DS147" s="12"/>
      <c r="DT147" s="12"/>
      <c r="DU147" s="12"/>
      <c r="DV147" s="12"/>
      <c r="DW147" s="12"/>
      <c r="DX147" s="12"/>
      <c r="DY147" s="12"/>
      <c r="DZ147" s="12"/>
      <c r="EA147" s="12"/>
      <c r="EB147" s="12"/>
      <c r="EC147" s="12"/>
      <c r="ED147" s="12"/>
      <c r="EE147" s="12"/>
      <c r="EF147" s="12"/>
      <c r="EG147" s="12"/>
      <c r="EH147" s="271"/>
    </row>
    <row r="148" spans="1:138" s="267" customFormat="1" ht="13.5">
      <c r="A148" s="266"/>
      <c r="B148" s="266"/>
      <c r="C148" s="266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  <c r="CI148" s="12"/>
      <c r="CJ148" s="12"/>
      <c r="CK148" s="12"/>
      <c r="CL148" s="12"/>
      <c r="CM148" s="12"/>
      <c r="CN148" s="12"/>
      <c r="CO148" s="12"/>
      <c r="CP148" s="12"/>
      <c r="CQ148" s="12"/>
      <c r="CR148" s="12"/>
      <c r="CS148" s="12"/>
      <c r="CT148" s="12"/>
      <c r="CU148" s="12"/>
      <c r="CV148" s="12"/>
      <c r="CW148" s="12"/>
      <c r="CX148" s="12"/>
      <c r="CY148" s="12"/>
      <c r="CZ148" s="12"/>
      <c r="DA148" s="12"/>
      <c r="DB148" s="12"/>
      <c r="DC148" s="12"/>
      <c r="DD148" s="12"/>
      <c r="DE148" s="12"/>
      <c r="DF148" s="12"/>
      <c r="DG148" s="12"/>
      <c r="DH148" s="12"/>
      <c r="DI148" s="12"/>
      <c r="DJ148" s="12"/>
      <c r="DK148" s="12"/>
      <c r="DL148" s="12"/>
      <c r="DM148" s="12"/>
      <c r="DN148" s="12"/>
      <c r="DO148" s="12"/>
      <c r="DP148" s="12"/>
      <c r="DQ148" s="12"/>
      <c r="DR148" s="12"/>
      <c r="DS148" s="12"/>
      <c r="DT148" s="12"/>
      <c r="DU148" s="12"/>
      <c r="DV148" s="12"/>
      <c r="DW148" s="12"/>
      <c r="DX148" s="12"/>
      <c r="DY148" s="12"/>
      <c r="DZ148" s="12"/>
      <c r="EA148" s="12"/>
      <c r="EB148" s="12"/>
      <c r="EC148" s="12"/>
      <c r="ED148" s="12"/>
      <c r="EE148" s="12"/>
      <c r="EF148" s="12"/>
      <c r="EG148" s="12"/>
      <c r="EH148" s="271"/>
    </row>
    <row r="149" spans="1:138" s="267" customFormat="1" ht="13.5">
      <c r="A149" s="266"/>
      <c r="B149" s="266"/>
      <c r="C149" s="266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  <c r="CE149" s="12"/>
      <c r="CF149" s="12"/>
      <c r="CG149" s="12"/>
      <c r="CH149" s="12"/>
      <c r="CI149" s="12"/>
      <c r="CJ149" s="12"/>
      <c r="CK149" s="12"/>
      <c r="CL149" s="12"/>
      <c r="CM149" s="12"/>
      <c r="CN149" s="12"/>
      <c r="CO149" s="12"/>
      <c r="CP149" s="12"/>
      <c r="CQ149" s="12"/>
      <c r="CR149" s="12"/>
      <c r="CS149" s="12"/>
      <c r="CT149" s="12"/>
      <c r="CU149" s="12"/>
      <c r="CV149" s="12"/>
      <c r="CW149" s="12"/>
      <c r="CX149" s="12"/>
      <c r="CY149" s="12"/>
      <c r="CZ149" s="12"/>
      <c r="DA149" s="12"/>
      <c r="DB149" s="12"/>
      <c r="DC149" s="12"/>
      <c r="DD149" s="12"/>
      <c r="DE149" s="12"/>
      <c r="DF149" s="12"/>
      <c r="DG149" s="12"/>
      <c r="DH149" s="12"/>
      <c r="DI149" s="12"/>
      <c r="DJ149" s="12"/>
      <c r="DK149" s="12"/>
      <c r="DL149" s="12"/>
      <c r="DM149" s="12"/>
      <c r="DN149" s="12"/>
      <c r="DO149" s="12"/>
      <c r="DP149" s="12"/>
      <c r="DQ149" s="12"/>
      <c r="DR149" s="12"/>
      <c r="DS149" s="12"/>
      <c r="DT149" s="12"/>
      <c r="DU149" s="12"/>
      <c r="DV149" s="12"/>
      <c r="DW149" s="12"/>
      <c r="DX149" s="12"/>
      <c r="DY149" s="12"/>
      <c r="DZ149" s="12"/>
      <c r="EA149" s="12"/>
      <c r="EB149" s="12"/>
      <c r="EC149" s="12"/>
      <c r="ED149" s="12"/>
      <c r="EE149" s="12"/>
      <c r="EF149" s="12"/>
      <c r="EG149" s="12"/>
      <c r="EH149" s="271"/>
    </row>
    <row r="150" spans="1:138" s="267" customFormat="1" ht="13.5">
      <c r="A150" s="266"/>
      <c r="B150" s="266"/>
      <c r="C150" s="266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2"/>
      <c r="CE150" s="12"/>
      <c r="CF150" s="12"/>
      <c r="CG150" s="12"/>
      <c r="CH150" s="12"/>
      <c r="CI150" s="12"/>
      <c r="CJ150" s="12"/>
      <c r="CK150" s="12"/>
      <c r="CL150" s="12"/>
      <c r="CM150" s="12"/>
      <c r="CN150" s="12"/>
      <c r="CO150" s="12"/>
      <c r="CP150" s="12"/>
      <c r="CQ150" s="12"/>
      <c r="CR150" s="12"/>
      <c r="CS150" s="12"/>
      <c r="CT150" s="12"/>
      <c r="CU150" s="12"/>
      <c r="CV150" s="12"/>
      <c r="CW150" s="12"/>
      <c r="CX150" s="12"/>
      <c r="CY150" s="12"/>
      <c r="CZ150" s="12"/>
      <c r="DA150" s="12"/>
      <c r="DB150" s="12"/>
      <c r="DC150" s="12"/>
      <c r="DD150" s="12"/>
      <c r="DE150" s="12"/>
      <c r="DF150" s="12"/>
      <c r="DG150" s="12"/>
      <c r="DH150" s="12"/>
      <c r="DI150" s="12"/>
      <c r="DJ150" s="12"/>
      <c r="DK150" s="12"/>
      <c r="DL150" s="12"/>
      <c r="DM150" s="12"/>
      <c r="DN150" s="12"/>
      <c r="DO150" s="12"/>
      <c r="DP150" s="12"/>
      <c r="DQ150" s="12"/>
      <c r="DR150" s="12"/>
      <c r="DS150" s="12"/>
      <c r="DT150" s="12"/>
      <c r="DU150" s="12"/>
      <c r="DV150" s="12"/>
      <c r="DW150" s="12"/>
      <c r="DX150" s="12"/>
      <c r="DY150" s="12"/>
      <c r="DZ150" s="12"/>
      <c r="EA150" s="12"/>
      <c r="EB150" s="12"/>
      <c r="EC150" s="12"/>
      <c r="ED150" s="12"/>
      <c r="EE150" s="12"/>
      <c r="EF150" s="12"/>
      <c r="EG150" s="12"/>
      <c r="EH150" s="271"/>
    </row>
    <row r="151" spans="1:138" s="267" customFormat="1" ht="13.5">
      <c r="A151" s="266"/>
      <c r="B151" s="266"/>
      <c r="C151" s="266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  <c r="CE151" s="12"/>
      <c r="CF151" s="12"/>
      <c r="CG151" s="12"/>
      <c r="CH151" s="12"/>
      <c r="CI151" s="12"/>
      <c r="CJ151" s="12"/>
      <c r="CK151" s="12"/>
      <c r="CL151" s="12"/>
      <c r="CM151" s="12"/>
      <c r="CN151" s="12"/>
      <c r="CO151" s="12"/>
      <c r="CP151" s="12"/>
      <c r="CQ151" s="12"/>
      <c r="CR151" s="12"/>
      <c r="CS151" s="12"/>
      <c r="CT151" s="12"/>
      <c r="CU151" s="12"/>
      <c r="CV151" s="12"/>
      <c r="CW151" s="12"/>
      <c r="CX151" s="12"/>
      <c r="CY151" s="12"/>
      <c r="CZ151" s="12"/>
      <c r="DA151" s="12"/>
      <c r="DB151" s="12"/>
      <c r="DC151" s="12"/>
      <c r="DD151" s="12"/>
      <c r="DE151" s="12"/>
      <c r="DF151" s="12"/>
      <c r="DG151" s="12"/>
      <c r="DH151" s="12"/>
      <c r="DI151" s="12"/>
      <c r="DJ151" s="12"/>
      <c r="DK151" s="12"/>
      <c r="DL151" s="12"/>
      <c r="DM151" s="12"/>
      <c r="DN151" s="12"/>
      <c r="DO151" s="12"/>
      <c r="DP151" s="12"/>
      <c r="DQ151" s="12"/>
      <c r="DR151" s="12"/>
      <c r="DS151" s="12"/>
      <c r="DT151" s="12"/>
      <c r="DU151" s="12"/>
      <c r="DV151" s="12"/>
      <c r="DW151" s="12"/>
      <c r="DX151" s="12"/>
      <c r="DY151" s="12"/>
      <c r="DZ151" s="12"/>
      <c r="EA151" s="12"/>
      <c r="EB151" s="12"/>
      <c r="EC151" s="12"/>
      <c r="ED151" s="12"/>
      <c r="EE151" s="12"/>
      <c r="EF151" s="12"/>
      <c r="EG151" s="12"/>
      <c r="EH151" s="271"/>
    </row>
    <row r="152" spans="1:138" s="267" customFormat="1" ht="13.5">
      <c r="A152" s="266"/>
      <c r="B152" s="266"/>
      <c r="C152" s="266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  <c r="CE152" s="12"/>
      <c r="CF152" s="12"/>
      <c r="CG152" s="12"/>
      <c r="CH152" s="12"/>
      <c r="CI152" s="12"/>
      <c r="CJ152" s="12"/>
      <c r="CK152" s="12"/>
      <c r="CL152" s="12"/>
      <c r="CM152" s="12"/>
      <c r="CN152" s="12"/>
      <c r="CO152" s="12"/>
      <c r="CP152" s="12"/>
      <c r="CQ152" s="12"/>
      <c r="CR152" s="12"/>
      <c r="CS152" s="12"/>
      <c r="CT152" s="12"/>
      <c r="CU152" s="12"/>
      <c r="CV152" s="12"/>
      <c r="CW152" s="12"/>
      <c r="CX152" s="12"/>
      <c r="CY152" s="12"/>
      <c r="CZ152" s="12"/>
      <c r="DA152" s="12"/>
      <c r="DB152" s="12"/>
      <c r="DC152" s="12"/>
      <c r="DD152" s="12"/>
      <c r="DE152" s="12"/>
      <c r="DF152" s="12"/>
      <c r="DG152" s="12"/>
      <c r="DH152" s="12"/>
      <c r="DI152" s="12"/>
      <c r="DJ152" s="12"/>
      <c r="DK152" s="12"/>
      <c r="DL152" s="12"/>
      <c r="DM152" s="12"/>
      <c r="DN152" s="12"/>
      <c r="DO152" s="12"/>
      <c r="DP152" s="12"/>
      <c r="DQ152" s="12"/>
      <c r="DR152" s="12"/>
      <c r="DS152" s="12"/>
      <c r="DT152" s="12"/>
      <c r="DU152" s="12"/>
      <c r="DV152" s="12"/>
      <c r="DW152" s="12"/>
      <c r="DX152" s="12"/>
      <c r="DY152" s="12"/>
      <c r="DZ152" s="12"/>
      <c r="EA152" s="12"/>
      <c r="EB152" s="12"/>
      <c r="EC152" s="12"/>
      <c r="ED152" s="12"/>
      <c r="EE152" s="12"/>
      <c r="EF152" s="12"/>
      <c r="EG152" s="12"/>
      <c r="EH152" s="271"/>
    </row>
    <row r="153" spans="1:138" s="267" customFormat="1" ht="13.5">
      <c r="A153" s="266"/>
      <c r="B153" s="266"/>
      <c r="C153" s="266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  <c r="CE153" s="12"/>
      <c r="CF153" s="12"/>
      <c r="CG153" s="12"/>
      <c r="CH153" s="12"/>
      <c r="CI153" s="12"/>
      <c r="CJ153" s="12"/>
      <c r="CK153" s="12"/>
      <c r="CL153" s="12"/>
      <c r="CM153" s="12"/>
      <c r="CN153" s="12"/>
      <c r="CO153" s="12"/>
      <c r="CP153" s="12"/>
      <c r="CQ153" s="12"/>
      <c r="CR153" s="12"/>
      <c r="CS153" s="12"/>
      <c r="CT153" s="12"/>
      <c r="CU153" s="12"/>
      <c r="CV153" s="12"/>
      <c r="CW153" s="12"/>
      <c r="CX153" s="12"/>
      <c r="CY153" s="12"/>
      <c r="CZ153" s="12"/>
      <c r="DA153" s="12"/>
      <c r="DB153" s="12"/>
      <c r="DC153" s="12"/>
      <c r="DD153" s="12"/>
      <c r="DE153" s="12"/>
      <c r="DF153" s="12"/>
      <c r="DG153" s="12"/>
      <c r="DH153" s="12"/>
      <c r="DI153" s="12"/>
      <c r="DJ153" s="12"/>
      <c r="DK153" s="12"/>
      <c r="DL153" s="12"/>
      <c r="DM153" s="12"/>
      <c r="DN153" s="12"/>
      <c r="DO153" s="12"/>
      <c r="DP153" s="12"/>
      <c r="DQ153" s="12"/>
      <c r="DR153" s="12"/>
      <c r="DS153" s="12"/>
      <c r="DT153" s="12"/>
      <c r="DU153" s="12"/>
      <c r="DV153" s="12"/>
      <c r="DW153" s="12"/>
      <c r="DX153" s="12"/>
      <c r="DY153" s="12"/>
      <c r="DZ153" s="12"/>
      <c r="EA153" s="12"/>
      <c r="EB153" s="12"/>
      <c r="EC153" s="12"/>
      <c r="ED153" s="12"/>
      <c r="EE153" s="12"/>
      <c r="EF153" s="12"/>
      <c r="EG153" s="12"/>
      <c r="EH153" s="271"/>
    </row>
    <row r="154" spans="1:138" s="267" customFormat="1" ht="13.5">
      <c r="A154" s="266"/>
      <c r="B154" s="266"/>
      <c r="C154" s="266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  <c r="CE154" s="12"/>
      <c r="CF154" s="12"/>
      <c r="CG154" s="12"/>
      <c r="CH154" s="12"/>
      <c r="CI154" s="12"/>
      <c r="CJ154" s="12"/>
      <c r="CK154" s="12"/>
      <c r="CL154" s="12"/>
      <c r="CM154" s="12"/>
      <c r="CN154" s="12"/>
      <c r="CO154" s="12"/>
      <c r="CP154" s="12"/>
      <c r="CQ154" s="12"/>
      <c r="CR154" s="12"/>
      <c r="CS154" s="12"/>
      <c r="CT154" s="12"/>
      <c r="CU154" s="12"/>
      <c r="CV154" s="12"/>
      <c r="CW154" s="12"/>
      <c r="CX154" s="12"/>
      <c r="CY154" s="12"/>
      <c r="CZ154" s="12"/>
      <c r="DA154" s="12"/>
      <c r="DB154" s="12"/>
      <c r="DC154" s="12"/>
      <c r="DD154" s="12"/>
      <c r="DE154" s="12"/>
      <c r="DF154" s="12"/>
      <c r="DG154" s="12"/>
      <c r="DH154" s="12"/>
      <c r="DI154" s="12"/>
      <c r="DJ154" s="12"/>
      <c r="DK154" s="12"/>
      <c r="DL154" s="12"/>
      <c r="DM154" s="12"/>
      <c r="DN154" s="12"/>
      <c r="DO154" s="12"/>
      <c r="DP154" s="12"/>
      <c r="DQ154" s="12"/>
      <c r="DR154" s="12"/>
      <c r="DS154" s="12"/>
      <c r="DT154" s="12"/>
      <c r="DU154" s="12"/>
      <c r="DV154" s="12"/>
      <c r="DW154" s="12"/>
      <c r="DX154" s="12"/>
      <c r="DY154" s="12"/>
      <c r="DZ154" s="12"/>
      <c r="EA154" s="12"/>
      <c r="EB154" s="12"/>
      <c r="EC154" s="12"/>
      <c r="ED154" s="12"/>
      <c r="EE154" s="12"/>
      <c r="EF154" s="12"/>
      <c r="EG154" s="12"/>
      <c r="EH154" s="271"/>
    </row>
    <row r="155" spans="1:138" s="267" customFormat="1" ht="13.5">
      <c r="A155" s="266"/>
      <c r="B155" s="266"/>
      <c r="C155" s="266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  <c r="CE155" s="12"/>
      <c r="CF155" s="12"/>
      <c r="CG155" s="12"/>
      <c r="CH155" s="12"/>
      <c r="CI155" s="12"/>
      <c r="CJ155" s="12"/>
      <c r="CK155" s="12"/>
      <c r="CL155" s="12"/>
      <c r="CM155" s="12"/>
      <c r="CN155" s="12"/>
      <c r="CO155" s="12"/>
      <c r="CP155" s="12"/>
      <c r="CQ155" s="12"/>
      <c r="CR155" s="12"/>
      <c r="CS155" s="12"/>
      <c r="CT155" s="12"/>
      <c r="CU155" s="12"/>
      <c r="CV155" s="12"/>
      <c r="CW155" s="12"/>
      <c r="CX155" s="12"/>
      <c r="CY155" s="12"/>
      <c r="CZ155" s="12"/>
      <c r="DA155" s="12"/>
      <c r="DB155" s="12"/>
      <c r="DC155" s="12"/>
      <c r="DD155" s="12"/>
      <c r="DE155" s="12"/>
      <c r="DF155" s="12"/>
      <c r="DG155" s="12"/>
      <c r="DH155" s="12"/>
      <c r="DI155" s="12"/>
      <c r="DJ155" s="12"/>
      <c r="DK155" s="12"/>
      <c r="DL155" s="12"/>
      <c r="DM155" s="12"/>
      <c r="DN155" s="12"/>
      <c r="DO155" s="12"/>
      <c r="DP155" s="12"/>
      <c r="DQ155" s="12"/>
      <c r="DR155" s="12"/>
      <c r="DS155" s="12"/>
      <c r="DT155" s="12"/>
      <c r="DU155" s="12"/>
      <c r="DV155" s="12"/>
      <c r="DW155" s="12"/>
      <c r="DX155" s="12"/>
      <c r="DY155" s="12"/>
      <c r="DZ155" s="12"/>
      <c r="EA155" s="12"/>
      <c r="EB155" s="12"/>
      <c r="EC155" s="12"/>
      <c r="ED155" s="12"/>
      <c r="EE155" s="12"/>
      <c r="EF155" s="12"/>
      <c r="EG155" s="12"/>
      <c r="EH155" s="271"/>
    </row>
    <row r="156" spans="1:138" s="267" customFormat="1" ht="13.5">
      <c r="A156" s="266"/>
      <c r="B156" s="266"/>
      <c r="C156" s="266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  <c r="CE156" s="12"/>
      <c r="CF156" s="12"/>
      <c r="CG156" s="12"/>
      <c r="CH156" s="12"/>
      <c r="CI156" s="12"/>
      <c r="CJ156" s="12"/>
      <c r="CK156" s="12"/>
      <c r="CL156" s="12"/>
      <c r="CM156" s="12"/>
      <c r="CN156" s="12"/>
      <c r="CO156" s="12"/>
      <c r="CP156" s="12"/>
      <c r="CQ156" s="12"/>
      <c r="CR156" s="12"/>
      <c r="CS156" s="12"/>
      <c r="CT156" s="12"/>
      <c r="CU156" s="12"/>
      <c r="CV156" s="12"/>
      <c r="CW156" s="12"/>
      <c r="CX156" s="12"/>
      <c r="CY156" s="12"/>
      <c r="CZ156" s="12"/>
      <c r="DA156" s="12"/>
      <c r="DB156" s="12"/>
      <c r="DC156" s="12"/>
      <c r="DD156" s="12"/>
      <c r="DE156" s="12"/>
      <c r="DF156" s="12"/>
      <c r="DG156" s="12"/>
      <c r="DH156" s="12"/>
      <c r="DI156" s="12"/>
      <c r="DJ156" s="12"/>
      <c r="DK156" s="12"/>
      <c r="DL156" s="12"/>
      <c r="DM156" s="12"/>
      <c r="DN156" s="12"/>
      <c r="DO156" s="12"/>
      <c r="DP156" s="12"/>
      <c r="DQ156" s="12"/>
      <c r="DR156" s="12"/>
      <c r="DS156" s="12"/>
      <c r="DT156" s="12"/>
      <c r="DU156" s="12"/>
      <c r="DV156" s="12"/>
      <c r="DW156" s="12"/>
      <c r="DX156" s="12"/>
      <c r="DY156" s="12"/>
      <c r="DZ156" s="12"/>
      <c r="EA156" s="12"/>
      <c r="EB156" s="12"/>
      <c r="EC156" s="12"/>
      <c r="ED156" s="12"/>
      <c r="EE156" s="12"/>
      <c r="EF156" s="12"/>
      <c r="EG156" s="12"/>
      <c r="EH156" s="271"/>
    </row>
    <row r="157" spans="1:138" s="267" customFormat="1" ht="13.5">
      <c r="A157" s="266"/>
      <c r="B157" s="266"/>
      <c r="C157" s="266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  <c r="CE157" s="12"/>
      <c r="CF157" s="12"/>
      <c r="CG157" s="12"/>
      <c r="CH157" s="12"/>
      <c r="CI157" s="12"/>
      <c r="CJ157" s="12"/>
      <c r="CK157" s="12"/>
      <c r="CL157" s="12"/>
      <c r="CM157" s="12"/>
      <c r="CN157" s="12"/>
      <c r="CO157" s="12"/>
      <c r="CP157" s="12"/>
      <c r="CQ157" s="12"/>
      <c r="CR157" s="12"/>
      <c r="CS157" s="12"/>
      <c r="CT157" s="12"/>
      <c r="CU157" s="12"/>
      <c r="CV157" s="12"/>
      <c r="CW157" s="12"/>
      <c r="CX157" s="12"/>
      <c r="CY157" s="12"/>
      <c r="CZ157" s="12"/>
      <c r="DA157" s="12"/>
      <c r="DB157" s="12"/>
      <c r="DC157" s="12"/>
      <c r="DD157" s="12"/>
      <c r="DE157" s="12"/>
      <c r="DF157" s="12"/>
      <c r="DG157" s="12"/>
      <c r="DH157" s="12"/>
      <c r="DI157" s="12"/>
      <c r="DJ157" s="12"/>
      <c r="DK157" s="12"/>
      <c r="DL157" s="12"/>
      <c r="DM157" s="12"/>
      <c r="DN157" s="12"/>
      <c r="DO157" s="12"/>
      <c r="DP157" s="12"/>
      <c r="DQ157" s="12"/>
      <c r="DR157" s="12"/>
      <c r="DS157" s="12"/>
      <c r="DT157" s="12"/>
      <c r="DU157" s="12"/>
      <c r="DV157" s="12"/>
      <c r="DW157" s="12"/>
      <c r="DX157" s="12"/>
      <c r="DY157" s="12"/>
      <c r="DZ157" s="12"/>
      <c r="EA157" s="12"/>
      <c r="EB157" s="12"/>
      <c r="EC157" s="12"/>
      <c r="ED157" s="12"/>
      <c r="EE157" s="12"/>
      <c r="EF157" s="12"/>
      <c r="EG157" s="12"/>
      <c r="EH157" s="271"/>
    </row>
    <row r="158" spans="1:138" s="267" customFormat="1" ht="13.5">
      <c r="A158" s="266"/>
      <c r="B158" s="266"/>
      <c r="C158" s="266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  <c r="CG158" s="12"/>
      <c r="CH158" s="12"/>
      <c r="CI158" s="12"/>
      <c r="CJ158" s="12"/>
      <c r="CK158" s="12"/>
      <c r="CL158" s="12"/>
      <c r="CM158" s="12"/>
      <c r="CN158" s="12"/>
      <c r="CO158" s="12"/>
      <c r="CP158" s="12"/>
      <c r="CQ158" s="12"/>
      <c r="CR158" s="12"/>
      <c r="CS158" s="12"/>
      <c r="CT158" s="12"/>
      <c r="CU158" s="12"/>
      <c r="CV158" s="12"/>
      <c r="CW158" s="12"/>
      <c r="CX158" s="12"/>
      <c r="CY158" s="12"/>
      <c r="CZ158" s="12"/>
      <c r="DA158" s="12"/>
      <c r="DB158" s="12"/>
      <c r="DC158" s="12"/>
      <c r="DD158" s="12"/>
      <c r="DE158" s="12"/>
      <c r="DF158" s="12"/>
      <c r="DG158" s="12"/>
      <c r="DH158" s="12"/>
      <c r="DI158" s="12"/>
      <c r="DJ158" s="12"/>
      <c r="DK158" s="12"/>
      <c r="DL158" s="12"/>
      <c r="DM158" s="12"/>
      <c r="DN158" s="12"/>
      <c r="DO158" s="12"/>
      <c r="DP158" s="12"/>
      <c r="DQ158" s="12"/>
      <c r="DR158" s="12"/>
      <c r="DS158" s="12"/>
      <c r="DT158" s="12"/>
      <c r="DU158" s="12"/>
      <c r="DV158" s="12"/>
      <c r="DW158" s="12"/>
      <c r="DX158" s="12"/>
      <c r="DY158" s="12"/>
      <c r="DZ158" s="12"/>
      <c r="EA158" s="12"/>
      <c r="EB158" s="12"/>
      <c r="EC158" s="12"/>
      <c r="ED158" s="12"/>
      <c r="EE158" s="12"/>
      <c r="EF158" s="12"/>
      <c r="EG158" s="12"/>
      <c r="EH158" s="271"/>
    </row>
    <row r="159" spans="1:138" s="267" customFormat="1" ht="13.5">
      <c r="A159" s="266"/>
      <c r="B159" s="266"/>
      <c r="C159" s="266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  <c r="CE159" s="12"/>
      <c r="CF159" s="12"/>
      <c r="CG159" s="12"/>
      <c r="CH159" s="12"/>
      <c r="CI159" s="12"/>
      <c r="CJ159" s="12"/>
      <c r="CK159" s="12"/>
      <c r="CL159" s="12"/>
      <c r="CM159" s="12"/>
      <c r="CN159" s="12"/>
      <c r="CO159" s="12"/>
      <c r="CP159" s="12"/>
      <c r="CQ159" s="12"/>
      <c r="CR159" s="12"/>
      <c r="CS159" s="12"/>
      <c r="CT159" s="12"/>
      <c r="CU159" s="12"/>
      <c r="CV159" s="12"/>
      <c r="CW159" s="12"/>
      <c r="CX159" s="12"/>
      <c r="CY159" s="12"/>
      <c r="CZ159" s="12"/>
      <c r="DA159" s="12"/>
      <c r="DB159" s="12"/>
      <c r="DC159" s="12"/>
      <c r="DD159" s="12"/>
      <c r="DE159" s="12"/>
      <c r="DF159" s="12"/>
      <c r="DG159" s="12"/>
      <c r="DH159" s="12"/>
      <c r="DI159" s="12"/>
      <c r="DJ159" s="12"/>
      <c r="DK159" s="12"/>
      <c r="DL159" s="12"/>
      <c r="DM159" s="12"/>
      <c r="DN159" s="12"/>
      <c r="DO159" s="12"/>
      <c r="DP159" s="12"/>
      <c r="DQ159" s="12"/>
      <c r="DR159" s="12"/>
      <c r="DS159" s="12"/>
      <c r="DT159" s="12"/>
      <c r="DU159" s="12"/>
      <c r="DV159" s="12"/>
      <c r="DW159" s="12"/>
      <c r="DX159" s="12"/>
      <c r="DY159" s="12"/>
      <c r="DZ159" s="12"/>
      <c r="EA159" s="12"/>
      <c r="EB159" s="12"/>
      <c r="EC159" s="12"/>
      <c r="ED159" s="12"/>
      <c r="EE159" s="12"/>
      <c r="EF159" s="12"/>
      <c r="EG159" s="12"/>
      <c r="EH159" s="271"/>
    </row>
    <row r="160" spans="1:138" s="267" customFormat="1" ht="13.5">
      <c r="A160" s="266"/>
      <c r="B160" s="266"/>
      <c r="C160" s="266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2"/>
      <c r="CE160" s="12"/>
      <c r="CF160" s="12"/>
      <c r="CG160" s="12"/>
      <c r="CH160" s="12"/>
      <c r="CI160" s="12"/>
      <c r="CJ160" s="12"/>
      <c r="CK160" s="12"/>
      <c r="CL160" s="12"/>
      <c r="CM160" s="12"/>
      <c r="CN160" s="12"/>
      <c r="CO160" s="12"/>
      <c r="CP160" s="12"/>
      <c r="CQ160" s="12"/>
      <c r="CR160" s="12"/>
      <c r="CS160" s="12"/>
      <c r="CT160" s="12"/>
      <c r="CU160" s="12"/>
      <c r="CV160" s="12"/>
      <c r="CW160" s="12"/>
      <c r="CX160" s="12"/>
      <c r="CY160" s="12"/>
      <c r="CZ160" s="12"/>
      <c r="DA160" s="12"/>
      <c r="DB160" s="12"/>
      <c r="DC160" s="12"/>
      <c r="DD160" s="12"/>
      <c r="DE160" s="12"/>
      <c r="DF160" s="12"/>
      <c r="DG160" s="12"/>
      <c r="DH160" s="12"/>
      <c r="DI160" s="12"/>
      <c r="DJ160" s="12"/>
      <c r="DK160" s="12"/>
      <c r="DL160" s="12"/>
      <c r="DM160" s="12"/>
      <c r="DN160" s="12"/>
      <c r="DO160" s="12"/>
      <c r="DP160" s="12"/>
      <c r="DQ160" s="12"/>
      <c r="DR160" s="12"/>
      <c r="DS160" s="12"/>
      <c r="DT160" s="12"/>
      <c r="DU160" s="12"/>
      <c r="DV160" s="12"/>
      <c r="DW160" s="12"/>
      <c r="DX160" s="12"/>
      <c r="DY160" s="12"/>
      <c r="DZ160" s="12"/>
      <c r="EA160" s="12"/>
      <c r="EB160" s="12"/>
      <c r="EC160" s="12"/>
      <c r="ED160" s="12"/>
      <c r="EE160" s="12"/>
      <c r="EF160" s="12"/>
      <c r="EG160" s="12"/>
      <c r="EH160" s="271"/>
    </row>
    <row r="161" spans="1:138" s="267" customFormat="1" ht="13.5">
      <c r="A161" s="266"/>
      <c r="B161" s="266"/>
      <c r="C161" s="266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  <c r="CG161" s="12"/>
      <c r="CH161" s="12"/>
      <c r="CI161" s="12"/>
      <c r="CJ161" s="12"/>
      <c r="CK161" s="12"/>
      <c r="CL161" s="12"/>
      <c r="CM161" s="12"/>
      <c r="CN161" s="12"/>
      <c r="CO161" s="12"/>
      <c r="CP161" s="12"/>
      <c r="CQ161" s="12"/>
      <c r="CR161" s="12"/>
      <c r="CS161" s="12"/>
      <c r="CT161" s="12"/>
      <c r="CU161" s="12"/>
      <c r="CV161" s="12"/>
      <c r="CW161" s="12"/>
      <c r="CX161" s="12"/>
      <c r="CY161" s="12"/>
      <c r="CZ161" s="12"/>
      <c r="DA161" s="12"/>
      <c r="DB161" s="12"/>
      <c r="DC161" s="12"/>
      <c r="DD161" s="12"/>
      <c r="DE161" s="12"/>
      <c r="DF161" s="12"/>
      <c r="DG161" s="12"/>
      <c r="DH161" s="12"/>
      <c r="DI161" s="12"/>
      <c r="DJ161" s="12"/>
      <c r="DK161" s="12"/>
      <c r="DL161" s="12"/>
      <c r="DM161" s="12"/>
      <c r="DN161" s="12"/>
      <c r="DO161" s="12"/>
      <c r="DP161" s="12"/>
      <c r="DQ161" s="12"/>
      <c r="DR161" s="12"/>
      <c r="DS161" s="12"/>
      <c r="DT161" s="12"/>
      <c r="DU161" s="12"/>
      <c r="DV161" s="12"/>
      <c r="DW161" s="12"/>
      <c r="DX161" s="12"/>
      <c r="DY161" s="12"/>
      <c r="DZ161" s="12"/>
      <c r="EA161" s="12"/>
      <c r="EB161" s="12"/>
      <c r="EC161" s="12"/>
      <c r="ED161" s="12"/>
      <c r="EE161" s="12"/>
      <c r="EF161" s="12"/>
      <c r="EG161" s="12"/>
      <c r="EH161" s="271"/>
    </row>
    <row r="162" spans="1:138" s="267" customFormat="1" ht="13.5">
      <c r="A162" s="266"/>
      <c r="B162" s="266"/>
      <c r="C162" s="266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  <c r="CE162" s="12"/>
      <c r="CF162" s="12"/>
      <c r="CG162" s="12"/>
      <c r="CH162" s="12"/>
      <c r="CI162" s="12"/>
      <c r="CJ162" s="12"/>
      <c r="CK162" s="12"/>
      <c r="CL162" s="12"/>
      <c r="CM162" s="12"/>
      <c r="CN162" s="12"/>
      <c r="CO162" s="12"/>
      <c r="CP162" s="12"/>
      <c r="CQ162" s="12"/>
      <c r="CR162" s="12"/>
      <c r="CS162" s="12"/>
      <c r="CT162" s="12"/>
      <c r="CU162" s="12"/>
      <c r="CV162" s="12"/>
      <c r="CW162" s="12"/>
      <c r="CX162" s="12"/>
      <c r="CY162" s="12"/>
      <c r="CZ162" s="12"/>
      <c r="DA162" s="12"/>
      <c r="DB162" s="12"/>
      <c r="DC162" s="12"/>
      <c r="DD162" s="12"/>
      <c r="DE162" s="12"/>
      <c r="DF162" s="12"/>
      <c r="DG162" s="12"/>
      <c r="DH162" s="12"/>
      <c r="DI162" s="12"/>
      <c r="DJ162" s="12"/>
      <c r="DK162" s="12"/>
      <c r="DL162" s="12"/>
      <c r="DM162" s="12"/>
      <c r="DN162" s="12"/>
      <c r="DO162" s="12"/>
      <c r="DP162" s="12"/>
      <c r="DQ162" s="12"/>
      <c r="DR162" s="12"/>
      <c r="DS162" s="12"/>
      <c r="DT162" s="12"/>
      <c r="DU162" s="12"/>
      <c r="DV162" s="12"/>
      <c r="DW162" s="12"/>
      <c r="DX162" s="12"/>
      <c r="DY162" s="12"/>
      <c r="DZ162" s="12"/>
      <c r="EA162" s="12"/>
      <c r="EB162" s="12"/>
      <c r="EC162" s="12"/>
      <c r="ED162" s="12"/>
      <c r="EE162" s="12"/>
      <c r="EF162" s="12"/>
      <c r="EG162" s="12"/>
      <c r="EH162" s="271"/>
    </row>
    <row r="163" spans="1:138" s="267" customFormat="1" ht="13.5">
      <c r="A163" s="266"/>
      <c r="B163" s="266"/>
      <c r="C163" s="266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  <c r="CE163" s="12"/>
      <c r="CF163" s="12"/>
      <c r="CG163" s="12"/>
      <c r="CH163" s="12"/>
      <c r="CI163" s="12"/>
      <c r="CJ163" s="12"/>
      <c r="CK163" s="12"/>
      <c r="CL163" s="12"/>
      <c r="CM163" s="12"/>
      <c r="CN163" s="12"/>
      <c r="CO163" s="12"/>
      <c r="CP163" s="12"/>
      <c r="CQ163" s="12"/>
      <c r="CR163" s="12"/>
      <c r="CS163" s="12"/>
      <c r="CT163" s="12"/>
      <c r="CU163" s="12"/>
      <c r="CV163" s="12"/>
      <c r="CW163" s="12"/>
      <c r="CX163" s="12"/>
      <c r="CY163" s="12"/>
      <c r="CZ163" s="12"/>
      <c r="DA163" s="12"/>
      <c r="DB163" s="12"/>
      <c r="DC163" s="12"/>
      <c r="DD163" s="12"/>
      <c r="DE163" s="12"/>
      <c r="DF163" s="12"/>
      <c r="DG163" s="12"/>
      <c r="DH163" s="12"/>
      <c r="DI163" s="12"/>
      <c r="DJ163" s="12"/>
      <c r="DK163" s="12"/>
      <c r="DL163" s="12"/>
      <c r="DM163" s="12"/>
      <c r="DN163" s="12"/>
      <c r="DO163" s="12"/>
      <c r="DP163" s="12"/>
      <c r="DQ163" s="12"/>
      <c r="DR163" s="12"/>
      <c r="DS163" s="12"/>
      <c r="DT163" s="12"/>
      <c r="DU163" s="12"/>
      <c r="DV163" s="12"/>
      <c r="DW163" s="12"/>
      <c r="DX163" s="12"/>
      <c r="DY163" s="12"/>
      <c r="DZ163" s="12"/>
      <c r="EA163" s="12"/>
      <c r="EB163" s="12"/>
      <c r="EC163" s="12"/>
      <c r="ED163" s="12"/>
      <c r="EE163" s="12"/>
      <c r="EF163" s="12"/>
      <c r="EG163" s="12"/>
      <c r="EH163" s="271"/>
    </row>
    <row r="164" spans="1:138" s="267" customFormat="1" ht="13.5">
      <c r="A164" s="266"/>
      <c r="B164" s="266"/>
      <c r="C164" s="266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D164" s="12"/>
      <c r="CE164" s="12"/>
      <c r="CF164" s="12"/>
      <c r="CG164" s="12"/>
      <c r="CH164" s="12"/>
      <c r="CI164" s="12"/>
      <c r="CJ164" s="12"/>
      <c r="CK164" s="12"/>
      <c r="CL164" s="12"/>
      <c r="CM164" s="12"/>
      <c r="CN164" s="12"/>
      <c r="CO164" s="12"/>
      <c r="CP164" s="12"/>
      <c r="CQ164" s="12"/>
      <c r="CR164" s="12"/>
      <c r="CS164" s="12"/>
      <c r="CT164" s="12"/>
      <c r="CU164" s="12"/>
      <c r="CV164" s="12"/>
      <c r="CW164" s="12"/>
      <c r="CX164" s="12"/>
      <c r="CY164" s="12"/>
      <c r="CZ164" s="12"/>
      <c r="DA164" s="12"/>
      <c r="DB164" s="12"/>
      <c r="DC164" s="12"/>
      <c r="DD164" s="12"/>
      <c r="DE164" s="12"/>
      <c r="DF164" s="12"/>
      <c r="DG164" s="12"/>
      <c r="DH164" s="12"/>
      <c r="DI164" s="12"/>
      <c r="DJ164" s="12"/>
      <c r="DK164" s="12"/>
      <c r="DL164" s="12"/>
      <c r="DM164" s="12"/>
      <c r="DN164" s="12"/>
      <c r="DO164" s="12"/>
      <c r="DP164" s="12"/>
      <c r="DQ164" s="12"/>
      <c r="DR164" s="12"/>
      <c r="DS164" s="12"/>
      <c r="DT164" s="12"/>
      <c r="DU164" s="12"/>
      <c r="DV164" s="12"/>
      <c r="DW164" s="12"/>
      <c r="DX164" s="12"/>
      <c r="DY164" s="12"/>
      <c r="DZ164" s="12"/>
      <c r="EA164" s="12"/>
      <c r="EB164" s="12"/>
      <c r="EC164" s="12"/>
      <c r="ED164" s="12"/>
      <c r="EE164" s="12"/>
      <c r="EF164" s="12"/>
      <c r="EG164" s="12"/>
      <c r="EH164" s="271"/>
    </row>
    <row r="165" spans="1:138" s="267" customFormat="1" ht="13.5">
      <c r="A165" s="266"/>
      <c r="B165" s="266"/>
      <c r="C165" s="266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  <c r="CC165" s="12"/>
      <c r="CD165" s="12"/>
      <c r="CE165" s="12"/>
      <c r="CF165" s="12"/>
      <c r="CG165" s="12"/>
      <c r="CH165" s="12"/>
      <c r="CI165" s="12"/>
      <c r="CJ165" s="12"/>
      <c r="CK165" s="12"/>
      <c r="CL165" s="12"/>
      <c r="CM165" s="12"/>
      <c r="CN165" s="12"/>
      <c r="CO165" s="12"/>
      <c r="CP165" s="12"/>
      <c r="CQ165" s="12"/>
      <c r="CR165" s="12"/>
      <c r="CS165" s="12"/>
      <c r="CT165" s="12"/>
      <c r="CU165" s="12"/>
      <c r="CV165" s="12"/>
      <c r="CW165" s="12"/>
      <c r="CX165" s="12"/>
      <c r="CY165" s="12"/>
      <c r="CZ165" s="12"/>
      <c r="DA165" s="12"/>
      <c r="DB165" s="12"/>
      <c r="DC165" s="12"/>
      <c r="DD165" s="12"/>
      <c r="DE165" s="12"/>
      <c r="DF165" s="12"/>
      <c r="DG165" s="12"/>
      <c r="DH165" s="12"/>
      <c r="DI165" s="12"/>
      <c r="DJ165" s="12"/>
      <c r="DK165" s="12"/>
      <c r="DL165" s="12"/>
      <c r="DM165" s="12"/>
      <c r="DN165" s="12"/>
      <c r="DO165" s="12"/>
      <c r="DP165" s="12"/>
      <c r="DQ165" s="12"/>
      <c r="DR165" s="12"/>
      <c r="DS165" s="12"/>
      <c r="DT165" s="12"/>
      <c r="DU165" s="12"/>
      <c r="DV165" s="12"/>
      <c r="DW165" s="12"/>
      <c r="DX165" s="12"/>
      <c r="DY165" s="12"/>
      <c r="DZ165" s="12"/>
      <c r="EA165" s="12"/>
      <c r="EB165" s="12"/>
      <c r="EC165" s="12"/>
      <c r="ED165" s="12"/>
      <c r="EE165" s="12"/>
      <c r="EF165" s="12"/>
      <c r="EG165" s="12"/>
      <c r="EH165" s="271"/>
    </row>
    <row r="166" spans="1:138" s="267" customFormat="1" ht="13.5">
      <c r="A166" s="266"/>
      <c r="B166" s="266"/>
      <c r="C166" s="266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  <c r="CA166" s="12"/>
      <c r="CB166" s="12"/>
      <c r="CC166" s="12"/>
      <c r="CD166" s="12"/>
      <c r="CE166" s="12"/>
      <c r="CF166" s="12"/>
      <c r="CG166" s="12"/>
      <c r="CH166" s="12"/>
      <c r="CI166" s="12"/>
      <c r="CJ166" s="12"/>
      <c r="CK166" s="12"/>
      <c r="CL166" s="12"/>
      <c r="CM166" s="12"/>
      <c r="CN166" s="12"/>
      <c r="CO166" s="12"/>
      <c r="CP166" s="12"/>
      <c r="CQ166" s="12"/>
      <c r="CR166" s="12"/>
      <c r="CS166" s="12"/>
      <c r="CT166" s="12"/>
      <c r="CU166" s="12"/>
      <c r="CV166" s="12"/>
      <c r="CW166" s="12"/>
      <c r="CX166" s="12"/>
      <c r="CY166" s="12"/>
      <c r="CZ166" s="12"/>
      <c r="DA166" s="12"/>
      <c r="DB166" s="12"/>
      <c r="DC166" s="12"/>
      <c r="DD166" s="12"/>
      <c r="DE166" s="12"/>
      <c r="DF166" s="12"/>
      <c r="DG166" s="12"/>
      <c r="DH166" s="12"/>
      <c r="DI166" s="12"/>
      <c r="DJ166" s="12"/>
      <c r="DK166" s="12"/>
      <c r="DL166" s="12"/>
      <c r="DM166" s="12"/>
      <c r="DN166" s="12"/>
      <c r="DO166" s="12"/>
      <c r="DP166" s="12"/>
      <c r="DQ166" s="12"/>
      <c r="DR166" s="12"/>
      <c r="DS166" s="12"/>
      <c r="DT166" s="12"/>
      <c r="DU166" s="12"/>
      <c r="DV166" s="12"/>
      <c r="DW166" s="12"/>
      <c r="DX166" s="12"/>
      <c r="DY166" s="12"/>
      <c r="DZ166" s="12"/>
      <c r="EA166" s="12"/>
      <c r="EB166" s="12"/>
      <c r="EC166" s="12"/>
      <c r="ED166" s="12"/>
      <c r="EE166" s="12"/>
      <c r="EF166" s="12"/>
      <c r="EG166" s="12"/>
      <c r="EH166" s="271"/>
    </row>
    <row r="167" spans="1:138" s="267" customFormat="1" ht="13.5">
      <c r="A167" s="266"/>
      <c r="B167" s="266"/>
      <c r="C167" s="266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  <c r="CB167" s="12"/>
      <c r="CC167" s="12"/>
      <c r="CD167" s="12"/>
      <c r="CE167" s="12"/>
      <c r="CF167" s="12"/>
      <c r="CG167" s="12"/>
      <c r="CH167" s="12"/>
      <c r="CI167" s="12"/>
      <c r="CJ167" s="12"/>
      <c r="CK167" s="12"/>
      <c r="CL167" s="12"/>
      <c r="CM167" s="12"/>
      <c r="CN167" s="12"/>
      <c r="CO167" s="12"/>
      <c r="CP167" s="12"/>
      <c r="CQ167" s="12"/>
      <c r="CR167" s="12"/>
      <c r="CS167" s="12"/>
      <c r="CT167" s="12"/>
      <c r="CU167" s="12"/>
      <c r="CV167" s="12"/>
      <c r="CW167" s="12"/>
      <c r="CX167" s="12"/>
      <c r="CY167" s="12"/>
      <c r="CZ167" s="12"/>
      <c r="DA167" s="12"/>
      <c r="DB167" s="12"/>
      <c r="DC167" s="12"/>
      <c r="DD167" s="12"/>
      <c r="DE167" s="12"/>
      <c r="DF167" s="12"/>
      <c r="DG167" s="12"/>
      <c r="DH167" s="12"/>
      <c r="DI167" s="12"/>
      <c r="DJ167" s="12"/>
      <c r="DK167" s="12"/>
      <c r="DL167" s="12"/>
      <c r="DM167" s="12"/>
      <c r="DN167" s="12"/>
      <c r="DO167" s="12"/>
      <c r="DP167" s="12"/>
      <c r="DQ167" s="12"/>
      <c r="DR167" s="12"/>
      <c r="DS167" s="12"/>
      <c r="DT167" s="12"/>
      <c r="DU167" s="12"/>
      <c r="DV167" s="12"/>
      <c r="DW167" s="12"/>
      <c r="DX167" s="12"/>
      <c r="DY167" s="12"/>
      <c r="DZ167" s="12"/>
      <c r="EA167" s="12"/>
      <c r="EB167" s="12"/>
      <c r="EC167" s="12"/>
      <c r="ED167" s="12"/>
      <c r="EE167" s="12"/>
      <c r="EF167" s="12"/>
      <c r="EG167" s="12"/>
      <c r="EH167" s="271"/>
    </row>
    <row r="168" spans="1:138" s="267" customFormat="1" ht="13.5">
      <c r="A168" s="266"/>
      <c r="B168" s="266"/>
      <c r="C168" s="266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  <c r="CC168" s="12"/>
      <c r="CD168" s="12"/>
      <c r="CE168" s="12"/>
      <c r="CF168" s="12"/>
      <c r="CG168" s="12"/>
      <c r="CH168" s="12"/>
      <c r="CI168" s="12"/>
      <c r="CJ168" s="12"/>
      <c r="CK168" s="12"/>
      <c r="CL168" s="12"/>
      <c r="CM168" s="12"/>
      <c r="CN168" s="12"/>
      <c r="CO168" s="12"/>
      <c r="CP168" s="12"/>
      <c r="CQ168" s="12"/>
      <c r="CR168" s="12"/>
      <c r="CS168" s="12"/>
      <c r="CT168" s="12"/>
      <c r="CU168" s="12"/>
      <c r="CV168" s="12"/>
      <c r="CW168" s="12"/>
      <c r="CX168" s="12"/>
      <c r="CY168" s="12"/>
      <c r="CZ168" s="12"/>
      <c r="DA168" s="12"/>
      <c r="DB168" s="12"/>
      <c r="DC168" s="12"/>
      <c r="DD168" s="12"/>
      <c r="DE168" s="12"/>
      <c r="DF168" s="12"/>
      <c r="DG168" s="12"/>
      <c r="DH168" s="12"/>
      <c r="DI168" s="12"/>
      <c r="DJ168" s="12"/>
      <c r="DK168" s="12"/>
      <c r="DL168" s="12"/>
      <c r="DM168" s="12"/>
      <c r="DN168" s="12"/>
      <c r="DO168" s="12"/>
      <c r="DP168" s="12"/>
      <c r="DQ168" s="12"/>
      <c r="DR168" s="12"/>
      <c r="DS168" s="12"/>
      <c r="DT168" s="12"/>
      <c r="DU168" s="12"/>
      <c r="DV168" s="12"/>
      <c r="DW168" s="12"/>
      <c r="DX168" s="12"/>
      <c r="DY168" s="12"/>
      <c r="DZ168" s="12"/>
      <c r="EA168" s="12"/>
      <c r="EB168" s="12"/>
      <c r="EC168" s="12"/>
      <c r="ED168" s="12"/>
      <c r="EE168" s="12"/>
      <c r="EF168" s="12"/>
      <c r="EG168" s="12"/>
      <c r="EH168" s="271"/>
    </row>
    <row r="169" spans="1:138" s="267" customFormat="1" ht="13.5">
      <c r="A169" s="266"/>
      <c r="B169" s="266"/>
      <c r="C169" s="266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  <c r="CG169" s="12"/>
      <c r="CH169" s="12"/>
      <c r="CI169" s="12"/>
      <c r="CJ169" s="12"/>
      <c r="CK169" s="12"/>
      <c r="CL169" s="12"/>
      <c r="CM169" s="12"/>
      <c r="CN169" s="12"/>
      <c r="CO169" s="12"/>
      <c r="CP169" s="12"/>
      <c r="CQ169" s="12"/>
      <c r="CR169" s="12"/>
      <c r="CS169" s="12"/>
      <c r="CT169" s="12"/>
      <c r="CU169" s="12"/>
      <c r="CV169" s="12"/>
      <c r="CW169" s="12"/>
      <c r="CX169" s="12"/>
      <c r="CY169" s="12"/>
      <c r="CZ169" s="12"/>
      <c r="DA169" s="12"/>
      <c r="DB169" s="12"/>
      <c r="DC169" s="12"/>
      <c r="DD169" s="12"/>
      <c r="DE169" s="12"/>
      <c r="DF169" s="12"/>
      <c r="DG169" s="12"/>
      <c r="DH169" s="12"/>
      <c r="DI169" s="12"/>
      <c r="DJ169" s="12"/>
      <c r="DK169" s="12"/>
      <c r="DL169" s="12"/>
      <c r="DM169" s="12"/>
      <c r="DN169" s="12"/>
      <c r="DO169" s="12"/>
      <c r="DP169" s="12"/>
      <c r="DQ169" s="12"/>
      <c r="DR169" s="12"/>
      <c r="DS169" s="12"/>
      <c r="DT169" s="12"/>
      <c r="DU169" s="12"/>
      <c r="DV169" s="12"/>
      <c r="DW169" s="12"/>
      <c r="DX169" s="12"/>
      <c r="DY169" s="12"/>
      <c r="DZ169" s="12"/>
      <c r="EA169" s="12"/>
      <c r="EB169" s="12"/>
      <c r="EC169" s="12"/>
      <c r="ED169" s="12"/>
      <c r="EE169" s="12"/>
      <c r="EF169" s="12"/>
      <c r="EG169" s="12"/>
      <c r="EH169" s="271"/>
    </row>
    <row r="170" spans="1:138" s="267" customFormat="1" ht="13.5">
      <c r="A170" s="266"/>
      <c r="B170" s="266"/>
      <c r="C170" s="266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  <c r="CC170" s="12"/>
      <c r="CD170" s="12"/>
      <c r="CE170" s="12"/>
      <c r="CF170" s="12"/>
      <c r="CG170" s="12"/>
      <c r="CH170" s="12"/>
      <c r="CI170" s="12"/>
      <c r="CJ170" s="12"/>
      <c r="CK170" s="12"/>
      <c r="CL170" s="12"/>
      <c r="CM170" s="12"/>
      <c r="CN170" s="12"/>
      <c r="CO170" s="12"/>
      <c r="CP170" s="12"/>
      <c r="CQ170" s="12"/>
      <c r="CR170" s="12"/>
      <c r="CS170" s="12"/>
      <c r="CT170" s="12"/>
      <c r="CU170" s="12"/>
      <c r="CV170" s="12"/>
      <c r="CW170" s="12"/>
      <c r="CX170" s="12"/>
      <c r="CY170" s="12"/>
      <c r="CZ170" s="12"/>
      <c r="DA170" s="12"/>
      <c r="DB170" s="12"/>
      <c r="DC170" s="12"/>
      <c r="DD170" s="12"/>
      <c r="DE170" s="12"/>
      <c r="DF170" s="12"/>
      <c r="DG170" s="12"/>
      <c r="DH170" s="12"/>
      <c r="DI170" s="12"/>
      <c r="DJ170" s="12"/>
      <c r="DK170" s="12"/>
      <c r="DL170" s="12"/>
      <c r="DM170" s="12"/>
      <c r="DN170" s="12"/>
      <c r="DO170" s="12"/>
      <c r="DP170" s="12"/>
      <c r="DQ170" s="12"/>
      <c r="DR170" s="12"/>
      <c r="DS170" s="12"/>
      <c r="DT170" s="12"/>
      <c r="DU170" s="12"/>
      <c r="DV170" s="12"/>
      <c r="DW170" s="12"/>
      <c r="DX170" s="12"/>
      <c r="DY170" s="12"/>
      <c r="DZ170" s="12"/>
      <c r="EA170" s="12"/>
      <c r="EB170" s="12"/>
      <c r="EC170" s="12"/>
      <c r="ED170" s="12"/>
      <c r="EE170" s="12"/>
      <c r="EF170" s="12"/>
      <c r="EG170" s="12"/>
      <c r="EH170" s="271"/>
    </row>
    <row r="171" spans="1:138" s="267" customFormat="1" ht="13.5">
      <c r="A171" s="266"/>
      <c r="B171" s="266"/>
      <c r="C171" s="266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  <c r="CB171" s="12"/>
      <c r="CC171" s="12"/>
      <c r="CD171" s="12"/>
      <c r="CE171" s="12"/>
      <c r="CF171" s="12"/>
      <c r="CG171" s="12"/>
      <c r="CH171" s="12"/>
      <c r="CI171" s="12"/>
      <c r="CJ171" s="12"/>
      <c r="CK171" s="12"/>
      <c r="CL171" s="12"/>
      <c r="CM171" s="12"/>
      <c r="CN171" s="12"/>
      <c r="CO171" s="12"/>
      <c r="CP171" s="12"/>
      <c r="CQ171" s="12"/>
      <c r="CR171" s="12"/>
      <c r="CS171" s="12"/>
      <c r="CT171" s="12"/>
      <c r="CU171" s="12"/>
      <c r="CV171" s="12"/>
      <c r="CW171" s="12"/>
      <c r="CX171" s="12"/>
      <c r="CY171" s="12"/>
      <c r="CZ171" s="12"/>
      <c r="DA171" s="12"/>
      <c r="DB171" s="12"/>
      <c r="DC171" s="12"/>
      <c r="DD171" s="12"/>
      <c r="DE171" s="12"/>
      <c r="DF171" s="12"/>
      <c r="DG171" s="12"/>
      <c r="DH171" s="12"/>
      <c r="DI171" s="12"/>
      <c r="DJ171" s="12"/>
      <c r="DK171" s="12"/>
      <c r="DL171" s="12"/>
      <c r="DM171" s="12"/>
      <c r="DN171" s="12"/>
      <c r="DO171" s="12"/>
      <c r="DP171" s="12"/>
      <c r="DQ171" s="12"/>
      <c r="DR171" s="12"/>
      <c r="DS171" s="12"/>
      <c r="DT171" s="12"/>
      <c r="DU171" s="12"/>
      <c r="DV171" s="12"/>
      <c r="DW171" s="12"/>
      <c r="DX171" s="12"/>
      <c r="DY171" s="12"/>
      <c r="DZ171" s="12"/>
      <c r="EA171" s="12"/>
      <c r="EB171" s="12"/>
      <c r="EC171" s="12"/>
      <c r="ED171" s="12"/>
      <c r="EE171" s="12"/>
      <c r="EF171" s="12"/>
      <c r="EG171" s="12"/>
      <c r="EH171" s="271"/>
    </row>
    <row r="172" spans="1:138" s="267" customFormat="1" ht="13.5">
      <c r="A172" s="266"/>
      <c r="B172" s="266"/>
      <c r="C172" s="266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  <c r="CA172" s="12"/>
      <c r="CB172" s="12"/>
      <c r="CC172" s="12"/>
      <c r="CD172" s="12"/>
      <c r="CE172" s="12"/>
      <c r="CF172" s="12"/>
      <c r="CG172" s="12"/>
      <c r="CH172" s="12"/>
      <c r="CI172" s="12"/>
      <c r="CJ172" s="12"/>
      <c r="CK172" s="12"/>
      <c r="CL172" s="12"/>
      <c r="CM172" s="12"/>
      <c r="CN172" s="12"/>
      <c r="CO172" s="12"/>
      <c r="CP172" s="12"/>
      <c r="CQ172" s="12"/>
      <c r="CR172" s="12"/>
      <c r="CS172" s="12"/>
      <c r="CT172" s="12"/>
      <c r="CU172" s="12"/>
      <c r="CV172" s="12"/>
      <c r="CW172" s="12"/>
      <c r="CX172" s="12"/>
      <c r="CY172" s="12"/>
      <c r="CZ172" s="12"/>
      <c r="DA172" s="12"/>
      <c r="DB172" s="12"/>
      <c r="DC172" s="12"/>
      <c r="DD172" s="12"/>
      <c r="DE172" s="12"/>
      <c r="DF172" s="12"/>
      <c r="DG172" s="12"/>
      <c r="DH172" s="12"/>
      <c r="DI172" s="12"/>
      <c r="DJ172" s="12"/>
      <c r="DK172" s="12"/>
      <c r="DL172" s="12"/>
      <c r="DM172" s="12"/>
      <c r="DN172" s="12"/>
      <c r="DO172" s="12"/>
      <c r="DP172" s="12"/>
      <c r="DQ172" s="12"/>
      <c r="DR172" s="12"/>
      <c r="DS172" s="12"/>
      <c r="DT172" s="12"/>
      <c r="DU172" s="12"/>
      <c r="DV172" s="12"/>
      <c r="DW172" s="12"/>
      <c r="DX172" s="12"/>
      <c r="DY172" s="12"/>
      <c r="DZ172" s="12"/>
      <c r="EA172" s="12"/>
      <c r="EB172" s="12"/>
      <c r="EC172" s="12"/>
      <c r="ED172" s="12"/>
      <c r="EE172" s="12"/>
      <c r="EF172" s="12"/>
      <c r="EG172" s="12"/>
      <c r="EH172" s="271"/>
    </row>
    <row r="173" spans="1:138" s="267" customFormat="1" ht="13.5">
      <c r="A173" s="266"/>
      <c r="B173" s="266"/>
      <c r="C173" s="266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  <c r="CA173" s="12"/>
      <c r="CB173" s="12"/>
      <c r="CC173" s="12"/>
      <c r="CD173" s="12"/>
      <c r="CE173" s="12"/>
      <c r="CF173" s="12"/>
      <c r="CG173" s="12"/>
      <c r="CH173" s="12"/>
      <c r="CI173" s="12"/>
      <c r="CJ173" s="12"/>
      <c r="CK173" s="12"/>
      <c r="CL173" s="12"/>
      <c r="CM173" s="12"/>
      <c r="CN173" s="12"/>
      <c r="CO173" s="12"/>
      <c r="CP173" s="12"/>
      <c r="CQ173" s="12"/>
      <c r="CR173" s="12"/>
      <c r="CS173" s="12"/>
      <c r="CT173" s="12"/>
      <c r="CU173" s="12"/>
      <c r="CV173" s="12"/>
      <c r="CW173" s="12"/>
      <c r="CX173" s="12"/>
      <c r="CY173" s="12"/>
      <c r="CZ173" s="12"/>
      <c r="DA173" s="12"/>
      <c r="DB173" s="12"/>
      <c r="DC173" s="12"/>
      <c r="DD173" s="12"/>
      <c r="DE173" s="12"/>
      <c r="DF173" s="12"/>
      <c r="DG173" s="12"/>
      <c r="DH173" s="12"/>
      <c r="DI173" s="12"/>
      <c r="DJ173" s="12"/>
      <c r="DK173" s="12"/>
      <c r="DL173" s="12"/>
      <c r="DM173" s="12"/>
      <c r="DN173" s="12"/>
      <c r="DO173" s="12"/>
      <c r="DP173" s="12"/>
      <c r="DQ173" s="12"/>
      <c r="DR173" s="12"/>
      <c r="DS173" s="12"/>
      <c r="DT173" s="12"/>
      <c r="DU173" s="12"/>
      <c r="DV173" s="12"/>
      <c r="DW173" s="12"/>
      <c r="DX173" s="12"/>
      <c r="DY173" s="12"/>
      <c r="DZ173" s="12"/>
      <c r="EA173" s="12"/>
      <c r="EB173" s="12"/>
      <c r="EC173" s="12"/>
      <c r="ED173" s="12"/>
      <c r="EE173" s="12"/>
      <c r="EF173" s="12"/>
      <c r="EG173" s="12"/>
      <c r="EH173" s="271"/>
    </row>
    <row r="174" spans="1:138" s="267" customFormat="1" ht="13.5">
      <c r="A174" s="266"/>
      <c r="B174" s="266"/>
      <c r="C174" s="266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  <c r="CA174" s="12"/>
      <c r="CB174" s="12"/>
      <c r="CC174" s="12"/>
      <c r="CD174" s="12"/>
      <c r="CE174" s="12"/>
      <c r="CF174" s="12"/>
      <c r="CG174" s="12"/>
      <c r="CH174" s="12"/>
      <c r="CI174" s="12"/>
      <c r="CJ174" s="12"/>
      <c r="CK174" s="12"/>
      <c r="CL174" s="12"/>
      <c r="CM174" s="12"/>
      <c r="CN174" s="12"/>
      <c r="CO174" s="12"/>
      <c r="CP174" s="12"/>
      <c r="CQ174" s="12"/>
      <c r="CR174" s="12"/>
      <c r="CS174" s="12"/>
      <c r="CT174" s="12"/>
      <c r="CU174" s="12"/>
      <c r="CV174" s="12"/>
      <c r="CW174" s="12"/>
      <c r="CX174" s="12"/>
      <c r="CY174" s="12"/>
      <c r="CZ174" s="12"/>
      <c r="DA174" s="12"/>
      <c r="DB174" s="12"/>
      <c r="DC174" s="12"/>
      <c r="DD174" s="12"/>
      <c r="DE174" s="12"/>
      <c r="DF174" s="12"/>
      <c r="DG174" s="12"/>
      <c r="DH174" s="12"/>
      <c r="DI174" s="12"/>
      <c r="DJ174" s="12"/>
      <c r="DK174" s="12"/>
      <c r="DL174" s="12"/>
      <c r="DM174" s="12"/>
      <c r="DN174" s="12"/>
      <c r="DO174" s="12"/>
      <c r="DP174" s="12"/>
      <c r="DQ174" s="12"/>
      <c r="DR174" s="12"/>
      <c r="DS174" s="12"/>
      <c r="DT174" s="12"/>
      <c r="DU174" s="12"/>
      <c r="DV174" s="12"/>
      <c r="DW174" s="12"/>
      <c r="DX174" s="12"/>
      <c r="DY174" s="12"/>
      <c r="DZ174" s="12"/>
      <c r="EA174" s="12"/>
      <c r="EB174" s="12"/>
      <c r="EC174" s="12"/>
      <c r="ED174" s="12"/>
      <c r="EE174" s="12"/>
      <c r="EF174" s="12"/>
      <c r="EG174" s="12"/>
      <c r="EH174" s="271"/>
    </row>
    <row r="175" spans="1:138" s="267" customFormat="1" ht="13.5">
      <c r="A175" s="266"/>
      <c r="B175" s="266"/>
      <c r="C175" s="266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  <c r="CA175" s="12"/>
      <c r="CB175" s="12"/>
      <c r="CC175" s="12"/>
      <c r="CD175" s="12"/>
      <c r="CE175" s="12"/>
      <c r="CF175" s="12"/>
      <c r="CG175" s="12"/>
      <c r="CH175" s="12"/>
      <c r="CI175" s="12"/>
      <c r="CJ175" s="12"/>
      <c r="CK175" s="12"/>
      <c r="CL175" s="12"/>
      <c r="CM175" s="12"/>
      <c r="CN175" s="12"/>
      <c r="CO175" s="12"/>
      <c r="CP175" s="12"/>
      <c r="CQ175" s="12"/>
      <c r="CR175" s="12"/>
      <c r="CS175" s="12"/>
      <c r="CT175" s="12"/>
      <c r="CU175" s="12"/>
      <c r="CV175" s="12"/>
      <c r="CW175" s="12"/>
      <c r="CX175" s="12"/>
      <c r="CY175" s="12"/>
      <c r="CZ175" s="12"/>
      <c r="DA175" s="12"/>
      <c r="DB175" s="12"/>
      <c r="DC175" s="12"/>
      <c r="DD175" s="12"/>
      <c r="DE175" s="12"/>
      <c r="DF175" s="12"/>
      <c r="DG175" s="12"/>
      <c r="DH175" s="12"/>
      <c r="DI175" s="12"/>
      <c r="DJ175" s="12"/>
      <c r="DK175" s="12"/>
      <c r="DL175" s="12"/>
      <c r="DM175" s="12"/>
      <c r="DN175" s="12"/>
      <c r="DO175" s="12"/>
      <c r="DP175" s="12"/>
      <c r="DQ175" s="12"/>
      <c r="DR175" s="12"/>
      <c r="DS175" s="12"/>
      <c r="DT175" s="12"/>
      <c r="DU175" s="12"/>
      <c r="DV175" s="12"/>
      <c r="DW175" s="12"/>
      <c r="DX175" s="12"/>
      <c r="DY175" s="12"/>
      <c r="DZ175" s="12"/>
      <c r="EA175" s="12"/>
      <c r="EB175" s="12"/>
      <c r="EC175" s="12"/>
      <c r="ED175" s="12"/>
      <c r="EE175" s="12"/>
      <c r="EF175" s="12"/>
      <c r="EG175" s="12"/>
      <c r="EH175" s="271"/>
    </row>
    <row r="176" spans="1:138" s="267" customFormat="1" ht="13.5">
      <c r="A176" s="266"/>
      <c r="B176" s="266"/>
      <c r="C176" s="266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  <c r="CA176" s="12"/>
      <c r="CB176" s="12"/>
      <c r="CC176" s="12"/>
      <c r="CD176" s="12"/>
      <c r="CE176" s="12"/>
      <c r="CF176" s="12"/>
      <c r="CG176" s="12"/>
      <c r="CH176" s="12"/>
      <c r="CI176" s="12"/>
      <c r="CJ176" s="12"/>
      <c r="CK176" s="12"/>
      <c r="CL176" s="12"/>
      <c r="CM176" s="12"/>
      <c r="CN176" s="12"/>
      <c r="CO176" s="12"/>
      <c r="CP176" s="12"/>
      <c r="CQ176" s="12"/>
      <c r="CR176" s="12"/>
      <c r="CS176" s="12"/>
      <c r="CT176" s="12"/>
      <c r="CU176" s="12"/>
      <c r="CV176" s="12"/>
      <c r="CW176" s="12"/>
      <c r="CX176" s="12"/>
      <c r="CY176" s="12"/>
      <c r="CZ176" s="12"/>
      <c r="DA176" s="12"/>
      <c r="DB176" s="12"/>
      <c r="DC176" s="12"/>
      <c r="DD176" s="12"/>
      <c r="DE176" s="12"/>
      <c r="DF176" s="12"/>
      <c r="DG176" s="12"/>
      <c r="DH176" s="12"/>
      <c r="DI176" s="12"/>
      <c r="DJ176" s="12"/>
      <c r="DK176" s="12"/>
      <c r="DL176" s="12"/>
      <c r="DM176" s="12"/>
      <c r="DN176" s="12"/>
      <c r="DO176" s="12"/>
      <c r="DP176" s="12"/>
      <c r="DQ176" s="12"/>
      <c r="DR176" s="12"/>
      <c r="DS176" s="12"/>
      <c r="DT176" s="12"/>
      <c r="DU176" s="12"/>
      <c r="DV176" s="12"/>
      <c r="DW176" s="12"/>
      <c r="DX176" s="12"/>
      <c r="DY176" s="12"/>
      <c r="DZ176" s="12"/>
      <c r="EA176" s="12"/>
      <c r="EB176" s="12"/>
      <c r="EC176" s="12"/>
      <c r="ED176" s="12"/>
      <c r="EE176" s="12"/>
      <c r="EF176" s="12"/>
      <c r="EG176" s="12"/>
      <c r="EH176" s="271"/>
    </row>
    <row r="177" spans="1:138" s="267" customFormat="1" ht="13.5">
      <c r="A177" s="266"/>
      <c r="B177" s="266"/>
      <c r="C177" s="266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  <c r="CA177" s="12"/>
      <c r="CB177" s="12"/>
      <c r="CC177" s="12"/>
      <c r="CD177" s="12"/>
      <c r="CE177" s="12"/>
      <c r="CF177" s="12"/>
      <c r="CG177" s="12"/>
      <c r="CH177" s="12"/>
      <c r="CI177" s="12"/>
      <c r="CJ177" s="12"/>
      <c r="CK177" s="12"/>
      <c r="CL177" s="12"/>
      <c r="CM177" s="12"/>
      <c r="CN177" s="12"/>
      <c r="CO177" s="12"/>
      <c r="CP177" s="12"/>
      <c r="CQ177" s="12"/>
      <c r="CR177" s="12"/>
      <c r="CS177" s="12"/>
      <c r="CT177" s="12"/>
      <c r="CU177" s="12"/>
      <c r="CV177" s="12"/>
      <c r="CW177" s="12"/>
      <c r="CX177" s="12"/>
      <c r="CY177" s="12"/>
      <c r="CZ177" s="12"/>
      <c r="DA177" s="12"/>
      <c r="DB177" s="12"/>
      <c r="DC177" s="12"/>
      <c r="DD177" s="12"/>
      <c r="DE177" s="12"/>
      <c r="DF177" s="12"/>
      <c r="DG177" s="12"/>
      <c r="DH177" s="12"/>
      <c r="DI177" s="12"/>
      <c r="DJ177" s="12"/>
      <c r="DK177" s="12"/>
      <c r="DL177" s="12"/>
      <c r="DM177" s="12"/>
      <c r="DN177" s="12"/>
      <c r="DO177" s="12"/>
      <c r="DP177" s="12"/>
      <c r="DQ177" s="12"/>
      <c r="DR177" s="12"/>
      <c r="DS177" s="12"/>
      <c r="DT177" s="12"/>
      <c r="DU177" s="12"/>
      <c r="DV177" s="12"/>
      <c r="DW177" s="12"/>
      <c r="DX177" s="12"/>
      <c r="DY177" s="12"/>
      <c r="DZ177" s="12"/>
      <c r="EA177" s="12"/>
      <c r="EB177" s="12"/>
      <c r="EC177" s="12"/>
      <c r="ED177" s="12"/>
      <c r="EE177" s="12"/>
      <c r="EF177" s="12"/>
      <c r="EG177" s="12"/>
      <c r="EH177" s="271"/>
    </row>
    <row r="178" spans="1:138" s="267" customFormat="1" ht="13.5">
      <c r="A178" s="266"/>
      <c r="B178" s="266"/>
      <c r="C178" s="266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  <c r="CA178" s="12"/>
      <c r="CB178" s="12"/>
      <c r="CC178" s="12"/>
      <c r="CD178" s="12"/>
      <c r="CE178" s="12"/>
      <c r="CF178" s="12"/>
      <c r="CG178" s="12"/>
      <c r="CH178" s="12"/>
      <c r="CI178" s="12"/>
      <c r="CJ178" s="12"/>
      <c r="CK178" s="12"/>
      <c r="CL178" s="12"/>
      <c r="CM178" s="12"/>
      <c r="CN178" s="12"/>
      <c r="CO178" s="12"/>
      <c r="CP178" s="12"/>
      <c r="CQ178" s="12"/>
      <c r="CR178" s="12"/>
      <c r="CS178" s="12"/>
      <c r="CT178" s="12"/>
      <c r="CU178" s="12"/>
      <c r="CV178" s="12"/>
      <c r="CW178" s="12"/>
      <c r="CX178" s="12"/>
      <c r="CY178" s="12"/>
      <c r="CZ178" s="12"/>
      <c r="DA178" s="12"/>
      <c r="DB178" s="12"/>
      <c r="DC178" s="12"/>
      <c r="DD178" s="12"/>
      <c r="DE178" s="12"/>
      <c r="DF178" s="12"/>
      <c r="DG178" s="12"/>
      <c r="DH178" s="12"/>
      <c r="DI178" s="12"/>
      <c r="DJ178" s="12"/>
      <c r="DK178" s="12"/>
      <c r="DL178" s="12"/>
      <c r="DM178" s="12"/>
      <c r="DN178" s="12"/>
      <c r="DO178" s="12"/>
      <c r="DP178" s="12"/>
      <c r="DQ178" s="12"/>
      <c r="DR178" s="12"/>
      <c r="DS178" s="12"/>
      <c r="DT178" s="12"/>
      <c r="DU178" s="12"/>
      <c r="DV178" s="12"/>
      <c r="DW178" s="12"/>
      <c r="DX178" s="12"/>
      <c r="DY178" s="12"/>
      <c r="DZ178" s="12"/>
      <c r="EA178" s="12"/>
      <c r="EB178" s="12"/>
      <c r="EC178" s="12"/>
      <c r="ED178" s="12"/>
      <c r="EE178" s="12"/>
      <c r="EF178" s="12"/>
      <c r="EG178" s="12"/>
      <c r="EH178" s="271"/>
    </row>
    <row r="179" spans="1:138" s="267" customFormat="1" ht="13.5">
      <c r="A179" s="266"/>
      <c r="B179" s="266"/>
      <c r="C179" s="266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  <c r="CA179" s="12"/>
      <c r="CB179" s="12"/>
      <c r="CC179" s="12"/>
      <c r="CD179" s="12"/>
      <c r="CE179" s="12"/>
      <c r="CF179" s="12"/>
      <c r="CG179" s="12"/>
      <c r="CH179" s="12"/>
      <c r="CI179" s="12"/>
      <c r="CJ179" s="12"/>
      <c r="CK179" s="12"/>
      <c r="CL179" s="12"/>
      <c r="CM179" s="12"/>
      <c r="CN179" s="12"/>
      <c r="CO179" s="12"/>
      <c r="CP179" s="12"/>
      <c r="CQ179" s="12"/>
      <c r="CR179" s="12"/>
      <c r="CS179" s="12"/>
      <c r="CT179" s="12"/>
      <c r="CU179" s="12"/>
      <c r="CV179" s="12"/>
      <c r="CW179" s="12"/>
      <c r="CX179" s="12"/>
      <c r="CY179" s="12"/>
      <c r="CZ179" s="12"/>
      <c r="DA179" s="12"/>
      <c r="DB179" s="12"/>
      <c r="DC179" s="12"/>
      <c r="DD179" s="12"/>
      <c r="DE179" s="12"/>
      <c r="DF179" s="12"/>
      <c r="DG179" s="12"/>
      <c r="DH179" s="12"/>
      <c r="DI179" s="12"/>
      <c r="DJ179" s="12"/>
      <c r="DK179" s="12"/>
      <c r="DL179" s="12"/>
      <c r="DM179" s="12"/>
      <c r="DN179" s="12"/>
      <c r="DO179" s="12"/>
      <c r="DP179" s="12"/>
      <c r="DQ179" s="12"/>
      <c r="DR179" s="12"/>
      <c r="DS179" s="12"/>
      <c r="DT179" s="12"/>
      <c r="DU179" s="12"/>
      <c r="DV179" s="12"/>
      <c r="DW179" s="12"/>
      <c r="DX179" s="12"/>
      <c r="DY179" s="12"/>
      <c r="DZ179" s="12"/>
      <c r="EA179" s="12"/>
      <c r="EB179" s="12"/>
      <c r="EC179" s="12"/>
      <c r="ED179" s="12"/>
      <c r="EE179" s="12"/>
      <c r="EF179" s="12"/>
      <c r="EG179" s="12"/>
      <c r="EH179" s="271"/>
    </row>
    <row r="180" spans="1:138" s="267" customFormat="1" ht="13.5">
      <c r="A180" s="266"/>
      <c r="B180" s="266"/>
      <c r="C180" s="266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  <c r="CA180" s="12"/>
      <c r="CB180" s="12"/>
      <c r="CC180" s="12"/>
      <c r="CD180" s="12"/>
      <c r="CE180" s="12"/>
      <c r="CF180" s="12"/>
      <c r="CG180" s="12"/>
      <c r="CH180" s="12"/>
      <c r="CI180" s="12"/>
      <c r="CJ180" s="12"/>
      <c r="CK180" s="12"/>
      <c r="CL180" s="12"/>
      <c r="CM180" s="12"/>
      <c r="CN180" s="12"/>
      <c r="CO180" s="12"/>
      <c r="CP180" s="12"/>
      <c r="CQ180" s="12"/>
      <c r="CR180" s="12"/>
      <c r="CS180" s="12"/>
      <c r="CT180" s="12"/>
      <c r="CU180" s="12"/>
      <c r="CV180" s="12"/>
      <c r="CW180" s="12"/>
      <c r="CX180" s="12"/>
      <c r="CY180" s="12"/>
      <c r="CZ180" s="12"/>
      <c r="DA180" s="12"/>
      <c r="DB180" s="12"/>
      <c r="DC180" s="12"/>
      <c r="DD180" s="12"/>
      <c r="DE180" s="12"/>
      <c r="DF180" s="12"/>
      <c r="DG180" s="12"/>
      <c r="DH180" s="12"/>
      <c r="DI180" s="12"/>
      <c r="DJ180" s="12"/>
      <c r="DK180" s="12"/>
      <c r="DL180" s="12"/>
      <c r="DM180" s="12"/>
      <c r="DN180" s="12"/>
      <c r="DO180" s="12"/>
      <c r="DP180" s="12"/>
      <c r="DQ180" s="12"/>
      <c r="DR180" s="12"/>
      <c r="DS180" s="12"/>
      <c r="DT180" s="12"/>
      <c r="DU180" s="12"/>
      <c r="DV180" s="12"/>
      <c r="DW180" s="12"/>
      <c r="DX180" s="12"/>
      <c r="DY180" s="12"/>
      <c r="DZ180" s="12"/>
      <c r="EA180" s="12"/>
      <c r="EB180" s="12"/>
      <c r="EC180" s="12"/>
      <c r="ED180" s="12"/>
      <c r="EE180" s="12"/>
      <c r="EF180" s="12"/>
      <c r="EG180" s="12"/>
      <c r="EH180" s="271"/>
    </row>
    <row r="181" spans="1:138" s="267" customFormat="1" ht="13.5">
      <c r="A181" s="266"/>
      <c r="B181" s="266"/>
      <c r="C181" s="266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  <c r="CA181" s="12"/>
      <c r="CB181" s="12"/>
      <c r="CC181" s="12"/>
      <c r="CD181" s="12"/>
      <c r="CE181" s="12"/>
      <c r="CF181" s="12"/>
      <c r="CG181" s="12"/>
      <c r="CH181" s="12"/>
      <c r="CI181" s="12"/>
      <c r="CJ181" s="12"/>
      <c r="CK181" s="12"/>
      <c r="CL181" s="12"/>
      <c r="CM181" s="12"/>
      <c r="CN181" s="12"/>
      <c r="CO181" s="12"/>
      <c r="CP181" s="12"/>
      <c r="CQ181" s="12"/>
      <c r="CR181" s="12"/>
      <c r="CS181" s="12"/>
      <c r="CT181" s="12"/>
      <c r="CU181" s="12"/>
      <c r="CV181" s="12"/>
      <c r="CW181" s="12"/>
      <c r="CX181" s="12"/>
      <c r="CY181" s="12"/>
      <c r="CZ181" s="12"/>
      <c r="DA181" s="12"/>
      <c r="DB181" s="12"/>
      <c r="DC181" s="12"/>
      <c r="DD181" s="12"/>
      <c r="DE181" s="12"/>
      <c r="DF181" s="12"/>
      <c r="DG181" s="12"/>
      <c r="DH181" s="12"/>
      <c r="DI181" s="12"/>
      <c r="DJ181" s="12"/>
      <c r="DK181" s="12"/>
      <c r="DL181" s="12"/>
      <c r="DM181" s="12"/>
      <c r="DN181" s="12"/>
      <c r="DO181" s="12"/>
      <c r="DP181" s="12"/>
      <c r="DQ181" s="12"/>
      <c r="DR181" s="12"/>
      <c r="DS181" s="12"/>
      <c r="DT181" s="12"/>
      <c r="DU181" s="12"/>
      <c r="DV181" s="12"/>
      <c r="DW181" s="12"/>
      <c r="DX181" s="12"/>
      <c r="DY181" s="12"/>
      <c r="DZ181" s="12"/>
      <c r="EA181" s="12"/>
      <c r="EB181" s="12"/>
      <c r="EC181" s="12"/>
      <c r="ED181" s="12"/>
      <c r="EE181" s="12"/>
      <c r="EF181" s="12"/>
      <c r="EG181" s="12"/>
      <c r="EH181" s="271"/>
    </row>
    <row r="182" spans="1:138" s="267" customFormat="1" ht="13.5">
      <c r="A182" s="266"/>
      <c r="B182" s="266"/>
      <c r="C182" s="266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  <c r="CA182" s="12"/>
      <c r="CB182" s="12"/>
      <c r="CC182" s="12"/>
      <c r="CD182" s="12"/>
      <c r="CE182" s="12"/>
      <c r="CF182" s="12"/>
      <c r="CG182" s="12"/>
      <c r="CH182" s="12"/>
      <c r="CI182" s="12"/>
      <c r="CJ182" s="12"/>
      <c r="CK182" s="12"/>
      <c r="CL182" s="12"/>
      <c r="CM182" s="12"/>
      <c r="CN182" s="12"/>
      <c r="CO182" s="12"/>
      <c r="CP182" s="12"/>
      <c r="CQ182" s="12"/>
      <c r="CR182" s="12"/>
      <c r="CS182" s="12"/>
      <c r="CT182" s="12"/>
      <c r="CU182" s="12"/>
      <c r="CV182" s="12"/>
      <c r="CW182" s="12"/>
      <c r="CX182" s="12"/>
      <c r="CY182" s="12"/>
      <c r="CZ182" s="12"/>
      <c r="DA182" s="12"/>
      <c r="DB182" s="12"/>
      <c r="DC182" s="12"/>
      <c r="DD182" s="12"/>
      <c r="DE182" s="12"/>
      <c r="DF182" s="12"/>
      <c r="DG182" s="12"/>
      <c r="DH182" s="12"/>
      <c r="DI182" s="12"/>
      <c r="DJ182" s="12"/>
      <c r="DK182" s="12"/>
      <c r="DL182" s="12"/>
      <c r="DM182" s="12"/>
      <c r="DN182" s="12"/>
      <c r="DO182" s="12"/>
      <c r="DP182" s="12"/>
      <c r="DQ182" s="12"/>
      <c r="DR182" s="12"/>
      <c r="DS182" s="12"/>
      <c r="DT182" s="12"/>
      <c r="DU182" s="12"/>
      <c r="DV182" s="12"/>
      <c r="DW182" s="12"/>
      <c r="DX182" s="12"/>
      <c r="DY182" s="12"/>
      <c r="DZ182" s="12"/>
      <c r="EA182" s="12"/>
      <c r="EB182" s="12"/>
      <c r="EC182" s="12"/>
      <c r="ED182" s="12"/>
      <c r="EE182" s="12"/>
      <c r="EF182" s="12"/>
      <c r="EG182" s="12"/>
      <c r="EH182" s="271"/>
    </row>
    <row r="183" spans="1:138" s="267" customFormat="1" ht="13.5">
      <c r="A183" s="266"/>
      <c r="B183" s="266"/>
      <c r="C183" s="266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12"/>
      <c r="CC183" s="12"/>
      <c r="CD183" s="12"/>
      <c r="CE183" s="12"/>
      <c r="CF183" s="12"/>
      <c r="CG183" s="12"/>
      <c r="CH183" s="12"/>
      <c r="CI183" s="12"/>
      <c r="CJ183" s="12"/>
      <c r="CK183" s="12"/>
      <c r="CL183" s="12"/>
      <c r="CM183" s="12"/>
      <c r="CN183" s="12"/>
      <c r="CO183" s="12"/>
      <c r="CP183" s="12"/>
      <c r="CQ183" s="12"/>
      <c r="CR183" s="12"/>
      <c r="CS183" s="12"/>
      <c r="CT183" s="12"/>
      <c r="CU183" s="12"/>
      <c r="CV183" s="12"/>
      <c r="CW183" s="12"/>
      <c r="CX183" s="12"/>
      <c r="CY183" s="12"/>
      <c r="CZ183" s="12"/>
      <c r="DA183" s="12"/>
      <c r="DB183" s="12"/>
      <c r="DC183" s="12"/>
      <c r="DD183" s="12"/>
      <c r="DE183" s="12"/>
      <c r="DF183" s="12"/>
      <c r="DG183" s="12"/>
      <c r="DH183" s="12"/>
      <c r="DI183" s="12"/>
      <c r="DJ183" s="12"/>
      <c r="DK183" s="12"/>
      <c r="DL183" s="12"/>
      <c r="DM183" s="12"/>
      <c r="DN183" s="12"/>
      <c r="DO183" s="12"/>
      <c r="DP183" s="12"/>
      <c r="DQ183" s="12"/>
      <c r="DR183" s="12"/>
      <c r="DS183" s="12"/>
      <c r="DT183" s="12"/>
      <c r="DU183" s="12"/>
      <c r="DV183" s="12"/>
      <c r="DW183" s="12"/>
      <c r="DX183" s="12"/>
      <c r="DY183" s="12"/>
      <c r="DZ183" s="12"/>
      <c r="EA183" s="12"/>
      <c r="EB183" s="12"/>
      <c r="EC183" s="12"/>
      <c r="ED183" s="12"/>
      <c r="EE183" s="12"/>
      <c r="EF183" s="12"/>
      <c r="EG183" s="12"/>
      <c r="EH183" s="271"/>
    </row>
    <row r="184" spans="1:138" s="267" customFormat="1" ht="13.5">
      <c r="A184" s="266"/>
      <c r="B184" s="266"/>
      <c r="C184" s="266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12"/>
      <c r="CB184" s="12"/>
      <c r="CC184" s="12"/>
      <c r="CD184" s="12"/>
      <c r="CE184" s="12"/>
      <c r="CF184" s="12"/>
      <c r="CG184" s="12"/>
      <c r="CH184" s="12"/>
      <c r="CI184" s="12"/>
      <c r="CJ184" s="12"/>
      <c r="CK184" s="12"/>
      <c r="CL184" s="12"/>
      <c r="CM184" s="12"/>
      <c r="CN184" s="12"/>
      <c r="CO184" s="12"/>
      <c r="CP184" s="12"/>
      <c r="CQ184" s="12"/>
      <c r="CR184" s="12"/>
      <c r="CS184" s="12"/>
      <c r="CT184" s="12"/>
      <c r="CU184" s="12"/>
      <c r="CV184" s="12"/>
      <c r="CW184" s="12"/>
      <c r="CX184" s="12"/>
      <c r="CY184" s="12"/>
      <c r="CZ184" s="12"/>
      <c r="DA184" s="12"/>
      <c r="DB184" s="12"/>
      <c r="DC184" s="12"/>
      <c r="DD184" s="12"/>
      <c r="DE184" s="12"/>
      <c r="DF184" s="12"/>
      <c r="DG184" s="12"/>
      <c r="DH184" s="12"/>
      <c r="DI184" s="12"/>
      <c r="DJ184" s="12"/>
      <c r="DK184" s="12"/>
      <c r="DL184" s="12"/>
      <c r="DM184" s="12"/>
      <c r="DN184" s="12"/>
      <c r="DO184" s="12"/>
      <c r="DP184" s="12"/>
      <c r="DQ184" s="12"/>
      <c r="DR184" s="12"/>
      <c r="DS184" s="12"/>
      <c r="DT184" s="12"/>
      <c r="DU184" s="12"/>
      <c r="DV184" s="12"/>
      <c r="DW184" s="12"/>
      <c r="DX184" s="12"/>
      <c r="DY184" s="12"/>
      <c r="DZ184" s="12"/>
      <c r="EA184" s="12"/>
      <c r="EB184" s="12"/>
      <c r="EC184" s="12"/>
      <c r="ED184" s="12"/>
      <c r="EE184" s="12"/>
      <c r="EF184" s="12"/>
      <c r="EG184" s="12"/>
      <c r="EH184" s="271"/>
    </row>
    <row r="185" spans="1:138" s="267" customFormat="1" ht="13.5">
      <c r="A185" s="266"/>
      <c r="B185" s="266"/>
      <c r="C185" s="266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  <c r="CA185" s="12"/>
      <c r="CB185" s="12"/>
      <c r="CC185" s="12"/>
      <c r="CD185" s="12"/>
      <c r="CE185" s="12"/>
      <c r="CF185" s="12"/>
      <c r="CG185" s="12"/>
      <c r="CH185" s="12"/>
      <c r="CI185" s="12"/>
      <c r="CJ185" s="12"/>
      <c r="CK185" s="12"/>
      <c r="CL185" s="12"/>
      <c r="CM185" s="12"/>
      <c r="CN185" s="12"/>
      <c r="CO185" s="12"/>
      <c r="CP185" s="12"/>
      <c r="CQ185" s="12"/>
      <c r="CR185" s="12"/>
      <c r="CS185" s="12"/>
      <c r="CT185" s="12"/>
      <c r="CU185" s="12"/>
      <c r="CV185" s="12"/>
      <c r="CW185" s="12"/>
      <c r="CX185" s="12"/>
      <c r="CY185" s="12"/>
      <c r="CZ185" s="12"/>
      <c r="DA185" s="12"/>
      <c r="DB185" s="12"/>
      <c r="DC185" s="12"/>
      <c r="DD185" s="12"/>
      <c r="DE185" s="12"/>
      <c r="DF185" s="12"/>
      <c r="DG185" s="12"/>
      <c r="DH185" s="12"/>
      <c r="DI185" s="12"/>
      <c r="DJ185" s="12"/>
      <c r="DK185" s="12"/>
      <c r="DL185" s="12"/>
      <c r="DM185" s="12"/>
      <c r="DN185" s="12"/>
      <c r="DO185" s="12"/>
      <c r="DP185" s="12"/>
      <c r="DQ185" s="12"/>
      <c r="DR185" s="12"/>
      <c r="DS185" s="12"/>
      <c r="DT185" s="12"/>
      <c r="DU185" s="12"/>
      <c r="DV185" s="12"/>
      <c r="DW185" s="12"/>
      <c r="DX185" s="12"/>
      <c r="DY185" s="12"/>
      <c r="DZ185" s="12"/>
      <c r="EA185" s="12"/>
      <c r="EB185" s="12"/>
      <c r="EC185" s="12"/>
      <c r="ED185" s="12"/>
      <c r="EE185" s="12"/>
      <c r="EF185" s="12"/>
      <c r="EG185" s="12"/>
      <c r="EH185" s="271"/>
    </row>
    <row r="186" spans="1:138" s="267" customFormat="1" ht="13.5">
      <c r="A186" s="266"/>
      <c r="B186" s="266"/>
      <c r="C186" s="266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  <c r="CA186" s="12"/>
      <c r="CB186" s="12"/>
      <c r="CC186" s="12"/>
      <c r="CD186" s="12"/>
      <c r="CE186" s="12"/>
      <c r="CF186" s="12"/>
      <c r="CG186" s="12"/>
      <c r="CH186" s="12"/>
      <c r="CI186" s="12"/>
      <c r="CJ186" s="12"/>
      <c r="CK186" s="12"/>
      <c r="CL186" s="12"/>
      <c r="CM186" s="12"/>
      <c r="CN186" s="12"/>
      <c r="CO186" s="12"/>
      <c r="CP186" s="12"/>
      <c r="CQ186" s="12"/>
      <c r="CR186" s="12"/>
      <c r="CS186" s="12"/>
      <c r="CT186" s="12"/>
      <c r="CU186" s="12"/>
      <c r="CV186" s="12"/>
      <c r="CW186" s="12"/>
      <c r="CX186" s="12"/>
      <c r="CY186" s="12"/>
      <c r="CZ186" s="12"/>
      <c r="DA186" s="12"/>
      <c r="DB186" s="12"/>
      <c r="DC186" s="12"/>
      <c r="DD186" s="12"/>
      <c r="DE186" s="12"/>
      <c r="DF186" s="12"/>
      <c r="DG186" s="12"/>
      <c r="DH186" s="12"/>
      <c r="DI186" s="12"/>
      <c r="DJ186" s="12"/>
      <c r="DK186" s="12"/>
      <c r="DL186" s="12"/>
      <c r="DM186" s="12"/>
      <c r="DN186" s="12"/>
      <c r="DO186" s="12"/>
      <c r="DP186" s="12"/>
      <c r="DQ186" s="12"/>
      <c r="DR186" s="12"/>
      <c r="DS186" s="12"/>
      <c r="DT186" s="12"/>
      <c r="DU186" s="12"/>
      <c r="DV186" s="12"/>
      <c r="DW186" s="12"/>
      <c r="DX186" s="12"/>
      <c r="DY186" s="12"/>
      <c r="DZ186" s="12"/>
      <c r="EA186" s="12"/>
      <c r="EB186" s="12"/>
      <c r="EC186" s="12"/>
      <c r="ED186" s="12"/>
      <c r="EE186" s="12"/>
      <c r="EF186" s="12"/>
      <c r="EG186" s="12"/>
      <c r="EH186" s="271"/>
    </row>
    <row r="187" spans="1:138" s="267" customFormat="1" ht="13.5">
      <c r="A187" s="266"/>
      <c r="B187" s="266"/>
      <c r="C187" s="266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  <c r="CA187" s="12"/>
      <c r="CB187" s="12"/>
      <c r="CC187" s="12"/>
      <c r="CD187" s="12"/>
      <c r="CE187" s="12"/>
      <c r="CF187" s="12"/>
      <c r="CG187" s="12"/>
      <c r="CH187" s="12"/>
      <c r="CI187" s="12"/>
      <c r="CJ187" s="12"/>
      <c r="CK187" s="12"/>
      <c r="CL187" s="12"/>
      <c r="CM187" s="12"/>
      <c r="CN187" s="12"/>
      <c r="CO187" s="12"/>
      <c r="CP187" s="12"/>
      <c r="CQ187" s="12"/>
      <c r="CR187" s="12"/>
      <c r="CS187" s="12"/>
      <c r="CT187" s="12"/>
      <c r="CU187" s="12"/>
      <c r="CV187" s="12"/>
      <c r="CW187" s="12"/>
      <c r="CX187" s="12"/>
      <c r="CY187" s="12"/>
      <c r="CZ187" s="12"/>
      <c r="DA187" s="12"/>
      <c r="DB187" s="12"/>
      <c r="DC187" s="12"/>
      <c r="DD187" s="12"/>
      <c r="DE187" s="12"/>
      <c r="DF187" s="12"/>
      <c r="DG187" s="12"/>
      <c r="DH187" s="12"/>
      <c r="DI187" s="12"/>
      <c r="DJ187" s="12"/>
      <c r="DK187" s="12"/>
      <c r="DL187" s="12"/>
      <c r="DM187" s="12"/>
      <c r="DN187" s="12"/>
      <c r="DO187" s="12"/>
      <c r="DP187" s="12"/>
      <c r="DQ187" s="12"/>
      <c r="DR187" s="12"/>
      <c r="DS187" s="12"/>
      <c r="DT187" s="12"/>
      <c r="DU187" s="12"/>
      <c r="DV187" s="12"/>
      <c r="DW187" s="12"/>
      <c r="DX187" s="12"/>
      <c r="DY187" s="12"/>
      <c r="DZ187" s="12"/>
      <c r="EA187" s="12"/>
      <c r="EB187" s="12"/>
      <c r="EC187" s="12"/>
      <c r="ED187" s="12"/>
      <c r="EE187" s="12"/>
      <c r="EF187" s="12"/>
      <c r="EG187" s="12"/>
      <c r="EH187" s="271"/>
    </row>
    <row r="188" spans="1:138" s="267" customFormat="1" ht="13.5">
      <c r="A188" s="266"/>
      <c r="B188" s="266"/>
      <c r="C188" s="266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  <c r="CA188" s="12"/>
      <c r="CB188" s="12"/>
      <c r="CC188" s="12"/>
      <c r="CD188" s="12"/>
      <c r="CE188" s="12"/>
      <c r="CF188" s="12"/>
      <c r="CG188" s="12"/>
      <c r="CH188" s="12"/>
      <c r="CI188" s="12"/>
      <c r="CJ188" s="12"/>
      <c r="CK188" s="12"/>
      <c r="CL188" s="12"/>
      <c r="CM188" s="12"/>
      <c r="CN188" s="12"/>
      <c r="CO188" s="12"/>
      <c r="CP188" s="12"/>
      <c r="CQ188" s="12"/>
      <c r="CR188" s="12"/>
      <c r="CS188" s="12"/>
      <c r="CT188" s="12"/>
      <c r="CU188" s="12"/>
      <c r="CV188" s="12"/>
      <c r="CW188" s="12"/>
      <c r="CX188" s="12"/>
      <c r="CY188" s="12"/>
      <c r="CZ188" s="12"/>
      <c r="DA188" s="12"/>
      <c r="DB188" s="12"/>
      <c r="DC188" s="12"/>
      <c r="DD188" s="12"/>
      <c r="DE188" s="12"/>
      <c r="DF188" s="12"/>
      <c r="DG188" s="12"/>
      <c r="DH188" s="12"/>
      <c r="DI188" s="12"/>
      <c r="DJ188" s="12"/>
      <c r="DK188" s="12"/>
      <c r="DL188" s="12"/>
      <c r="DM188" s="12"/>
      <c r="DN188" s="12"/>
      <c r="DO188" s="12"/>
      <c r="DP188" s="12"/>
      <c r="DQ188" s="12"/>
      <c r="DR188" s="12"/>
      <c r="DS188" s="12"/>
      <c r="DT188" s="12"/>
      <c r="DU188" s="12"/>
      <c r="DV188" s="12"/>
      <c r="DW188" s="12"/>
      <c r="DX188" s="12"/>
      <c r="DY188" s="12"/>
      <c r="DZ188" s="12"/>
      <c r="EA188" s="12"/>
      <c r="EB188" s="12"/>
      <c r="EC188" s="12"/>
      <c r="ED188" s="12"/>
      <c r="EE188" s="12"/>
      <c r="EF188" s="12"/>
      <c r="EG188" s="12"/>
      <c r="EH188" s="271"/>
    </row>
    <row r="189" spans="1:138" s="267" customFormat="1" ht="13.5">
      <c r="A189" s="266"/>
      <c r="B189" s="266"/>
      <c r="C189" s="266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  <c r="CA189" s="12"/>
      <c r="CB189" s="12"/>
      <c r="CC189" s="12"/>
      <c r="CD189" s="12"/>
      <c r="CE189" s="12"/>
      <c r="CF189" s="12"/>
      <c r="CG189" s="12"/>
      <c r="CH189" s="12"/>
      <c r="CI189" s="12"/>
      <c r="CJ189" s="12"/>
      <c r="CK189" s="12"/>
      <c r="CL189" s="12"/>
      <c r="CM189" s="12"/>
      <c r="CN189" s="12"/>
      <c r="CO189" s="12"/>
      <c r="CP189" s="12"/>
      <c r="CQ189" s="12"/>
      <c r="CR189" s="12"/>
      <c r="CS189" s="12"/>
      <c r="CT189" s="12"/>
      <c r="CU189" s="12"/>
      <c r="CV189" s="12"/>
      <c r="CW189" s="12"/>
      <c r="CX189" s="12"/>
      <c r="CY189" s="12"/>
      <c r="CZ189" s="12"/>
      <c r="DA189" s="12"/>
      <c r="DB189" s="12"/>
      <c r="DC189" s="12"/>
      <c r="DD189" s="12"/>
      <c r="DE189" s="12"/>
      <c r="DF189" s="12"/>
      <c r="DG189" s="12"/>
      <c r="DH189" s="12"/>
      <c r="DI189" s="12"/>
      <c r="DJ189" s="12"/>
      <c r="DK189" s="12"/>
      <c r="DL189" s="12"/>
      <c r="DM189" s="12"/>
      <c r="DN189" s="12"/>
      <c r="DO189" s="12"/>
      <c r="DP189" s="12"/>
      <c r="DQ189" s="12"/>
      <c r="DR189" s="12"/>
      <c r="DS189" s="12"/>
      <c r="DT189" s="12"/>
      <c r="DU189" s="12"/>
      <c r="DV189" s="12"/>
      <c r="DW189" s="12"/>
      <c r="DX189" s="12"/>
      <c r="DY189" s="12"/>
      <c r="DZ189" s="12"/>
      <c r="EA189" s="12"/>
      <c r="EB189" s="12"/>
      <c r="EC189" s="12"/>
      <c r="ED189" s="12"/>
      <c r="EE189" s="12"/>
      <c r="EF189" s="12"/>
      <c r="EG189" s="12"/>
      <c r="EH189" s="271"/>
    </row>
    <row r="190" spans="1:138" s="267" customFormat="1" ht="13.5">
      <c r="A190" s="266"/>
      <c r="B190" s="266"/>
      <c r="C190" s="266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  <c r="CA190" s="12"/>
      <c r="CB190" s="12"/>
      <c r="CC190" s="12"/>
      <c r="CD190" s="12"/>
      <c r="CE190" s="12"/>
      <c r="CF190" s="12"/>
      <c r="CG190" s="12"/>
      <c r="CH190" s="12"/>
      <c r="CI190" s="12"/>
      <c r="CJ190" s="12"/>
      <c r="CK190" s="12"/>
      <c r="CL190" s="12"/>
      <c r="CM190" s="12"/>
      <c r="CN190" s="12"/>
      <c r="CO190" s="12"/>
      <c r="CP190" s="12"/>
      <c r="CQ190" s="12"/>
      <c r="CR190" s="12"/>
      <c r="CS190" s="12"/>
      <c r="CT190" s="12"/>
      <c r="CU190" s="12"/>
      <c r="CV190" s="12"/>
      <c r="CW190" s="12"/>
      <c r="CX190" s="12"/>
      <c r="CY190" s="12"/>
      <c r="CZ190" s="12"/>
      <c r="DA190" s="12"/>
      <c r="DB190" s="12"/>
      <c r="DC190" s="12"/>
      <c r="DD190" s="12"/>
      <c r="DE190" s="12"/>
      <c r="DF190" s="12"/>
      <c r="DG190" s="12"/>
      <c r="DH190" s="12"/>
      <c r="DI190" s="12"/>
      <c r="DJ190" s="12"/>
      <c r="DK190" s="12"/>
      <c r="DL190" s="12"/>
      <c r="DM190" s="12"/>
      <c r="DN190" s="12"/>
      <c r="DO190" s="12"/>
      <c r="DP190" s="12"/>
      <c r="DQ190" s="12"/>
      <c r="DR190" s="12"/>
      <c r="DS190" s="12"/>
      <c r="DT190" s="12"/>
      <c r="DU190" s="12"/>
      <c r="DV190" s="12"/>
      <c r="DW190" s="12"/>
      <c r="DX190" s="12"/>
      <c r="DY190" s="12"/>
      <c r="DZ190" s="12"/>
      <c r="EA190" s="12"/>
      <c r="EB190" s="12"/>
      <c r="EC190" s="12"/>
      <c r="ED190" s="12"/>
      <c r="EE190" s="12"/>
      <c r="EF190" s="12"/>
      <c r="EG190" s="12"/>
      <c r="EH190" s="271"/>
    </row>
    <row r="191" spans="1:138" s="267" customFormat="1" ht="13.5">
      <c r="A191" s="266"/>
      <c r="B191" s="266"/>
      <c r="C191" s="266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12"/>
      <c r="CB191" s="12"/>
      <c r="CC191" s="12"/>
      <c r="CD191" s="12"/>
      <c r="CE191" s="12"/>
      <c r="CF191" s="12"/>
      <c r="CG191" s="12"/>
      <c r="CH191" s="12"/>
      <c r="CI191" s="12"/>
      <c r="CJ191" s="12"/>
      <c r="CK191" s="12"/>
      <c r="CL191" s="12"/>
      <c r="CM191" s="12"/>
      <c r="CN191" s="12"/>
      <c r="CO191" s="12"/>
      <c r="CP191" s="12"/>
      <c r="CQ191" s="12"/>
      <c r="CR191" s="12"/>
      <c r="CS191" s="12"/>
      <c r="CT191" s="12"/>
      <c r="CU191" s="12"/>
      <c r="CV191" s="12"/>
      <c r="CW191" s="12"/>
      <c r="CX191" s="12"/>
      <c r="CY191" s="12"/>
      <c r="CZ191" s="12"/>
      <c r="DA191" s="12"/>
      <c r="DB191" s="12"/>
      <c r="DC191" s="12"/>
      <c r="DD191" s="12"/>
      <c r="DE191" s="12"/>
      <c r="DF191" s="12"/>
      <c r="DG191" s="12"/>
      <c r="DH191" s="12"/>
      <c r="DI191" s="12"/>
      <c r="DJ191" s="12"/>
      <c r="DK191" s="12"/>
      <c r="DL191" s="12"/>
      <c r="DM191" s="12"/>
      <c r="DN191" s="12"/>
      <c r="DO191" s="12"/>
      <c r="DP191" s="12"/>
      <c r="DQ191" s="12"/>
      <c r="DR191" s="12"/>
      <c r="DS191" s="12"/>
      <c r="DT191" s="12"/>
      <c r="DU191" s="12"/>
      <c r="DV191" s="12"/>
      <c r="DW191" s="12"/>
      <c r="DX191" s="12"/>
      <c r="DY191" s="12"/>
      <c r="DZ191" s="12"/>
      <c r="EA191" s="12"/>
      <c r="EB191" s="12"/>
      <c r="EC191" s="12"/>
      <c r="ED191" s="12"/>
      <c r="EE191" s="12"/>
      <c r="EF191" s="12"/>
      <c r="EG191" s="12"/>
      <c r="EH191" s="271"/>
    </row>
    <row r="192" spans="1:138" s="267" customFormat="1" ht="13.5">
      <c r="A192" s="266"/>
      <c r="B192" s="266"/>
      <c r="C192" s="266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  <c r="CA192" s="12"/>
      <c r="CB192" s="12"/>
      <c r="CC192" s="12"/>
      <c r="CD192" s="12"/>
      <c r="CE192" s="12"/>
      <c r="CF192" s="12"/>
      <c r="CG192" s="12"/>
      <c r="CH192" s="12"/>
      <c r="CI192" s="12"/>
      <c r="CJ192" s="12"/>
      <c r="CK192" s="12"/>
      <c r="CL192" s="12"/>
      <c r="CM192" s="12"/>
      <c r="CN192" s="12"/>
      <c r="CO192" s="12"/>
      <c r="CP192" s="12"/>
      <c r="CQ192" s="12"/>
      <c r="CR192" s="12"/>
      <c r="CS192" s="12"/>
      <c r="CT192" s="12"/>
      <c r="CU192" s="12"/>
      <c r="CV192" s="12"/>
      <c r="CW192" s="12"/>
      <c r="CX192" s="12"/>
      <c r="CY192" s="12"/>
      <c r="CZ192" s="12"/>
      <c r="DA192" s="12"/>
      <c r="DB192" s="12"/>
      <c r="DC192" s="12"/>
      <c r="DD192" s="12"/>
      <c r="DE192" s="12"/>
      <c r="DF192" s="12"/>
      <c r="DG192" s="12"/>
      <c r="DH192" s="12"/>
      <c r="DI192" s="12"/>
      <c r="DJ192" s="12"/>
      <c r="DK192" s="12"/>
      <c r="DL192" s="12"/>
      <c r="DM192" s="12"/>
      <c r="DN192" s="12"/>
      <c r="DO192" s="12"/>
      <c r="DP192" s="12"/>
      <c r="DQ192" s="12"/>
      <c r="DR192" s="12"/>
      <c r="DS192" s="12"/>
      <c r="DT192" s="12"/>
      <c r="DU192" s="12"/>
      <c r="DV192" s="12"/>
      <c r="DW192" s="12"/>
      <c r="DX192" s="12"/>
      <c r="DY192" s="12"/>
      <c r="DZ192" s="12"/>
      <c r="EA192" s="12"/>
      <c r="EB192" s="12"/>
      <c r="EC192" s="12"/>
      <c r="ED192" s="12"/>
      <c r="EE192" s="12"/>
      <c r="EF192" s="12"/>
      <c r="EG192" s="12"/>
      <c r="EH192" s="271"/>
    </row>
    <row r="193" spans="1:138" s="267" customFormat="1" ht="13.5">
      <c r="A193" s="266"/>
      <c r="B193" s="266"/>
      <c r="C193" s="266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  <c r="CA193" s="12"/>
      <c r="CB193" s="12"/>
      <c r="CC193" s="12"/>
      <c r="CD193" s="12"/>
      <c r="CE193" s="12"/>
      <c r="CF193" s="12"/>
      <c r="CG193" s="12"/>
      <c r="CH193" s="12"/>
      <c r="CI193" s="12"/>
      <c r="CJ193" s="12"/>
      <c r="CK193" s="12"/>
      <c r="CL193" s="12"/>
      <c r="CM193" s="12"/>
      <c r="CN193" s="12"/>
      <c r="CO193" s="12"/>
      <c r="CP193" s="12"/>
      <c r="CQ193" s="12"/>
      <c r="CR193" s="12"/>
      <c r="CS193" s="12"/>
      <c r="CT193" s="12"/>
      <c r="CU193" s="12"/>
      <c r="CV193" s="12"/>
      <c r="CW193" s="12"/>
      <c r="CX193" s="12"/>
      <c r="CY193" s="12"/>
      <c r="CZ193" s="12"/>
      <c r="DA193" s="12"/>
      <c r="DB193" s="12"/>
      <c r="DC193" s="12"/>
      <c r="DD193" s="12"/>
      <c r="DE193" s="12"/>
      <c r="DF193" s="12"/>
      <c r="DG193" s="12"/>
      <c r="DH193" s="12"/>
      <c r="DI193" s="12"/>
      <c r="DJ193" s="12"/>
      <c r="DK193" s="12"/>
      <c r="DL193" s="12"/>
      <c r="DM193" s="12"/>
      <c r="DN193" s="12"/>
      <c r="DO193" s="12"/>
      <c r="DP193" s="12"/>
      <c r="DQ193" s="12"/>
      <c r="DR193" s="12"/>
      <c r="DS193" s="12"/>
      <c r="DT193" s="12"/>
      <c r="DU193" s="12"/>
      <c r="DV193" s="12"/>
      <c r="DW193" s="12"/>
      <c r="DX193" s="12"/>
      <c r="DY193" s="12"/>
      <c r="DZ193" s="12"/>
      <c r="EA193" s="12"/>
      <c r="EB193" s="12"/>
      <c r="EC193" s="12"/>
      <c r="ED193" s="12"/>
      <c r="EE193" s="12"/>
      <c r="EF193" s="12"/>
      <c r="EG193" s="12"/>
      <c r="EH193" s="271"/>
    </row>
    <row r="194" spans="1:138" s="267" customFormat="1" ht="13.5">
      <c r="A194" s="266"/>
      <c r="B194" s="266"/>
      <c r="C194" s="266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  <c r="CA194" s="12"/>
      <c r="CB194" s="12"/>
      <c r="CC194" s="12"/>
      <c r="CD194" s="12"/>
      <c r="CE194" s="12"/>
      <c r="CF194" s="12"/>
      <c r="CG194" s="12"/>
      <c r="CH194" s="12"/>
      <c r="CI194" s="12"/>
      <c r="CJ194" s="12"/>
      <c r="CK194" s="12"/>
      <c r="CL194" s="12"/>
      <c r="CM194" s="12"/>
      <c r="CN194" s="12"/>
      <c r="CO194" s="12"/>
      <c r="CP194" s="12"/>
      <c r="CQ194" s="12"/>
      <c r="CR194" s="12"/>
      <c r="CS194" s="12"/>
      <c r="CT194" s="12"/>
      <c r="CU194" s="12"/>
      <c r="CV194" s="12"/>
      <c r="CW194" s="12"/>
      <c r="CX194" s="12"/>
      <c r="CY194" s="12"/>
      <c r="CZ194" s="12"/>
      <c r="DA194" s="12"/>
      <c r="DB194" s="12"/>
      <c r="DC194" s="12"/>
      <c r="DD194" s="12"/>
      <c r="DE194" s="12"/>
      <c r="DF194" s="12"/>
      <c r="DG194" s="12"/>
      <c r="DH194" s="12"/>
      <c r="DI194" s="12"/>
      <c r="DJ194" s="12"/>
      <c r="DK194" s="12"/>
      <c r="DL194" s="12"/>
      <c r="DM194" s="12"/>
      <c r="DN194" s="12"/>
      <c r="DO194" s="12"/>
      <c r="DP194" s="12"/>
      <c r="DQ194" s="12"/>
      <c r="DR194" s="12"/>
      <c r="DS194" s="12"/>
      <c r="DT194" s="12"/>
      <c r="DU194" s="12"/>
      <c r="DV194" s="12"/>
      <c r="DW194" s="12"/>
      <c r="DX194" s="12"/>
      <c r="DY194" s="12"/>
      <c r="DZ194" s="12"/>
      <c r="EA194" s="12"/>
      <c r="EB194" s="12"/>
      <c r="EC194" s="12"/>
      <c r="ED194" s="12"/>
      <c r="EE194" s="12"/>
      <c r="EF194" s="12"/>
      <c r="EG194" s="12"/>
      <c r="EH194" s="271"/>
    </row>
    <row r="195" spans="1:138" s="267" customFormat="1" ht="13.5">
      <c r="A195" s="266"/>
      <c r="B195" s="266"/>
      <c r="C195" s="266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  <c r="CA195" s="12"/>
      <c r="CB195" s="12"/>
      <c r="CC195" s="12"/>
      <c r="CD195" s="12"/>
      <c r="CE195" s="12"/>
      <c r="CF195" s="12"/>
      <c r="CG195" s="12"/>
      <c r="CH195" s="12"/>
      <c r="CI195" s="12"/>
      <c r="CJ195" s="12"/>
      <c r="CK195" s="12"/>
      <c r="CL195" s="12"/>
      <c r="CM195" s="12"/>
      <c r="CN195" s="12"/>
      <c r="CO195" s="12"/>
      <c r="CP195" s="12"/>
      <c r="CQ195" s="12"/>
      <c r="CR195" s="12"/>
      <c r="CS195" s="12"/>
      <c r="CT195" s="12"/>
      <c r="CU195" s="12"/>
      <c r="CV195" s="12"/>
      <c r="CW195" s="12"/>
      <c r="CX195" s="12"/>
      <c r="CY195" s="12"/>
      <c r="CZ195" s="12"/>
      <c r="DA195" s="12"/>
      <c r="DB195" s="12"/>
      <c r="DC195" s="12"/>
      <c r="DD195" s="12"/>
      <c r="DE195" s="12"/>
      <c r="DF195" s="12"/>
      <c r="DG195" s="12"/>
      <c r="DH195" s="12"/>
      <c r="DI195" s="12"/>
      <c r="DJ195" s="12"/>
      <c r="DK195" s="12"/>
      <c r="DL195" s="12"/>
      <c r="DM195" s="12"/>
      <c r="DN195" s="12"/>
      <c r="DO195" s="12"/>
      <c r="DP195" s="12"/>
      <c r="DQ195" s="12"/>
      <c r="DR195" s="12"/>
      <c r="DS195" s="12"/>
      <c r="DT195" s="12"/>
      <c r="DU195" s="12"/>
      <c r="DV195" s="12"/>
      <c r="DW195" s="12"/>
      <c r="DX195" s="12"/>
      <c r="DY195" s="12"/>
      <c r="DZ195" s="12"/>
      <c r="EA195" s="12"/>
      <c r="EB195" s="12"/>
      <c r="EC195" s="12"/>
      <c r="ED195" s="12"/>
      <c r="EE195" s="12"/>
      <c r="EF195" s="12"/>
      <c r="EG195" s="12"/>
      <c r="EH195" s="271"/>
    </row>
    <row r="196" spans="1:138" s="267" customFormat="1" ht="13.5">
      <c r="A196" s="266"/>
      <c r="B196" s="266"/>
      <c r="C196" s="266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  <c r="CA196" s="12"/>
      <c r="CB196" s="12"/>
      <c r="CC196" s="12"/>
      <c r="CD196" s="12"/>
      <c r="CE196" s="12"/>
      <c r="CF196" s="12"/>
      <c r="CG196" s="12"/>
      <c r="CH196" s="12"/>
      <c r="CI196" s="12"/>
      <c r="CJ196" s="12"/>
      <c r="CK196" s="12"/>
      <c r="CL196" s="12"/>
      <c r="CM196" s="12"/>
      <c r="CN196" s="12"/>
      <c r="CO196" s="12"/>
      <c r="CP196" s="12"/>
      <c r="CQ196" s="12"/>
      <c r="CR196" s="12"/>
      <c r="CS196" s="12"/>
      <c r="CT196" s="12"/>
      <c r="CU196" s="12"/>
      <c r="CV196" s="12"/>
      <c r="CW196" s="12"/>
      <c r="CX196" s="12"/>
      <c r="CY196" s="12"/>
      <c r="CZ196" s="12"/>
      <c r="DA196" s="12"/>
      <c r="DB196" s="12"/>
      <c r="DC196" s="12"/>
      <c r="DD196" s="12"/>
      <c r="DE196" s="12"/>
      <c r="DF196" s="12"/>
      <c r="DG196" s="12"/>
      <c r="DH196" s="12"/>
      <c r="DI196" s="12"/>
      <c r="DJ196" s="12"/>
      <c r="DK196" s="12"/>
      <c r="DL196" s="12"/>
      <c r="DM196" s="12"/>
      <c r="DN196" s="12"/>
      <c r="DO196" s="12"/>
      <c r="DP196" s="12"/>
      <c r="DQ196" s="12"/>
      <c r="DR196" s="12"/>
      <c r="DS196" s="12"/>
      <c r="DT196" s="12"/>
      <c r="DU196" s="12"/>
      <c r="DV196" s="12"/>
      <c r="DW196" s="12"/>
      <c r="DX196" s="12"/>
      <c r="DY196" s="12"/>
      <c r="DZ196" s="12"/>
      <c r="EA196" s="12"/>
      <c r="EB196" s="12"/>
      <c r="EC196" s="12"/>
      <c r="ED196" s="12"/>
      <c r="EE196" s="12"/>
      <c r="EF196" s="12"/>
      <c r="EG196" s="12"/>
      <c r="EH196" s="271"/>
    </row>
    <row r="197" spans="1:138" s="267" customFormat="1" ht="13.5">
      <c r="A197" s="266"/>
      <c r="B197" s="266"/>
      <c r="C197" s="266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  <c r="CA197" s="12"/>
      <c r="CB197" s="12"/>
      <c r="CC197" s="12"/>
      <c r="CD197" s="12"/>
      <c r="CE197" s="12"/>
      <c r="CF197" s="12"/>
      <c r="CG197" s="12"/>
      <c r="CH197" s="12"/>
      <c r="CI197" s="12"/>
      <c r="CJ197" s="12"/>
      <c r="CK197" s="12"/>
      <c r="CL197" s="12"/>
      <c r="CM197" s="12"/>
      <c r="CN197" s="12"/>
      <c r="CO197" s="12"/>
      <c r="CP197" s="12"/>
      <c r="CQ197" s="12"/>
      <c r="CR197" s="12"/>
      <c r="CS197" s="12"/>
      <c r="CT197" s="12"/>
      <c r="CU197" s="12"/>
      <c r="CV197" s="12"/>
      <c r="CW197" s="12"/>
      <c r="CX197" s="12"/>
      <c r="CY197" s="12"/>
      <c r="CZ197" s="12"/>
      <c r="DA197" s="12"/>
      <c r="DB197" s="12"/>
      <c r="DC197" s="12"/>
      <c r="DD197" s="12"/>
      <c r="DE197" s="12"/>
      <c r="DF197" s="12"/>
      <c r="DG197" s="12"/>
      <c r="DH197" s="12"/>
      <c r="DI197" s="12"/>
      <c r="DJ197" s="12"/>
      <c r="DK197" s="12"/>
      <c r="DL197" s="12"/>
      <c r="DM197" s="12"/>
      <c r="DN197" s="12"/>
      <c r="DO197" s="12"/>
      <c r="DP197" s="12"/>
      <c r="DQ197" s="12"/>
      <c r="DR197" s="12"/>
      <c r="DS197" s="12"/>
      <c r="DT197" s="12"/>
      <c r="DU197" s="12"/>
      <c r="DV197" s="12"/>
      <c r="DW197" s="12"/>
      <c r="DX197" s="12"/>
      <c r="DY197" s="12"/>
      <c r="DZ197" s="12"/>
      <c r="EA197" s="12"/>
      <c r="EB197" s="12"/>
      <c r="EC197" s="12"/>
      <c r="ED197" s="12"/>
      <c r="EE197" s="12"/>
      <c r="EF197" s="12"/>
      <c r="EG197" s="12"/>
      <c r="EH197" s="271"/>
    </row>
    <row r="198" spans="1:138" s="267" customFormat="1" ht="13.5">
      <c r="A198" s="266"/>
      <c r="B198" s="266"/>
      <c r="C198" s="266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  <c r="CA198" s="12"/>
      <c r="CB198" s="12"/>
      <c r="CC198" s="12"/>
      <c r="CD198" s="12"/>
      <c r="CE198" s="12"/>
      <c r="CF198" s="12"/>
      <c r="CG198" s="12"/>
      <c r="CH198" s="12"/>
      <c r="CI198" s="12"/>
      <c r="CJ198" s="12"/>
      <c r="CK198" s="12"/>
      <c r="CL198" s="12"/>
      <c r="CM198" s="12"/>
      <c r="CN198" s="12"/>
      <c r="CO198" s="12"/>
      <c r="CP198" s="12"/>
      <c r="CQ198" s="12"/>
      <c r="CR198" s="12"/>
      <c r="CS198" s="12"/>
      <c r="CT198" s="12"/>
      <c r="CU198" s="12"/>
      <c r="CV198" s="12"/>
      <c r="CW198" s="12"/>
      <c r="CX198" s="12"/>
      <c r="CY198" s="12"/>
      <c r="CZ198" s="12"/>
      <c r="DA198" s="12"/>
      <c r="DB198" s="12"/>
      <c r="DC198" s="12"/>
      <c r="DD198" s="12"/>
      <c r="DE198" s="12"/>
      <c r="DF198" s="12"/>
      <c r="DG198" s="12"/>
      <c r="DH198" s="12"/>
      <c r="DI198" s="12"/>
      <c r="DJ198" s="12"/>
      <c r="DK198" s="12"/>
      <c r="DL198" s="12"/>
      <c r="DM198" s="12"/>
      <c r="DN198" s="12"/>
      <c r="DO198" s="12"/>
      <c r="DP198" s="12"/>
      <c r="DQ198" s="12"/>
      <c r="DR198" s="12"/>
      <c r="DS198" s="12"/>
      <c r="DT198" s="12"/>
      <c r="DU198" s="12"/>
      <c r="DV198" s="12"/>
      <c r="DW198" s="12"/>
      <c r="DX198" s="12"/>
      <c r="DY198" s="12"/>
      <c r="DZ198" s="12"/>
      <c r="EA198" s="12"/>
      <c r="EB198" s="12"/>
      <c r="EC198" s="12"/>
      <c r="ED198" s="12"/>
      <c r="EE198" s="12"/>
      <c r="EF198" s="12"/>
      <c r="EG198" s="12"/>
      <c r="EH198" s="271"/>
    </row>
    <row r="199" spans="1:138" s="267" customFormat="1" ht="13.5">
      <c r="A199" s="266"/>
      <c r="B199" s="266"/>
      <c r="C199" s="266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  <c r="CA199" s="12"/>
      <c r="CB199" s="12"/>
      <c r="CC199" s="12"/>
      <c r="CD199" s="12"/>
      <c r="CE199" s="12"/>
      <c r="CF199" s="12"/>
      <c r="CG199" s="12"/>
      <c r="CH199" s="12"/>
      <c r="CI199" s="12"/>
      <c r="CJ199" s="12"/>
      <c r="CK199" s="12"/>
      <c r="CL199" s="12"/>
      <c r="CM199" s="12"/>
      <c r="CN199" s="12"/>
      <c r="CO199" s="12"/>
      <c r="CP199" s="12"/>
      <c r="CQ199" s="12"/>
      <c r="CR199" s="12"/>
      <c r="CS199" s="12"/>
      <c r="CT199" s="12"/>
      <c r="CU199" s="12"/>
      <c r="CV199" s="12"/>
      <c r="CW199" s="12"/>
      <c r="CX199" s="12"/>
      <c r="CY199" s="12"/>
      <c r="CZ199" s="12"/>
      <c r="DA199" s="12"/>
      <c r="DB199" s="12"/>
      <c r="DC199" s="12"/>
      <c r="DD199" s="12"/>
      <c r="DE199" s="12"/>
      <c r="DF199" s="12"/>
      <c r="DG199" s="12"/>
      <c r="DH199" s="12"/>
      <c r="DI199" s="12"/>
      <c r="DJ199" s="12"/>
      <c r="DK199" s="12"/>
      <c r="DL199" s="12"/>
      <c r="DM199" s="12"/>
      <c r="DN199" s="12"/>
      <c r="DO199" s="12"/>
      <c r="DP199" s="12"/>
      <c r="DQ199" s="12"/>
      <c r="DR199" s="12"/>
      <c r="DS199" s="12"/>
      <c r="DT199" s="12"/>
      <c r="DU199" s="12"/>
      <c r="DV199" s="12"/>
      <c r="DW199" s="12"/>
      <c r="DX199" s="12"/>
      <c r="DY199" s="12"/>
      <c r="DZ199" s="12"/>
      <c r="EA199" s="12"/>
      <c r="EB199" s="12"/>
      <c r="EC199" s="12"/>
      <c r="ED199" s="12"/>
      <c r="EE199" s="12"/>
      <c r="EF199" s="12"/>
      <c r="EG199" s="12"/>
      <c r="EH199" s="271"/>
    </row>
    <row r="200" spans="1:138" s="267" customFormat="1" ht="13.5">
      <c r="A200" s="266"/>
      <c r="B200" s="266"/>
      <c r="C200" s="266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  <c r="CA200" s="12"/>
      <c r="CB200" s="12"/>
      <c r="CC200" s="12"/>
      <c r="CD200" s="12"/>
      <c r="CE200" s="12"/>
      <c r="CF200" s="12"/>
      <c r="CG200" s="12"/>
      <c r="CH200" s="12"/>
      <c r="CI200" s="12"/>
      <c r="CJ200" s="12"/>
      <c r="CK200" s="12"/>
      <c r="CL200" s="12"/>
      <c r="CM200" s="12"/>
      <c r="CN200" s="12"/>
      <c r="CO200" s="12"/>
      <c r="CP200" s="12"/>
      <c r="CQ200" s="12"/>
      <c r="CR200" s="12"/>
      <c r="CS200" s="12"/>
      <c r="CT200" s="12"/>
      <c r="CU200" s="12"/>
      <c r="CV200" s="12"/>
      <c r="CW200" s="12"/>
      <c r="CX200" s="12"/>
      <c r="CY200" s="12"/>
      <c r="CZ200" s="12"/>
      <c r="DA200" s="12"/>
      <c r="DB200" s="12"/>
      <c r="DC200" s="12"/>
      <c r="DD200" s="12"/>
      <c r="DE200" s="12"/>
      <c r="DF200" s="12"/>
      <c r="DG200" s="12"/>
      <c r="DH200" s="12"/>
      <c r="DI200" s="12"/>
      <c r="DJ200" s="12"/>
      <c r="DK200" s="12"/>
      <c r="DL200" s="12"/>
      <c r="DM200" s="12"/>
      <c r="DN200" s="12"/>
      <c r="DO200" s="12"/>
      <c r="DP200" s="12"/>
      <c r="DQ200" s="12"/>
      <c r="DR200" s="12"/>
      <c r="DS200" s="12"/>
      <c r="DT200" s="12"/>
      <c r="DU200" s="12"/>
      <c r="DV200" s="12"/>
      <c r="DW200" s="12"/>
      <c r="DX200" s="12"/>
      <c r="DY200" s="12"/>
      <c r="DZ200" s="12"/>
      <c r="EA200" s="12"/>
      <c r="EB200" s="12"/>
      <c r="EC200" s="12"/>
      <c r="ED200" s="12"/>
      <c r="EE200" s="12"/>
      <c r="EF200" s="12"/>
      <c r="EG200" s="12"/>
      <c r="EH200" s="271"/>
    </row>
    <row r="201" spans="1:138" s="267" customFormat="1" ht="13.5">
      <c r="A201" s="266"/>
      <c r="B201" s="266"/>
      <c r="C201" s="266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  <c r="CA201" s="12"/>
      <c r="CB201" s="12"/>
      <c r="CC201" s="12"/>
      <c r="CD201" s="12"/>
      <c r="CE201" s="12"/>
      <c r="CF201" s="12"/>
      <c r="CG201" s="12"/>
      <c r="CH201" s="12"/>
      <c r="CI201" s="12"/>
      <c r="CJ201" s="12"/>
      <c r="CK201" s="12"/>
      <c r="CL201" s="12"/>
      <c r="CM201" s="12"/>
      <c r="CN201" s="12"/>
      <c r="CO201" s="12"/>
      <c r="CP201" s="12"/>
      <c r="CQ201" s="12"/>
      <c r="CR201" s="12"/>
      <c r="CS201" s="12"/>
      <c r="CT201" s="12"/>
      <c r="CU201" s="12"/>
      <c r="CV201" s="12"/>
      <c r="CW201" s="12"/>
      <c r="CX201" s="12"/>
      <c r="CY201" s="12"/>
      <c r="CZ201" s="12"/>
      <c r="DA201" s="12"/>
      <c r="DB201" s="12"/>
      <c r="DC201" s="12"/>
      <c r="DD201" s="12"/>
      <c r="DE201" s="12"/>
      <c r="DF201" s="12"/>
      <c r="DG201" s="12"/>
      <c r="DH201" s="12"/>
      <c r="DI201" s="12"/>
      <c r="DJ201" s="12"/>
      <c r="DK201" s="12"/>
      <c r="DL201" s="12"/>
      <c r="DM201" s="12"/>
      <c r="DN201" s="12"/>
      <c r="DO201" s="12"/>
      <c r="DP201" s="12"/>
      <c r="DQ201" s="12"/>
      <c r="DR201" s="12"/>
      <c r="DS201" s="12"/>
      <c r="DT201" s="12"/>
      <c r="DU201" s="12"/>
      <c r="DV201" s="12"/>
      <c r="DW201" s="12"/>
      <c r="DX201" s="12"/>
      <c r="DY201" s="12"/>
      <c r="DZ201" s="12"/>
      <c r="EA201" s="12"/>
      <c r="EB201" s="12"/>
      <c r="EC201" s="12"/>
      <c r="ED201" s="12"/>
      <c r="EE201" s="12"/>
      <c r="EF201" s="12"/>
      <c r="EG201" s="12"/>
      <c r="EH201" s="271"/>
    </row>
    <row r="202" spans="1:138" s="267" customFormat="1" ht="13.5">
      <c r="A202" s="266"/>
      <c r="B202" s="266"/>
      <c r="C202" s="266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  <c r="CA202" s="12"/>
      <c r="CB202" s="12"/>
      <c r="CC202" s="12"/>
      <c r="CD202" s="12"/>
      <c r="CE202" s="12"/>
      <c r="CF202" s="12"/>
      <c r="CG202" s="12"/>
      <c r="CH202" s="12"/>
      <c r="CI202" s="12"/>
      <c r="CJ202" s="12"/>
      <c r="CK202" s="12"/>
      <c r="CL202" s="12"/>
      <c r="CM202" s="12"/>
      <c r="CN202" s="12"/>
      <c r="CO202" s="12"/>
      <c r="CP202" s="12"/>
      <c r="CQ202" s="12"/>
      <c r="CR202" s="12"/>
      <c r="CS202" s="12"/>
      <c r="CT202" s="12"/>
      <c r="CU202" s="12"/>
      <c r="CV202" s="12"/>
      <c r="CW202" s="12"/>
      <c r="CX202" s="12"/>
      <c r="CY202" s="12"/>
      <c r="CZ202" s="12"/>
      <c r="DA202" s="12"/>
      <c r="DB202" s="12"/>
      <c r="DC202" s="12"/>
      <c r="DD202" s="12"/>
      <c r="DE202" s="12"/>
      <c r="DF202" s="12"/>
      <c r="DG202" s="12"/>
      <c r="DH202" s="12"/>
      <c r="DI202" s="12"/>
      <c r="DJ202" s="12"/>
      <c r="DK202" s="12"/>
      <c r="DL202" s="12"/>
      <c r="DM202" s="12"/>
      <c r="DN202" s="12"/>
      <c r="DO202" s="12"/>
      <c r="DP202" s="12"/>
      <c r="DQ202" s="12"/>
      <c r="DR202" s="12"/>
      <c r="DS202" s="12"/>
      <c r="DT202" s="12"/>
      <c r="DU202" s="12"/>
      <c r="DV202" s="12"/>
      <c r="DW202" s="12"/>
      <c r="DX202" s="12"/>
      <c r="DY202" s="12"/>
      <c r="DZ202" s="12"/>
      <c r="EA202" s="12"/>
      <c r="EB202" s="12"/>
      <c r="EC202" s="12"/>
      <c r="ED202" s="12"/>
      <c r="EE202" s="12"/>
      <c r="EF202" s="12"/>
      <c r="EG202" s="12"/>
      <c r="EH202" s="271"/>
    </row>
    <row r="203" spans="1:138" s="267" customFormat="1" ht="13.5">
      <c r="A203" s="266"/>
      <c r="B203" s="266"/>
      <c r="C203" s="266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  <c r="CD203" s="12"/>
      <c r="CE203" s="12"/>
      <c r="CF203" s="12"/>
      <c r="CG203" s="12"/>
      <c r="CH203" s="12"/>
      <c r="CI203" s="12"/>
      <c r="CJ203" s="12"/>
      <c r="CK203" s="12"/>
      <c r="CL203" s="12"/>
      <c r="CM203" s="12"/>
      <c r="CN203" s="12"/>
      <c r="CO203" s="12"/>
      <c r="CP203" s="12"/>
      <c r="CQ203" s="12"/>
      <c r="CR203" s="12"/>
      <c r="CS203" s="12"/>
      <c r="CT203" s="12"/>
      <c r="CU203" s="12"/>
      <c r="CV203" s="12"/>
      <c r="CW203" s="12"/>
      <c r="CX203" s="12"/>
      <c r="CY203" s="12"/>
      <c r="CZ203" s="12"/>
      <c r="DA203" s="12"/>
      <c r="DB203" s="12"/>
      <c r="DC203" s="12"/>
      <c r="DD203" s="12"/>
      <c r="DE203" s="12"/>
      <c r="DF203" s="12"/>
      <c r="DG203" s="12"/>
      <c r="DH203" s="12"/>
      <c r="DI203" s="12"/>
      <c r="DJ203" s="12"/>
      <c r="DK203" s="12"/>
      <c r="DL203" s="12"/>
      <c r="DM203" s="12"/>
      <c r="DN203" s="12"/>
      <c r="DO203" s="12"/>
      <c r="DP203" s="12"/>
      <c r="DQ203" s="12"/>
      <c r="DR203" s="12"/>
      <c r="DS203" s="12"/>
      <c r="DT203" s="12"/>
      <c r="DU203" s="12"/>
      <c r="DV203" s="12"/>
      <c r="DW203" s="12"/>
      <c r="DX203" s="12"/>
      <c r="DY203" s="12"/>
      <c r="DZ203" s="12"/>
      <c r="EA203" s="12"/>
      <c r="EB203" s="12"/>
      <c r="EC203" s="12"/>
      <c r="ED203" s="12"/>
      <c r="EE203" s="12"/>
      <c r="EF203" s="12"/>
      <c r="EG203" s="12"/>
      <c r="EH203" s="271"/>
    </row>
    <row r="204" spans="1:138" s="267" customFormat="1" ht="13.5">
      <c r="A204" s="266"/>
      <c r="B204" s="266"/>
      <c r="C204" s="266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  <c r="CA204" s="12"/>
      <c r="CB204" s="12"/>
      <c r="CC204" s="12"/>
      <c r="CD204" s="12"/>
      <c r="CE204" s="12"/>
      <c r="CF204" s="12"/>
      <c r="CG204" s="12"/>
      <c r="CH204" s="12"/>
      <c r="CI204" s="12"/>
      <c r="CJ204" s="12"/>
      <c r="CK204" s="12"/>
      <c r="CL204" s="12"/>
      <c r="CM204" s="12"/>
      <c r="CN204" s="12"/>
      <c r="CO204" s="12"/>
      <c r="CP204" s="12"/>
      <c r="CQ204" s="12"/>
      <c r="CR204" s="12"/>
      <c r="CS204" s="12"/>
      <c r="CT204" s="12"/>
      <c r="CU204" s="12"/>
      <c r="CV204" s="12"/>
      <c r="CW204" s="12"/>
      <c r="CX204" s="12"/>
      <c r="CY204" s="12"/>
      <c r="CZ204" s="12"/>
      <c r="DA204" s="12"/>
      <c r="DB204" s="12"/>
      <c r="DC204" s="12"/>
      <c r="DD204" s="12"/>
      <c r="DE204" s="12"/>
      <c r="DF204" s="12"/>
      <c r="DG204" s="12"/>
      <c r="DH204" s="12"/>
      <c r="DI204" s="12"/>
      <c r="DJ204" s="12"/>
      <c r="DK204" s="12"/>
      <c r="DL204" s="12"/>
      <c r="DM204" s="12"/>
      <c r="DN204" s="12"/>
      <c r="DO204" s="12"/>
      <c r="DP204" s="12"/>
      <c r="DQ204" s="12"/>
      <c r="DR204" s="12"/>
      <c r="DS204" s="12"/>
      <c r="DT204" s="12"/>
      <c r="DU204" s="12"/>
      <c r="DV204" s="12"/>
      <c r="DW204" s="12"/>
      <c r="DX204" s="12"/>
      <c r="DY204" s="12"/>
      <c r="DZ204" s="12"/>
      <c r="EA204" s="12"/>
      <c r="EB204" s="12"/>
      <c r="EC204" s="12"/>
      <c r="ED204" s="12"/>
      <c r="EE204" s="12"/>
      <c r="EF204" s="12"/>
      <c r="EG204" s="12"/>
      <c r="EH204" s="271"/>
    </row>
    <row r="205" spans="1:138" s="267" customFormat="1" ht="13.5">
      <c r="A205" s="266"/>
      <c r="B205" s="266"/>
      <c r="C205" s="266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  <c r="CA205" s="12"/>
      <c r="CB205" s="12"/>
      <c r="CC205" s="12"/>
      <c r="CD205" s="12"/>
      <c r="CE205" s="12"/>
      <c r="CF205" s="12"/>
      <c r="CG205" s="12"/>
      <c r="CH205" s="12"/>
      <c r="CI205" s="12"/>
      <c r="CJ205" s="12"/>
      <c r="CK205" s="12"/>
      <c r="CL205" s="12"/>
      <c r="CM205" s="12"/>
      <c r="CN205" s="12"/>
      <c r="CO205" s="12"/>
      <c r="CP205" s="12"/>
      <c r="CQ205" s="12"/>
      <c r="CR205" s="12"/>
      <c r="CS205" s="12"/>
      <c r="CT205" s="12"/>
      <c r="CU205" s="12"/>
      <c r="CV205" s="12"/>
      <c r="CW205" s="12"/>
      <c r="CX205" s="12"/>
      <c r="CY205" s="12"/>
      <c r="CZ205" s="12"/>
      <c r="DA205" s="12"/>
      <c r="DB205" s="12"/>
      <c r="DC205" s="12"/>
      <c r="DD205" s="12"/>
      <c r="DE205" s="12"/>
      <c r="DF205" s="12"/>
      <c r="DG205" s="12"/>
      <c r="DH205" s="12"/>
      <c r="DI205" s="12"/>
      <c r="DJ205" s="12"/>
      <c r="DK205" s="12"/>
      <c r="DL205" s="12"/>
      <c r="DM205" s="12"/>
      <c r="DN205" s="12"/>
      <c r="DO205" s="12"/>
      <c r="DP205" s="12"/>
      <c r="DQ205" s="12"/>
      <c r="DR205" s="12"/>
      <c r="DS205" s="12"/>
      <c r="DT205" s="12"/>
      <c r="DU205" s="12"/>
      <c r="DV205" s="12"/>
      <c r="DW205" s="12"/>
      <c r="DX205" s="12"/>
      <c r="DY205" s="12"/>
      <c r="DZ205" s="12"/>
      <c r="EA205" s="12"/>
      <c r="EB205" s="12"/>
      <c r="EC205" s="12"/>
      <c r="ED205" s="12"/>
      <c r="EE205" s="12"/>
      <c r="EF205" s="12"/>
      <c r="EG205" s="12"/>
      <c r="EH205" s="271"/>
    </row>
    <row r="206" spans="1:138" s="267" customFormat="1" ht="13.5">
      <c r="A206" s="266"/>
      <c r="B206" s="266"/>
      <c r="C206" s="266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  <c r="CA206" s="12"/>
      <c r="CB206" s="12"/>
      <c r="CC206" s="12"/>
      <c r="CD206" s="12"/>
      <c r="CE206" s="12"/>
      <c r="CF206" s="12"/>
      <c r="CG206" s="12"/>
      <c r="CH206" s="12"/>
      <c r="CI206" s="12"/>
      <c r="CJ206" s="12"/>
      <c r="CK206" s="12"/>
      <c r="CL206" s="12"/>
      <c r="CM206" s="12"/>
      <c r="CN206" s="12"/>
      <c r="CO206" s="12"/>
      <c r="CP206" s="12"/>
      <c r="CQ206" s="12"/>
      <c r="CR206" s="12"/>
      <c r="CS206" s="12"/>
      <c r="CT206" s="12"/>
      <c r="CU206" s="12"/>
      <c r="CV206" s="12"/>
      <c r="CW206" s="12"/>
      <c r="CX206" s="12"/>
      <c r="CY206" s="12"/>
      <c r="CZ206" s="12"/>
      <c r="DA206" s="12"/>
      <c r="DB206" s="12"/>
      <c r="DC206" s="12"/>
      <c r="DD206" s="12"/>
      <c r="DE206" s="12"/>
      <c r="DF206" s="12"/>
      <c r="DG206" s="12"/>
      <c r="DH206" s="12"/>
      <c r="DI206" s="12"/>
      <c r="DJ206" s="12"/>
      <c r="DK206" s="12"/>
      <c r="DL206" s="12"/>
      <c r="DM206" s="12"/>
      <c r="DN206" s="12"/>
      <c r="DO206" s="12"/>
      <c r="DP206" s="12"/>
      <c r="DQ206" s="12"/>
      <c r="DR206" s="12"/>
      <c r="DS206" s="12"/>
      <c r="DT206" s="12"/>
      <c r="DU206" s="12"/>
      <c r="DV206" s="12"/>
      <c r="DW206" s="12"/>
      <c r="DX206" s="12"/>
      <c r="DY206" s="12"/>
      <c r="DZ206" s="12"/>
      <c r="EA206" s="12"/>
      <c r="EB206" s="12"/>
      <c r="EC206" s="12"/>
      <c r="ED206" s="12"/>
      <c r="EE206" s="12"/>
      <c r="EF206" s="12"/>
      <c r="EG206" s="12"/>
      <c r="EH206" s="271"/>
    </row>
    <row r="207" spans="1:138" s="267" customFormat="1" ht="13.5">
      <c r="A207" s="266"/>
      <c r="B207" s="266"/>
      <c r="C207" s="266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  <c r="CA207" s="12"/>
      <c r="CB207" s="12"/>
      <c r="CC207" s="12"/>
      <c r="CD207" s="12"/>
      <c r="CE207" s="12"/>
      <c r="CF207" s="12"/>
      <c r="CG207" s="12"/>
      <c r="CH207" s="12"/>
      <c r="CI207" s="12"/>
      <c r="CJ207" s="12"/>
      <c r="CK207" s="12"/>
      <c r="CL207" s="12"/>
      <c r="CM207" s="12"/>
      <c r="CN207" s="12"/>
      <c r="CO207" s="12"/>
      <c r="CP207" s="12"/>
      <c r="CQ207" s="12"/>
      <c r="CR207" s="12"/>
      <c r="CS207" s="12"/>
      <c r="CT207" s="12"/>
      <c r="CU207" s="12"/>
      <c r="CV207" s="12"/>
      <c r="CW207" s="12"/>
      <c r="CX207" s="12"/>
      <c r="CY207" s="12"/>
      <c r="CZ207" s="12"/>
      <c r="DA207" s="12"/>
      <c r="DB207" s="12"/>
      <c r="DC207" s="12"/>
      <c r="DD207" s="12"/>
      <c r="DE207" s="12"/>
      <c r="DF207" s="12"/>
      <c r="DG207" s="12"/>
      <c r="DH207" s="12"/>
      <c r="DI207" s="12"/>
      <c r="DJ207" s="12"/>
      <c r="DK207" s="12"/>
      <c r="DL207" s="12"/>
      <c r="DM207" s="12"/>
      <c r="DN207" s="12"/>
      <c r="DO207" s="12"/>
      <c r="DP207" s="12"/>
      <c r="DQ207" s="12"/>
      <c r="DR207" s="12"/>
      <c r="DS207" s="12"/>
      <c r="DT207" s="12"/>
      <c r="DU207" s="12"/>
      <c r="DV207" s="12"/>
      <c r="DW207" s="12"/>
      <c r="DX207" s="12"/>
      <c r="DY207" s="12"/>
      <c r="DZ207" s="12"/>
      <c r="EA207" s="12"/>
      <c r="EB207" s="12"/>
      <c r="EC207" s="12"/>
      <c r="ED207" s="12"/>
      <c r="EE207" s="12"/>
      <c r="EF207" s="12"/>
      <c r="EG207" s="12"/>
      <c r="EH207" s="271"/>
    </row>
    <row r="208" spans="1:138" s="267" customFormat="1" ht="13.5">
      <c r="A208" s="266"/>
      <c r="B208" s="266"/>
      <c r="C208" s="266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  <c r="CA208" s="12"/>
      <c r="CB208" s="12"/>
      <c r="CC208" s="12"/>
      <c r="CD208" s="12"/>
      <c r="CE208" s="12"/>
      <c r="CF208" s="12"/>
      <c r="CG208" s="12"/>
      <c r="CH208" s="12"/>
      <c r="CI208" s="12"/>
      <c r="CJ208" s="12"/>
      <c r="CK208" s="12"/>
      <c r="CL208" s="12"/>
      <c r="CM208" s="12"/>
      <c r="CN208" s="12"/>
      <c r="CO208" s="12"/>
      <c r="CP208" s="12"/>
      <c r="CQ208" s="12"/>
      <c r="CR208" s="12"/>
      <c r="CS208" s="12"/>
      <c r="CT208" s="12"/>
      <c r="CU208" s="12"/>
      <c r="CV208" s="12"/>
      <c r="CW208" s="12"/>
      <c r="CX208" s="12"/>
      <c r="CY208" s="12"/>
      <c r="CZ208" s="12"/>
      <c r="DA208" s="12"/>
      <c r="DB208" s="12"/>
      <c r="DC208" s="12"/>
      <c r="DD208" s="12"/>
      <c r="DE208" s="12"/>
      <c r="DF208" s="12"/>
      <c r="DG208" s="12"/>
      <c r="DH208" s="12"/>
      <c r="DI208" s="12"/>
      <c r="DJ208" s="12"/>
      <c r="DK208" s="12"/>
      <c r="DL208" s="12"/>
      <c r="DM208" s="12"/>
      <c r="DN208" s="12"/>
      <c r="DO208" s="12"/>
      <c r="DP208" s="12"/>
      <c r="DQ208" s="12"/>
      <c r="DR208" s="12"/>
      <c r="DS208" s="12"/>
      <c r="DT208" s="12"/>
      <c r="DU208" s="12"/>
      <c r="DV208" s="12"/>
      <c r="DW208" s="12"/>
      <c r="DX208" s="12"/>
      <c r="DY208" s="12"/>
      <c r="DZ208" s="12"/>
      <c r="EA208" s="12"/>
      <c r="EB208" s="12"/>
      <c r="EC208" s="12"/>
      <c r="ED208" s="12"/>
      <c r="EE208" s="12"/>
      <c r="EF208" s="12"/>
      <c r="EG208" s="12"/>
      <c r="EH208" s="271"/>
    </row>
    <row r="209" spans="1:138" s="267" customFormat="1" ht="13.5">
      <c r="A209" s="266"/>
      <c r="B209" s="266"/>
      <c r="C209" s="266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  <c r="CA209" s="12"/>
      <c r="CB209" s="12"/>
      <c r="CC209" s="12"/>
      <c r="CD209" s="12"/>
      <c r="CE209" s="12"/>
      <c r="CF209" s="12"/>
      <c r="CG209" s="12"/>
      <c r="CH209" s="12"/>
      <c r="CI209" s="12"/>
      <c r="CJ209" s="12"/>
      <c r="CK209" s="12"/>
      <c r="CL209" s="12"/>
      <c r="CM209" s="12"/>
      <c r="CN209" s="12"/>
      <c r="CO209" s="12"/>
      <c r="CP209" s="12"/>
      <c r="CQ209" s="12"/>
      <c r="CR209" s="12"/>
      <c r="CS209" s="12"/>
      <c r="CT209" s="12"/>
      <c r="CU209" s="12"/>
      <c r="CV209" s="12"/>
      <c r="CW209" s="12"/>
      <c r="CX209" s="12"/>
      <c r="CY209" s="12"/>
      <c r="CZ209" s="12"/>
      <c r="DA209" s="12"/>
      <c r="DB209" s="12"/>
      <c r="DC209" s="12"/>
      <c r="DD209" s="12"/>
      <c r="DE209" s="12"/>
      <c r="DF209" s="12"/>
      <c r="DG209" s="12"/>
      <c r="DH209" s="12"/>
      <c r="DI209" s="12"/>
      <c r="DJ209" s="12"/>
      <c r="DK209" s="12"/>
      <c r="DL209" s="12"/>
      <c r="DM209" s="12"/>
      <c r="DN209" s="12"/>
      <c r="DO209" s="12"/>
      <c r="DP209" s="12"/>
      <c r="DQ209" s="12"/>
      <c r="DR209" s="12"/>
      <c r="DS209" s="12"/>
      <c r="DT209" s="12"/>
      <c r="DU209" s="12"/>
      <c r="DV209" s="12"/>
      <c r="DW209" s="12"/>
      <c r="DX209" s="12"/>
      <c r="DY209" s="12"/>
      <c r="DZ209" s="12"/>
      <c r="EA209" s="12"/>
      <c r="EB209" s="12"/>
      <c r="EC209" s="12"/>
      <c r="ED209" s="12"/>
      <c r="EE209" s="12"/>
      <c r="EF209" s="12"/>
      <c r="EG209" s="12"/>
      <c r="EH209" s="271"/>
    </row>
    <row r="210" spans="1:138" s="267" customFormat="1" ht="13.5">
      <c r="A210" s="266"/>
      <c r="B210" s="266"/>
      <c r="C210" s="266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  <c r="CA210" s="12"/>
      <c r="CB210" s="12"/>
      <c r="CC210" s="12"/>
      <c r="CD210" s="12"/>
      <c r="CE210" s="12"/>
      <c r="CF210" s="12"/>
      <c r="CG210" s="12"/>
      <c r="CH210" s="12"/>
      <c r="CI210" s="12"/>
      <c r="CJ210" s="12"/>
      <c r="CK210" s="12"/>
      <c r="CL210" s="12"/>
      <c r="CM210" s="12"/>
      <c r="CN210" s="12"/>
      <c r="CO210" s="12"/>
      <c r="CP210" s="12"/>
      <c r="CQ210" s="12"/>
      <c r="CR210" s="12"/>
      <c r="CS210" s="12"/>
      <c r="CT210" s="12"/>
      <c r="CU210" s="12"/>
      <c r="CV210" s="12"/>
      <c r="CW210" s="12"/>
      <c r="CX210" s="12"/>
      <c r="CY210" s="12"/>
      <c r="CZ210" s="12"/>
      <c r="DA210" s="12"/>
      <c r="DB210" s="12"/>
      <c r="DC210" s="12"/>
      <c r="DD210" s="12"/>
      <c r="DE210" s="12"/>
      <c r="DF210" s="12"/>
      <c r="DG210" s="12"/>
      <c r="DH210" s="12"/>
      <c r="DI210" s="12"/>
      <c r="DJ210" s="12"/>
      <c r="DK210" s="12"/>
      <c r="DL210" s="12"/>
      <c r="DM210" s="12"/>
      <c r="DN210" s="12"/>
      <c r="DO210" s="12"/>
      <c r="DP210" s="12"/>
      <c r="DQ210" s="12"/>
      <c r="DR210" s="12"/>
      <c r="DS210" s="12"/>
      <c r="DT210" s="12"/>
      <c r="DU210" s="12"/>
      <c r="DV210" s="12"/>
      <c r="DW210" s="12"/>
      <c r="DX210" s="12"/>
      <c r="DY210" s="12"/>
      <c r="DZ210" s="12"/>
      <c r="EA210" s="12"/>
      <c r="EB210" s="12"/>
      <c r="EC210" s="12"/>
      <c r="ED210" s="12"/>
      <c r="EE210" s="12"/>
      <c r="EF210" s="12"/>
      <c r="EG210" s="12"/>
      <c r="EH210" s="271"/>
    </row>
    <row r="211" spans="1:138" s="267" customFormat="1" ht="13.5">
      <c r="A211" s="266"/>
      <c r="B211" s="266"/>
      <c r="C211" s="266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  <c r="CA211" s="12"/>
      <c r="CB211" s="12"/>
      <c r="CC211" s="12"/>
      <c r="CD211" s="12"/>
      <c r="CE211" s="12"/>
      <c r="CF211" s="12"/>
      <c r="CG211" s="12"/>
      <c r="CH211" s="12"/>
      <c r="CI211" s="12"/>
      <c r="CJ211" s="12"/>
      <c r="CK211" s="12"/>
      <c r="CL211" s="12"/>
      <c r="CM211" s="12"/>
      <c r="CN211" s="12"/>
      <c r="CO211" s="12"/>
      <c r="CP211" s="12"/>
      <c r="CQ211" s="12"/>
      <c r="CR211" s="12"/>
      <c r="CS211" s="12"/>
      <c r="CT211" s="12"/>
      <c r="CU211" s="12"/>
      <c r="CV211" s="12"/>
      <c r="CW211" s="12"/>
      <c r="CX211" s="12"/>
      <c r="CY211" s="12"/>
      <c r="CZ211" s="12"/>
      <c r="DA211" s="12"/>
      <c r="DB211" s="12"/>
      <c r="DC211" s="12"/>
      <c r="DD211" s="12"/>
      <c r="DE211" s="12"/>
      <c r="DF211" s="12"/>
      <c r="DG211" s="12"/>
      <c r="DH211" s="12"/>
      <c r="DI211" s="12"/>
      <c r="DJ211" s="12"/>
      <c r="DK211" s="12"/>
      <c r="DL211" s="12"/>
      <c r="DM211" s="12"/>
      <c r="DN211" s="12"/>
      <c r="DO211" s="12"/>
      <c r="DP211" s="12"/>
      <c r="DQ211" s="12"/>
      <c r="DR211" s="12"/>
      <c r="DS211" s="12"/>
      <c r="DT211" s="12"/>
      <c r="DU211" s="12"/>
      <c r="DV211" s="12"/>
      <c r="DW211" s="12"/>
      <c r="DX211" s="12"/>
      <c r="DY211" s="12"/>
      <c r="DZ211" s="12"/>
      <c r="EA211" s="12"/>
      <c r="EB211" s="12"/>
      <c r="EC211" s="12"/>
      <c r="ED211" s="12"/>
      <c r="EE211" s="12"/>
      <c r="EF211" s="12"/>
      <c r="EG211" s="12"/>
      <c r="EH211" s="271"/>
    </row>
    <row r="212" spans="1:138" s="267" customFormat="1" ht="13.5">
      <c r="A212" s="266"/>
      <c r="B212" s="266"/>
      <c r="C212" s="266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  <c r="CA212" s="12"/>
      <c r="CB212" s="12"/>
      <c r="CC212" s="12"/>
      <c r="CD212" s="12"/>
      <c r="CE212" s="12"/>
      <c r="CF212" s="12"/>
      <c r="CG212" s="12"/>
      <c r="CH212" s="12"/>
      <c r="CI212" s="12"/>
      <c r="CJ212" s="12"/>
      <c r="CK212" s="12"/>
      <c r="CL212" s="12"/>
      <c r="CM212" s="12"/>
      <c r="CN212" s="12"/>
      <c r="CO212" s="12"/>
      <c r="CP212" s="12"/>
      <c r="CQ212" s="12"/>
      <c r="CR212" s="12"/>
      <c r="CS212" s="12"/>
      <c r="CT212" s="12"/>
      <c r="CU212" s="12"/>
      <c r="CV212" s="12"/>
      <c r="CW212" s="12"/>
      <c r="CX212" s="12"/>
      <c r="CY212" s="12"/>
      <c r="CZ212" s="12"/>
      <c r="DA212" s="12"/>
      <c r="DB212" s="12"/>
      <c r="DC212" s="12"/>
      <c r="DD212" s="12"/>
      <c r="DE212" s="12"/>
      <c r="DF212" s="12"/>
      <c r="DG212" s="12"/>
      <c r="DH212" s="12"/>
      <c r="DI212" s="12"/>
      <c r="DJ212" s="12"/>
      <c r="DK212" s="12"/>
      <c r="DL212" s="12"/>
      <c r="DM212" s="12"/>
      <c r="DN212" s="12"/>
      <c r="DO212" s="12"/>
      <c r="DP212" s="12"/>
      <c r="DQ212" s="12"/>
      <c r="DR212" s="12"/>
      <c r="DS212" s="12"/>
      <c r="DT212" s="12"/>
      <c r="DU212" s="12"/>
      <c r="DV212" s="12"/>
      <c r="DW212" s="12"/>
      <c r="DX212" s="12"/>
      <c r="DY212" s="12"/>
      <c r="DZ212" s="12"/>
      <c r="EA212" s="12"/>
      <c r="EB212" s="12"/>
      <c r="EC212" s="12"/>
      <c r="ED212" s="12"/>
      <c r="EE212" s="12"/>
      <c r="EF212" s="12"/>
      <c r="EG212" s="12"/>
      <c r="EH212" s="271"/>
    </row>
    <row r="213" spans="1:138" s="267" customFormat="1" ht="13.5">
      <c r="A213" s="266"/>
      <c r="B213" s="266"/>
      <c r="C213" s="266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  <c r="CA213" s="12"/>
      <c r="CB213" s="12"/>
      <c r="CC213" s="12"/>
      <c r="CD213" s="12"/>
      <c r="CE213" s="12"/>
      <c r="CF213" s="12"/>
      <c r="CG213" s="12"/>
      <c r="CH213" s="12"/>
      <c r="CI213" s="12"/>
      <c r="CJ213" s="12"/>
      <c r="CK213" s="12"/>
      <c r="CL213" s="12"/>
      <c r="CM213" s="12"/>
      <c r="CN213" s="12"/>
      <c r="CO213" s="12"/>
      <c r="CP213" s="12"/>
      <c r="CQ213" s="12"/>
      <c r="CR213" s="12"/>
      <c r="CS213" s="12"/>
      <c r="CT213" s="12"/>
      <c r="CU213" s="12"/>
      <c r="CV213" s="12"/>
      <c r="CW213" s="12"/>
      <c r="CX213" s="12"/>
      <c r="CY213" s="12"/>
      <c r="CZ213" s="12"/>
      <c r="DA213" s="12"/>
      <c r="DB213" s="12"/>
      <c r="DC213" s="12"/>
      <c r="DD213" s="12"/>
      <c r="DE213" s="12"/>
      <c r="DF213" s="12"/>
      <c r="DG213" s="12"/>
      <c r="DH213" s="12"/>
      <c r="DI213" s="12"/>
      <c r="DJ213" s="12"/>
      <c r="DK213" s="12"/>
      <c r="DL213" s="12"/>
      <c r="DM213" s="12"/>
      <c r="DN213" s="12"/>
      <c r="DO213" s="12"/>
      <c r="DP213" s="12"/>
      <c r="DQ213" s="12"/>
      <c r="DR213" s="12"/>
      <c r="DS213" s="12"/>
      <c r="DT213" s="12"/>
      <c r="DU213" s="12"/>
      <c r="DV213" s="12"/>
      <c r="DW213" s="12"/>
      <c r="DX213" s="12"/>
      <c r="DY213" s="12"/>
      <c r="DZ213" s="12"/>
      <c r="EA213" s="12"/>
      <c r="EB213" s="12"/>
      <c r="EC213" s="12"/>
      <c r="ED213" s="12"/>
      <c r="EE213" s="12"/>
      <c r="EF213" s="12"/>
      <c r="EG213" s="12"/>
      <c r="EH213" s="271"/>
    </row>
    <row r="214" spans="1:138" s="267" customFormat="1" ht="13.5">
      <c r="A214" s="266"/>
      <c r="B214" s="266"/>
      <c r="C214" s="266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  <c r="CA214" s="12"/>
      <c r="CB214" s="12"/>
      <c r="CC214" s="12"/>
      <c r="CD214" s="12"/>
      <c r="CE214" s="12"/>
      <c r="CF214" s="12"/>
      <c r="CG214" s="12"/>
      <c r="CH214" s="12"/>
      <c r="CI214" s="12"/>
      <c r="CJ214" s="12"/>
      <c r="CK214" s="12"/>
      <c r="CL214" s="12"/>
      <c r="CM214" s="12"/>
      <c r="CN214" s="12"/>
      <c r="CO214" s="12"/>
      <c r="CP214" s="12"/>
      <c r="CQ214" s="12"/>
      <c r="CR214" s="12"/>
      <c r="CS214" s="12"/>
      <c r="CT214" s="12"/>
      <c r="CU214" s="12"/>
      <c r="CV214" s="12"/>
      <c r="CW214" s="12"/>
      <c r="CX214" s="12"/>
      <c r="CY214" s="12"/>
      <c r="CZ214" s="12"/>
      <c r="DA214" s="12"/>
      <c r="DB214" s="12"/>
      <c r="DC214" s="12"/>
      <c r="DD214" s="12"/>
      <c r="DE214" s="12"/>
      <c r="DF214" s="12"/>
      <c r="DG214" s="12"/>
      <c r="DH214" s="12"/>
      <c r="DI214" s="12"/>
      <c r="DJ214" s="12"/>
      <c r="DK214" s="12"/>
      <c r="DL214" s="12"/>
      <c r="DM214" s="12"/>
      <c r="DN214" s="12"/>
      <c r="DO214" s="12"/>
      <c r="DP214" s="12"/>
      <c r="DQ214" s="12"/>
      <c r="DR214" s="12"/>
      <c r="DS214" s="12"/>
      <c r="DT214" s="12"/>
      <c r="DU214" s="12"/>
      <c r="DV214" s="12"/>
      <c r="DW214" s="12"/>
      <c r="DX214" s="12"/>
      <c r="DY214" s="12"/>
      <c r="DZ214" s="12"/>
      <c r="EA214" s="12"/>
      <c r="EB214" s="12"/>
      <c r="EC214" s="12"/>
      <c r="ED214" s="12"/>
      <c r="EE214" s="12"/>
      <c r="EF214" s="12"/>
      <c r="EG214" s="12"/>
      <c r="EH214" s="271"/>
    </row>
    <row r="215" spans="1:138" s="267" customFormat="1" ht="13.5">
      <c r="A215" s="266"/>
      <c r="B215" s="266"/>
      <c r="C215" s="266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BZ215" s="12"/>
      <c r="CA215" s="12"/>
      <c r="CB215" s="12"/>
      <c r="CC215" s="12"/>
      <c r="CD215" s="12"/>
      <c r="CE215" s="12"/>
      <c r="CF215" s="12"/>
      <c r="CG215" s="12"/>
      <c r="CH215" s="12"/>
      <c r="CI215" s="12"/>
      <c r="CJ215" s="12"/>
      <c r="CK215" s="12"/>
      <c r="CL215" s="12"/>
      <c r="CM215" s="12"/>
      <c r="CN215" s="12"/>
      <c r="CO215" s="12"/>
      <c r="CP215" s="12"/>
      <c r="CQ215" s="12"/>
      <c r="CR215" s="12"/>
      <c r="CS215" s="12"/>
      <c r="CT215" s="12"/>
      <c r="CU215" s="12"/>
      <c r="CV215" s="12"/>
      <c r="CW215" s="12"/>
      <c r="CX215" s="12"/>
      <c r="CY215" s="12"/>
      <c r="CZ215" s="12"/>
      <c r="DA215" s="12"/>
      <c r="DB215" s="12"/>
      <c r="DC215" s="12"/>
      <c r="DD215" s="12"/>
      <c r="DE215" s="12"/>
      <c r="DF215" s="12"/>
      <c r="DG215" s="12"/>
      <c r="DH215" s="12"/>
      <c r="DI215" s="12"/>
      <c r="DJ215" s="12"/>
      <c r="DK215" s="12"/>
      <c r="DL215" s="12"/>
      <c r="DM215" s="12"/>
      <c r="DN215" s="12"/>
      <c r="DO215" s="12"/>
      <c r="DP215" s="12"/>
      <c r="DQ215" s="12"/>
      <c r="DR215" s="12"/>
      <c r="DS215" s="12"/>
      <c r="DT215" s="12"/>
      <c r="DU215" s="12"/>
      <c r="DV215" s="12"/>
      <c r="DW215" s="12"/>
      <c r="DX215" s="12"/>
      <c r="DY215" s="12"/>
      <c r="DZ215" s="12"/>
      <c r="EA215" s="12"/>
      <c r="EB215" s="12"/>
      <c r="EC215" s="12"/>
      <c r="ED215" s="12"/>
      <c r="EE215" s="12"/>
      <c r="EF215" s="12"/>
      <c r="EG215" s="12"/>
      <c r="EH215" s="271"/>
    </row>
    <row r="216" spans="1:138" s="267" customFormat="1" ht="13.5">
      <c r="A216" s="266"/>
      <c r="B216" s="266"/>
      <c r="C216" s="266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12"/>
      <c r="BX216" s="12"/>
      <c r="BY216" s="12"/>
      <c r="BZ216" s="12"/>
      <c r="CA216" s="12"/>
      <c r="CB216" s="12"/>
      <c r="CC216" s="12"/>
      <c r="CD216" s="12"/>
      <c r="CE216" s="12"/>
      <c r="CF216" s="12"/>
      <c r="CG216" s="12"/>
      <c r="CH216" s="12"/>
      <c r="CI216" s="12"/>
      <c r="CJ216" s="12"/>
      <c r="CK216" s="12"/>
      <c r="CL216" s="12"/>
      <c r="CM216" s="12"/>
      <c r="CN216" s="12"/>
      <c r="CO216" s="12"/>
      <c r="CP216" s="12"/>
      <c r="CQ216" s="12"/>
      <c r="CR216" s="12"/>
      <c r="CS216" s="12"/>
      <c r="CT216" s="12"/>
      <c r="CU216" s="12"/>
      <c r="CV216" s="12"/>
      <c r="CW216" s="12"/>
      <c r="CX216" s="12"/>
      <c r="CY216" s="12"/>
      <c r="CZ216" s="12"/>
      <c r="DA216" s="12"/>
      <c r="DB216" s="12"/>
      <c r="DC216" s="12"/>
      <c r="DD216" s="12"/>
      <c r="DE216" s="12"/>
      <c r="DF216" s="12"/>
      <c r="DG216" s="12"/>
      <c r="DH216" s="12"/>
      <c r="DI216" s="12"/>
      <c r="DJ216" s="12"/>
      <c r="DK216" s="12"/>
      <c r="DL216" s="12"/>
      <c r="DM216" s="12"/>
      <c r="DN216" s="12"/>
      <c r="DO216" s="12"/>
      <c r="DP216" s="12"/>
      <c r="DQ216" s="12"/>
      <c r="DR216" s="12"/>
      <c r="DS216" s="12"/>
      <c r="DT216" s="12"/>
      <c r="DU216" s="12"/>
      <c r="DV216" s="12"/>
      <c r="DW216" s="12"/>
      <c r="DX216" s="12"/>
      <c r="DY216" s="12"/>
      <c r="DZ216" s="12"/>
      <c r="EA216" s="12"/>
      <c r="EB216" s="12"/>
      <c r="EC216" s="12"/>
      <c r="ED216" s="12"/>
      <c r="EE216" s="12"/>
      <c r="EF216" s="12"/>
      <c r="EG216" s="12"/>
      <c r="EH216" s="271"/>
    </row>
    <row r="217" spans="1:138" s="267" customFormat="1" ht="13.5">
      <c r="A217" s="266"/>
      <c r="B217" s="266"/>
      <c r="C217" s="266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  <c r="CA217" s="12"/>
      <c r="CB217" s="12"/>
      <c r="CC217" s="12"/>
      <c r="CD217" s="12"/>
      <c r="CE217" s="12"/>
      <c r="CF217" s="12"/>
      <c r="CG217" s="12"/>
      <c r="CH217" s="12"/>
      <c r="CI217" s="12"/>
      <c r="CJ217" s="12"/>
      <c r="CK217" s="12"/>
      <c r="CL217" s="12"/>
      <c r="CM217" s="12"/>
      <c r="CN217" s="12"/>
      <c r="CO217" s="12"/>
      <c r="CP217" s="12"/>
      <c r="CQ217" s="12"/>
      <c r="CR217" s="12"/>
      <c r="CS217" s="12"/>
      <c r="CT217" s="12"/>
      <c r="CU217" s="12"/>
      <c r="CV217" s="12"/>
      <c r="CW217" s="12"/>
      <c r="CX217" s="12"/>
      <c r="CY217" s="12"/>
      <c r="CZ217" s="12"/>
      <c r="DA217" s="12"/>
      <c r="DB217" s="12"/>
      <c r="DC217" s="12"/>
      <c r="DD217" s="12"/>
      <c r="DE217" s="12"/>
      <c r="DF217" s="12"/>
      <c r="DG217" s="12"/>
      <c r="DH217" s="12"/>
      <c r="DI217" s="12"/>
      <c r="DJ217" s="12"/>
      <c r="DK217" s="12"/>
      <c r="DL217" s="12"/>
      <c r="DM217" s="12"/>
      <c r="DN217" s="12"/>
      <c r="DO217" s="12"/>
      <c r="DP217" s="12"/>
      <c r="DQ217" s="12"/>
      <c r="DR217" s="12"/>
      <c r="DS217" s="12"/>
      <c r="DT217" s="12"/>
      <c r="DU217" s="12"/>
      <c r="DV217" s="12"/>
      <c r="DW217" s="12"/>
      <c r="DX217" s="12"/>
      <c r="DY217" s="12"/>
      <c r="DZ217" s="12"/>
      <c r="EA217" s="12"/>
      <c r="EB217" s="12"/>
      <c r="EC217" s="12"/>
      <c r="ED217" s="12"/>
      <c r="EE217" s="12"/>
      <c r="EF217" s="12"/>
      <c r="EG217" s="12"/>
      <c r="EH217" s="271"/>
    </row>
    <row r="218" spans="1:138" s="267" customFormat="1" ht="13.5">
      <c r="A218" s="266"/>
      <c r="B218" s="266"/>
      <c r="C218" s="266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  <c r="CA218" s="12"/>
      <c r="CB218" s="12"/>
      <c r="CC218" s="12"/>
      <c r="CD218" s="12"/>
      <c r="CE218" s="12"/>
      <c r="CF218" s="12"/>
      <c r="CG218" s="12"/>
      <c r="CH218" s="12"/>
      <c r="CI218" s="12"/>
      <c r="CJ218" s="12"/>
      <c r="CK218" s="12"/>
      <c r="CL218" s="12"/>
      <c r="CM218" s="12"/>
      <c r="CN218" s="12"/>
      <c r="CO218" s="12"/>
      <c r="CP218" s="12"/>
      <c r="CQ218" s="12"/>
      <c r="CR218" s="12"/>
      <c r="CS218" s="12"/>
      <c r="CT218" s="12"/>
      <c r="CU218" s="12"/>
      <c r="CV218" s="12"/>
      <c r="CW218" s="12"/>
      <c r="CX218" s="12"/>
      <c r="CY218" s="12"/>
      <c r="CZ218" s="12"/>
      <c r="DA218" s="12"/>
      <c r="DB218" s="12"/>
      <c r="DC218" s="12"/>
      <c r="DD218" s="12"/>
      <c r="DE218" s="12"/>
      <c r="DF218" s="12"/>
      <c r="DG218" s="12"/>
      <c r="DH218" s="12"/>
      <c r="DI218" s="12"/>
      <c r="DJ218" s="12"/>
      <c r="DK218" s="12"/>
      <c r="DL218" s="12"/>
      <c r="DM218" s="12"/>
      <c r="DN218" s="12"/>
      <c r="DO218" s="12"/>
      <c r="DP218" s="12"/>
      <c r="DQ218" s="12"/>
      <c r="DR218" s="12"/>
      <c r="DS218" s="12"/>
      <c r="DT218" s="12"/>
      <c r="DU218" s="12"/>
      <c r="DV218" s="12"/>
      <c r="DW218" s="12"/>
      <c r="DX218" s="12"/>
      <c r="DY218" s="12"/>
      <c r="DZ218" s="12"/>
      <c r="EA218" s="12"/>
      <c r="EB218" s="12"/>
      <c r="EC218" s="12"/>
      <c r="ED218" s="12"/>
      <c r="EE218" s="12"/>
      <c r="EF218" s="12"/>
      <c r="EG218" s="12"/>
      <c r="EH218" s="271"/>
    </row>
    <row r="219" spans="1:138" s="267" customFormat="1" ht="13.5">
      <c r="A219" s="266"/>
      <c r="B219" s="266"/>
      <c r="C219" s="266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  <c r="CA219" s="12"/>
      <c r="CB219" s="12"/>
      <c r="CC219" s="12"/>
      <c r="CD219" s="12"/>
      <c r="CE219" s="12"/>
      <c r="CF219" s="12"/>
      <c r="CG219" s="12"/>
      <c r="CH219" s="12"/>
      <c r="CI219" s="12"/>
      <c r="CJ219" s="12"/>
      <c r="CK219" s="12"/>
      <c r="CL219" s="12"/>
      <c r="CM219" s="12"/>
      <c r="CN219" s="12"/>
      <c r="CO219" s="12"/>
      <c r="CP219" s="12"/>
      <c r="CQ219" s="12"/>
      <c r="CR219" s="12"/>
      <c r="CS219" s="12"/>
      <c r="CT219" s="12"/>
      <c r="CU219" s="12"/>
      <c r="CV219" s="12"/>
      <c r="CW219" s="12"/>
      <c r="CX219" s="12"/>
      <c r="CY219" s="12"/>
      <c r="CZ219" s="12"/>
      <c r="DA219" s="12"/>
      <c r="DB219" s="12"/>
      <c r="DC219" s="12"/>
      <c r="DD219" s="12"/>
      <c r="DE219" s="12"/>
      <c r="DF219" s="12"/>
      <c r="DG219" s="12"/>
      <c r="DH219" s="12"/>
      <c r="DI219" s="12"/>
      <c r="DJ219" s="12"/>
      <c r="DK219" s="12"/>
      <c r="DL219" s="12"/>
      <c r="DM219" s="12"/>
      <c r="DN219" s="12"/>
      <c r="DO219" s="12"/>
      <c r="DP219" s="12"/>
      <c r="DQ219" s="12"/>
      <c r="DR219" s="12"/>
      <c r="DS219" s="12"/>
      <c r="DT219" s="12"/>
      <c r="DU219" s="12"/>
      <c r="DV219" s="12"/>
      <c r="DW219" s="12"/>
      <c r="DX219" s="12"/>
      <c r="DY219" s="12"/>
      <c r="DZ219" s="12"/>
      <c r="EA219" s="12"/>
      <c r="EB219" s="12"/>
      <c r="EC219" s="12"/>
      <c r="ED219" s="12"/>
      <c r="EE219" s="12"/>
      <c r="EF219" s="12"/>
      <c r="EG219" s="12"/>
      <c r="EH219" s="271"/>
    </row>
    <row r="220" spans="1:138" s="267" customFormat="1" ht="13.5">
      <c r="A220" s="266"/>
      <c r="B220" s="266"/>
      <c r="C220" s="266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  <c r="CA220" s="12"/>
      <c r="CB220" s="12"/>
      <c r="CC220" s="12"/>
      <c r="CD220" s="12"/>
      <c r="CE220" s="12"/>
      <c r="CF220" s="12"/>
      <c r="CG220" s="12"/>
      <c r="CH220" s="12"/>
      <c r="CI220" s="12"/>
      <c r="CJ220" s="12"/>
      <c r="CK220" s="12"/>
      <c r="CL220" s="12"/>
      <c r="CM220" s="12"/>
      <c r="CN220" s="12"/>
      <c r="CO220" s="12"/>
      <c r="CP220" s="12"/>
      <c r="CQ220" s="12"/>
      <c r="CR220" s="12"/>
      <c r="CS220" s="12"/>
      <c r="CT220" s="12"/>
      <c r="CU220" s="12"/>
      <c r="CV220" s="12"/>
      <c r="CW220" s="12"/>
      <c r="CX220" s="12"/>
      <c r="CY220" s="12"/>
      <c r="CZ220" s="12"/>
      <c r="DA220" s="12"/>
      <c r="DB220" s="12"/>
      <c r="DC220" s="12"/>
      <c r="DD220" s="12"/>
      <c r="DE220" s="12"/>
      <c r="DF220" s="12"/>
      <c r="DG220" s="12"/>
      <c r="DH220" s="12"/>
      <c r="DI220" s="12"/>
      <c r="DJ220" s="12"/>
      <c r="DK220" s="12"/>
      <c r="DL220" s="12"/>
      <c r="DM220" s="12"/>
      <c r="DN220" s="12"/>
      <c r="DO220" s="12"/>
      <c r="DP220" s="12"/>
      <c r="DQ220" s="12"/>
      <c r="DR220" s="12"/>
      <c r="DS220" s="12"/>
      <c r="DT220" s="12"/>
      <c r="DU220" s="12"/>
      <c r="DV220" s="12"/>
      <c r="DW220" s="12"/>
      <c r="DX220" s="12"/>
      <c r="DY220" s="12"/>
      <c r="DZ220" s="12"/>
      <c r="EA220" s="12"/>
      <c r="EB220" s="12"/>
      <c r="EC220" s="12"/>
      <c r="ED220" s="12"/>
      <c r="EE220" s="12"/>
      <c r="EF220" s="12"/>
      <c r="EG220" s="12"/>
      <c r="EH220" s="271"/>
    </row>
    <row r="221" spans="1:138" s="267" customFormat="1" ht="13.5">
      <c r="A221" s="266"/>
      <c r="B221" s="266"/>
      <c r="C221" s="266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  <c r="CA221" s="12"/>
      <c r="CB221" s="12"/>
      <c r="CC221" s="12"/>
      <c r="CD221" s="12"/>
      <c r="CE221" s="12"/>
      <c r="CF221" s="12"/>
      <c r="CG221" s="12"/>
      <c r="CH221" s="12"/>
      <c r="CI221" s="12"/>
      <c r="CJ221" s="12"/>
      <c r="CK221" s="12"/>
      <c r="CL221" s="12"/>
      <c r="CM221" s="12"/>
      <c r="CN221" s="12"/>
      <c r="CO221" s="12"/>
      <c r="CP221" s="12"/>
      <c r="CQ221" s="12"/>
      <c r="CR221" s="12"/>
      <c r="CS221" s="12"/>
      <c r="CT221" s="12"/>
      <c r="CU221" s="12"/>
      <c r="CV221" s="12"/>
      <c r="CW221" s="12"/>
      <c r="CX221" s="12"/>
      <c r="CY221" s="12"/>
      <c r="CZ221" s="12"/>
      <c r="DA221" s="12"/>
      <c r="DB221" s="12"/>
      <c r="DC221" s="12"/>
      <c r="DD221" s="12"/>
      <c r="DE221" s="12"/>
      <c r="DF221" s="12"/>
      <c r="DG221" s="12"/>
      <c r="DH221" s="12"/>
      <c r="DI221" s="12"/>
      <c r="DJ221" s="12"/>
      <c r="DK221" s="12"/>
      <c r="DL221" s="12"/>
      <c r="DM221" s="12"/>
      <c r="DN221" s="12"/>
      <c r="DO221" s="12"/>
      <c r="DP221" s="12"/>
      <c r="DQ221" s="12"/>
      <c r="DR221" s="12"/>
      <c r="DS221" s="12"/>
      <c r="DT221" s="12"/>
      <c r="DU221" s="12"/>
      <c r="DV221" s="12"/>
      <c r="DW221" s="12"/>
      <c r="DX221" s="12"/>
      <c r="DY221" s="12"/>
      <c r="DZ221" s="12"/>
      <c r="EA221" s="12"/>
      <c r="EB221" s="12"/>
      <c r="EC221" s="12"/>
      <c r="ED221" s="12"/>
      <c r="EE221" s="12"/>
      <c r="EF221" s="12"/>
      <c r="EG221" s="12"/>
      <c r="EH221" s="271"/>
    </row>
    <row r="222" spans="1:138" s="267" customFormat="1" ht="13.5">
      <c r="A222" s="266"/>
      <c r="B222" s="266"/>
      <c r="C222" s="266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  <c r="CA222" s="12"/>
      <c r="CB222" s="12"/>
      <c r="CC222" s="12"/>
      <c r="CD222" s="12"/>
      <c r="CE222" s="12"/>
      <c r="CF222" s="12"/>
      <c r="CG222" s="12"/>
      <c r="CH222" s="12"/>
      <c r="CI222" s="12"/>
      <c r="CJ222" s="12"/>
      <c r="CK222" s="12"/>
      <c r="CL222" s="12"/>
      <c r="CM222" s="12"/>
      <c r="CN222" s="12"/>
      <c r="CO222" s="12"/>
      <c r="CP222" s="12"/>
      <c r="CQ222" s="12"/>
      <c r="CR222" s="12"/>
      <c r="CS222" s="12"/>
      <c r="CT222" s="12"/>
      <c r="CU222" s="12"/>
      <c r="CV222" s="12"/>
      <c r="CW222" s="12"/>
      <c r="CX222" s="12"/>
      <c r="CY222" s="12"/>
      <c r="CZ222" s="12"/>
      <c r="DA222" s="12"/>
      <c r="DB222" s="12"/>
      <c r="DC222" s="12"/>
      <c r="DD222" s="12"/>
      <c r="DE222" s="12"/>
      <c r="DF222" s="12"/>
      <c r="DG222" s="12"/>
      <c r="DH222" s="12"/>
      <c r="DI222" s="12"/>
      <c r="DJ222" s="12"/>
      <c r="DK222" s="12"/>
      <c r="DL222" s="12"/>
      <c r="DM222" s="12"/>
      <c r="DN222" s="12"/>
      <c r="DO222" s="12"/>
      <c r="DP222" s="12"/>
      <c r="DQ222" s="12"/>
      <c r="DR222" s="12"/>
      <c r="DS222" s="12"/>
      <c r="DT222" s="12"/>
      <c r="DU222" s="12"/>
      <c r="DV222" s="12"/>
      <c r="DW222" s="12"/>
      <c r="DX222" s="12"/>
      <c r="DY222" s="12"/>
      <c r="DZ222" s="12"/>
      <c r="EA222" s="12"/>
      <c r="EB222" s="12"/>
      <c r="EC222" s="12"/>
      <c r="ED222" s="12"/>
      <c r="EE222" s="12"/>
      <c r="EF222" s="12"/>
      <c r="EG222" s="12"/>
      <c r="EH222" s="271"/>
    </row>
    <row r="223" spans="1:138" s="267" customFormat="1" ht="13.5">
      <c r="A223" s="266"/>
      <c r="B223" s="266"/>
      <c r="C223" s="266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BZ223" s="12"/>
      <c r="CA223" s="12"/>
      <c r="CB223" s="12"/>
      <c r="CC223" s="12"/>
      <c r="CD223" s="12"/>
      <c r="CE223" s="12"/>
      <c r="CF223" s="12"/>
      <c r="CG223" s="12"/>
      <c r="CH223" s="12"/>
      <c r="CI223" s="12"/>
      <c r="CJ223" s="12"/>
      <c r="CK223" s="12"/>
      <c r="CL223" s="12"/>
      <c r="CM223" s="12"/>
      <c r="CN223" s="12"/>
      <c r="CO223" s="12"/>
      <c r="CP223" s="12"/>
      <c r="CQ223" s="12"/>
      <c r="CR223" s="12"/>
      <c r="CS223" s="12"/>
      <c r="CT223" s="12"/>
      <c r="CU223" s="12"/>
      <c r="CV223" s="12"/>
      <c r="CW223" s="12"/>
      <c r="CX223" s="12"/>
      <c r="CY223" s="12"/>
      <c r="CZ223" s="12"/>
      <c r="DA223" s="12"/>
      <c r="DB223" s="12"/>
      <c r="DC223" s="12"/>
      <c r="DD223" s="12"/>
      <c r="DE223" s="12"/>
      <c r="DF223" s="12"/>
      <c r="DG223" s="12"/>
      <c r="DH223" s="12"/>
      <c r="DI223" s="12"/>
      <c r="DJ223" s="12"/>
      <c r="DK223" s="12"/>
      <c r="DL223" s="12"/>
      <c r="DM223" s="12"/>
      <c r="DN223" s="12"/>
      <c r="DO223" s="12"/>
      <c r="DP223" s="12"/>
      <c r="DQ223" s="12"/>
      <c r="DR223" s="12"/>
      <c r="DS223" s="12"/>
      <c r="DT223" s="12"/>
      <c r="DU223" s="12"/>
      <c r="DV223" s="12"/>
      <c r="DW223" s="12"/>
      <c r="DX223" s="12"/>
      <c r="DY223" s="12"/>
      <c r="DZ223" s="12"/>
      <c r="EA223" s="12"/>
      <c r="EB223" s="12"/>
      <c r="EC223" s="12"/>
      <c r="ED223" s="12"/>
      <c r="EE223" s="12"/>
      <c r="EF223" s="12"/>
      <c r="EG223" s="12"/>
      <c r="EH223" s="271"/>
    </row>
    <row r="224" spans="1:138" s="267" customFormat="1" ht="13.5">
      <c r="A224" s="266"/>
      <c r="B224" s="266"/>
      <c r="C224" s="266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  <c r="CA224" s="12"/>
      <c r="CB224" s="12"/>
      <c r="CC224" s="12"/>
      <c r="CD224" s="12"/>
      <c r="CE224" s="12"/>
      <c r="CF224" s="12"/>
      <c r="CG224" s="12"/>
      <c r="CH224" s="12"/>
      <c r="CI224" s="12"/>
      <c r="CJ224" s="12"/>
      <c r="CK224" s="12"/>
      <c r="CL224" s="12"/>
      <c r="CM224" s="12"/>
      <c r="CN224" s="12"/>
      <c r="CO224" s="12"/>
      <c r="CP224" s="12"/>
      <c r="CQ224" s="12"/>
      <c r="CR224" s="12"/>
      <c r="CS224" s="12"/>
      <c r="CT224" s="12"/>
      <c r="CU224" s="12"/>
      <c r="CV224" s="12"/>
      <c r="CW224" s="12"/>
      <c r="CX224" s="12"/>
      <c r="CY224" s="12"/>
      <c r="CZ224" s="12"/>
      <c r="DA224" s="12"/>
      <c r="DB224" s="12"/>
      <c r="DC224" s="12"/>
      <c r="DD224" s="12"/>
      <c r="DE224" s="12"/>
      <c r="DF224" s="12"/>
      <c r="DG224" s="12"/>
      <c r="DH224" s="12"/>
      <c r="DI224" s="12"/>
      <c r="DJ224" s="12"/>
      <c r="DK224" s="12"/>
      <c r="DL224" s="12"/>
      <c r="DM224" s="12"/>
      <c r="DN224" s="12"/>
      <c r="DO224" s="12"/>
      <c r="DP224" s="12"/>
      <c r="DQ224" s="12"/>
      <c r="DR224" s="12"/>
      <c r="DS224" s="12"/>
      <c r="DT224" s="12"/>
      <c r="DU224" s="12"/>
      <c r="DV224" s="12"/>
      <c r="DW224" s="12"/>
      <c r="DX224" s="12"/>
      <c r="DY224" s="12"/>
      <c r="DZ224" s="12"/>
      <c r="EA224" s="12"/>
      <c r="EB224" s="12"/>
      <c r="EC224" s="12"/>
      <c r="ED224" s="12"/>
      <c r="EE224" s="12"/>
      <c r="EF224" s="12"/>
      <c r="EG224" s="12"/>
      <c r="EH224" s="271"/>
    </row>
    <row r="225" spans="1:138" s="267" customFormat="1" ht="13.5">
      <c r="A225" s="266"/>
      <c r="B225" s="266"/>
      <c r="C225" s="266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  <c r="CA225" s="12"/>
      <c r="CB225" s="12"/>
      <c r="CC225" s="12"/>
      <c r="CD225" s="12"/>
      <c r="CE225" s="12"/>
      <c r="CF225" s="12"/>
      <c r="CG225" s="12"/>
      <c r="CH225" s="12"/>
      <c r="CI225" s="12"/>
      <c r="CJ225" s="12"/>
      <c r="CK225" s="12"/>
      <c r="CL225" s="12"/>
      <c r="CM225" s="12"/>
      <c r="CN225" s="12"/>
      <c r="CO225" s="12"/>
      <c r="CP225" s="12"/>
      <c r="CQ225" s="12"/>
      <c r="CR225" s="12"/>
      <c r="CS225" s="12"/>
      <c r="CT225" s="12"/>
      <c r="CU225" s="12"/>
      <c r="CV225" s="12"/>
      <c r="CW225" s="12"/>
      <c r="CX225" s="12"/>
      <c r="CY225" s="12"/>
      <c r="CZ225" s="12"/>
      <c r="DA225" s="12"/>
      <c r="DB225" s="12"/>
      <c r="DC225" s="12"/>
      <c r="DD225" s="12"/>
      <c r="DE225" s="12"/>
      <c r="DF225" s="12"/>
      <c r="DG225" s="12"/>
      <c r="DH225" s="12"/>
      <c r="DI225" s="12"/>
      <c r="DJ225" s="12"/>
      <c r="DK225" s="12"/>
      <c r="DL225" s="12"/>
      <c r="DM225" s="12"/>
      <c r="DN225" s="12"/>
      <c r="DO225" s="12"/>
      <c r="DP225" s="12"/>
      <c r="DQ225" s="12"/>
      <c r="DR225" s="12"/>
      <c r="DS225" s="12"/>
      <c r="DT225" s="12"/>
      <c r="DU225" s="12"/>
      <c r="DV225" s="12"/>
      <c r="DW225" s="12"/>
      <c r="DX225" s="12"/>
      <c r="DY225" s="12"/>
      <c r="DZ225" s="12"/>
      <c r="EA225" s="12"/>
      <c r="EB225" s="12"/>
      <c r="EC225" s="12"/>
      <c r="ED225" s="12"/>
      <c r="EE225" s="12"/>
      <c r="EF225" s="12"/>
      <c r="EG225" s="12"/>
      <c r="EH225" s="271"/>
    </row>
    <row r="226" spans="1:138" s="267" customFormat="1" ht="13.5">
      <c r="A226" s="266"/>
      <c r="B226" s="266"/>
      <c r="C226" s="266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  <c r="BZ226" s="12"/>
      <c r="CA226" s="12"/>
      <c r="CB226" s="12"/>
      <c r="CC226" s="12"/>
      <c r="CD226" s="12"/>
      <c r="CE226" s="12"/>
      <c r="CF226" s="12"/>
      <c r="CG226" s="12"/>
      <c r="CH226" s="12"/>
      <c r="CI226" s="12"/>
      <c r="CJ226" s="12"/>
      <c r="CK226" s="12"/>
      <c r="CL226" s="12"/>
      <c r="CM226" s="12"/>
      <c r="CN226" s="12"/>
      <c r="CO226" s="12"/>
      <c r="CP226" s="12"/>
      <c r="CQ226" s="12"/>
      <c r="CR226" s="12"/>
      <c r="CS226" s="12"/>
      <c r="CT226" s="12"/>
      <c r="CU226" s="12"/>
      <c r="CV226" s="12"/>
      <c r="CW226" s="12"/>
      <c r="CX226" s="12"/>
      <c r="CY226" s="12"/>
      <c r="CZ226" s="12"/>
      <c r="DA226" s="12"/>
      <c r="DB226" s="12"/>
      <c r="DC226" s="12"/>
      <c r="DD226" s="12"/>
      <c r="DE226" s="12"/>
      <c r="DF226" s="12"/>
      <c r="DG226" s="12"/>
      <c r="DH226" s="12"/>
      <c r="DI226" s="12"/>
      <c r="DJ226" s="12"/>
      <c r="DK226" s="12"/>
      <c r="DL226" s="12"/>
      <c r="DM226" s="12"/>
      <c r="DN226" s="12"/>
      <c r="DO226" s="12"/>
      <c r="DP226" s="12"/>
      <c r="DQ226" s="12"/>
      <c r="DR226" s="12"/>
      <c r="DS226" s="12"/>
      <c r="DT226" s="12"/>
      <c r="DU226" s="12"/>
      <c r="DV226" s="12"/>
      <c r="DW226" s="12"/>
      <c r="DX226" s="12"/>
      <c r="DY226" s="12"/>
      <c r="DZ226" s="12"/>
      <c r="EA226" s="12"/>
      <c r="EB226" s="12"/>
      <c r="EC226" s="12"/>
      <c r="ED226" s="12"/>
      <c r="EE226" s="12"/>
      <c r="EF226" s="12"/>
      <c r="EG226" s="12"/>
      <c r="EH226" s="271"/>
    </row>
    <row r="227" spans="1:138" s="267" customFormat="1" ht="13.5">
      <c r="A227" s="266"/>
      <c r="B227" s="266"/>
      <c r="C227" s="266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/>
      <c r="BW227" s="12"/>
      <c r="BX227" s="12"/>
      <c r="BY227" s="12"/>
      <c r="BZ227" s="12"/>
      <c r="CA227" s="12"/>
      <c r="CB227" s="12"/>
      <c r="CC227" s="12"/>
      <c r="CD227" s="12"/>
      <c r="CE227" s="12"/>
      <c r="CF227" s="12"/>
      <c r="CG227" s="12"/>
      <c r="CH227" s="12"/>
      <c r="CI227" s="12"/>
      <c r="CJ227" s="12"/>
      <c r="CK227" s="12"/>
      <c r="CL227" s="12"/>
      <c r="CM227" s="12"/>
      <c r="CN227" s="12"/>
      <c r="CO227" s="12"/>
      <c r="CP227" s="12"/>
      <c r="CQ227" s="12"/>
      <c r="CR227" s="12"/>
      <c r="CS227" s="12"/>
      <c r="CT227" s="12"/>
      <c r="CU227" s="12"/>
      <c r="CV227" s="12"/>
      <c r="CW227" s="12"/>
      <c r="CX227" s="12"/>
      <c r="CY227" s="12"/>
      <c r="CZ227" s="12"/>
      <c r="DA227" s="12"/>
      <c r="DB227" s="12"/>
      <c r="DC227" s="12"/>
      <c r="DD227" s="12"/>
      <c r="DE227" s="12"/>
      <c r="DF227" s="12"/>
      <c r="DG227" s="12"/>
      <c r="DH227" s="12"/>
      <c r="DI227" s="12"/>
      <c r="DJ227" s="12"/>
      <c r="DK227" s="12"/>
      <c r="DL227" s="12"/>
      <c r="DM227" s="12"/>
      <c r="DN227" s="12"/>
      <c r="DO227" s="12"/>
      <c r="DP227" s="12"/>
      <c r="DQ227" s="12"/>
      <c r="DR227" s="12"/>
      <c r="DS227" s="12"/>
      <c r="DT227" s="12"/>
      <c r="DU227" s="12"/>
      <c r="DV227" s="12"/>
      <c r="DW227" s="12"/>
      <c r="DX227" s="12"/>
      <c r="DY227" s="12"/>
      <c r="DZ227" s="12"/>
      <c r="EA227" s="12"/>
      <c r="EB227" s="12"/>
      <c r="EC227" s="12"/>
      <c r="ED227" s="12"/>
      <c r="EE227" s="12"/>
      <c r="EF227" s="12"/>
      <c r="EG227" s="12"/>
      <c r="EH227" s="271"/>
    </row>
    <row r="228" spans="1:138" s="267" customFormat="1" ht="13.5">
      <c r="A228" s="266"/>
      <c r="B228" s="266"/>
      <c r="C228" s="266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2"/>
      <c r="BX228" s="12"/>
      <c r="BY228" s="12"/>
      <c r="BZ228" s="12"/>
      <c r="CA228" s="12"/>
      <c r="CB228" s="12"/>
      <c r="CC228" s="12"/>
      <c r="CD228" s="12"/>
      <c r="CE228" s="12"/>
      <c r="CF228" s="12"/>
      <c r="CG228" s="12"/>
      <c r="CH228" s="12"/>
      <c r="CI228" s="12"/>
      <c r="CJ228" s="12"/>
      <c r="CK228" s="12"/>
      <c r="CL228" s="12"/>
      <c r="CM228" s="12"/>
      <c r="CN228" s="12"/>
      <c r="CO228" s="12"/>
      <c r="CP228" s="12"/>
      <c r="CQ228" s="12"/>
      <c r="CR228" s="12"/>
      <c r="CS228" s="12"/>
      <c r="CT228" s="12"/>
      <c r="CU228" s="12"/>
      <c r="CV228" s="12"/>
      <c r="CW228" s="12"/>
      <c r="CX228" s="12"/>
      <c r="CY228" s="12"/>
      <c r="CZ228" s="12"/>
      <c r="DA228" s="12"/>
      <c r="DB228" s="12"/>
      <c r="DC228" s="12"/>
      <c r="DD228" s="12"/>
      <c r="DE228" s="12"/>
      <c r="DF228" s="12"/>
      <c r="DG228" s="12"/>
      <c r="DH228" s="12"/>
      <c r="DI228" s="12"/>
      <c r="DJ228" s="12"/>
      <c r="DK228" s="12"/>
      <c r="DL228" s="12"/>
      <c r="DM228" s="12"/>
      <c r="DN228" s="12"/>
      <c r="DO228" s="12"/>
      <c r="DP228" s="12"/>
      <c r="DQ228" s="12"/>
      <c r="DR228" s="12"/>
      <c r="DS228" s="12"/>
      <c r="DT228" s="12"/>
      <c r="DU228" s="12"/>
      <c r="DV228" s="12"/>
      <c r="DW228" s="12"/>
      <c r="DX228" s="12"/>
      <c r="DY228" s="12"/>
      <c r="DZ228" s="12"/>
      <c r="EA228" s="12"/>
      <c r="EB228" s="12"/>
      <c r="EC228" s="12"/>
      <c r="ED228" s="12"/>
      <c r="EE228" s="12"/>
      <c r="EF228" s="12"/>
      <c r="EG228" s="12"/>
      <c r="EH228" s="271"/>
    </row>
    <row r="229" spans="1:138" s="267" customFormat="1" ht="13.5">
      <c r="A229" s="266"/>
      <c r="B229" s="266"/>
      <c r="C229" s="266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BZ229" s="12"/>
      <c r="CA229" s="12"/>
      <c r="CB229" s="12"/>
      <c r="CC229" s="12"/>
      <c r="CD229" s="12"/>
      <c r="CE229" s="12"/>
      <c r="CF229" s="12"/>
      <c r="CG229" s="12"/>
      <c r="CH229" s="12"/>
      <c r="CI229" s="12"/>
      <c r="CJ229" s="12"/>
      <c r="CK229" s="12"/>
      <c r="CL229" s="12"/>
      <c r="CM229" s="12"/>
      <c r="CN229" s="12"/>
      <c r="CO229" s="12"/>
      <c r="CP229" s="12"/>
      <c r="CQ229" s="12"/>
      <c r="CR229" s="12"/>
      <c r="CS229" s="12"/>
      <c r="CT229" s="12"/>
      <c r="CU229" s="12"/>
      <c r="CV229" s="12"/>
      <c r="CW229" s="12"/>
      <c r="CX229" s="12"/>
      <c r="CY229" s="12"/>
      <c r="CZ229" s="12"/>
      <c r="DA229" s="12"/>
      <c r="DB229" s="12"/>
      <c r="DC229" s="12"/>
      <c r="DD229" s="12"/>
      <c r="DE229" s="12"/>
      <c r="DF229" s="12"/>
      <c r="DG229" s="12"/>
      <c r="DH229" s="12"/>
      <c r="DI229" s="12"/>
      <c r="DJ229" s="12"/>
      <c r="DK229" s="12"/>
      <c r="DL229" s="12"/>
      <c r="DM229" s="12"/>
      <c r="DN229" s="12"/>
      <c r="DO229" s="12"/>
      <c r="DP229" s="12"/>
      <c r="DQ229" s="12"/>
      <c r="DR229" s="12"/>
      <c r="DS229" s="12"/>
      <c r="DT229" s="12"/>
      <c r="DU229" s="12"/>
      <c r="DV229" s="12"/>
      <c r="DW229" s="12"/>
      <c r="DX229" s="12"/>
      <c r="DY229" s="12"/>
      <c r="DZ229" s="12"/>
      <c r="EA229" s="12"/>
      <c r="EB229" s="12"/>
      <c r="EC229" s="12"/>
      <c r="ED229" s="12"/>
      <c r="EE229" s="12"/>
      <c r="EF229" s="12"/>
      <c r="EG229" s="12"/>
      <c r="EH229" s="271"/>
    </row>
    <row r="230" spans="1:138" s="267" customFormat="1" ht="13.5">
      <c r="A230" s="266"/>
      <c r="B230" s="266"/>
      <c r="C230" s="266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  <c r="BZ230" s="12"/>
      <c r="CA230" s="12"/>
      <c r="CB230" s="12"/>
      <c r="CC230" s="12"/>
      <c r="CD230" s="12"/>
      <c r="CE230" s="12"/>
      <c r="CF230" s="12"/>
      <c r="CG230" s="12"/>
      <c r="CH230" s="12"/>
      <c r="CI230" s="12"/>
      <c r="CJ230" s="12"/>
      <c r="CK230" s="12"/>
      <c r="CL230" s="12"/>
      <c r="CM230" s="12"/>
      <c r="CN230" s="12"/>
      <c r="CO230" s="12"/>
      <c r="CP230" s="12"/>
      <c r="CQ230" s="12"/>
      <c r="CR230" s="12"/>
      <c r="CS230" s="12"/>
      <c r="CT230" s="12"/>
      <c r="CU230" s="12"/>
      <c r="CV230" s="12"/>
      <c r="CW230" s="12"/>
      <c r="CX230" s="12"/>
      <c r="CY230" s="12"/>
      <c r="CZ230" s="12"/>
      <c r="DA230" s="12"/>
      <c r="DB230" s="12"/>
      <c r="DC230" s="12"/>
      <c r="DD230" s="12"/>
      <c r="DE230" s="12"/>
      <c r="DF230" s="12"/>
      <c r="DG230" s="12"/>
      <c r="DH230" s="12"/>
      <c r="DI230" s="12"/>
      <c r="DJ230" s="12"/>
      <c r="DK230" s="12"/>
      <c r="DL230" s="12"/>
      <c r="DM230" s="12"/>
      <c r="DN230" s="12"/>
      <c r="DO230" s="12"/>
      <c r="DP230" s="12"/>
      <c r="DQ230" s="12"/>
      <c r="DR230" s="12"/>
      <c r="DS230" s="12"/>
      <c r="DT230" s="12"/>
      <c r="DU230" s="12"/>
      <c r="DV230" s="12"/>
      <c r="DW230" s="12"/>
      <c r="DX230" s="12"/>
      <c r="DY230" s="12"/>
      <c r="DZ230" s="12"/>
      <c r="EA230" s="12"/>
      <c r="EB230" s="12"/>
      <c r="EC230" s="12"/>
      <c r="ED230" s="12"/>
      <c r="EE230" s="12"/>
      <c r="EF230" s="12"/>
      <c r="EG230" s="12"/>
      <c r="EH230" s="271"/>
    </row>
    <row r="231" spans="1:138" s="267" customFormat="1" ht="13.5">
      <c r="A231" s="266"/>
      <c r="B231" s="266"/>
      <c r="C231" s="266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12"/>
      <c r="BZ231" s="12"/>
      <c r="CA231" s="12"/>
      <c r="CB231" s="12"/>
      <c r="CC231" s="12"/>
      <c r="CD231" s="12"/>
      <c r="CE231" s="12"/>
      <c r="CF231" s="12"/>
      <c r="CG231" s="12"/>
      <c r="CH231" s="12"/>
      <c r="CI231" s="12"/>
      <c r="CJ231" s="12"/>
      <c r="CK231" s="12"/>
      <c r="CL231" s="12"/>
      <c r="CM231" s="12"/>
      <c r="CN231" s="12"/>
      <c r="CO231" s="12"/>
      <c r="CP231" s="12"/>
      <c r="CQ231" s="12"/>
      <c r="CR231" s="12"/>
      <c r="CS231" s="12"/>
      <c r="CT231" s="12"/>
      <c r="CU231" s="12"/>
      <c r="CV231" s="12"/>
      <c r="CW231" s="12"/>
      <c r="CX231" s="12"/>
      <c r="CY231" s="12"/>
      <c r="CZ231" s="12"/>
      <c r="DA231" s="12"/>
      <c r="DB231" s="12"/>
      <c r="DC231" s="12"/>
      <c r="DD231" s="12"/>
      <c r="DE231" s="12"/>
      <c r="DF231" s="12"/>
      <c r="DG231" s="12"/>
      <c r="DH231" s="12"/>
      <c r="DI231" s="12"/>
      <c r="DJ231" s="12"/>
      <c r="DK231" s="12"/>
      <c r="DL231" s="12"/>
      <c r="DM231" s="12"/>
      <c r="DN231" s="12"/>
      <c r="DO231" s="12"/>
      <c r="DP231" s="12"/>
      <c r="DQ231" s="12"/>
      <c r="DR231" s="12"/>
      <c r="DS231" s="12"/>
      <c r="DT231" s="12"/>
      <c r="DU231" s="12"/>
      <c r="DV231" s="12"/>
      <c r="DW231" s="12"/>
      <c r="DX231" s="12"/>
      <c r="DY231" s="12"/>
      <c r="DZ231" s="12"/>
      <c r="EA231" s="12"/>
      <c r="EB231" s="12"/>
      <c r="EC231" s="12"/>
      <c r="ED231" s="12"/>
      <c r="EE231" s="12"/>
      <c r="EF231" s="12"/>
      <c r="EG231" s="12"/>
      <c r="EH231" s="271"/>
    </row>
    <row r="232" spans="1:138" s="267" customFormat="1" ht="13.5">
      <c r="A232" s="266"/>
      <c r="B232" s="266"/>
      <c r="C232" s="266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  <c r="BY232" s="12"/>
      <c r="BZ232" s="12"/>
      <c r="CA232" s="12"/>
      <c r="CB232" s="12"/>
      <c r="CC232" s="12"/>
      <c r="CD232" s="12"/>
      <c r="CE232" s="12"/>
      <c r="CF232" s="12"/>
      <c r="CG232" s="12"/>
      <c r="CH232" s="12"/>
      <c r="CI232" s="12"/>
      <c r="CJ232" s="12"/>
      <c r="CK232" s="12"/>
      <c r="CL232" s="12"/>
      <c r="CM232" s="12"/>
      <c r="CN232" s="12"/>
      <c r="CO232" s="12"/>
      <c r="CP232" s="12"/>
      <c r="CQ232" s="12"/>
      <c r="CR232" s="12"/>
      <c r="CS232" s="12"/>
      <c r="CT232" s="12"/>
      <c r="CU232" s="12"/>
      <c r="CV232" s="12"/>
      <c r="CW232" s="12"/>
      <c r="CX232" s="12"/>
      <c r="CY232" s="12"/>
      <c r="CZ232" s="12"/>
      <c r="DA232" s="12"/>
      <c r="DB232" s="12"/>
      <c r="DC232" s="12"/>
      <c r="DD232" s="12"/>
      <c r="DE232" s="12"/>
      <c r="DF232" s="12"/>
      <c r="DG232" s="12"/>
      <c r="DH232" s="12"/>
      <c r="DI232" s="12"/>
      <c r="DJ232" s="12"/>
      <c r="DK232" s="12"/>
      <c r="DL232" s="12"/>
      <c r="DM232" s="12"/>
      <c r="DN232" s="12"/>
      <c r="DO232" s="12"/>
      <c r="DP232" s="12"/>
      <c r="DQ232" s="12"/>
      <c r="DR232" s="12"/>
      <c r="DS232" s="12"/>
      <c r="DT232" s="12"/>
      <c r="DU232" s="12"/>
      <c r="DV232" s="12"/>
      <c r="DW232" s="12"/>
      <c r="DX232" s="12"/>
      <c r="DY232" s="12"/>
      <c r="DZ232" s="12"/>
      <c r="EA232" s="12"/>
      <c r="EB232" s="12"/>
      <c r="EC232" s="12"/>
      <c r="ED232" s="12"/>
      <c r="EE232" s="12"/>
      <c r="EF232" s="12"/>
      <c r="EG232" s="12"/>
      <c r="EH232" s="271"/>
    </row>
    <row r="233" spans="1:138" s="267" customFormat="1" ht="13.5">
      <c r="A233" s="266"/>
      <c r="B233" s="266"/>
      <c r="C233" s="266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  <c r="BW233" s="12"/>
      <c r="BX233" s="12"/>
      <c r="BY233" s="12"/>
      <c r="BZ233" s="12"/>
      <c r="CA233" s="12"/>
      <c r="CB233" s="12"/>
      <c r="CC233" s="12"/>
      <c r="CD233" s="12"/>
      <c r="CE233" s="12"/>
      <c r="CF233" s="12"/>
      <c r="CG233" s="12"/>
      <c r="CH233" s="12"/>
      <c r="CI233" s="12"/>
      <c r="CJ233" s="12"/>
      <c r="CK233" s="12"/>
      <c r="CL233" s="12"/>
      <c r="CM233" s="12"/>
      <c r="CN233" s="12"/>
      <c r="CO233" s="12"/>
      <c r="CP233" s="12"/>
      <c r="CQ233" s="12"/>
      <c r="CR233" s="12"/>
      <c r="CS233" s="12"/>
      <c r="CT233" s="12"/>
      <c r="CU233" s="12"/>
      <c r="CV233" s="12"/>
      <c r="CW233" s="12"/>
      <c r="CX233" s="12"/>
      <c r="CY233" s="12"/>
      <c r="CZ233" s="12"/>
      <c r="DA233" s="12"/>
      <c r="DB233" s="12"/>
      <c r="DC233" s="12"/>
      <c r="DD233" s="12"/>
      <c r="DE233" s="12"/>
      <c r="DF233" s="12"/>
      <c r="DG233" s="12"/>
      <c r="DH233" s="12"/>
      <c r="DI233" s="12"/>
      <c r="DJ233" s="12"/>
      <c r="DK233" s="12"/>
      <c r="DL233" s="12"/>
      <c r="DM233" s="12"/>
      <c r="DN233" s="12"/>
      <c r="DO233" s="12"/>
      <c r="DP233" s="12"/>
      <c r="DQ233" s="12"/>
      <c r="DR233" s="12"/>
      <c r="DS233" s="12"/>
      <c r="DT233" s="12"/>
      <c r="DU233" s="12"/>
      <c r="DV233" s="12"/>
      <c r="DW233" s="12"/>
      <c r="DX233" s="12"/>
      <c r="DY233" s="12"/>
      <c r="DZ233" s="12"/>
      <c r="EA233" s="12"/>
      <c r="EB233" s="12"/>
      <c r="EC233" s="12"/>
      <c r="ED233" s="12"/>
      <c r="EE233" s="12"/>
      <c r="EF233" s="12"/>
      <c r="EG233" s="12"/>
      <c r="EH233" s="271"/>
    </row>
    <row r="234" spans="1:138" s="267" customFormat="1" ht="13.5">
      <c r="A234" s="266"/>
      <c r="B234" s="266"/>
      <c r="C234" s="266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  <c r="BT234" s="12"/>
      <c r="BU234" s="12"/>
      <c r="BV234" s="12"/>
      <c r="BW234" s="12"/>
      <c r="BX234" s="12"/>
      <c r="BY234" s="12"/>
      <c r="BZ234" s="12"/>
      <c r="CA234" s="12"/>
      <c r="CB234" s="12"/>
      <c r="CC234" s="12"/>
      <c r="CD234" s="12"/>
      <c r="CE234" s="12"/>
      <c r="CF234" s="12"/>
      <c r="CG234" s="12"/>
      <c r="CH234" s="12"/>
      <c r="CI234" s="12"/>
      <c r="CJ234" s="12"/>
      <c r="CK234" s="12"/>
      <c r="CL234" s="12"/>
      <c r="CM234" s="12"/>
      <c r="CN234" s="12"/>
      <c r="CO234" s="12"/>
      <c r="CP234" s="12"/>
      <c r="CQ234" s="12"/>
      <c r="CR234" s="12"/>
      <c r="CS234" s="12"/>
      <c r="CT234" s="12"/>
      <c r="CU234" s="12"/>
      <c r="CV234" s="12"/>
      <c r="CW234" s="12"/>
      <c r="CX234" s="12"/>
      <c r="CY234" s="12"/>
      <c r="CZ234" s="12"/>
      <c r="DA234" s="12"/>
      <c r="DB234" s="12"/>
      <c r="DC234" s="12"/>
      <c r="DD234" s="12"/>
      <c r="DE234" s="12"/>
      <c r="DF234" s="12"/>
      <c r="DG234" s="12"/>
      <c r="DH234" s="12"/>
      <c r="DI234" s="12"/>
      <c r="DJ234" s="12"/>
      <c r="DK234" s="12"/>
      <c r="DL234" s="12"/>
      <c r="DM234" s="12"/>
      <c r="DN234" s="12"/>
      <c r="DO234" s="12"/>
      <c r="DP234" s="12"/>
      <c r="DQ234" s="12"/>
      <c r="DR234" s="12"/>
      <c r="DS234" s="12"/>
      <c r="DT234" s="12"/>
      <c r="DU234" s="12"/>
      <c r="DV234" s="12"/>
      <c r="DW234" s="12"/>
      <c r="DX234" s="12"/>
      <c r="DY234" s="12"/>
      <c r="DZ234" s="12"/>
      <c r="EA234" s="12"/>
      <c r="EB234" s="12"/>
      <c r="EC234" s="12"/>
      <c r="ED234" s="12"/>
      <c r="EE234" s="12"/>
      <c r="EF234" s="12"/>
      <c r="EG234" s="12"/>
      <c r="EH234" s="271"/>
    </row>
    <row r="235" spans="1:138" s="267" customFormat="1" ht="13.5">
      <c r="A235" s="266"/>
      <c r="B235" s="266"/>
      <c r="C235" s="266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  <c r="BU235" s="12"/>
      <c r="BV235" s="12"/>
      <c r="BW235" s="12"/>
      <c r="BX235" s="12"/>
      <c r="BY235" s="12"/>
      <c r="BZ235" s="12"/>
      <c r="CA235" s="12"/>
      <c r="CB235" s="12"/>
      <c r="CC235" s="12"/>
      <c r="CD235" s="12"/>
      <c r="CE235" s="12"/>
      <c r="CF235" s="12"/>
      <c r="CG235" s="12"/>
      <c r="CH235" s="12"/>
      <c r="CI235" s="12"/>
      <c r="CJ235" s="12"/>
      <c r="CK235" s="12"/>
      <c r="CL235" s="12"/>
      <c r="CM235" s="12"/>
      <c r="CN235" s="12"/>
      <c r="CO235" s="12"/>
      <c r="CP235" s="12"/>
      <c r="CQ235" s="12"/>
      <c r="CR235" s="12"/>
      <c r="CS235" s="12"/>
      <c r="CT235" s="12"/>
      <c r="CU235" s="12"/>
      <c r="CV235" s="12"/>
      <c r="CW235" s="12"/>
      <c r="CX235" s="12"/>
      <c r="CY235" s="12"/>
      <c r="CZ235" s="12"/>
      <c r="DA235" s="12"/>
      <c r="DB235" s="12"/>
      <c r="DC235" s="12"/>
      <c r="DD235" s="12"/>
      <c r="DE235" s="12"/>
      <c r="DF235" s="12"/>
      <c r="DG235" s="12"/>
      <c r="DH235" s="12"/>
      <c r="DI235" s="12"/>
      <c r="DJ235" s="12"/>
      <c r="DK235" s="12"/>
      <c r="DL235" s="12"/>
      <c r="DM235" s="12"/>
      <c r="DN235" s="12"/>
      <c r="DO235" s="12"/>
      <c r="DP235" s="12"/>
      <c r="DQ235" s="12"/>
      <c r="DR235" s="12"/>
      <c r="DS235" s="12"/>
      <c r="DT235" s="12"/>
      <c r="DU235" s="12"/>
      <c r="DV235" s="12"/>
      <c r="DW235" s="12"/>
      <c r="DX235" s="12"/>
      <c r="DY235" s="12"/>
      <c r="DZ235" s="12"/>
      <c r="EA235" s="12"/>
      <c r="EB235" s="12"/>
      <c r="EC235" s="12"/>
      <c r="ED235" s="12"/>
      <c r="EE235" s="12"/>
      <c r="EF235" s="12"/>
      <c r="EG235" s="12"/>
      <c r="EH235" s="271"/>
    </row>
    <row r="236" spans="1:138" s="267" customFormat="1" ht="13.5">
      <c r="A236" s="266"/>
      <c r="B236" s="266"/>
      <c r="C236" s="266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/>
      <c r="BW236" s="12"/>
      <c r="BX236" s="12"/>
      <c r="BY236" s="12"/>
      <c r="BZ236" s="12"/>
      <c r="CA236" s="12"/>
      <c r="CB236" s="12"/>
      <c r="CC236" s="12"/>
      <c r="CD236" s="12"/>
      <c r="CE236" s="12"/>
      <c r="CF236" s="12"/>
      <c r="CG236" s="12"/>
      <c r="CH236" s="12"/>
      <c r="CI236" s="12"/>
      <c r="CJ236" s="12"/>
      <c r="CK236" s="12"/>
      <c r="CL236" s="12"/>
      <c r="CM236" s="12"/>
      <c r="CN236" s="12"/>
      <c r="CO236" s="12"/>
      <c r="CP236" s="12"/>
      <c r="CQ236" s="12"/>
      <c r="CR236" s="12"/>
      <c r="CS236" s="12"/>
      <c r="CT236" s="12"/>
      <c r="CU236" s="12"/>
      <c r="CV236" s="12"/>
      <c r="CW236" s="12"/>
      <c r="CX236" s="12"/>
      <c r="CY236" s="12"/>
      <c r="CZ236" s="12"/>
      <c r="DA236" s="12"/>
      <c r="DB236" s="12"/>
      <c r="DC236" s="12"/>
      <c r="DD236" s="12"/>
      <c r="DE236" s="12"/>
      <c r="DF236" s="12"/>
      <c r="DG236" s="12"/>
      <c r="DH236" s="12"/>
      <c r="DI236" s="12"/>
      <c r="DJ236" s="12"/>
      <c r="DK236" s="12"/>
      <c r="DL236" s="12"/>
      <c r="DM236" s="12"/>
      <c r="DN236" s="12"/>
      <c r="DO236" s="12"/>
      <c r="DP236" s="12"/>
      <c r="DQ236" s="12"/>
      <c r="DR236" s="12"/>
      <c r="DS236" s="12"/>
      <c r="DT236" s="12"/>
      <c r="DU236" s="12"/>
      <c r="DV236" s="12"/>
      <c r="DW236" s="12"/>
      <c r="DX236" s="12"/>
      <c r="DY236" s="12"/>
      <c r="DZ236" s="12"/>
      <c r="EA236" s="12"/>
      <c r="EB236" s="12"/>
      <c r="EC236" s="12"/>
      <c r="ED236" s="12"/>
      <c r="EE236" s="12"/>
      <c r="EF236" s="12"/>
      <c r="EG236" s="12"/>
      <c r="EH236" s="271"/>
    </row>
    <row r="237" spans="1:138" s="267" customFormat="1" ht="13.5">
      <c r="A237" s="266"/>
      <c r="B237" s="266"/>
      <c r="C237" s="266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  <c r="BT237" s="12"/>
      <c r="BU237" s="12"/>
      <c r="BV237" s="12"/>
      <c r="BW237" s="12"/>
      <c r="BX237" s="12"/>
      <c r="BY237" s="12"/>
      <c r="BZ237" s="12"/>
      <c r="CA237" s="12"/>
      <c r="CB237" s="12"/>
      <c r="CC237" s="12"/>
      <c r="CD237" s="12"/>
      <c r="CE237" s="12"/>
      <c r="CF237" s="12"/>
      <c r="CG237" s="12"/>
      <c r="CH237" s="12"/>
      <c r="CI237" s="12"/>
      <c r="CJ237" s="12"/>
      <c r="CK237" s="12"/>
      <c r="CL237" s="12"/>
      <c r="CM237" s="12"/>
      <c r="CN237" s="12"/>
      <c r="CO237" s="12"/>
      <c r="CP237" s="12"/>
      <c r="CQ237" s="12"/>
      <c r="CR237" s="12"/>
      <c r="CS237" s="12"/>
      <c r="CT237" s="12"/>
      <c r="CU237" s="12"/>
      <c r="CV237" s="12"/>
      <c r="CW237" s="12"/>
      <c r="CX237" s="12"/>
      <c r="CY237" s="12"/>
      <c r="CZ237" s="12"/>
      <c r="DA237" s="12"/>
      <c r="DB237" s="12"/>
      <c r="DC237" s="12"/>
      <c r="DD237" s="12"/>
      <c r="DE237" s="12"/>
      <c r="DF237" s="12"/>
      <c r="DG237" s="12"/>
      <c r="DH237" s="12"/>
      <c r="DI237" s="12"/>
      <c r="DJ237" s="12"/>
      <c r="DK237" s="12"/>
      <c r="DL237" s="12"/>
      <c r="DM237" s="12"/>
      <c r="DN237" s="12"/>
      <c r="DO237" s="12"/>
      <c r="DP237" s="12"/>
      <c r="DQ237" s="12"/>
      <c r="DR237" s="12"/>
      <c r="DS237" s="12"/>
      <c r="DT237" s="12"/>
      <c r="DU237" s="12"/>
      <c r="DV237" s="12"/>
      <c r="DW237" s="12"/>
      <c r="DX237" s="12"/>
      <c r="DY237" s="12"/>
      <c r="DZ237" s="12"/>
      <c r="EA237" s="12"/>
      <c r="EB237" s="12"/>
      <c r="EC237" s="12"/>
      <c r="ED237" s="12"/>
      <c r="EE237" s="12"/>
      <c r="EF237" s="12"/>
      <c r="EG237" s="12"/>
      <c r="EH237" s="271"/>
    </row>
    <row r="238" spans="1:138" s="267" customFormat="1" ht="13.5">
      <c r="A238" s="266"/>
      <c r="B238" s="266"/>
      <c r="C238" s="266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  <c r="BT238" s="12"/>
      <c r="BU238" s="12"/>
      <c r="BV238" s="12"/>
      <c r="BW238" s="12"/>
      <c r="BX238" s="12"/>
      <c r="BY238" s="12"/>
      <c r="BZ238" s="12"/>
      <c r="CA238" s="12"/>
      <c r="CB238" s="12"/>
      <c r="CC238" s="12"/>
      <c r="CD238" s="12"/>
      <c r="CE238" s="12"/>
      <c r="CF238" s="12"/>
      <c r="CG238" s="12"/>
      <c r="CH238" s="12"/>
      <c r="CI238" s="12"/>
      <c r="CJ238" s="12"/>
      <c r="CK238" s="12"/>
      <c r="CL238" s="12"/>
      <c r="CM238" s="12"/>
      <c r="CN238" s="12"/>
      <c r="CO238" s="12"/>
      <c r="CP238" s="12"/>
      <c r="CQ238" s="12"/>
      <c r="CR238" s="12"/>
      <c r="CS238" s="12"/>
      <c r="CT238" s="12"/>
      <c r="CU238" s="12"/>
      <c r="CV238" s="12"/>
      <c r="CW238" s="12"/>
      <c r="CX238" s="12"/>
      <c r="CY238" s="12"/>
      <c r="CZ238" s="12"/>
      <c r="DA238" s="12"/>
      <c r="DB238" s="12"/>
      <c r="DC238" s="12"/>
      <c r="DD238" s="12"/>
      <c r="DE238" s="12"/>
      <c r="DF238" s="12"/>
      <c r="DG238" s="12"/>
      <c r="DH238" s="12"/>
      <c r="DI238" s="12"/>
      <c r="DJ238" s="12"/>
      <c r="DK238" s="12"/>
      <c r="DL238" s="12"/>
      <c r="DM238" s="12"/>
      <c r="DN238" s="12"/>
      <c r="DO238" s="12"/>
      <c r="DP238" s="12"/>
      <c r="DQ238" s="12"/>
      <c r="DR238" s="12"/>
      <c r="DS238" s="12"/>
      <c r="DT238" s="12"/>
      <c r="DU238" s="12"/>
      <c r="DV238" s="12"/>
      <c r="DW238" s="12"/>
      <c r="DX238" s="12"/>
      <c r="DY238" s="12"/>
      <c r="DZ238" s="12"/>
      <c r="EA238" s="12"/>
      <c r="EB238" s="12"/>
      <c r="EC238" s="12"/>
      <c r="ED238" s="12"/>
      <c r="EE238" s="12"/>
      <c r="EF238" s="12"/>
      <c r="EG238" s="12"/>
      <c r="EH238" s="271"/>
    </row>
    <row r="239" spans="1:138" s="267" customFormat="1" ht="13.5">
      <c r="A239" s="266"/>
      <c r="B239" s="266"/>
      <c r="C239" s="266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12"/>
      <c r="BS239" s="12"/>
      <c r="BT239" s="12"/>
      <c r="BU239" s="12"/>
      <c r="BV239" s="12"/>
      <c r="BW239" s="12"/>
      <c r="BX239" s="12"/>
      <c r="BY239" s="12"/>
      <c r="BZ239" s="12"/>
      <c r="CA239" s="12"/>
      <c r="CB239" s="12"/>
      <c r="CC239" s="12"/>
      <c r="CD239" s="12"/>
      <c r="CE239" s="12"/>
      <c r="CF239" s="12"/>
      <c r="CG239" s="12"/>
      <c r="CH239" s="12"/>
      <c r="CI239" s="12"/>
      <c r="CJ239" s="12"/>
      <c r="CK239" s="12"/>
      <c r="CL239" s="12"/>
      <c r="CM239" s="12"/>
      <c r="CN239" s="12"/>
      <c r="CO239" s="12"/>
      <c r="CP239" s="12"/>
      <c r="CQ239" s="12"/>
      <c r="CR239" s="12"/>
      <c r="CS239" s="12"/>
      <c r="CT239" s="12"/>
      <c r="CU239" s="12"/>
      <c r="CV239" s="12"/>
      <c r="CW239" s="12"/>
      <c r="CX239" s="12"/>
      <c r="CY239" s="12"/>
      <c r="CZ239" s="12"/>
      <c r="DA239" s="12"/>
      <c r="DB239" s="12"/>
      <c r="DC239" s="12"/>
      <c r="DD239" s="12"/>
      <c r="DE239" s="12"/>
      <c r="DF239" s="12"/>
      <c r="DG239" s="12"/>
      <c r="DH239" s="12"/>
      <c r="DI239" s="12"/>
      <c r="DJ239" s="12"/>
      <c r="DK239" s="12"/>
      <c r="DL239" s="12"/>
      <c r="DM239" s="12"/>
      <c r="DN239" s="12"/>
      <c r="DO239" s="12"/>
      <c r="DP239" s="12"/>
      <c r="DQ239" s="12"/>
      <c r="DR239" s="12"/>
      <c r="DS239" s="12"/>
      <c r="DT239" s="12"/>
      <c r="DU239" s="12"/>
      <c r="DV239" s="12"/>
      <c r="DW239" s="12"/>
      <c r="DX239" s="12"/>
      <c r="DY239" s="12"/>
      <c r="DZ239" s="12"/>
      <c r="EA239" s="12"/>
      <c r="EB239" s="12"/>
      <c r="EC239" s="12"/>
      <c r="ED239" s="12"/>
      <c r="EE239" s="12"/>
      <c r="EF239" s="12"/>
      <c r="EG239" s="12"/>
      <c r="EH239" s="271"/>
    </row>
    <row r="240" spans="1:138" s="267" customFormat="1" ht="13.5">
      <c r="A240" s="266"/>
      <c r="B240" s="266"/>
      <c r="C240" s="266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/>
      <c r="BW240" s="12"/>
      <c r="BX240" s="12"/>
      <c r="BY240" s="12"/>
      <c r="BZ240" s="12"/>
      <c r="CA240" s="12"/>
      <c r="CB240" s="12"/>
      <c r="CC240" s="12"/>
      <c r="CD240" s="12"/>
      <c r="CE240" s="12"/>
      <c r="CF240" s="12"/>
      <c r="CG240" s="12"/>
      <c r="CH240" s="12"/>
      <c r="CI240" s="12"/>
      <c r="CJ240" s="12"/>
      <c r="CK240" s="12"/>
      <c r="CL240" s="12"/>
      <c r="CM240" s="12"/>
      <c r="CN240" s="12"/>
      <c r="CO240" s="12"/>
      <c r="CP240" s="12"/>
      <c r="CQ240" s="12"/>
      <c r="CR240" s="12"/>
      <c r="CS240" s="12"/>
      <c r="CT240" s="12"/>
      <c r="CU240" s="12"/>
      <c r="CV240" s="12"/>
      <c r="CW240" s="12"/>
      <c r="CX240" s="12"/>
      <c r="CY240" s="12"/>
      <c r="CZ240" s="12"/>
      <c r="DA240" s="12"/>
      <c r="DB240" s="12"/>
      <c r="DC240" s="12"/>
      <c r="DD240" s="12"/>
      <c r="DE240" s="12"/>
      <c r="DF240" s="12"/>
      <c r="DG240" s="12"/>
      <c r="DH240" s="12"/>
      <c r="DI240" s="12"/>
      <c r="DJ240" s="12"/>
      <c r="DK240" s="12"/>
      <c r="DL240" s="12"/>
      <c r="DM240" s="12"/>
      <c r="DN240" s="12"/>
      <c r="DO240" s="12"/>
      <c r="DP240" s="12"/>
      <c r="DQ240" s="12"/>
      <c r="DR240" s="12"/>
      <c r="DS240" s="12"/>
      <c r="DT240" s="12"/>
      <c r="DU240" s="12"/>
      <c r="DV240" s="12"/>
      <c r="DW240" s="12"/>
      <c r="DX240" s="12"/>
      <c r="DY240" s="12"/>
      <c r="DZ240" s="12"/>
      <c r="EA240" s="12"/>
      <c r="EB240" s="12"/>
      <c r="EC240" s="12"/>
      <c r="ED240" s="12"/>
      <c r="EE240" s="12"/>
      <c r="EF240" s="12"/>
      <c r="EG240" s="12"/>
      <c r="EH240" s="271"/>
    </row>
    <row r="241" spans="1:138" s="267" customFormat="1" ht="13.5">
      <c r="A241" s="266"/>
      <c r="B241" s="266"/>
      <c r="C241" s="266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12"/>
      <c r="BT241" s="12"/>
      <c r="BU241" s="12"/>
      <c r="BV241" s="12"/>
      <c r="BW241" s="12"/>
      <c r="BX241" s="12"/>
      <c r="BY241" s="12"/>
      <c r="BZ241" s="12"/>
      <c r="CA241" s="12"/>
      <c r="CB241" s="12"/>
      <c r="CC241" s="12"/>
      <c r="CD241" s="12"/>
      <c r="CE241" s="12"/>
      <c r="CF241" s="12"/>
      <c r="CG241" s="12"/>
      <c r="CH241" s="12"/>
      <c r="CI241" s="12"/>
      <c r="CJ241" s="12"/>
      <c r="CK241" s="12"/>
      <c r="CL241" s="12"/>
      <c r="CM241" s="12"/>
      <c r="CN241" s="12"/>
      <c r="CO241" s="12"/>
      <c r="CP241" s="12"/>
      <c r="CQ241" s="12"/>
      <c r="CR241" s="12"/>
      <c r="CS241" s="12"/>
      <c r="CT241" s="12"/>
      <c r="CU241" s="12"/>
      <c r="CV241" s="12"/>
      <c r="CW241" s="12"/>
      <c r="CX241" s="12"/>
      <c r="CY241" s="12"/>
      <c r="CZ241" s="12"/>
      <c r="DA241" s="12"/>
      <c r="DB241" s="12"/>
      <c r="DC241" s="12"/>
      <c r="DD241" s="12"/>
      <c r="DE241" s="12"/>
      <c r="DF241" s="12"/>
      <c r="DG241" s="12"/>
      <c r="DH241" s="12"/>
      <c r="DI241" s="12"/>
      <c r="DJ241" s="12"/>
      <c r="DK241" s="12"/>
      <c r="DL241" s="12"/>
      <c r="DM241" s="12"/>
      <c r="DN241" s="12"/>
      <c r="DO241" s="12"/>
      <c r="DP241" s="12"/>
      <c r="DQ241" s="12"/>
      <c r="DR241" s="12"/>
      <c r="DS241" s="12"/>
      <c r="DT241" s="12"/>
      <c r="DU241" s="12"/>
      <c r="DV241" s="12"/>
      <c r="DW241" s="12"/>
      <c r="DX241" s="12"/>
      <c r="DY241" s="12"/>
      <c r="DZ241" s="12"/>
      <c r="EA241" s="12"/>
      <c r="EB241" s="12"/>
      <c r="EC241" s="12"/>
      <c r="ED241" s="12"/>
      <c r="EE241" s="12"/>
      <c r="EF241" s="12"/>
      <c r="EG241" s="12"/>
      <c r="EH241" s="271"/>
    </row>
    <row r="242" spans="1:138" s="267" customFormat="1" ht="13.5">
      <c r="A242" s="266"/>
      <c r="B242" s="266"/>
      <c r="C242" s="266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  <c r="BW242" s="12"/>
      <c r="BX242" s="12"/>
      <c r="BY242" s="12"/>
      <c r="BZ242" s="12"/>
      <c r="CA242" s="12"/>
      <c r="CB242" s="12"/>
      <c r="CC242" s="12"/>
      <c r="CD242" s="12"/>
      <c r="CE242" s="12"/>
      <c r="CF242" s="12"/>
      <c r="CG242" s="12"/>
      <c r="CH242" s="12"/>
      <c r="CI242" s="12"/>
      <c r="CJ242" s="12"/>
      <c r="CK242" s="12"/>
      <c r="CL242" s="12"/>
      <c r="CM242" s="12"/>
      <c r="CN242" s="12"/>
      <c r="CO242" s="12"/>
      <c r="CP242" s="12"/>
      <c r="CQ242" s="12"/>
      <c r="CR242" s="12"/>
      <c r="CS242" s="12"/>
      <c r="CT242" s="12"/>
      <c r="CU242" s="12"/>
      <c r="CV242" s="12"/>
      <c r="CW242" s="12"/>
      <c r="CX242" s="12"/>
      <c r="CY242" s="12"/>
      <c r="CZ242" s="12"/>
      <c r="DA242" s="12"/>
      <c r="DB242" s="12"/>
      <c r="DC242" s="12"/>
      <c r="DD242" s="12"/>
      <c r="DE242" s="12"/>
      <c r="DF242" s="12"/>
      <c r="DG242" s="12"/>
      <c r="DH242" s="12"/>
      <c r="DI242" s="12"/>
      <c r="DJ242" s="12"/>
      <c r="DK242" s="12"/>
      <c r="DL242" s="12"/>
      <c r="DM242" s="12"/>
      <c r="DN242" s="12"/>
      <c r="DO242" s="12"/>
      <c r="DP242" s="12"/>
      <c r="DQ242" s="12"/>
      <c r="DR242" s="12"/>
      <c r="DS242" s="12"/>
      <c r="DT242" s="12"/>
      <c r="DU242" s="12"/>
      <c r="DV242" s="12"/>
      <c r="DW242" s="12"/>
      <c r="DX242" s="12"/>
      <c r="DY242" s="12"/>
      <c r="DZ242" s="12"/>
      <c r="EA242" s="12"/>
      <c r="EB242" s="12"/>
      <c r="EC242" s="12"/>
      <c r="ED242" s="12"/>
      <c r="EE242" s="12"/>
      <c r="EF242" s="12"/>
      <c r="EG242" s="12"/>
      <c r="EH242" s="271"/>
    </row>
    <row r="243" spans="1:138" s="267" customFormat="1" ht="13.5">
      <c r="A243" s="266"/>
      <c r="B243" s="266"/>
      <c r="C243" s="266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2"/>
      <c r="BS243" s="12"/>
      <c r="BT243" s="12"/>
      <c r="BU243" s="12"/>
      <c r="BV243" s="12"/>
      <c r="BW243" s="12"/>
      <c r="BX243" s="12"/>
      <c r="BY243" s="12"/>
      <c r="BZ243" s="12"/>
      <c r="CA243" s="12"/>
      <c r="CB243" s="12"/>
      <c r="CC243" s="12"/>
      <c r="CD243" s="12"/>
      <c r="CE243" s="12"/>
      <c r="CF243" s="12"/>
      <c r="CG243" s="12"/>
      <c r="CH243" s="12"/>
      <c r="CI243" s="12"/>
      <c r="CJ243" s="12"/>
      <c r="CK243" s="12"/>
      <c r="CL243" s="12"/>
      <c r="CM243" s="12"/>
      <c r="CN243" s="12"/>
      <c r="CO243" s="12"/>
      <c r="CP243" s="12"/>
      <c r="CQ243" s="12"/>
      <c r="CR243" s="12"/>
      <c r="CS243" s="12"/>
      <c r="CT243" s="12"/>
      <c r="CU243" s="12"/>
      <c r="CV243" s="12"/>
      <c r="CW243" s="12"/>
      <c r="CX243" s="12"/>
      <c r="CY243" s="12"/>
      <c r="CZ243" s="12"/>
      <c r="DA243" s="12"/>
      <c r="DB243" s="12"/>
      <c r="DC243" s="12"/>
      <c r="DD243" s="12"/>
      <c r="DE243" s="12"/>
      <c r="DF243" s="12"/>
      <c r="DG243" s="12"/>
      <c r="DH243" s="12"/>
      <c r="DI243" s="12"/>
      <c r="DJ243" s="12"/>
      <c r="DK243" s="12"/>
      <c r="DL243" s="12"/>
      <c r="DM243" s="12"/>
      <c r="DN243" s="12"/>
      <c r="DO243" s="12"/>
      <c r="DP243" s="12"/>
      <c r="DQ243" s="12"/>
      <c r="DR243" s="12"/>
      <c r="DS243" s="12"/>
      <c r="DT243" s="12"/>
      <c r="DU243" s="12"/>
      <c r="DV243" s="12"/>
      <c r="DW243" s="12"/>
      <c r="DX243" s="12"/>
      <c r="DY243" s="12"/>
      <c r="DZ243" s="12"/>
      <c r="EA243" s="12"/>
      <c r="EB243" s="12"/>
      <c r="EC243" s="12"/>
      <c r="ED243" s="12"/>
      <c r="EE243" s="12"/>
      <c r="EF243" s="12"/>
      <c r="EG243" s="12"/>
      <c r="EH243" s="271"/>
    </row>
    <row r="244" spans="1:138" s="267" customFormat="1" ht="13.5">
      <c r="A244" s="266"/>
      <c r="B244" s="266"/>
      <c r="C244" s="266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2"/>
      <c r="BQ244" s="12"/>
      <c r="BR244" s="12"/>
      <c r="BS244" s="12"/>
      <c r="BT244" s="12"/>
      <c r="BU244" s="12"/>
      <c r="BV244" s="12"/>
      <c r="BW244" s="12"/>
      <c r="BX244" s="12"/>
      <c r="BY244" s="12"/>
      <c r="BZ244" s="12"/>
      <c r="CA244" s="12"/>
      <c r="CB244" s="12"/>
      <c r="CC244" s="12"/>
      <c r="CD244" s="12"/>
      <c r="CE244" s="12"/>
      <c r="CF244" s="12"/>
      <c r="CG244" s="12"/>
      <c r="CH244" s="12"/>
      <c r="CI244" s="12"/>
      <c r="CJ244" s="12"/>
      <c r="CK244" s="12"/>
      <c r="CL244" s="12"/>
      <c r="CM244" s="12"/>
      <c r="CN244" s="12"/>
      <c r="CO244" s="12"/>
      <c r="CP244" s="12"/>
      <c r="CQ244" s="12"/>
      <c r="CR244" s="12"/>
      <c r="CS244" s="12"/>
      <c r="CT244" s="12"/>
      <c r="CU244" s="12"/>
      <c r="CV244" s="12"/>
      <c r="CW244" s="12"/>
      <c r="CX244" s="12"/>
      <c r="CY244" s="12"/>
      <c r="CZ244" s="12"/>
      <c r="DA244" s="12"/>
      <c r="DB244" s="12"/>
      <c r="DC244" s="12"/>
      <c r="DD244" s="12"/>
      <c r="DE244" s="12"/>
      <c r="DF244" s="12"/>
      <c r="DG244" s="12"/>
      <c r="DH244" s="12"/>
      <c r="DI244" s="12"/>
      <c r="DJ244" s="12"/>
      <c r="DK244" s="12"/>
      <c r="DL244" s="12"/>
      <c r="DM244" s="12"/>
      <c r="DN244" s="12"/>
      <c r="DO244" s="12"/>
      <c r="DP244" s="12"/>
      <c r="DQ244" s="12"/>
      <c r="DR244" s="12"/>
      <c r="DS244" s="12"/>
      <c r="DT244" s="12"/>
      <c r="DU244" s="12"/>
      <c r="DV244" s="12"/>
      <c r="DW244" s="12"/>
      <c r="DX244" s="12"/>
      <c r="DY244" s="12"/>
      <c r="DZ244" s="12"/>
      <c r="EA244" s="12"/>
      <c r="EB244" s="12"/>
      <c r="EC244" s="12"/>
      <c r="ED244" s="12"/>
      <c r="EE244" s="12"/>
      <c r="EF244" s="12"/>
      <c r="EG244" s="12"/>
      <c r="EH244" s="271"/>
    </row>
    <row r="245" spans="1:138" s="267" customFormat="1" ht="13.5">
      <c r="A245" s="266"/>
      <c r="B245" s="266"/>
      <c r="C245" s="266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2"/>
      <c r="BQ245" s="12"/>
      <c r="BR245" s="12"/>
      <c r="BS245" s="12"/>
      <c r="BT245" s="12"/>
      <c r="BU245" s="12"/>
      <c r="BV245" s="12"/>
      <c r="BW245" s="12"/>
      <c r="BX245" s="12"/>
      <c r="BY245" s="12"/>
      <c r="BZ245" s="12"/>
      <c r="CA245" s="12"/>
      <c r="CB245" s="12"/>
      <c r="CC245" s="12"/>
      <c r="CD245" s="12"/>
      <c r="CE245" s="12"/>
      <c r="CF245" s="12"/>
      <c r="CG245" s="12"/>
      <c r="CH245" s="12"/>
      <c r="CI245" s="12"/>
      <c r="CJ245" s="12"/>
      <c r="CK245" s="12"/>
      <c r="CL245" s="12"/>
      <c r="CM245" s="12"/>
      <c r="CN245" s="12"/>
      <c r="CO245" s="12"/>
      <c r="CP245" s="12"/>
      <c r="CQ245" s="12"/>
      <c r="CR245" s="12"/>
      <c r="CS245" s="12"/>
      <c r="CT245" s="12"/>
      <c r="CU245" s="12"/>
      <c r="CV245" s="12"/>
      <c r="CW245" s="12"/>
      <c r="CX245" s="12"/>
      <c r="CY245" s="12"/>
      <c r="CZ245" s="12"/>
      <c r="DA245" s="12"/>
      <c r="DB245" s="12"/>
      <c r="DC245" s="12"/>
      <c r="DD245" s="12"/>
      <c r="DE245" s="12"/>
      <c r="DF245" s="12"/>
      <c r="DG245" s="12"/>
      <c r="DH245" s="12"/>
      <c r="DI245" s="12"/>
      <c r="DJ245" s="12"/>
      <c r="DK245" s="12"/>
      <c r="DL245" s="12"/>
      <c r="DM245" s="12"/>
      <c r="DN245" s="12"/>
      <c r="DO245" s="12"/>
      <c r="DP245" s="12"/>
      <c r="DQ245" s="12"/>
      <c r="DR245" s="12"/>
      <c r="DS245" s="12"/>
      <c r="DT245" s="12"/>
      <c r="DU245" s="12"/>
      <c r="DV245" s="12"/>
      <c r="DW245" s="12"/>
      <c r="DX245" s="12"/>
      <c r="DY245" s="12"/>
      <c r="DZ245" s="12"/>
      <c r="EA245" s="12"/>
      <c r="EB245" s="12"/>
      <c r="EC245" s="12"/>
      <c r="ED245" s="12"/>
      <c r="EE245" s="12"/>
      <c r="EF245" s="12"/>
      <c r="EG245" s="12"/>
      <c r="EH245" s="271"/>
    </row>
    <row r="246" spans="1:138" s="267" customFormat="1" ht="13.5">
      <c r="A246" s="266"/>
      <c r="B246" s="266"/>
      <c r="C246" s="266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  <c r="BP246" s="12"/>
      <c r="BQ246" s="12"/>
      <c r="BR246" s="12"/>
      <c r="BS246" s="12"/>
      <c r="BT246" s="12"/>
      <c r="BU246" s="12"/>
      <c r="BV246" s="12"/>
      <c r="BW246" s="12"/>
      <c r="BX246" s="12"/>
      <c r="BY246" s="12"/>
      <c r="BZ246" s="12"/>
      <c r="CA246" s="12"/>
      <c r="CB246" s="12"/>
      <c r="CC246" s="12"/>
      <c r="CD246" s="12"/>
      <c r="CE246" s="12"/>
      <c r="CF246" s="12"/>
      <c r="CG246" s="12"/>
      <c r="CH246" s="12"/>
      <c r="CI246" s="12"/>
      <c r="CJ246" s="12"/>
      <c r="CK246" s="12"/>
      <c r="CL246" s="12"/>
      <c r="CM246" s="12"/>
      <c r="CN246" s="12"/>
      <c r="CO246" s="12"/>
      <c r="CP246" s="12"/>
      <c r="CQ246" s="12"/>
      <c r="CR246" s="12"/>
      <c r="CS246" s="12"/>
      <c r="CT246" s="12"/>
      <c r="CU246" s="12"/>
      <c r="CV246" s="12"/>
      <c r="CW246" s="12"/>
      <c r="CX246" s="12"/>
      <c r="CY246" s="12"/>
      <c r="CZ246" s="12"/>
      <c r="DA246" s="12"/>
      <c r="DB246" s="12"/>
      <c r="DC246" s="12"/>
      <c r="DD246" s="12"/>
      <c r="DE246" s="12"/>
      <c r="DF246" s="12"/>
      <c r="DG246" s="12"/>
      <c r="DH246" s="12"/>
      <c r="DI246" s="12"/>
      <c r="DJ246" s="12"/>
      <c r="DK246" s="12"/>
      <c r="DL246" s="12"/>
      <c r="DM246" s="12"/>
      <c r="DN246" s="12"/>
      <c r="DO246" s="12"/>
      <c r="DP246" s="12"/>
      <c r="DQ246" s="12"/>
      <c r="DR246" s="12"/>
      <c r="DS246" s="12"/>
      <c r="DT246" s="12"/>
      <c r="DU246" s="12"/>
      <c r="DV246" s="12"/>
      <c r="DW246" s="12"/>
      <c r="DX246" s="12"/>
      <c r="DY246" s="12"/>
      <c r="DZ246" s="12"/>
      <c r="EA246" s="12"/>
      <c r="EB246" s="12"/>
      <c r="EC246" s="12"/>
      <c r="ED246" s="12"/>
      <c r="EE246" s="12"/>
      <c r="EF246" s="12"/>
      <c r="EG246" s="12"/>
      <c r="EH246" s="271"/>
    </row>
    <row r="247" spans="1:138" s="267" customFormat="1" ht="13.5">
      <c r="A247" s="266"/>
      <c r="B247" s="266"/>
      <c r="C247" s="266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2"/>
      <c r="BQ247" s="12"/>
      <c r="BR247" s="12"/>
      <c r="BS247" s="12"/>
      <c r="BT247" s="12"/>
      <c r="BU247" s="12"/>
      <c r="BV247" s="12"/>
      <c r="BW247" s="12"/>
      <c r="BX247" s="12"/>
      <c r="BY247" s="12"/>
      <c r="BZ247" s="12"/>
      <c r="CA247" s="12"/>
      <c r="CB247" s="12"/>
      <c r="CC247" s="12"/>
      <c r="CD247" s="12"/>
      <c r="CE247" s="12"/>
      <c r="CF247" s="12"/>
      <c r="CG247" s="12"/>
      <c r="CH247" s="12"/>
      <c r="CI247" s="12"/>
      <c r="CJ247" s="12"/>
      <c r="CK247" s="12"/>
      <c r="CL247" s="12"/>
      <c r="CM247" s="12"/>
      <c r="CN247" s="12"/>
      <c r="CO247" s="12"/>
      <c r="CP247" s="12"/>
      <c r="CQ247" s="12"/>
      <c r="CR247" s="12"/>
      <c r="CS247" s="12"/>
      <c r="CT247" s="12"/>
      <c r="CU247" s="12"/>
      <c r="CV247" s="12"/>
      <c r="CW247" s="12"/>
      <c r="CX247" s="12"/>
      <c r="CY247" s="12"/>
      <c r="CZ247" s="12"/>
      <c r="DA247" s="12"/>
      <c r="DB247" s="12"/>
      <c r="DC247" s="12"/>
      <c r="DD247" s="12"/>
      <c r="DE247" s="12"/>
      <c r="DF247" s="12"/>
      <c r="DG247" s="12"/>
      <c r="DH247" s="12"/>
      <c r="DI247" s="12"/>
      <c r="DJ247" s="12"/>
      <c r="DK247" s="12"/>
      <c r="DL247" s="12"/>
      <c r="DM247" s="12"/>
      <c r="DN247" s="12"/>
      <c r="DO247" s="12"/>
      <c r="DP247" s="12"/>
      <c r="DQ247" s="12"/>
      <c r="DR247" s="12"/>
      <c r="DS247" s="12"/>
      <c r="DT247" s="12"/>
      <c r="DU247" s="12"/>
      <c r="DV247" s="12"/>
      <c r="DW247" s="12"/>
      <c r="DX247" s="12"/>
      <c r="DY247" s="12"/>
      <c r="DZ247" s="12"/>
      <c r="EA247" s="12"/>
      <c r="EB247" s="12"/>
      <c r="EC247" s="12"/>
      <c r="ED247" s="12"/>
      <c r="EE247" s="12"/>
      <c r="EF247" s="12"/>
      <c r="EG247" s="12"/>
      <c r="EH247" s="271"/>
    </row>
    <row r="248" spans="1:138" s="267" customFormat="1" ht="13.5">
      <c r="A248" s="266"/>
      <c r="B248" s="266"/>
      <c r="C248" s="266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2"/>
      <c r="BM248" s="12"/>
      <c r="BN248" s="12"/>
      <c r="BO248" s="12"/>
      <c r="BP248" s="12"/>
      <c r="BQ248" s="12"/>
      <c r="BR248" s="12"/>
      <c r="BS248" s="12"/>
      <c r="BT248" s="12"/>
      <c r="BU248" s="12"/>
      <c r="BV248" s="12"/>
      <c r="BW248" s="12"/>
      <c r="BX248" s="12"/>
      <c r="BY248" s="12"/>
      <c r="BZ248" s="12"/>
      <c r="CA248" s="12"/>
      <c r="CB248" s="12"/>
      <c r="CC248" s="12"/>
      <c r="CD248" s="12"/>
      <c r="CE248" s="12"/>
      <c r="CF248" s="12"/>
      <c r="CG248" s="12"/>
      <c r="CH248" s="12"/>
      <c r="CI248" s="12"/>
      <c r="CJ248" s="12"/>
      <c r="CK248" s="12"/>
      <c r="CL248" s="12"/>
      <c r="CM248" s="12"/>
      <c r="CN248" s="12"/>
      <c r="CO248" s="12"/>
      <c r="CP248" s="12"/>
      <c r="CQ248" s="12"/>
      <c r="CR248" s="12"/>
      <c r="CS248" s="12"/>
      <c r="CT248" s="12"/>
      <c r="CU248" s="12"/>
      <c r="CV248" s="12"/>
      <c r="CW248" s="12"/>
      <c r="CX248" s="12"/>
      <c r="CY248" s="12"/>
      <c r="CZ248" s="12"/>
      <c r="DA248" s="12"/>
      <c r="DB248" s="12"/>
      <c r="DC248" s="12"/>
      <c r="DD248" s="12"/>
      <c r="DE248" s="12"/>
      <c r="DF248" s="12"/>
      <c r="DG248" s="12"/>
      <c r="DH248" s="12"/>
      <c r="DI248" s="12"/>
      <c r="DJ248" s="12"/>
      <c r="DK248" s="12"/>
      <c r="DL248" s="12"/>
      <c r="DM248" s="12"/>
      <c r="DN248" s="12"/>
      <c r="DO248" s="12"/>
      <c r="DP248" s="12"/>
      <c r="DQ248" s="12"/>
      <c r="DR248" s="12"/>
      <c r="DS248" s="12"/>
      <c r="DT248" s="12"/>
      <c r="DU248" s="12"/>
      <c r="DV248" s="12"/>
      <c r="DW248" s="12"/>
      <c r="DX248" s="12"/>
      <c r="DY248" s="12"/>
      <c r="DZ248" s="12"/>
      <c r="EA248" s="12"/>
      <c r="EB248" s="12"/>
      <c r="EC248" s="12"/>
      <c r="ED248" s="12"/>
      <c r="EE248" s="12"/>
      <c r="EF248" s="12"/>
      <c r="EG248" s="12"/>
      <c r="EH248" s="271"/>
    </row>
    <row r="249" spans="1:138" s="267" customFormat="1" ht="13.5">
      <c r="A249" s="266"/>
      <c r="B249" s="266"/>
      <c r="C249" s="266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2"/>
      <c r="BQ249" s="12"/>
      <c r="BR249" s="12"/>
      <c r="BS249" s="12"/>
      <c r="BT249" s="12"/>
      <c r="BU249" s="12"/>
      <c r="BV249" s="12"/>
      <c r="BW249" s="12"/>
      <c r="BX249" s="12"/>
      <c r="BY249" s="12"/>
      <c r="BZ249" s="12"/>
      <c r="CA249" s="12"/>
      <c r="CB249" s="12"/>
      <c r="CC249" s="12"/>
      <c r="CD249" s="12"/>
      <c r="CE249" s="12"/>
      <c r="CF249" s="12"/>
      <c r="CG249" s="12"/>
      <c r="CH249" s="12"/>
      <c r="CI249" s="12"/>
      <c r="CJ249" s="12"/>
      <c r="CK249" s="12"/>
      <c r="CL249" s="12"/>
      <c r="CM249" s="12"/>
      <c r="CN249" s="12"/>
      <c r="CO249" s="12"/>
      <c r="CP249" s="12"/>
      <c r="CQ249" s="12"/>
      <c r="CR249" s="12"/>
      <c r="CS249" s="12"/>
      <c r="CT249" s="12"/>
      <c r="CU249" s="12"/>
      <c r="CV249" s="12"/>
      <c r="CW249" s="12"/>
      <c r="CX249" s="12"/>
      <c r="CY249" s="12"/>
      <c r="CZ249" s="12"/>
      <c r="DA249" s="12"/>
      <c r="DB249" s="12"/>
      <c r="DC249" s="12"/>
      <c r="DD249" s="12"/>
      <c r="DE249" s="12"/>
      <c r="DF249" s="12"/>
      <c r="DG249" s="12"/>
      <c r="DH249" s="12"/>
      <c r="DI249" s="12"/>
      <c r="DJ249" s="12"/>
      <c r="DK249" s="12"/>
      <c r="DL249" s="12"/>
      <c r="DM249" s="12"/>
      <c r="DN249" s="12"/>
      <c r="DO249" s="12"/>
      <c r="DP249" s="12"/>
      <c r="DQ249" s="12"/>
      <c r="DR249" s="12"/>
      <c r="DS249" s="12"/>
      <c r="DT249" s="12"/>
      <c r="DU249" s="12"/>
      <c r="DV249" s="12"/>
      <c r="DW249" s="12"/>
      <c r="DX249" s="12"/>
      <c r="DY249" s="12"/>
      <c r="DZ249" s="12"/>
      <c r="EA249" s="12"/>
      <c r="EB249" s="12"/>
      <c r="EC249" s="12"/>
      <c r="ED249" s="12"/>
      <c r="EE249" s="12"/>
      <c r="EF249" s="12"/>
      <c r="EG249" s="12"/>
      <c r="EH249" s="271"/>
    </row>
    <row r="250" spans="1:138" s="267" customFormat="1" ht="13.5">
      <c r="A250" s="266"/>
      <c r="B250" s="266"/>
      <c r="C250" s="266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2"/>
      <c r="BQ250" s="12"/>
      <c r="BR250" s="12"/>
      <c r="BS250" s="12"/>
      <c r="BT250" s="12"/>
      <c r="BU250" s="12"/>
      <c r="BV250" s="12"/>
      <c r="BW250" s="12"/>
      <c r="BX250" s="12"/>
      <c r="BY250" s="12"/>
      <c r="BZ250" s="12"/>
      <c r="CA250" s="12"/>
      <c r="CB250" s="12"/>
      <c r="CC250" s="12"/>
      <c r="CD250" s="12"/>
      <c r="CE250" s="12"/>
      <c r="CF250" s="12"/>
      <c r="CG250" s="12"/>
      <c r="CH250" s="12"/>
      <c r="CI250" s="12"/>
      <c r="CJ250" s="12"/>
      <c r="CK250" s="12"/>
      <c r="CL250" s="12"/>
      <c r="CM250" s="12"/>
      <c r="CN250" s="12"/>
      <c r="CO250" s="12"/>
      <c r="CP250" s="12"/>
      <c r="CQ250" s="12"/>
      <c r="CR250" s="12"/>
      <c r="CS250" s="12"/>
      <c r="CT250" s="12"/>
      <c r="CU250" s="12"/>
      <c r="CV250" s="12"/>
      <c r="CW250" s="12"/>
      <c r="CX250" s="12"/>
      <c r="CY250" s="12"/>
      <c r="CZ250" s="12"/>
      <c r="DA250" s="12"/>
      <c r="DB250" s="12"/>
      <c r="DC250" s="12"/>
      <c r="DD250" s="12"/>
      <c r="DE250" s="12"/>
      <c r="DF250" s="12"/>
      <c r="DG250" s="12"/>
      <c r="DH250" s="12"/>
      <c r="DI250" s="12"/>
      <c r="DJ250" s="12"/>
      <c r="DK250" s="12"/>
      <c r="DL250" s="12"/>
      <c r="DM250" s="12"/>
      <c r="DN250" s="12"/>
      <c r="DO250" s="12"/>
      <c r="DP250" s="12"/>
      <c r="DQ250" s="12"/>
      <c r="DR250" s="12"/>
      <c r="DS250" s="12"/>
      <c r="DT250" s="12"/>
      <c r="DU250" s="12"/>
      <c r="DV250" s="12"/>
      <c r="DW250" s="12"/>
      <c r="DX250" s="12"/>
      <c r="DY250" s="12"/>
      <c r="DZ250" s="12"/>
      <c r="EA250" s="12"/>
      <c r="EB250" s="12"/>
      <c r="EC250" s="12"/>
      <c r="ED250" s="12"/>
      <c r="EE250" s="12"/>
      <c r="EF250" s="12"/>
      <c r="EG250" s="12"/>
      <c r="EH250" s="271"/>
    </row>
    <row r="251" spans="1:138" s="267" customFormat="1" ht="13.5">
      <c r="A251" s="266"/>
      <c r="B251" s="266"/>
      <c r="C251" s="266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2"/>
      <c r="BQ251" s="12"/>
      <c r="BR251" s="12"/>
      <c r="BS251" s="12"/>
      <c r="BT251" s="12"/>
      <c r="BU251" s="12"/>
      <c r="BV251" s="12"/>
      <c r="BW251" s="12"/>
      <c r="BX251" s="12"/>
      <c r="BY251" s="12"/>
      <c r="BZ251" s="12"/>
      <c r="CA251" s="12"/>
      <c r="CB251" s="12"/>
      <c r="CC251" s="12"/>
      <c r="CD251" s="12"/>
      <c r="CE251" s="12"/>
      <c r="CF251" s="12"/>
      <c r="CG251" s="12"/>
      <c r="CH251" s="12"/>
      <c r="CI251" s="12"/>
      <c r="CJ251" s="12"/>
      <c r="CK251" s="12"/>
      <c r="CL251" s="12"/>
      <c r="CM251" s="12"/>
      <c r="CN251" s="12"/>
      <c r="CO251" s="12"/>
      <c r="CP251" s="12"/>
      <c r="CQ251" s="12"/>
      <c r="CR251" s="12"/>
      <c r="CS251" s="12"/>
      <c r="CT251" s="12"/>
      <c r="CU251" s="12"/>
      <c r="CV251" s="12"/>
      <c r="CW251" s="12"/>
      <c r="CX251" s="12"/>
      <c r="CY251" s="12"/>
      <c r="CZ251" s="12"/>
      <c r="DA251" s="12"/>
      <c r="DB251" s="12"/>
      <c r="DC251" s="12"/>
      <c r="DD251" s="12"/>
      <c r="DE251" s="12"/>
      <c r="DF251" s="12"/>
      <c r="DG251" s="12"/>
      <c r="DH251" s="12"/>
      <c r="DI251" s="12"/>
      <c r="DJ251" s="12"/>
      <c r="DK251" s="12"/>
      <c r="DL251" s="12"/>
      <c r="DM251" s="12"/>
      <c r="DN251" s="12"/>
      <c r="DO251" s="12"/>
      <c r="DP251" s="12"/>
      <c r="DQ251" s="12"/>
      <c r="DR251" s="12"/>
      <c r="DS251" s="12"/>
      <c r="DT251" s="12"/>
      <c r="DU251" s="12"/>
      <c r="DV251" s="12"/>
      <c r="DW251" s="12"/>
      <c r="DX251" s="12"/>
      <c r="DY251" s="12"/>
      <c r="DZ251" s="12"/>
      <c r="EA251" s="12"/>
      <c r="EB251" s="12"/>
      <c r="EC251" s="12"/>
      <c r="ED251" s="12"/>
      <c r="EE251" s="12"/>
      <c r="EF251" s="12"/>
      <c r="EG251" s="12"/>
      <c r="EH251" s="271"/>
    </row>
    <row r="252" spans="1:138" s="267" customFormat="1" ht="13.5">
      <c r="A252" s="266"/>
      <c r="B252" s="266"/>
      <c r="C252" s="266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2"/>
      <c r="BQ252" s="12"/>
      <c r="BR252" s="12"/>
      <c r="BS252" s="12"/>
      <c r="BT252" s="12"/>
      <c r="BU252" s="12"/>
      <c r="BV252" s="12"/>
      <c r="BW252" s="12"/>
      <c r="BX252" s="12"/>
      <c r="BY252" s="12"/>
      <c r="BZ252" s="12"/>
      <c r="CA252" s="12"/>
      <c r="CB252" s="12"/>
      <c r="CC252" s="12"/>
      <c r="CD252" s="12"/>
      <c r="CE252" s="12"/>
      <c r="CF252" s="12"/>
      <c r="CG252" s="12"/>
      <c r="CH252" s="12"/>
      <c r="CI252" s="12"/>
      <c r="CJ252" s="12"/>
      <c r="CK252" s="12"/>
      <c r="CL252" s="12"/>
      <c r="CM252" s="12"/>
      <c r="CN252" s="12"/>
      <c r="CO252" s="12"/>
      <c r="CP252" s="12"/>
      <c r="CQ252" s="12"/>
      <c r="CR252" s="12"/>
      <c r="CS252" s="12"/>
      <c r="CT252" s="12"/>
      <c r="CU252" s="12"/>
      <c r="CV252" s="12"/>
      <c r="CW252" s="12"/>
      <c r="CX252" s="12"/>
      <c r="CY252" s="12"/>
      <c r="CZ252" s="12"/>
      <c r="DA252" s="12"/>
      <c r="DB252" s="12"/>
      <c r="DC252" s="12"/>
      <c r="DD252" s="12"/>
      <c r="DE252" s="12"/>
      <c r="DF252" s="12"/>
      <c r="DG252" s="12"/>
      <c r="DH252" s="12"/>
      <c r="DI252" s="12"/>
      <c r="DJ252" s="12"/>
      <c r="DK252" s="12"/>
      <c r="DL252" s="12"/>
      <c r="DM252" s="12"/>
      <c r="DN252" s="12"/>
      <c r="DO252" s="12"/>
      <c r="DP252" s="12"/>
      <c r="DQ252" s="12"/>
      <c r="DR252" s="12"/>
      <c r="DS252" s="12"/>
      <c r="DT252" s="12"/>
      <c r="DU252" s="12"/>
      <c r="DV252" s="12"/>
      <c r="DW252" s="12"/>
      <c r="DX252" s="12"/>
      <c r="DY252" s="12"/>
      <c r="DZ252" s="12"/>
      <c r="EA252" s="12"/>
      <c r="EB252" s="12"/>
      <c r="EC252" s="12"/>
      <c r="ED252" s="12"/>
      <c r="EE252" s="12"/>
      <c r="EF252" s="12"/>
      <c r="EG252" s="12"/>
      <c r="EH252" s="271"/>
    </row>
    <row r="253" spans="1:138" s="267" customFormat="1" ht="13.5">
      <c r="A253" s="266"/>
      <c r="B253" s="266"/>
      <c r="C253" s="266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2"/>
      <c r="BQ253" s="12"/>
      <c r="BR253" s="12"/>
      <c r="BS253" s="12"/>
      <c r="BT253" s="12"/>
      <c r="BU253" s="12"/>
      <c r="BV253" s="12"/>
      <c r="BW253" s="12"/>
      <c r="BX253" s="12"/>
      <c r="BY253" s="12"/>
      <c r="BZ253" s="12"/>
      <c r="CA253" s="12"/>
      <c r="CB253" s="12"/>
      <c r="CC253" s="12"/>
      <c r="CD253" s="12"/>
      <c r="CE253" s="12"/>
      <c r="CF253" s="12"/>
      <c r="CG253" s="12"/>
      <c r="CH253" s="12"/>
      <c r="CI253" s="12"/>
      <c r="CJ253" s="12"/>
      <c r="CK253" s="12"/>
      <c r="CL253" s="12"/>
      <c r="CM253" s="12"/>
      <c r="CN253" s="12"/>
      <c r="CO253" s="12"/>
      <c r="CP253" s="12"/>
      <c r="CQ253" s="12"/>
      <c r="CR253" s="12"/>
      <c r="CS253" s="12"/>
      <c r="CT253" s="12"/>
      <c r="CU253" s="12"/>
      <c r="CV253" s="12"/>
      <c r="CW253" s="12"/>
      <c r="CX253" s="12"/>
      <c r="CY253" s="12"/>
      <c r="CZ253" s="12"/>
      <c r="DA253" s="12"/>
      <c r="DB253" s="12"/>
      <c r="DC253" s="12"/>
      <c r="DD253" s="12"/>
      <c r="DE253" s="12"/>
      <c r="DF253" s="12"/>
      <c r="DG253" s="12"/>
      <c r="DH253" s="12"/>
      <c r="DI253" s="12"/>
      <c r="DJ253" s="12"/>
      <c r="DK253" s="12"/>
      <c r="DL253" s="12"/>
      <c r="DM253" s="12"/>
      <c r="DN253" s="12"/>
      <c r="DO253" s="12"/>
      <c r="DP253" s="12"/>
      <c r="DQ253" s="12"/>
      <c r="DR253" s="12"/>
      <c r="DS253" s="12"/>
      <c r="DT253" s="12"/>
      <c r="DU253" s="12"/>
      <c r="DV253" s="12"/>
      <c r="DW253" s="12"/>
      <c r="DX253" s="12"/>
      <c r="DY253" s="12"/>
      <c r="DZ253" s="12"/>
      <c r="EA253" s="12"/>
      <c r="EB253" s="12"/>
      <c r="EC253" s="12"/>
      <c r="ED253" s="12"/>
      <c r="EE253" s="12"/>
      <c r="EF253" s="12"/>
      <c r="EG253" s="12"/>
      <c r="EH253" s="271"/>
    </row>
    <row r="254" spans="1:138" s="267" customFormat="1" ht="13.5">
      <c r="A254" s="266"/>
      <c r="B254" s="266"/>
      <c r="C254" s="266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  <c r="BP254" s="12"/>
      <c r="BQ254" s="12"/>
      <c r="BR254" s="12"/>
      <c r="BS254" s="12"/>
      <c r="BT254" s="12"/>
      <c r="BU254" s="12"/>
      <c r="BV254" s="12"/>
      <c r="BW254" s="12"/>
      <c r="BX254" s="12"/>
      <c r="BY254" s="12"/>
      <c r="BZ254" s="12"/>
      <c r="CA254" s="12"/>
      <c r="CB254" s="12"/>
      <c r="CC254" s="12"/>
      <c r="CD254" s="12"/>
      <c r="CE254" s="12"/>
      <c r="CF254" s="12"/>
      <c r="CG254" s="12"/>
      <c r="CH254" s="12"/>
      <c r="CI254" s="12"/>
      <c r="CJ254" s="12"/>
      <c r="CK254" s="12"/>
      <c r="CL254" s="12"/>
      <c r="CM254" s="12"/>
      <c r="CN254" s="12"/>
      <c r="CO254" s="12"/>
      <c r="CP254" s="12"/>
      <c r="CQ254" s="12"/>
      <c r="CR254" s="12"/>
      <c r="CS254" s="12"/>
      <c r="CT254" s="12"/>
      <c r="CU254" s="12"/>
      <c r="CV254" s="12"/>
      <c r="CW254" s="12"/>
      <c r="CX254" s="12"/>
      <c r="CY254" s="12"/>
      <c r="CZ254" s="12"/>
      <c r="DA254" s="12"/>
      <c r="DB254" s="12"/>
      <c r="DC254" s="12"/>
      <c r="DD254" s="12"/>
      <c r="DE254" s="12"/>
      <c r="DF254" s="12"/>
      <c r="DG254" s="12"/>
      <c r="DH254" s="12"/>
      <c r="DI254" s="12"/>
      <c r="DJ254" s="12"/>
      <c r="DK254" s="12"/>
      <c r="DL254" s="12"/>
      <c r="DM254" s="12"/>
      <c r="DN254" s="12"/>
      <c r="DO254" s="12"/>
      <c r="DP254" s="12"/>
      <c r="DQ254" s="12"/>
      <c r="DR254" s="12"/>
      <c r="DS254" s="12"/>
      <c r="DT254" s="12"/>
      <c r="DU254" s="12"/>
      <c r="DV254" s="12"/>
      <c r="DW254" s="12"/>
      <c r="DX254" s="12"/>
      <c r="DY254" s="12"/>
      <c r="DZ254" s="12"/>
      <c r="EA254" s="12"/>
      <c r="EB254" s="12"/>
      <c r="EC254" s="12"/>
      <c r="ED254" s="12"/>
      <c r="EE254" s="12"/>
      <c r="EF254" s="12"/>
      <c r="EG254" s="12"/>
      <c r="EH254" s="271"/>
    </row>
    <row r="255" spans="1:138" s="267" customFormat="1" ht="13.5">
      <c r="A255" s="266"/>
      <c r="B255" s="266"/>
      <c r="C255" s="266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12"/>
      <c r="BM255" s="12"/>
      <c r="BN255" s="12"/>
      <c r="BO255" s="12"/>
      <c r="BP255" s="12"/>
      <c r="BQ255" s="12"/>
      <c r="BR255" s="12"/>
      <c r="BS255" s="12"/>
      <c r="BT255" s="12"/>
      <c r="BU255" s="12"/>
      <c r="BV255" s="12"/>
      <c r="BW255" s="12"/>
      <c r="BX255" s="12"/>
      <c r="BY255" s="12"/>
      <c r="BZ255" s="12"/>
      <c r="CA255" s="12"/>
      <c r="CB255" s="12"/>
      <c r="CC255" s="12"/>
      <c r="CD255" s="12"/>
      <c r="CE255" s="12"/>
      <c r="CF255" s="12"/>
      <c r="CG255" s="12"/>
      <c r="CH255" s="12"/>
      <c r="CI255" s="12"/>
      <c r="CJ255" s="12"/>
      <c r="CK255" s="12"/>
      <c r="CL255" s="12"/>
      <c r="CM255" s="12"/>
      <c r="CN255" s="12"/>
      <c r="CO255" s="12"/>
      <c r="CP255" s="12"/>
      <c r="CQ255" s="12"/>
      <c r="CR255" s="12"/>
      <c r="CS255" s="12"/>
      <c r="CT255" s="12"/>
      <c r="CU255" s="12"/>
      <c r="CV255" s="12"/>
      <c r="CW255" s="12"/>
      <c r="CX255" s="12"/>
      <c r="CY255" s="12"/>
      <c r="CZ255" s="12"/>
      <c r="DA255" s="12"/>
      <c r="DB255" s="12"/>
      <c r="DC255" s="12"/>
      <c r="DD255" s="12"/>
      <c r="DE255" s="12"/>
      <c r="DF255" s="12"/>
      <c r="DG255" s="12"/>
      <c r="DH255" s="12"/>
      <c r="DI255" s="12"/>
      <c r="DJ255" s="12"/>
      <c r="DK255" s="12"/>
      <c r="DL255" s="12"/>
      <c r="DM255" s="12"/>
      <c r="DN255" s="12"/>
      <c r="DO255" s="12"/>
      <c r="DP255" s="12"/>
      <c r="DQ255" s="12"/>
      <c r="DR255" s="12"/>
      <c r="DS255" s="12"/>
      <c r="DT255" s="12"/>
      <c r="DU255" s="12"/>
      <c r="DV255" s="12"/>
      <c r="DW255" s="12"/>
      <c r="DX255" s="12"/>
      <c r="DY255" s="12"/>
      <c r="DZ255" s="12"/>
      <c r="EA255" s="12"/>
      <c r="EB255" s="12"/>
      <c r="EC255" s="12"/>
      <c r="ED255" s="12"/>
      <c r="EE255" s="12"/>
      <c r="EF255" s="12"/>
      <c r="EG255" s="12"/>
      <c r="EH255" s="271"/>
    </row>
    <row r="256" spans="1:138" s="267" customFormat="1" ht="13.5">
      <c r="A256" s="266"/>
      <c r="B256" s="266"/>
      <c r="C256" s="266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2"/>
      <c r="BQ256" s="12"/>
      <c r="BR256" s="12"/>
      <c r="BS256" s="12"/>
      <c r="BT256" s="12"/>
      <c r="BU256" s="12"/>
      <c r="BV256" s="12"/>
      <c r="BW256" s="12"/>
      <c r="BX256" s="12"/>
      <c r="BY256" s="12"/>
      <c r="BZ256" s="12"/>
      <c r="CA256" s="12"/>
      <c r="CB256" s="12"/>
      <c r="CC256" s="12"/>
      <c r="CD256" s="12"/>
      <c r="CE256" s="12"/>
      <c r="CF256" s="12"/>
      <c r="CG256" s="12"/>
      <c r="CH256" s="12"/>
      <c r="CI256" s="12"/>
      <c r="CJ256" s="12"/>
      <c r="CK256" s="12"/>
      <c r="CL256" s="12"/>
      <c r="CM256" s="12"/>
      <c r="CN256" s="12"/>
      <c r="CO256" s="12"/>
      <c r="CP256" s="12"/>
      <c r="CQ256" s="12"/>
      <c r="CR256" s="12"/>
      <c r="CS256" s="12"/>
      <c r="CT256" s="12"/>
      <c r="CU256" s="12"/>
      <c r="CV256" s="12"/>
      <c r="CW256" s="12"/>
      <c r="CX256" s="12"/>
      <c r="CY256" s="12"/>
      <c r="CZ256" s="12"/>
      <c r="DA256" s="12"/>
      <c r="DB256" s="12"/>
      <c r="DC256" s="12"/>
      <c r="DD256" s="12"/>
      <c r="DE256" s="12"/>
      <c r="DF256" s="12"/>
      <c r="DG256" s="12"/>
      <c r="DH256" s="12"/>
      <c r="DI256" s="12"/>
      <c r="DJ256" s="12"/>
      <c r="DK256" s="12"/>
      <c r="DL256" s="12"/>
      <c r="DM256" s="12"/>
      <c r="DN256" s="12"/>
      <c r="DO256" s="12"/>
      <c r="DP256" s="12"/>
      <c r="DQ256" s="12"/>
      <c r="DR256" s="12"/>
      <c r="DS256" s="12"/>
      <c r="DT256" s="12"/>
      <c r="DU256" s="12"/>
      <c r="DV256" s="12"/>
      <c r="DW256" s="12"/>
      <c r="DX256" s="12"/>
      <c r="DY256" s="12"/>
      <c r="DZ256" s="12"/>
      <c r="EA256" s="12"/>
      <c r="EB256" s="12"/>
      <c r="EC256" s="12"/>
      <c r="ED256" s="12"/>
      <c r="EE256" s="12"/>
      <c r="EF256" s="12"/>
      <c r="EG256" s="12"/>
      <c r="EH256" s="271"/>
    </row>
    <row r="257" spans="1:138" s="267" customFormat="1" ht="13.5">
      <c r="A257" s="266"/>
      <c r="B257" s="266"/>
      <c r="C257" s="266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2"/>
      <c r="BQ257" s="12"/>
      <c r="BR257" s="12"/>
      <c r="BS257" s="12"/>
      <c r="BT257" s="12"/>
      <c r="BU257" s="12"/>
      <c r="BV257" s="12"/>
      <c r="BW257" s="12"/>
      <c r="BX257" s="12"/>
      <c r="BY257" s="12"/>
      <c r="BZ257" s="12"/>
      <c r="CA257" s="12"/>
      <c r="CB257" s="12"/>
      <c r="CC257" s="12"/>
      <c r="CD257" s="12"/>
      <c r="CE257" s="12"/>
      <c r="CF257" s="12"/>
      <c r="CG257" s="12"/>
      <c r="CH257" s="12"/>
      <c r="CI257" s="12"/>
      <c r="CJ257" s="12"/>
      <c r="CK257" s="12"/>
      <c r="CL257" s="12"/>
      <c r="CM257" s="12"/>
      <c r="CN257" s="12"/>
      <c r="CO257" s="12"/>
      <c r="CP257" s="12"/>
      <c r="CQ257" s="12"/>
      <c r="CR257" s="12"/>
      <c r="CS257" s="12"/>
      <c r="CT257" s="12"/>
      <c r="CU257" s="12"/>
      <c r="CV257" s="12"/>
      <c r="CW257" s="12"/>
      <c r="CX257" s="12"/>
      <c r="CY257" s="12"/>
      <c r="CZ257" s="12"/>
      <c r="DA257" s="12"/>
      <c r="DB257" s="12"/>
      <c r="DC257" s="12"/>
      <c r="DD257" s="12"/>
      <c r="DE257" s="12"/>
      <c r="DF257" s="12"/>
      <c r="DG257" s="12"/>
      <c r="DH257" s="12"/>
      <c r="DI257" s="12"/>
      <c r="DJ257" s="12"/>
      <c r="DK257" s="12"/>
      <c r="DL257" s="12"/>
      <c r="DM257" s="12"/>
      <c r="DN257" s="12"/>
      <c r="DO257" s="12"/>
      <c r="DP257" s="12"/>
      <c r="DQ257" s="12"/>
      <c r="DR257" s="12"/>
      <c r="DS257" s="12"/>
      <c r="DT257" s="12"/>
      <c r="DU257" s="12"/>
      <c r="DV257" s="12"/>
      <c r="DW257" s="12"/>
      <c r="DX257" s="12"/>
      <c r="DY257" s="12"/>
      <c r="DZ257" s="12"/>
      <c r="EA257" s="12"/>
      <c r="EB257" s="12"/>
      <c r="EC257" s="12"/>
      <c r="ED257" s="12"/>
      <c r="EE257" s="12"/>
      <c r="EF257" s="12"/>
      <c r="EG257" s="12"/>
      <c r="EH257" s="271"/>
    </row>
    <row r="258" spans="1:138" s="267" customFormat="1" ht="13.5">
      <c r="A258" s="266"/>
      <c r="B258" s="266"/>
      <c r="C258" s="266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12"/>
      <c r="BM258" s="12"/>
      <c r="BN258" s="12"/>
      <c r="BO258" s="12"/>
      <c r="BP258" s="12"/>
      <c r="BQ258" s="12"/>
      <c r="BR258" s="12"/>
      <c r="BS258" s="12"/>
      <c r="BT258" s="12"/>
      <c r="BU258" s="12"/>
      <c r="BV258" s="12"/>
      <c r="BW258" s="12"/>
      <c r="BX258" s="12"/>
      <c r="BY258" s="12"/>
      <c r="BZ258" s="12"/>
      <c r="CA258" s="12"/>
      <c r="CB258" s="12"/>
      <c r="CC258" s="12"/>
      <c r="CD258" s="12"/>
      <c r="CE258" s="12"/>
      <c r="CF258" s="12"/>
      <c r="CG258" s="12"/>
      <c r="CH258" s="12"/>
      <c r="CI258" s="12"/>
      <c r="CJ258" s="12"/>
      <c r="CK258" s="12"/>
      <c r="CL258" s="12"/>
      <c r="CM258" s="12"/>
      <c r="CN258" s="12"/>
      <c r="CO258" s="12"/>
      <c r="CP258" s="12"/>
      <c r="CQ258" s="12"/>
      <c r="CR258" s="12"/>
      <c r="CS258" s="12"/>
      <c r="CT258" s="12"/>
      <c r="CU258" s="12"/>
      <c r="CV258" s="12"/>
      <c r="CW258" s="12"/>
      <c r="CX258" s="12"/>
      <c r="CY258" s="12"/>
      <c r="CZ258" s="12"/>
      <c r="DA258" s="12"/>
      <c r="DB258" s="12"/>
      <c r="DC258" s="12"/>
      <c r="DD258" s="12"/>
      <c r="DE258" s="12"/>
      <c r="DF258" s="12"/>
      <c r="DG258" s="12"/>
      <c r="DH258" s="12"/>
      <c r="DI258" s="12"/>
      <c r="DJ258" s="12"/>
      <c r="DK258" s="12"/>
      <c r="DL258" s="12"/>
      <c r="DM258" s="12"/>
      <c r="DN258" s="12"/>
      <c r="DO258" s="12"/>
      <c r="DP258" s="12"/>
      <c r="DQ258" s="12"/>
      <c r="DR258" s="12"/>
      <c r="DS258" s="12"/>
      <c r="DT258" s="12"/>
      <c r="DU258" s="12"/>
      <c r="DV258" s="12"/>
      <c r="DW258" s="12"/>
      <c r="DX258" s="12"/>
      <c r="DY258" s="12"/>
      <c r="DZ258" s="12"/>
      <c r="EA258" s="12"/>
      <c r="EB258" s="12"/>
      <c r="EC258" s="12"/>
      <c r="ED258" s="12"/>
      <c r="EE258" s="12"/>
      <c r="EF258" s="12"/>
      <c r="EG258" s="12"/>
      <c r="EH258" s="271"/>
    </row>
    <row r="259" spans="1:138" s="267" customFormat="1" ht="13.5">
      <c r="A259" s="266"/>
      <c r="B259" s="266"/>
      <c r="C259" s="266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2"/>
      <c r="BQ259" s="12"/>
      <c r="BR259" s="12"/>
      <c r="BS259" s="12"/>
      <c r="BT259" s="12"/>
      <c r="BU259" s="12"/>
      <c r="BV259" s="12"/>
      <c r="BW259" s="12"/>
      <c r="BX259" s="12"/>
      <c r="BY259" s="12"/>
      <c r="BZ259" s="12"/>
      <c r="CA259" s="12"/>
      <c r="CB259" s="12"/>
      <c r="CC259" s="12"/>
      <c r="CD259" s="12"/>
      <c r="CE259" s="12"/>
      <c r="CF259" s="12"/>
      <c r="CG259" s="12"/>
      <c r="CH259" s="12"/>
      <c r="CI259" s="12"/>
      <c r="CJ259" s="12"/>
      <c r="CK259" s="12"/>
      <c r="CL259" s="12"/>
      <c r="CM259" s="12"/>
      <c r="CN259" s="12"/>
      <c r="CO259" s="12"/>
      <c r="CP259" s="12"/>
      <c r="CQ259" s="12"/>
      <c r="CR259" s="12"/>
      <c r="CS259" s="12"/>
      <c r="CT259" s="12"/>
      <c r="CU259" s="12"/>
      <c r="CV259" s="12"/>
      <c r="CW259" s="12"/>
      <c r="CX259" s="12"/>
      <c r="CY259" s="12"/>
      <c r="CZ259" s="12"/>
      <c r="DA259" s="12"/>
      <c r="DB259" s="12"/>
      <c r="DC259" s="12"/>
      <c r="DD259" s="12"/>
      <c r="DE259" s="12"/>
      <c r="DF259" s="12"/>
      <c r="DG259" s="12"/>
      <c r="DH259" s="12"/>
      <c r="DI259" s="12"/>
      <c r="DJ259" s="12"/>
      <c r="DK259" s="12"/>
      <c r="DL259" s="12"/>
      <c r="DM259" s="12"/>
      <c r="DN259" s="12"/>
      <c r="DO259" s="12"/>
      <c r="DP259" s="12"/>
      <c r="DQ259" s="12"/>
      <c r="DR259" s="12"/>
      <c r="DS259" s="12"/>
      <c r="DT259" s="12"/>
      <c r="DU259" s="12"/>
      <c r="DV259" s="12"/>
      <c r="DW259" s="12"/>
      <c r="DX259" s="12"/>
      <c r="DY259" s="12"/>
      <c r="DZ259" s="12"/>
      <c r="EA259" s="12"/>
      <c r="EB259" s="12"/>
      <c r="EC259" s="12"/>
      <c r="ED259" s="12"/>
      <c r="EE259" s="12"/>
      <c r="EF259" s="12"/>
      <c r="EG259" s="12"/>
      <c r="EH259" s="271"/>
    </row>
    <row r="260" spans="1:138" s="267" customFormat="1" ht="13.5">
      <c r="A260" s="266"/>
      <c r="B260" s="266"/>
      <c r="C260" s="266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  <c r="BP260" s="12"/>
      <c r="BQ260" s="12"/>
      <c r="BR260" s="12"/>
      <c r="BS260" s="12"/>
      <c r="BT260" s="12"/>
      <c r="BU260" s="12"/>
      <c r="BV260" s="12"/>
      <c r="BW260" s="12"/>
      <c r="BX260" s="12"/>
      <c r="BY260" s="12"/>
      <c r="BZ260" s="12"/>
      <c r="CA260" s="12"/>
      <c r="CB260" s="12"/>
      <c r="CC260" s="12"/>
      <c r="CD260" s="12"/>
      <c r="CE260" s="12"/>
      <c r="CF260" s="12"/>
      <c r="CG260" s="12"/>
      <c r="CH260" s="12"/>
      <c r="CI260" s="12"/>
      <c r="CJ260" s="12"/>
      <c r="CK260" s="12"/>
      <c r="CL260" s="12"/>
      <c r="CM260" s="12"/>
      <c r="CN260" s="12"/>
      <c r="CO260" s="12"/>
      <c r="CP260" s="12"/>
      <c r="CQ260" s="12"/>
      <c r="CR260" s="12"/>
      <c r="CS260" s="12"/>
      <c r="CT260" s="12"/>
      <c r="CU260" s="12"/>
      <c r="CV260" s="12"/>
      <c r="CW260" s="12"/>
      <c r="CX260" s="12"/>
      <c r="CY260" s="12"/>
      <c r="CZ260" s="12"/>
      <c r="DA260" s="12"/>
      <c r="DB260" s="12"/>
      <c r="DC260" s="12"/>
      <c r="DD260" s="12"/>
      <c r="DE260" s="12"/>
      <c r="DF260" s="12"/>
      <c r="DG260" s="12"/>
      <c r="DH260" s="12"/>
      <c r="DI260" s="12"/>
      <c r="DJ260" s="12"/>
      <c r="DK260" s="12"/>
      <c r="DL260" s="12"/>
      <c r="DM260" s="12"/>
      <c r="DN260" s="12"/>
      <c r="DO260" s="12"/>
      <c r="DP260" s="12"/>
      <c r="DQ260" s="12"/>
      <c r="DR260" s="12"/>
      <c r="DS260" s="12"/>
      <c r="DT260" s="12"/>
      <c r="DU260" s="12"/>
      <c r="DV260" s="12"/>
      <c r="DW260" s="12"/>
      <c r="DX260" s="12"/>
      <c r="DY260" s="12"/>
      <c r="DZ260" s="12"/>
      <c r="EA260" s="12"/>
      <c r="EB260" s="12"/>
      <c r="EC260" s="12"/>
      <c r="ED260" s="12"/>
      <c r="EE260" s="12"/>
      <c r="EF260" s="12"/>
      <c r="EG260" s="12"/>
      <c r="EH260" s="271"/>
    </row>
    <row r="261" spans="1:138" s="267" customFormat="1" ht="13.5">
      <c r="A261" s="266"/>
      <c r="B261" s="266"/>
      <c r="C261" s="266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2"/>
      <c r="BQ261" s="12"/>
      <c r="BR261" s="12"/>
      <c r="BS261" s="12"/>
      <c r="BT261" s="12"/>
      <c r="BU261" s="12"/>
      <c r="BV261" s="12"/>
      <c r="BW261" s="12"/>
      <c r="BX261" s="12"/>
      <c r="BY261" s="12"/>
      <c r="BZ261" s="12"/>
      <c r="CA261" s="12"/>
      <c r="CB261" s="12"/>
      <c r="CC261" s="12"/>
      <c r="CD261" s="12"/>
      <c r="CE261" s="12"/>
      <c r="CF261" s="12"/>
      <c r="CG261" s="12"/>
      <c r="CH261" s="12"/>
      <c r="CI261" s="12"/>
      <c r="CJ261" s="12"/>
      <c r="CK261" s="12"/>
      <c r="CL261" s="12"/>
      <c r="CM261" s="12"/>
      <c r="CN261" s="12"/>
      <c r="CO261" s="12"/>
      <c r="CP261" s="12"/>
      <c r="CQ261" s="12"/>
      <c r="CR261" s="12"/>
      <c r="CS261" s="12"/>
      <c r="CT261" s="12"/>
      <c r="CU261" s="12"/>
      <c r="CV261" s="12"/>
      <c r="CW261" s="12"/>
      <c r="CX261" s="12"/>
      <c r="CY261" s="12"/>
      <c r="CZ261" s="12"/>
      <c r="DA261" s="12"/>
      <c r="DB261" s="12"/>
      <c r="DC261" s="12"/>
      <c r="DD261" s="12"/>
      <c r="DE261" s="12"/>
      <c r="DF261" s="12"/>
      <c r="DG261" s="12"/>
      <c r="DH261" s="12"/>
      <c r="DI261" s="12"/>
      <c r="DJ261" s="12"/>
      <c r="DK261" s="12"/>
      <c r="DL261" s="12"/>
      <c r="DM261" s="12"/>
      <c r="DN261" s="12"/>
      <c r="DO261" s="12"/>
      <c r="DP261" s="12"/>
      <c r="DQ261" s="12"/>
      <c r="DR261" s="12"/>
      <c r="DS261" s="12"/>
      <c r="DT261" s="12"/>
      <c r="DU261" s="12"/>
      <c r="DV261" s="12"/>
      <c r="DW261" s="12"/>
      <c r="DX261" s="12"/>
      <c r="DY261" s="12"/>
      <c r="DZ261" s="12"/>
      <c r="EA261" s="12"/>
      <c r="EB261" s="12"/>
      <c r="EC261" s="12"/>
      <c r="ED261" s="12"/>
      <c r="EE261" s="12"/>
      <c r="EF261" s="12"/>
      <c r="EG261" s="12"/>
      <c r="EH261" s="271"/>
    </row>
    <row r="262" spans="1:138" s="267" customFormat="1" ht="13.5">
      <c r="A262" s="266"/>
      <c r="B262" s="266"/>
      <c r="C262" s="266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  <c r="BL262" s="12"/>
      <c r="BM262" s="12"/>
      <c r="BN262" s="12"/>
      <c r="BO262" s="12"/>
      <c r="BP262" s="12"/>
      <c r="BQ262" s="12"/>
      <c r="BR262" s="12"/>
      <c r="BS262" s="12"/>
      <c r="BT262" s="12"/>
      <c r="BU262" s="12"/>
      <c r="BV262" s="12"/>
      <c r="BW262" s="12"/>
      <c r="BX262" s="12"/>
      <c r="BY262" s="12"/>
      <c r="BZ262" s="12"/>
      <c r="CA262" s="12"/>
      <c r="CB262" s="12"/>
      <c r="CC262" s="12"/>
      <c r="CD262" s="12"/>
      <c r="CE262" s="12"/>
      <c r="CF262" s="12"/>
      <c r="CG262" s="12"/>
      <c r="CH262" s="12"/>
      <c r="CI262" s="12"/>
      <c r="CJ262" s="12"/>
      <c r="CK262" s="12"/>
      <c r="CL262" s="12"/>
      <c r="CM262" s="12"/>
      <c r="CN262" s="12"/>
      <c r="CO262" s="12"/>
      <c r="CP262" s="12"/>
      <c r="CQ262" s="12"/>
      <c r="CR262" s="12"/>
      <c r="CS262" s="12"/>
      <c r="CT262" s="12"/>
      <c r="CU262" s="12"/>
      <c r="CV262" s="12"/>
      <c r="CW262" s="12"/>
      <c r="CX262" s="12"/>
      <c r="CY262" s="12"/>
      <c r="CZ262" s="12"/>
      <c r="DA262" s="12"/>
      <c r="DB262" s="12"/>
      <c r="DC262" s="12"/>
      <c r="DD262" s="12"/>
      <c r="DE262" s="12"/>
      <c r="DF262" s="12"/>
      <c r="DG262" s="12"/>
      <c r="DH262" s="12"/>
      <c r="DI262" s="12"/>
      <c r="DJ262" s="12"/>
      <c r="DK262" s="12"/>
      <c r="DL262" s="12"/>
      <c r="DM262" s="12"/>
      <c r="DN262" s="12"/>
      <c r="DO262" s="12"/>
      <c r="DP262" s="12"/>
      <c r="DQ262" s="12"/>
      <c r="DR262" s="12"/>
      <c r="DS262" s="12"/>
      <c r="DT262" s="12"/>
      <c r="DU262" s="12"/>
      <c r="DV262" s="12"/>
      <c r="DW262" s="12"/>
      <c r="DX262" s="12"/>
      <c r="DY262" s="12"/>
      <c r="DZ262" s="12"/>
      <c r="EA262" s="12"/>
      <c r="EB262" s="12"/>
      <c r="EC262" s="12"/>
      <c r="ED262" s="12"/>
      <c r="EE262" s="12"/>
      <c r="EF262" s="12"/>
      <c r="EG262" s="12"/>
      <c r="EH262" s="271"/>
    </row>
    <row r="263" spans="1:138" s="267" customFormat="1" ht="13.5">
      <c r="A263" s="266"/>
      <c r="B263" s="266"/>
      <c r="C263" s="266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  <c r="BM263" s="12"/>
      <c r="BN263" s="12"/>
      <c r="BO263" s="12"/>
      <c r="BP263" s="12"/>
      <c r="BQ263" s="12"/>
      <c r="BR263" s="12"/>
      <c r="BS263" s="12"/>
      <c r="BT263" s="12"/>
      <c r="BU263" s="12"/>
      <c r="BV263" s="12"/>
      <c r="BW263" s="12"/>
      <c r="BX263" s="12"/>
      <c r="BY263" s="12"/>
      <c r="BZ263" s="12"/>
      <c r="CA263" s="12"/>
      <c r="CB263" s="12"/>
      <c r="CC263" s="12"/>
      <c r="CD263" s="12"/>
      <c r="CE263" s="12"/>
      <c r="CF263" s="12"/>
      <c r="CG263" s="12"/>
      <c r="CH263" s="12"/>
      <c r="CI263" s="12"/>
      <c r="CJ263" s="12"/>
      <c r="CK263" s="12"/>
      <c r="CL263" s="12"/>
      <c r="CM263" s="12"/>
      <c r="CN263" s="12"/>
      <c r="CO263" s="12"/>
      <c r="CP263" s="12"/>
      <c r="CQ263" s="12"/>
      <c r="CR263" s="12"/>
      <c r="CS263" s="12"/>
      <c r="CT263" s="12"/>
      <c r="CU263" s="12"/>
      <c r="CV263" s="12"/>
      <c r="CW263" s="12"/>
      <c r="CX263" s="12"/>
      <c r="CY263" s="12"/>
      <c r="CZ263" s="12"/>
      <c r="DA263" s="12"/>
      <c r="DB263" s="12"/>
      <c r="DC263" s="12"/>
      <c r="DD263" s="12"/>
      <c r="DE263" s="12"/>
      <c r="DF263" s="12"/>
      <c r="DG263" s="12"/>
      <c r="DH263" s="12"/>
      <c r="DI263" s="12"/>
      <c r="DJ263" s="12"/>
      <c r="DK263" s="12"/>
      <c r="DL263" s="12"/>
      <c r="DM263" s="12"/>
      <c r="DN263" s="12"/>
      <c r="DO263" s="12"/>
      <c r="DP263" s="12"/>
      <c r="DQ263" s="12"/>
      <c r="DR263" s="12"/>
      <c r="DS263" s="12"/>
      <c r="DT263" s="12"/>
      <c r="DU263" s="12"/>
      <c r="DV263" s="12"/>
      <c r="DW263" s="12"/>
      <c r="DX263" s="12"/>
      <c r="DY263" s="12"/>
      <c r="DZ263" s="12"/>
      <c r="EA263" s="12"/>
      <c r="EB263" s="12"/>
      <c r="EC263" s="12"/>
      <c r="ED263" s="12"/>
      <c r="EE263" s="12"/>
      <c r="EF263" s="12"/>
      <c r="EG263" s="12"/>
      <c r="EH263" s="271"/>
    </row>
    <row r="264" spans="1:138" s="267" customFormat="1" ht="13.5">
      <c r="A264" s="266"/>
      <c r="B264" s="266"/>
      <c r="C264" s="266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  <c r="BP264" s="12"/>
      <c r="BQ264" s="12"/>
      <c r="BR264" s="12"/>
      <c r="BS264" s="12"/>
      <c r="BT264" s="12"/>
      <c r="BU264" s="12"/>
      <c r="BV264" s="12"/>
      <c r="BW264" s="12"/>
      <c r="BX264" s="12"/>
      <c r="BY264" s="12"/>
      <c r="BZ264" s="12"/>
      <c r="CA264" s="12"/>
      <c r="CB264" s="12"/>
      <c r="CC264" s="12"/>
      <c r="CD264" s="12"/>
      <c r="CE264" s="12"/>
      <c r="CF264" s="12"/>
      <c r="CG264" s="12"/>
      <c r="CH264" s="12"/>
      <c r="CI264" s="12"/>
      <c r="CJ264" s="12"/>
      <c r="CK264" s="12"/>
      <c r="CL264" s="12"/>
      <c r="CM264" s="12"/>
      <c r="CN264" s="12"/>
      <c r="CO264" s="12"/>
      <c r="CP264" s="12"/>
      <c r="CQ264" s="12"/>
      <c r="CR264" s="12"/>
      <c r="CS264" s="12"/>
      <c r="CT264" s="12"/>
      <c r="CU264" s="12"/>
      <c r="CV264" s="12"/>
      <c r="CW264" s="12"/>
      <c r="CX264" s="12"/>
      <c r="CY264" s="12"/>
      <c r="CZ264" s="12"/>
      <c r="DA264" s="12"/>
      <c r="DB264" s="12"/>
      <c r="DC264" s="12"/>
      <c r="DD264" s="12"/>
      <c r="DE264" s="12"/>
      <c r="DF264" s="12"/>
      <c r="DG264" s="12"/>
      <c r="DH264" s="12"/>
      <c r="DI264" s="12"/>
      <c r="DJ264" s="12"/>
      <c r="DK264" s="12"/>
      <c r="DL264" s="12"/>
      <c r="DM264" s="12"/>
      <c r="DN264" s="12"/>
      <c r="DO264" s="12"/>
      <c r="DP264" s="12"/>
      <c r="DQ264" s="12"/>
      <c r="DR264" s="12"/>
      <c r="DS264" s="12"/>
      <c r="DT264" s="12"/>
      <c r="DU264" s="12"/>
      <c r="DV264" s="12"/>
      <c r="DW264" s="12"/>
      <c r="DX264" s="12"/>
      <c r="DY264" s="12"/>
      <c r="DZ264" s="12"/>
      <c r="EA264" s="12"/>
      <c r="EB264" s="12"/>
      <c r="EC264" s="12"/>
      <c r="ED264" s="12"/>
      <c r="EE264" s="12"/>
      <c r="EF264" s="12"/>
      <c r="EG264" s="12"/>
      <c r="EH264" s="271"/>
    </row>
    <row r="265" spans="1:138" s="267" customFormat="1" ht="13.5">
      <c r="A265" s="266"/>
      <c r="B265" s="266"/>
      <c r="C265" s="266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  <c r="BP265" s="12"/>
      <c r="BQ265" s="12"/>
      <c r="BR265" s="12"/>
      <c r="BS265" s="12"/>
      <c r="BT265" s="12"/>
      <c r="BU265" s="12"/>
      <c r="BV265" s="12"/>
      <c r="BW265" s="12"/>
      <c r="BX265" s="12"/>
      <c r="BY265" s="12"/>
      <c r="BZ265" s="12"/>
      <c r="CA265" s="12"/>
      <c r="CB265" s="12"/>
      <c r="CC265" s="12"/>
      <c r="CD265" s="12"/>
      <c r="CE265" s="12"/>
      <c r="CF265" s="12"/>
      <c r="CG265" s="12"/>
      <c r="CH265" s="12"/>
      <c r="CI265" s="12"/>
      <c r="CJ265" s="12"/>
      <c r="CK265" s="12"/>
      <c r="CL265" s="12"/>
      <c r="CM265" s="12"/>
      <c r="CN265" s="12"/>
      <c r="CO265" s="12"/>
      <c r="CP265" s="12"/>
      <c r="CQ265" s="12"/>
      <c r="CR265" s="12"/>
      <c r="CS265" s="12"/>
      <c r="CT265" s="12"/>
      <c r="CU265" s="12"/>
      <c r="CV265" s="12"/>
      <c r="CW265" s="12"/>
      <c r="CX265" s="12"/>
      <c r="CY265" s="12"/>
      <c r="CZ265" s="12"/>
      <c r="DA265" s="12"/>
      <c r="DB265" s="12"/>
      <c r="DC265" s="12"/>
      <c r="DD265" s="12"/>
      <c r="DE265" s="12"/>
      <c r="DF265" s="12"/>
      <c r="DG265" s="12"/>
      <c r="DH265" s="12"/>
      <c r="DI265" s="12"/>
      <c r="DJ265" s="12"/>
      <c r="DK265" s="12"/>
      <c r="DL265" s="12"/>
      <c r="DM265" s="12"/>
      <c r="DN265" s="12"/>
      <c r="DO265" s="12"/>
      <c r="DP265" s="12"/>
      <c r="DQ265" s="12"/>
      <c r="DR265" s="12"/>
      <c r="DS265" s="12"/>
      <c r="DT265" s="12"/>
      <c r="DU265" s="12"/>
      <c r="DV265" s="12"/>
      <c r="DW265" s="12"/>
      <c r="DX265" s="12"/>
      <c r="DY265" s="12"/>
      <c r="DZ265" s="12"/>
      <c r="EA265" s="12"/>
      <c r="EB265" s="12"/>
      <c r="EC265" s="12"/>
      <c r="ED265" s="12"/>
      <c r="EE265" s="12"/>
      <c r="EF265" s="12"/>
      <c r="EG265" s="12"/>
      <c r="EH265" s="271"/>
    </row>
    <row r="266" spans="1:138" s="267" customFormat="1" ht="13.5">
      <c r="A266" s="266"/>
      <c r="B266" s="266"/>
      <c r="C266" s="266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2"/>
      <c r="BS266" s="12"/>
      <c r="BT266" s="12"/>
      <c r="BU266" s="12"/>
      <c r="BV266" s="12"/>
      <c r="BW266" s="12"/>
      <c r="BX266" s="12"/>
      <c r="BY266" s="12"/>
      <c r="BZ266" s="12"/>
      <c r="CA266" s="12"/>
      <c r="CB266" s="12"/>
      <c r="CC266" s="12"/>
      <c r="CD266" s="12"/>
      <c r="CE266" s="12"/>
      <c r="CF266" s="12"/>
      <c r="CG266" s="12"/>
      <c r="CH266" s="12"/>
      <c r="CI266" s="12"/>
      <c r="CJ266" s="12"/>
      <c r="CK266" s="12"/>
      <c r="CL266" s="12"/>
      <c r="CM266" s="12"/>
      <c r="CN266" s="12"/>
      <c r="CO266" s="12"/>
      <c r="CP266" s="12"/>
      <c r="CQ266" s="12"/>
      <c r="CR266" s="12"/>
      <c r="CS266" s="12"/>
      <c r="CT266" s="12"/>
      <c r="CU266" s="12"/>
      <c r="CV266" s="12"/>
      <c r="CW266" s="12"/>
      <c r="CX266" s="12"/>
      <c r="CY266" s="12"/>
      <c r="CZ266" s="12"/>
      <c r="DA266" s="12"/>
      <c r="DB266" s="12"/>
      <c r="DC266" s="12"/>
      <c r="DD266" s="12"/>
      <c r="DE266" s="12"/>
      <c r="DF266" s="12"/>
      <c r="DG266" s="12"/>
      <c r="DH266" s="12"/>
      <c r="DI266" s="12"/>
      <c r="DJ266" s="12"/>
      <c r="DK266" s="12"/>
      <c r="DL266" s="12"/>
      <c r="DM266" s="12"/>
      <c r="DN266" s="12"/>
      <c r="DO266" s="12"/>
      <c r="DP266" s="12"/>
      <c r="DQ266" s="12"/>
      <c r="DR266" s="12"/>
      <c r="DS266" s="12"/>
      <c r="DT266" s="12"/>
      <c r="DU266" s="12"/>
      <c r="DV266" s="12"/>
      <c r="DW266" s="12"/>
      <c r="DX266" s="12"/>
      <c r="DY266" s="12"/>
      <c r="DZ266" s="12"/>
      <c r="EA266" s="12"/>
      <c r="EB266" s="12"/>
      <c r="EC266" s="12"/>
      <c r="ED266" s="12"/>
      <c r="EE266" s="12"/>
      <c r="EF266" s="12"/>
      <c r="EG266" s="12"/>
      <c r="EH266" s="271"/>
    </row>
    <row r="267" spans="1:138" s="267" customFormat="1" ht="13.5">
      <c r="A267" s="266"/>
      <c r="B267" s="266"/>
      <c r="C267" s="266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2"/>
      <c r="BM267" s="12"/>
      <c r="BN267" s="12"/>
      <c r="BO267" s="12"/>
      <c r="BP267" s="12"/>
      <c r="BQ267" s="12"/>
      <c r="BR267" s="12"/>
      <c r="BS267" s="12"/>
      <c r="BT267" s="12"/>
      <c r="BU267" s="12"/>
      <c r="BV267" s="12"/>
      <c r="BW267" s="12"/>
      <c r="BX267" s="12"/>
      <c r="BY267" s="12"/>
      <c r="BZ267" s="12"/>
      <c r="CA267" s="12"/>
      <c r="CB267" s="12"/>
      <c r="CC267" s="12"/>
      <c r="CD267" s="12"/>
      <c r="CE267" s="12"/>
      <c r="CF267" s="12"/>
      <c r="CG267" s="12"/>
      <c r="CH267" s="12"/>
      <c r="CI267" s="12"/>
      <c r="CJ267" s="12"/>
      <c r="CK267" s="12"/>
      <c r="CL267" s="12"/>
      <c r="CM267" s="12"/>
      <c r="CN267" s="12"/>
      <c r="CO267" s="12"/>
      <c r="CP267" s="12"/>
      <c r="CQ267" s="12"/>
      <c r="CR267" s="12"/>
      <c r="CS267" s="12"/>
      <c r="CT267" s="12"/>
      <c r="CU267" s="12"/>
      <c r="CV267" s="12"/>
      <c r="CW267" s="12"/>
      <c r="CX267" s="12"/>
      <c r="CY267" s="12"/>
      <c r="CZ267" s="12"/>
      <c r="DA267" s="12"/>
      <c r="DB267" s="12"/>
      <c r="DC267" s="12"/>
      <c r="DD267" s="12"/>
      <c r="DE267" s="12"/>
      <c r="DF267" s="12"/>
      <c r="DG267" s="12"/>
      <c r="DH267" s="12"/>
      <c r="DI267" s="12"/>
      <c r="DJ267" s="12"/>
      <c r="DK267" s="12"/>
      <c r="DL267" s="12"/>
      <c r="DM267" s="12"/>
      <c r="DN267" s="12"/>
      <c r="DO267" s="12"/>
      <c r="DP267" s="12"/>
      <c r="DQ267" s="12"/>
      <c r="DR267" s="12"/>
      <c r="DS267" s="12"/>
      <c r="DT267" s="12"/>
      <c r="DU267" s="12"/>
      <c r="DV267" s="12"/>
      <c r="DW267" s="12"/>
      <c r="DX267" s="12"/>
      <c r="DY267" s="12"/>
      <c r="DZ267" s="12"/>
      <c r="EA267" s="12"/>
      <c r="EB267" s="12"/>
      <c r="EC267" s="12"/>
      <c r="ED267" s="12"/>
      <c r="EE267" s="12"/>
      <c r="EF267" s="12"/>
      <c r="EG267" s="12"/>
      <c r="EH267" s="271"/>
    </row>
    <row r="268" spans="1:138" s="267" customFormat="1" ht="13.5">
      <c r="A268" s="266"/>
      <c r="B268" s="266"/>
      <c r="C268" s="266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  <c r="BP268" s="12"/>
      <c r="BQ268" s="12"/>
      <c r="BR268" s="12"/>
      <c r="BS268" s="12"/>
      <c r="BT268" s="12"/>
      <c r="BU268" s="12"/>
      <c r="BV268" s="12"/>
      <c r="BW268" s="12"/>
      <c r="BX268" s="12"/>
      <c r="BY268" s="12"/>
      <c r="BZ268" s="12"/>
      <c r="CA268" s="12"/>
      <c r="CB268" s="12"/>
      <c r="CC268" s="12"/>
      <c r="CD268" s="12"/>
      <c r="CE268" s="12"/>
      <c r="CF268" s="12"/>
      <c r="CG268" s="12"/>
      <c r="CH268" s="12"/>
      <c r="CI268" s="12"/>
      <c r="CJ268" s="12"/>
      <c r="CK268" s="12"/>
      <c r="CL268" s="12"/>
      <c r="CM268" s="12"/>
      <c r="CN268" s="12"/>
      <c r="CO268" s="12"/>
      <c r="CP268" s="12"/>
      <c r="CQ268" s="12"/>
      <c r="CR268" s="12"/>
      <c r="CS268" s="12"/>
      <c r="CT268" s="12"/>
      <c r="CU268" s="12"/>
      <c r="CV268" s="12"/>
      <c r="CW268" s="12"/>
      <c r="CX268" s="12"/>
      <c r="CY268" s="12"/>
      <c r="CZ268" s="12"/>
      <c r="DA268" s="12"/>
      <c r="DB268" s="12"/>
      <c r="DC268" s="12"/>
      <c r="DD268" s="12"/>
      <c r="DE268" s="12"/>
      <c r="DF268" s="12"/>
      <c r="DG268" s="12"/>
      <c r="DH268" s="12"/>
      <c r="DI268" s="12"/>
      <c r="DJ268" s="12"/>
      <c r="DK268" s="12"/>
      <c r="DL268" s="12"/>
      <c r="DM268" s="12"/>
      <c r="DN268" s="12"/>
      <c r="DO268" s="12"/>
      <c r="DP268" s="12"/>
      <c r="DQ268" s="12"/>
      <c r="DR268" s="12"/>
      <c r="DS268" s="12"/>
      <c r="DT268" s="12"/>
      <c r="DU268" s="12"/>
      <c r="DV268" s="12"/>
      <c r="DW268" s="12"/>
      <c r="DX268" s="12"/>
      <c r="DY268" s="12"/>
      <c r="DZ268" s="12"/>
      <c r="EA268" s="12"/>
      <c r="EB268" s="12"/>
      <c r="EC268" s="12"/>
      <c r="ED268" s="12"/>
      <c r="EE268" s="12"/>
      <c r="EF268" s="12"/>
      <c r="EG268" s="12"/>
      <c r="EH268" s="271"/>
    </row>
    <row r="269" spans="1:138" s="267" customFormat="1" ht="13.5">
      <c r="A269" s="266"/>
      <c r="B269" s="266"/>
      <c r="C269" s="266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2"/>
      <c r="BP269" s="12"/>
      <c r="BQ269" s="12"/>
      <c r="BR269" s="12"/>
      <c r="BS269" s="12"/>
      <c r="BT269" s="12"/>
      <c r="BU269" s="12"/>
      <c r="BV269" s="12"/>
      <c r="BW269" s="12"/>
      <c r="BX269" s="12"/>
      <c r="BY269" s="12"/>
      <c r="BZ269" s="12"/>
      <c r="CA269" s="12"/>
      <c r="CB269" s="12"/>
      <c r="CC269" s="12"/>
      <c r="CD269" s="12"/>
      <c r="CE269" s="12"/>
      <c r="CF269" s="12"/>
      <c r="CG269" s="12"/>
      <c r="CH269" s="12"/>
      <c r="CI269" s="12"/>
      <c r="CJ269" s="12"/>
      <c r="CK269" s="12"/>
      <c r="CL269" s="12"/>
      <c r="CM269" s="12"/>
      <c r="CN269" s="12"/>
      <c r="CO269" s="12"/>
      <c r="CP269" s="12"/>
      <c r="CQ269" s="12"/>
      <c r="CR269" s="12"/>
      <c r="CS269" s="12"/>
      <c r="CT269" s="12"/>
      <c r="CU269" s="12"/>
      <c r="CV269" s="12"/>
      <c r="CW269" s="12"/>
      <c r="CX269" s="12"/>
      <c r="CY269" s="12"/>
      <c r="CZ269" s="12"/>
      <c r="DA269" s="12"/>
      <c r="DB269" s="12"/>
      <c r="DC269" s="12"/>
      <c r="DD269" s="12"/>
      <c r="DE269" s="12"/>
      <c r="DF269" s="12"/>
      <c r="DG269" s="12"/>
      <c r="DH269" s="12"/>
      <c r="DI269" s="12"/>
      <c r="DJ269" s="12"/>
      <c r="DK269" s="12"/>
      <c r="DL269" s="12"/>
      <c r="DM269" s="12"/>
      <c r="DN269" s="12"/>
      <c r="DO269" s="12"/>
      <c r="DP269" s="12"/>
      <c r="DQ269" s="12"/>
      <c r="DR269" s="12"/>
      <c r="DS269" s="12"/>
      <c r="DT269" s="12"/>
      <c r="DU269" s="12"/>
      <c r="DV269" s="12"/>
      <c r="DW269" s="12"/>
      <c r="DX269" s="12"/>
      <c r="DY269" s="12"/>
      <c r="DZ269" s="12"/>
      <c r="EA269" s="12"/>
      <c r="EB269" s="12"/>
      <c r="EC269" s="12"/>
      <c r="ED269" s="12"/>
      <c r="EE269" s="12"/>
      <c r="EF269" s="12"/>
      <c r="EG269" s="12"/>
      <c r="EH269" s="271"/>
    </row>
    <row r="270" spans="1:138" s="267" customFormat="1" ht="13.5">
      <c r="A270" s="266"/>
      <c r="B270" s="266"/>
      <c r="C270" s="266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  <c r="BP270" s="12"/>
      <c r="BQ270" s="12"/>
      <c r="BR270" s="12"/>
      <c r="BS270" s="12"/>
      <c r="BT270" s="12"/>
      <c r="BU270" s="12"/>
      <c r="BV270" s="12"/>
      <c r="BW270" s="12"/>
      <c r="BX270" s="12"/>
      <c r="BY270" s="12"/>
      <c r="BZ270" s="12"/>
      <c r="CA270" s="12"/>
      <c r="CB270" s="12"/>
      <c r="CC270" s="12"/>
      <c r="CD270" s="12"/>
      <c r="CE270" s="12"/>
      <c r="CF270" s="12"/>
      <c r="CG270" s="12"/>
      <c r="CH270" s="12"/>
      <c r="CI270" s="12"/>
      <c r="CJ270" s="12"/>
      <c r="CK270" s="12"/>
      <c r="CL270" s="12"/>
      <c r="CM270" s="12"/>
      <c r="CN270" s="12"/>
      <c r="CO270" s="12"/>
      <c r="CP270" s="12"/>
      <c r="CQ270" s="12"/>
      <c r="CR270" s="12"/>
      <c r="CS270" s="12"/>
      <c r="CT270" s="12"/>
      <c r="CU270" s="12"/>
      <c r="CV270" s="12"/>
      <c r="CW270" s="12"/>
      <c r="CX270" s="12"/>
      <c r="CY270" s="12"/>
      <c r="CZ270" s="12"/>
      <c r="DA270" s="12"/>
      <c r="DB270" s="12"/>
      <c r="DC270" s="12"/>
      <c r="DD270" s="12"/>
      <c r="DE270" s="12"/>
      <c r="DF270" s="12"/>
      <c r="DG270" s="12"/>
      <c r="DH270" s="12"/>
      <c r="DI270" s="12"/>
      <c r="DJ270" s="12"/>
      <c r="DK270" s="12"/>
      <c r="DL270" s="12"/>
      <c r="DM270" s="12"/>
      <c r="DN270" s="12"/>
      <c r="DO270" s="12"/>
      <c r="DP270" s="12"/>
      <c r="DQ270" s="12"/>
      <c r="DR270" s="12"/>
      <c r="DS270" s="12"/>
      <c r="DT270" s="12"/>
      <c r="DU270" s="12"/>
      <c r="DV270" s="12"/>
      <c r="DW270" s="12"/>
      <c r="DX270" s="12"/>
      <c r="DY270" s="12"/>
      <c r="DZ270" s="12"/>
      <c r="EA270" s="12"/>
      <c r="EB270" s="12"/>
      <c r="EC270" s="12"/>
      <c r="ED270" s="12"/>
      <c r="EE270" s="12"/>
      <c r="EF270" s="12"/>
      <c r="EG270" s="12"/>
      <c r="EH270" s="271"/>
    </row>
    <row r="271" spans="1:138" s="267" customFormat="1" ht="13.5">
      <c r="A271" s="266"/>
      <c r="B271" s="266"/>
      <c r="C271" s="266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  <c r="BJ271" s="12"/>
      <c r="BK271" s="12"/>
      <c r="BL271" s="12"/>
      <c r="BM271" s="12"/>
      <c r="BN271" s="12"/>
      <c r="BO271" s="12"/>
      <c r="BP271" s="12"/>
      <c r="BQ271" s="12"/>
      <c r="BR271" s="12"/>
      <c r="BS271" s="12"/>
      <c r="BT271" s="12"/>
      <c r="BU271" s="12"/>
      <c r="BV271" s="12"/>
      <c r="BW271" s="12"/>
      <c r="BX271" s="12"/>
      <c r="BY271" s="12"/>
      <c r="BZ271" s="12"/>
      <c r="CA271" s="12"/>
      <c r="CB271" s="12"/>
      <c r="CC271" s="12"/>
      <c r="CD271" s="12"/>
      <c r="CE271" s="12"/>
      <c r="CF271" s="12"/>
      <c r="CG271" s="12"/>
      <c r="CH271" s="12"/>
      <c r="CI271" s="12"/>
      <c r="CJ271" s="12"/>
      <c r="CK271" s="12"/>
      <c r="CL271" s="12"/>
      <c r="CM271" s="12"/>
      <c r="CN271" s="12"/>
      <c r="CO271" s="12"/>
      <c r="CP271" s="12"/>
      <c r="CQ271" s="12"/>
      <c r="CR271" s="12"/>
      <c r="CS271" s="12"/>
      <c r="CT271" s="12"/>
      <c r="CU271" s="12"/>
      <c r="CV271" s="12"/>
      <c r="CW271" s="12"/>
      <c r="CX271" s="12"/>
      <c r="CY271" s="12"/>
      <c r="CZ271" s="12"/>
      <c r="DA271" s="12"/>
      <c r="DB271" s="12"/>
      <c r="DC271" s="12"/>
      <c r="DD271" s="12"/>
      <c r="DE271" s="12"/>
      <c r="DF271" s="12"/>
      <c r="DG271" s="12"/>
      <c r="DH271" s="12"/>
      <c r="DI271" s="12"/>
      <c r="DJ271" s="12"/>
      <c r="DK271" s="12"/>
      <c r="DL271" s="12"/>
      <c r="DM271" s="12"/>
      <c r="DN271" s="12"/>
      <c r="DO271" s="12"/>
      <c r="DP271" s="12"/>
      <c r="DQ271" s="12"/>
      <c r="DR271" s="12"/>
      <c r="DS271" s="12"/>
      <c r="DT271" s="12"/>
      <c r="DU271" s="12"/>
      <c r="DV271" s="12"/>
      <c r="DW271" s="12"/>
      <c r="DX271" s="12"/>
      <c r="DY271" s="12"/>
      <c r="DZ271" s="12"/>
      <c r="EA271" s="12"/>
      <c r="EB271" s="12"/>
      <c r="EC271" s="12"/>
      <c r="ED271" s="12"/>
      <c r="EE271" s="12"/>
      <c r="EF271" s="12"/>
      <c r="EG271" s="12"/>
      <c r="EH271" s="271"/>
    </row>
    <row r="272" spans="1:138" s="267" customFormat="1" ht="13.5">
      <c r="A272" s="266"/>
      <c r="B272" s="266"/>
      <c r="C272" s="266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  <c r="BP272" s="12"/>
      <c r="BQ272" s="12"/>
      <c r="BR272" s="12"/>
      <c r="BS272" s="12"/>
      <c r="BT272" s="12"/>
      <c r="BU272" s="12"/>
      <c r="BV272" s="12"/>
      <c r="BW272" s="12"/>
      <c r="BX272" s="12"/>
      <c r="BY272" s="12"/>
      <c r="BZ272" s="12"/>
      <c r="CA272" s="12"/>
      <c r="CB272" s="12"/>
      <c r="CC272" s="12"/>
      <c r="CD272" s="12"/>
      <c r="CE272" s="12"/>
      <c r="CF272" s="12"/>
      <c r="CG272" s="12"/>
      <c r="CH272" s="12"/>
      <c r="CI272" s="12"/>
      <c r="CJ272" s="12"/>
      <c r="CK272" s="12"/>
      <c r="CL272" s="12"/>
      <c r="CM272" s="12"/>
      <c r="CN272" s="12"/>
      <c r="CO272" s="12"/>
      <c r="CP272" s="12"/>
      <c r="CQ272" s="12"/>
      <c r="CR272" s="12"/>
      <c r="CS272" s="12"/>
      <c r="CT272" s="12"/>
      <c r="CU272" s="12"/>
      <c r="CV272" s="12"/>
      <c r="CW272" s="12"/>
      <c r="CX272" s="12"/>
      <c r="CY272" s="12"/>
      <c r="CZ272" s="12"/>
      <c r="DA272" s="12"/>
      <c r="DB272" s="12"/>
      <c r="DC272" s="12"/>
      <c r="DD272" s="12"/>
      <c r="DE272" s="12"/>
      <c r="DF272" s="12"/>
      <c r="DG272" s="12"/>
      <c r="DH272" s="12"/>
      <c r="DI272" s="12"/>
      <c r="DJ272" s="12"/>
      <c r="DK272" s="12"/>
      <c r="DL272" s="12"/>
      <c r="DM272" s="12"/>
      <c r="DN272" s="12"/>
      <c r="DO272" s="12"/>
      <c r="DP272" s="12"/>
      <c r="DQ272" s="12"/>
      <c r="DR272" s="12"/>
      <c r="DS272" s="12"/>
      <c r="DT272" s="12"/>
      <c r="DU272" s="12"/>
      <c r="DV272" s="12"/>
      <c r="DW272" s="12"/>
      <c r="DX272" s="12"/>
      <c r="DY272" s="12"/>
      <c r="DZ272" s="12"/>
      <c r="EA272" s="12"/>
      <c r="EB272" s="12"/>
      <c r="EC272" s="12"/>
      <c r="ED272" s="12"/>
      <c r="EE272" s="12"/>
      <c r="EF272" s="12"/>
      <c r="EG272" s="12"/>
      <c r="EH272" s="271"/>
    </row>
    <row r="273" spans="1:138" s="267" customFormat="1" ht="13.5">
      <c r="A273" s="266"/>
      <c r="B273" s="266"/>
      <c r="C273" s="266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2"/>
      <c r="BQ273" s="12"/>
      <c r="BR273" s="12"/>
      <c r="BS273" s="12"/>
      <c r="BT273" s="12"/>
      <c r="BU273" s="12"/>
      <c r="BV273" s="12"/>
      <c r="BW273" s="12"/>
      <c r="BX273" s="12"/>
      <c r="BY273" s="12"/>
      <c r="BZ273" s="12"/>
      <c r="CA273" s="12"/>
      <c r="CB273" s="12"/>
      <c r="CC273" s="12"/>
      <c r="CD273" s="12"/>
      <c r="CE273" s="12"/>
      <c r="CF273" s="12"/>
      <c r="CG273" s="12"/>
      <c r="CH273" s="12"/>
      <c r="CI273" s="12"/>
      <c r="CJ273" s="12"/>
      <c r="CK273" s="12"/>
      <c r="CL273" s="12"/>
      <c r="CM273" s="12"/>
      <c r="CN273" s="12"/>
      <c r="CO273" s="12"/>
      <c r="CP273" s="12"/>
      <c r="CQ273" s="12"/>
      <c r="CR273" s="12"/>
      <c r="CS273" s="12"/>
      <c r="CT273" s="12"/>
      <c r="CU273" s="12"/>
      <c r="CV273" s="12"/>
      <c r="CW273" s="12"/>
      <c r="CX273" s="12"/>
      <c r="CY273" s="12"/>
      <c r="CZ273" s="12"/>
      <c r="DA273" s="12"/>
      <c r="DB273" s="12"/>
      <c r="DC273" s="12"/>
      <c r="DD273" s="12"/>
      <c r="DE273" s="12"/>
      <c r="DF273" s="12"/>
      <c r="DG273" s="12"/>
      <c r="DH273" s="12"/>
      <c r="DI273" s="12"/>
      <c r="DJ273" s="12"/>
      <c r="DK273" s="12"/>
      <c r="DL273" s="12"/>
      <c r="DM273" s="12"/>
      <c r="DN273" s="12"/>
      <c r="DO273" s="12"/>
      <c r="DP273" s="12"/>
      <c r="DQ273" s="12"/>
      <c r="DR273" s="12"/>
      <c r="DS273" s="12"/>
      <c r="DT273" s="12"/>
      <c r="DU273" s="12"/>
      <c r="DV273" s="12"/>
      <c r="DW273" s="12"/>
      <c r="DX273" s="12"/>
      <c r="DY273" s="12"/>
      <c r="DZ273" s="12"/>
      <c r="EA273" s="12"/>
      <c r="EB273" s="12"/>
      <c r="EC273" s="12"/>
      <c r="ED273" s="12"/>
      <c r="EE273" s="12"/>
      <c r="EF273" s="12"/>
      <c r="EG273" s="12"/>
      <c r="EH273" s="271"/>
    </row>
    <row r="274" spans="1:138" s="267" customFormat="1" ht="13.5">
      <c r="A274" s="266"/>
      <c r="B274" s="266"/>
      <c r="C274" s="266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  <c r="BP274" s="12"/>
      <c r="BQ274" s="12"/>
      <c r="BR274" s="12"/>
      <c r="BS274" s="12"/>
      <c r="BT274" s="12"/>
      <c r="BU274" s="12"/>
      <c r="BV274" s="12"/>
      <c r="BW274" s="12"/>
      <c r="BX274" s="12"/>
      <c r="BY274" s="12"/>
      <c r="BZ274" s="12"/>
      <c r="CA274" s="12"/>
      <c r="CB274" s="12"/>
      <c r="CC274" s="12"/>
      <c r="CD274" s="12"/>
      <c r="CE274" s="12"/>
      <c r="CF274" s="12"/>
      <c r="CG274" s="12"/>
      <c r="CH274" s="12"/>
      <c r="CI274" s="12"/>
      <c r="CJ274" s="12"/>
      <c r="CK274" s="12"/>
      <c r="CL274" s="12"/>
      <c r="CM274" s="12"/>
      <c r="CN274" s="12"/>
      <c r="CO274" s="12"/>
      <c r="CP274" s="12"/>
      <c r="CQ274" s="12"/>
      <c r="CR274" s="12"/>
      <c r="CS274" s="12"/>
      <c r="CT274" s="12"/>
      <c r="CU274" s="12"/>
      <c r="CV274" s="12"/>
      <c r="CW274" s="12"/>
      <c r="CX274" s="12"/>
      <c r="CY274" s="12"/>
      <c r="CZ274" s="12"/>
      <c r="DA274" s="12"/>
      <c r="DB274" s="12"/>
      <c r="DC274" s="12"/>
      <c r="DD274" s="12"/>
      <c r="DE274" s="12"/>
      <c r="DF274" s="12"/>
      <c r="DG274" s="12"/>
      <c r="DH274" s="12"/>
      <c r="DI274" s="12"/>
      <c r="DJ274" s="12"/>
      <c r="DK274" s="12"/>
      <c r="DL274" s="12"/>
      <c r="DM274" s="12"/>
      <c r="DN274" s="12"/>
      <c r="DO274" s="12"/>
      <c r="DP274" s="12"/>
      <c r="DQ274" s="12"/>
      <c r="DR274" s="12"/>
      <c r="DS274" s="12"/>
      <c r="DT274" s="12"/>
      <c r="DU274" s="12"/>
      <c r="DV274" s="12"/>
      <c r="DW274" s="12"/>
      <c r="DX274" s="12"/>
      <c r="DY274" s="12"/>
      <c r="DZ274" s="12"/>
      <c r="EA274" s="12"/>
      <c r="EB274" s="12"/>
      <c r="EC274" s="12"/>
      <c r="ED274" s="12"/>
      <c r="EE274" s="12"/>
      <c r="EF274" s="12"/>
      <c r="EG274" s="12"/>
      <c r="EH274" s="271"/>
    </row>
    <row r="275" spans="1:138" s="267" customFormat="1" ht="13.5">
      <c r="A275" s="266"/>
      <c r="B275" s="266"/>
      <c r="C275" s="266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  <c r="BO275" s="12"/>
      <c r="BP275" s="12"/>
      <c r="BQ275" s="12"/>
      <c r="BR275" s="12"/>
      <c r="BS275" s="12"/>
      <c r="BT275" s="12"/>
      <c r="BU275" s="12"/>
      <c r="BV275" s="12"/>
      <c r="BW275" s="12"/>
      <c r="BX275" s="12"/>
      <c r="BY275" s="12"/>
      <c r="BZ275" s="12"/>
      <c r="CA275" s="12"/>
      <c r="CB275" s="12"/>
      <c r="CC275" s="12"/>
      <c r="CD275" s="12"/>
      <c r="CE275" s="12"/>
      <c r="CF275" s="12"/>
      <c r="CG275" s="12"/>
      <c r="CH275" s="12"/>
      <c r="CI275" s="12"/>
      <c r="CJ275" s="12"/>
      <c r="CK275" s="12"/>
      <c r="CL275" s="12"/>
      <c r="CM275" s="12"/>
      <c r="CN275" s="12"/>
      <c r="CO275" s="12"/>
      <c r="CP275" s="12"/>
      <c r="CQ275" s="12"/>
      <c r="CR275" s="12"/>
      <c r="CS275" s="12"/>
      <c r="CT275" s="12"/>
      <c r="CU275" s="12"/>
      <c r="CV275" s="12"/>
      <c r="CW275" s="12"/>
      <c r="CX275" s="12"/>
      <c r="CY275" s="12"/>
      <c r="CZ275" s="12"/>
      <c r="DA275" s="12"/>
      <c r="DB275" s="12"/>
      <c r="DC275" s="12"/>
      <c r="DD275" s="12"/>
      <c r="DE275" s="12"/>
      <c r="DF275" s="12"/>
      <c r="DG275" s="12"/>
      <c r="DH275" s="12"/>
      <c r="DI275" s="12"/>
      <c r="DJ275" s="12"/>
      <c r="DK275" s="12"/>
      <c r="DL275" s="12"/>
      <c r="DM275" s="12"/>
      <c r="DN275" s="12"/>
      <c r="DO275" s="12"/>
      <c r="DP275" s="12"/>
      <c r="DQ275" s="12"/>
      <c r="DR275" s="12"/>
      <c r="DS275" s="12"/>
      <c r="DT275" s="12"/>
      <c r="DU275" s="12"/>
      <c r="DV275" s="12"/>
      <c r="DW275" s="12"/>
      <c r="DX275" s="12"/>
      <c r="DY275" s="12"/>
      <c r="DZ275" s="12"/>
      <c r="EA275" s="12"/>
      <c r="EB275" s="12"/>
      <c r="EC275" s="12"/>
      <c r="ED275" s="12"/>
      <c r="EE275" s="12"/>
      <c r="EF275" s="12"/>
      <c r="EG275" s="12"/>
      <c r="EH275" s="271"/>
    </row>
    <row r="276" spans="1:138" s="267" customFormat="1" ht="13.5">
      <c r="A276" s="266"/>
      <c r="B276" s="266"/>
      <c r="C276" s="266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  <c r="BM276" s="12"/>
      <c r="BN276" s="12"/>
      <c r="BO276" s="12"/>
      <c r="BP276" s="12"/>
      <c r="BQ276" s="12"/>
      <c r="BR276" s="12"/>
      <c r="BS276" s="12"/>
      <c r="BT276" s="12"/>
      <c r="BU276" s="12"/>
      <c r="BV276" s="12"/>
      <c r="BW276" s="12"/>
      <c r="BX276" s="12"/>
      <c r="BY276" s="12"/>
      <c r="BZ276" s="12"/>
      <c r="CA276" s="12"/>
      <c r="CB276" s="12"/>
      <c r="CC276" s="12"/>
      <c r="CD276" s="12"/>
      <c r="CE276" s="12"/>
      <c r="CF276" s="12"/>
      <c r="CG276" s="12"/>
      <c r="CH276" s="12"/>
      <c r="CI276" s="12"/>
      <c r="CJ276" s="12"/>
      <c r="CK276" s="12"/>
      <c r="CL276" s="12"/>
      <c r="CM276" s="12"/>
      <c r="CN276" s="12"/>
      <c r="CO276" s="12"/>
      <c r="CP276" s="12"/>
      <c r="CQ276" s="12"/>
      <c r="CR276" s="12"/>
      <c r="CS276" s="12"/>
      <c r="CT276" s="12"/>
      <c r="CU276" s="12"/>
      <c r="CV276" s="12"/>
      <c r="CW276" s="12"/>
      <c r="CX276" s="12"/>
      <c r="CY276" s="12"/>
      <c r="CZ276" s="12"/>
      <c r="DA276" s="12"/>
      <c r="DB276" s="12"/>
      <c r="DC276" s="12"/>
      <c r="DD276" s="12"/>
      <c r="DE276" s="12"/>
      <c r="DF276" s="12"/>
      <c r="DG276" s="12"/>
      <c r="DH276" s="12"/>
      <c r="DI276" s="12"/>
      <c r="DJ276" s="12"/>
      <c r="DK276" s="12"/>
      <c r="DL276" s="12"/>
      <c r="DM276" s="12"/>
      <c r="DN276" s="12"/>
      <c r="DO276" s="12"/>
      <c r="DP276" s="12"/>
      <c r="DQ276" s="12"/>
      <c r="DR276" s="12"/>
      <c r="DS276" s="12"/>
      <c r="DT276" s="12"/>
      <c r="DU276" s="12"/>
      <c r="DV276" s="12"/>
      <c r="DW276" s="12"/>
      <c r="DX276" s="12"/>
      <c r="DY276" s="12"/>
      <c r="DZ276" s="12"/>
      <c r="EA276" s="12"/>
      <c r="EB276" s="12"/>
      <c r="EC276" s="12"/>
      <c r="ED276" s="12"/>
      <c r="EE276" s="12"/>
      <c r="EF276" s="12"/>
      <c r="EG276" s="12"/>
      <c r="EH276" s="271"/>
    </row>
    <row r="277" spans="1:138" s="267" customFormat="1" ht="13.5">
      <c r="A277" s="266"/>
      <c r="B277" s="266"/>
      <c r="C277" s="266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2"/>
      <c r="BM277" s="12"/>
      <c r="BN277" s="12"/>
      <c r="BO277" s="12"/>
      <c r="BP277" s="12"/>
      <c r="BQ277" s="12"/>
      <c r="BR277" s="12"/>
      <c r="BS277" s="12"/>
      <c r="BT277" s="12"/>
      <c r="BU277" s="12"/>
      <c r="BV277" s="12"/>
      <c r="BW277" s="12"/>
      <c r="BX277" s="12"/>
      <c r="BY277" s="12"/>
      <c r="BZ277" s="12"/>
      <c r="CA277" s="12"/>
      <c r="CB277" s="12"/>
      <c r="CC277" s="12"/>
      <c r="CD277" s="12"/>
      <c r="CE277" s="12"/>
      <c r="CF277" s="12"/>
      <c r="CG277" s="12"/>
      <c r="CH277" s="12"/>
      <c r="CI277" s="12"/>
      <c r="CJ277" s="12"/>
      <c r="CK277" s="12"/>
      <c r="CL277" s="12"/>
      <c r="CM277" s="12"/>
      <c r="CN277" s="12"/>
      <c r="CO277" s="12"/>
      <c r="CP277" s="12"/>
      <c r="CQ277" s="12"/>
      <c r="CR277" s="12"/>
      <c r="CS277" s="12"/>
      <c r="CT277" s="12"/>
      <c r="CU277" s="12"/>
      <c r="CV277" s="12"/>
      <c r="CW277" s="12"/>
      <c r="CX277" s="12"/>
      <c r="CY277" s="12"/>
      <c r="CZ277" s="12"/>
      <c r="DA277" s="12"/>
      <c r="DB277" s="12"/>
      <c r="DC277" s="12"/>
      <c r="DD277" s="12"/>
      <c r="DE277" s="12"/>
      <c r="DF277" s="12"/>
      <c r="DG277" s="12"/>
      <c r="DH277" s="12"/>
      <c r="DI277" s="12"/>
      <c r="DJ277" s="12"/>
      <c r="DK277" s="12"/>
      <c r="DL277" s="12"/>
      <c r="DM277" s="12"/>
      <c r="DN277" s="12"/>
      <c r="DO277" s="12"/>
      <c r="DP277" s="12"/>
      <c r="DQ277" s="12"/>
      <c r="DR277" s="12"/>
      <c r="DS277" s="12"/>
      <c r="DT277" s="12"/>
      <c r="DU277" s="12"/>
      <c r="DV277" s="12"/>
      <c r="DW277" s="12"/>
      <c r="DX277" s="12"/>
      <c r="DY277" s="12"/>
      <c r="DZ277" s="12"/>
      <c r="EA277" s="12"/>
      <c r="EB277" s="12"/>
      <c r="EC277" s="12"/>
      <c r="ED277" s="12"/>
      <c r="EE277" s="12"/>
      <c r="EF277" s="12"/>
      <c r="EG277" s="12"/>
      <c r="EH277" s="271"/>
    </row>
    <row r="278" spans="1:138" s="267" customFormat="1" ht="13.5">
      <c r="A278" s="266"/>
      <c r="B278" s="266"/>
      <c r="C278" s="266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  <c r="BJ278" s="12"/>
      <c r="BK278" s="12"/>
      <c r="BL278" s="12"/>
      <c r="BM278" s="12"/>
      <c r="BN278" s="12"/>
      <c r="BO278" s="12"/>
      <c r="BP278" s="12"/>
      <c r="BQ278" s="12"/>
      <c r="BR278" s="12"/>
      <c r="BS278" s="12"/>
      <c r="BT278" s="12"/>
      <c r="BU278" s="12"/>
      <c r="BV278" s="12"/>
      <c r="BW278" s="12"/>
      <c r="BX278" s="12"/>
      <c r="BY278" s="12"/>
      <c r="BZ278" s="12"/>
      <c r="CA278" s="12"/>
      <c r="CB278" s="12"/>
      <c r="CC278" s="12"/>
      <c r="CD278" s="12"/>
      <c r="CE278" s="12"/>
      <c r="CF278" s="12"/>
      <c r="CG278" s="12"/>
      <c r="CH278" s="12"/>
      <c r="CI278" s="12"/>
      <c r="CJ278" s="12"/>
      <c r="CK278" s="12"/>
      <c r="CL278" s="12"/>
      <c r="CM278" s="12"/>
      <c r="CN278" s="12"/>
      <c r="CO278" s="12"/>
      <c r="CP278" s="12"/>
      <c r="CQ278" s="12"/>
      <c r="CR278" s="12"/>
      <c r="CS278" s="12"/>
      <c r="CT278" s="12"/>
      <c r="CU278" s="12"/>
      <c r="CV278" s="12"/>
      <c r="CW278" s="12"/>
      <c r="CX278" s="12"/>
      <c r="CY278" s="12"/>
      <c r="CZ278" s="12"/>
      <c r="DA278" s="12"/>
      <c r="DB278" s="12"/>
      <c r="DC278" s="12"/>
      <c r="DD278" s="12"/>
      <c r="DE278" s="12"/>
      <c r="DF278" s="12"/>
      <c r="DG278" s="12"/>
      <c r="DH278" s="12"/>
      <c r="DI278" s="12"/>
      <c r="DJ278" s="12"/>
      <c r="DK278" s="12"/>
      <c r="DL278" s="12"/>
      <c r="DM278" s="12"/>
      <c r="DN278" s="12"/>
      <c r="DO278" s="12"/>
      <c r="DP278" s="12"/>
      <c r="DQ278" s="12"/>
      <c r="DR278" s="12"/>
      <c r="DS278" s="12"/>
      <c r="DT278" s="12"/>
      <c r="DU278" s="12"/>
      <c r="DV278" s="12"/>
      <c r="DW278" s="12"/>
      <c r="DX278" s="12"/>
      <c r="DY278" s="12"/>
      <c r="DZ278" s="12"/>
      <c r="EA278" s="12"/>
      <c r="EB278" s="12"/>
      <c r="EC278" s="12"/>
      <c r="ED278" s="12"/>
      <c r="EE278" s="12"/>
      <c r="EF278" s="12"/>
      <c r="EG278" s="12"/>
      <c r="EH278" s="271"/>
    </row>
    <row r="279" spans="1:138" s="267" customFormat="1" ht="13.5">
      <c r="A279" s="266"/>
      <c r="B279" s="266"/>
      <c r="C279" s="266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  <c r="BI279" s="12"/>
      <c r="BJ279" s="12"/>
      <c r="BK279" s="12"/>
      <c r="BL279" s="12"/>
      <c r="BM279" s="12"/>
      <c r="BN279" s="12"/>
      <c r="BO279" s="12"/>
      <c r="BP279" s="12"/>
      <c r="BQ279" s="12"/>
      <c r="BR279" s="12"/>
      <c r="BS279" s="12"/>
      <c r="BT279" s="12"/>
      <c r="BU279" s="12"/>
      <c r="BV279" s="12"/>
      <c r="BW279" s="12"/>
      <c r="BX279" s="12"/>
      <c r="BY279" s="12"/>
      <c r="BZ279" s="12"/>
      <c r="CA279" s="12"/>
      <c r="CB279" s="12"/>
      <c r="CC279" s="12"/>
      <c r="CD279" s="12"/>
      <c r="CE279" s="12"/>
      <c r="CF279" s="12"/>
      <c r="CG279" s="12"/>
      <c r="CH279" s="12"/>
      <c r="CI279" s="12"/>
      <c r="CJ279" s="12"/>
      <c r="CK279" s="12"/>
      <c r="CL279" s="12"/>
      <c r="CM279" s="12"/>
      <c r="CN279" s="12"/>
      <c r="CO279" s="12"/>
      <c r="CP279" s="12"/>
      <c r="CQ279" s="12"/>
      <c r="CR279" s="12"/>
      <c r="CS279" s="12"/>
      <c r="CT279" s="12"/>
      <c r="CU279" s="12"/>
      <c r="CV279" s="12"/>
      <c r="CW279" s="12"/>
      <c r="CX279" s="12"/>
      <c r="CY279" s="12"/>
      <c r="CZ279" s="12"/>
      <c r="DA279" s="12"/>
      <c r="DB279" s="12"/>
      <c r="DC279" s="12"/>
      <c r="DD279" s="12"/>
      <c r="DE279" s="12"/>
      <c r="DF279" s="12"/>
      <c r="DG279" s="12"/>
      <c r="DH279" s="12"/>
      <c r="DI279" s="12"/>
      <c r="DJ279" s="12"/>
      <c r="DK279" s="12"/>
      <c r="DL279" s="12"/>
      <c r="DM279" s="12"/>
      <c r="DN279" s="12"/>
      <c r="DO279" s="12"/>
      <c r="DP279" s="12"/>
      <c r="DQ279" s="12"/>
      <c r="DR279" s="12"/>
      <c r="DS279" s="12"/>
      <c r="DT279" s="12"/>
      <c r="DU279" s="12"/>
      <c r="DV279" s="12"/>
      <c r="DW279" s="12"/>
      <c r="DX279" s="12"/>
      <c r="DY279" s="12"/>
      <c r="DZ279" s="12"/>
      <c r="EA279" s="12"/>
      <c r="EB279" s="12"/>
      <c r="EC279" s="12"/>
      <c r="ED279" s="12"/>
      <c r="EE279" s="12"/>
      <c r="EF279" s="12"/>
      <c r="EG279" s="12"/>
      <c r="EH279" s="271"/>
    </row>
    <row r="280" spans="1:138" s="267" customFormat="1" ht="13.5">
      <c r="A280" s="266"/>
      <c r="B280" s="266"/>
      <c r="C280" s="266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  <c r="BH280" s="12"/>
      <c r="BI280" s="12"/>
      <c r="BJ280" s="12"/>
      <c r="BK280" s="12"/>
      <c r="BL280" s="12"/>
      <c r="BM280" s="12"/>
      <c r="BN280" s="12"/>
      <c r="BO280" s="12"/>
      <c r="BP280" s="12"/>
      <c r="BQ280" s="12"/>
      <c r="BR280" s="12"/>
      <c r="BS280" s="12"/>
      <c r="BT280" s="12"/>
      <c r="BU280" s="12"/>
      <c r="BV280" s="12"/>
      <c r="BW280" s="12"/>
      <c r="BX280" s="12"/>
      <c r="BY280" s="12"/>
      <c r="BZ280" s="12"/>
      <c r="CA280" s="12"/>
      <c r="CB280" s="12"/>
      <c r="CC280" s="12"/>
      <c r="CD280" s="12"/>
      <c r="CE280" s="12"/>
      <c r="CF280" s="12"/>
      <c r="CG280" s="12"/>
      <c r="CH280" s="12"/>
      <c r="CI280" s="12"/>
      <c r="CJ280" s="12"/>
      <c r="CK280" s="12"/>
      <c r="CL280" s="12"/>
      <c r="CM280" s="12"/>
      <c r="CN280" s="12"/>
      <c r="CO280" s="12"/>
      <c r="CP280" s="12"/>
      <c r="CQ280" s="12"/>
      <c r="CR280" s="12"/>
      <c r="CS280" s="12"/>
      <c r="CT280" s="12"/>
      <c r="CU280" s="12"/>
      <c r="CV280" s="12"/>
      <c r="CW280" s="12"/>
      <c r="CX280" s="12"/>
      <c r="CY280" s="12"/>
      <c r="CZ280" s="12"/>
      <c r="DA280" s="12"/>
      <c r="DB280" s="12"/>
      <c r="DC280" s="12"/>
      <c r="DD280" s="12"/>
      <c r="DE280" s="12"/>
      <c r="DF280" s="12"/>
      <c r="DG280" s="12"/>
      <c r="DH280" s="12"/>
      <c r="DI280" s="12"/>
      <c r="DJ280" s="12"/>
      <c r="DK280" s="12"/>
      <c r="DL280" s="12"/>
      <c r="DM280" s="12"/>
      <c r="DN280" s="12"/>
      <c r="DO280" s="12"/>
      <c r="DP280" s="12"/>
      <c r="DQ280" s="12"/>
      <c r="DR280" s="12"/>
      <c r="DS280" s="12"/>
      <c r="DT280" s="12"/>
      <c r="DU280" s="12"/>
      <c r="DV280" s="12"/>
      <c r="DW280" s="12"/>
      <c r="DX280" s="12"/>
      <c r="DY280" s="12"/>
      <c r="DZ280" s="12"/>
      <c r="EA280" s="12"/>
      <c r="EB280" s="12"/>
      <c r="EC280" s="12"/>
      <c r="ED280" s="12"/>
      <c r="EE280" s="12"/>
      <c r="EF280" s="12"/>
      <c r="EG280" s="12"/>
      <c r="EH280" s="271"/>
    </row>
    <row r="281" spans="1:138" s="267" customFormat="1" ht="13.5">
      <c r="A281" s="266"/>
      <c r="B281" s="266"/>
      <c r="C281" s="266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  <c r="BH281" s="12"/>
      <c r="BI281" s="12"/>
      <c r="BJ281" s="12"/>
      <c r="BK281" s="12"/>
      <c r="BL281" s="12"/>
      <c r="BM281" s="12"/>
      <c r="BN281" s="12"/>
      <c r="BO281" s="12"/>
      <c r="BP281" s="12"/>
      <c r="BQ281" s="12"/>
      <c r="BR281" s="12"/>
      <c r="BS281" s="12"/>
      <c r="BT281" s="12"/>
      <c r="BU281" s="12"/>
      <c r="BV281" s="12"/>
      <c r="BW281" s="12"/>
      <c r="BX281" s="12"/>
      <c r="BY281" s="12"/>
      <c r="BZ281" s="12"/>
      <c r="CA281" s="12"/>
      <c r="CB281" s="12"/>
      <c r="CC281" s="12"/>
      <c r="CD281" s="12"/>
      <c r="CE281" s="12"/>
      <c r="CF281" s="12"/>
      <c r="CG281" s="12"/>
      <c r="CH281" s="12"/>
      <c r="CI281" s="12"/>
      <c r="CJ281" s="12"/>
      <c r="CK281" s="12"/>
      <c r="CL281" s="12"/>
      <c r="CM281" s="12"/>
      <c r="CN281" s="12"/>
      <c r="CO281" s="12"/>
      <c r="CP281" s="12"/>
      <c r="CQ281" s="12"/>
      <c r="CR281" s="12"/>
      <c r="CS281" s="12"/>
      <c r="CT281" s="12"/>
      <c r="CU281" s="12"/>
      <c r="CV281" s="12"/>
      <c r="CW281" s="12"/>
      <c r="CX281" s="12"/>
      <c r="CY281" s="12"/>
      <c r="CZ281" s="12"/>
      <c r="DA281" s="12"/>
      <c r="DB281" s="12"/>
      <c r="DC281" s="12"/>
      <c r="DD281" s="12"/>
      <c r="DE281" s="12"/>
      <c r="DF281" s="12"/>
      <c r="DG281" s="12"/>
      <c r="DH281" s="12"/>
      <c r="DI281" s="12"/>
      <c r="DJ281" s="12"/>
      <c r="DK281" s="12"/>
      <c r="DL281" s="12"/>
      <c r="DM281" s="12"/>
      <c r="DN281" s="12"/>
      <c r="DO281" s="12"/>
      <c r="DP281" s="12"/>
      <c r="DQ281" s="12"/>
      <c r="DR281" s="12"/>
      <c r="DS281" s="12"/>
      <c r="DT281" s="12"/>
      <c r="DU281" s="12"/>
      <c r="DV281" s="12"/>
      <c r="DW281" s="12"/>
      <c r="DX281" s="12"/>
      <c r="DY281" s="12"/>
      <c r="DZ281" s="12"/>
      <c r="EA281" s="12"/>
      <c r="EB281" s="12"/>
      <c r="EC281" s="12"/>
      <c r="ED281" s="12"/>
      <c r="EE281" s="12"/>
      <c r="EF281" s="12"/>
      <c r="EG281" s="12"/>
      <c r="EH281" s="271"/>
    </row>
    <row r="282" spans="1:138" s="267" customFormat="1" ht="13.5">
      <c r="A282" s="266"/>
      <c r="B282" s="266"/>
      <c r="C282" s="266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  <c r="BH282" s="12"/>
      <c r="BI282" s="12"/>
      <c r="BJ282" s="12"/>
      <c r="BK282" s="12"/>
      <c r="BL282" s="12"/>
      <c r="BM282" s="12"/>
      <c r="BN282" s="12"/>
      <c r="BO282" s="12"/>
      <c r="BP282" s="12"/>
      <c r="BQ282" s="12"/>
      <c r="BR282" s="12"/>
      <c r="BS282" s="12"/>
      <c r="BT282" s="12"/>
      <c r="BU282" s="12"/>
      <c r="BV282" s="12"/>
      <c r="BW282" s="12"/>
      <c r="BX282" s="12"/>
      <c r="BY282" s="12"/>
      <c r="BZ282" s="12"/>
      <c r="CA282" s="12"/>
      <c r="CB282" s="12"/>
      <c r="CC282" s="12"/>
      <c r="CD282" s="12"/>
      <c r="CE282" s="12"/>
      <c r="CF282" s="12"/>
      <c r="CG282" s="12"/>
      <c r="CH282" s="12"/>
      <c r="CI282" s="12"/>
      <c r="CJ282" s="12"/>
      <c r="CK282" s="12"/>
      <c r="CL282" s="12"/>
      <c r="CM282" s="12"/>
      <c r="CN282" s="12"/>
      <c r="CO282" s="12"/>
      <c r="CP282" s="12"/>
      <c r="CQ282" s="12"/>
      <c r="CR282" s="12"/>
      <c r="CS282" s="12"/>
      <c r="CT282" s="12"/>
      <c r="CU282" s="12"/>
      <c r="CV282" s="12"/>
      <c r="CW282" s="12"/>
      <c r="CX282" s="12"/>
      <c r="CY282" s="12"/>
      <c r="CZ282" s="12"/>
      <c r="DA282" s="12"/>
      <c r="DB282" s="12"/>
      <c r="DC282" s="12"/>
      <c r="DD282" s="12"/>
      <c r="DE282" s="12"/>
      <c r="DF282" s="12"/>
      <c r="DG282" s="12"/>
      <c r="DH282" s="12"/>
      <c r="DI282" s="12"/>
      <c r="DJ282" s="12"/>
      <c r="DK282" s="12"/>
      <c r="DL282" s="12"/>
      <c r="DM282" s="12"/>
      <c r="DN282" s="12"/>
      <c r="DO282" s="12"/>
      <c r="DP282" s="12"/>
      <c r="DQ282" s="12"/>
      <c r="DR282" s="12"/>
      <c r="DS282" s="12"/>
      <c r="DT282" s="12"/>
      <c r="DU282" s="12"/>
      <c r="DV282" s="12"/>
      <c r="DW282" s="12"/>
      <c r="DX282" s="12"/>
      <c r="DY282" s="12"/>
      <c r="DZ282" s="12"/>
      <c r="EA282" s="12"/>
      <c r="EB282" s="12"/>
      <c r="EC282" s="12"/>
      <c r="ED282" s="12"/>
      <c r="EE282" s="12"/>
      <c r="EF282" s="12"/>
      <c r="EG282" s="12"/>
      <c r="EH282" s="271"/>
    </row>
    <row r="283" spans="1:138" s="267" customFormat="1" ht="13.5">
      <c r="A283" s="266"/>
      <c r="B283" s="266"/>
      <c r="C283" s="266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F283" s="12"/>
      <c r="BG283" s="12"/>
      <c r="BH283" s="12"/>
      <c r="BI283" s="12"/>
      <c r="BJ283" s="12"/>
      <c r="BK283" s="12"/>
      <c r="BL283" s="12"/>
      <c r="BM283" s="12"/>
      <c r="BN283" s="12"/>
      <c r="BO283" s="12"/>
      <c r="BP283" s="12"/>
      <c r="BQ283" s="12"/>
      <c r="BR283" s="12"/>
      <c r="BS283" s="12"/>
      <c r="BT283" s="12"/>
      <c r="BU283" s="12"/>
      <c r="BV283" s="12"/>
      <c r="BW283" s="12"/>
      <c r="BX283" s="12"/>
      <c r="BY283" s="12"/>
      <c r="BZ283" s="12"/>
      <c r="CA283" s="12"/>
      <c r="CB283" s="12"/>
      <c r="CC283" s="12"/>
      <c r="CD283" s="12"/>
      <c r="CE283" s="12"/>
      <c r="CF283" s="12"/>
      <c r="CG283" s="12"/>
      <c r="CH283" s="12"/>
      <c r="CI283" s="12"/>
      <c r="CJ283" s="12"/>
      <c r="CK283" s="12"/>
      <c r="CL283" s="12"/>
      <c r="CM283" s="12"/>
      <c r="CN283" s="12"/>
      <c r="CO283" s="12"/>
      <c r="CP283" s="12"/>
      <c r="CQ283" s="12"/>
      <c r="CR283" s="12"/>
      <c r="CS283" s="12"/>
      <c r="CT283" s="12"/>
      <c r="CU283" s="12"/>
      <c r="CV283" s="12"/>
      <c r="CW283" s="12"/>
      <c r="CX283" s="12"/>
      <c r="CY283" s="12"/>
      <c r="CZ283" s="12"/>
      <c r="DA283" s="12"/>
      <c r="DB283" s="12"/>
      <c r="DC283" s="12"/>
      <c r="DD283" s="12"/>
      <c r="DE283" s="12"/>
      <c r="DF283" s="12"/>
      <c r="DG283" s="12"/>
      <c r="DH283" s="12"/>
      <c r="DI283" s="12"/>
      <c r="DJ283" s="12"/>
      <c r="DK283" s="12"/>
      <c r="DL283" s="12"/>
      <c r="DM283" s="12"/>
      <c r="DN283" s="12"/>
      <c r="DO283" s="12"/>
      <c r="DP283" s="12"/>
      <c r="DQ283" s="12"/>
      <c r="DR283" s="12"/>
      <c r="DS283" s="12"/>
      <c r="DT283" s="12"/>
      <c r="DU283" s="12"/>
      <c r="DV283" s="12"/>
      <c r="DW283" s="12"/>
      <c r="DX283" s="12"/>
      <c r="DY283" s="12"/>
      <c r="DZ283" s="12"/>
      <c r="EA283" s="12"/>
      <c r="EB283" s="12"/>
      <c r="EC283" s="12"/>
      <c r="ED283" s="12"/>
      <c r="EE283" s="12"/>
      <c r="EF283" s="12"/>
      <c r="EG283" s="12"/>
      <c r="EH283" s="271"/>
    </row>
    <row r="284" spans="1:138" s="267" customFormat="1" ht="13.5">
      <c r="A284" s="266"/>
      <c r="B284" s="266"/>
      <c r="C284" s="266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  <c r="BG284" s="12"/>
      <c r="BH284" s="12"/>
      <c r="BI284" s="12"/>
      <c r="BJ284" s="12"/>
      <c r="BK284" s="12"/>
      <c r="BL284" s="12"/>
      <c r="BM284" s="12"/>
      <c r="BN284" s="12"/>
      <c r="BO284" s="12"/>
      <c r="BP284" s="12"/>
      <c r="BQ284" s="12"/>
      <c r="BR284" s="12"/>
      <c r="BS284" s="12"/>
      <c r="BT284" s="12"/>
      <c r="BU284" s="12"/>
      <c r="BV284" s="12"/>
      <c r="BW284" s="12"/>
      <c r="BX284" s="12"/>
      <c r="BY284" s="12"/>
      <c r="BZ284" s="12"/>
      <c r="CA284" s="12"/>
      <c r="CB284" s="12"/>
      <c r="CC284" s="12"/>
      <c r="CD284" s="12"/>
      <c r="CE284" s="12"/>
      <c r="CF284" s="12"/>
      <c r="CG284" s="12"/>
      <c r="CH284" s="12"/>
      <c r="CI284" s="12"/>
      <c r="CJ284" s="12"/>
      <c r="CK284" s="12"/>
      <c r="CL284" s="12"/>
      <c r="CM284" s="12"/>
      <c r="CN284" s="12"/>
      <c r="CO284" s="12"/>
      <c r="CP284" s="12"/>
      <c r="CQ284" s="12"/>
      <c r="CR284" s="12"/>
      <c r="CS284" s="12"/>
      <c r="CT284" s="12"/>
      <c r="CU284" s="12"/>
      <c r="CV284" s="12"/>
      <c r="CW284" s="12"/>
      <c r="CX284" s="12"/>
      <c r="CY284" s="12"/>
      <c r="CZ284" s="12"/>
      <c r="DA284" s="12"/>
      <c r="DB284" s="12"/>
      <c r="DC284" s="12"/>
      <c r="DD284" s="12"/>
      <c r="DE284" s="12"/>
      <c r="DF284" s="12"/>
      <c r="DG284" s="12"/>
      <c r="DH284" s="12"/>
      <c r="DI284" s="12"/>
      <c r="DJ284" s="12"/>
      <c r="DK284" s="12"/>
      <c r="DL284" s="12"/>
      <c r="DM284" s="12"/>
      <c r="DN284" s="12"/>
      <c r="DO284" s="12"/>
      <c r="DP284" s="12"/>
      <c r="DQ284" s="12"/>
      <c r="DR284" s="12"/>
      <c r="DS284" s="12"/>
      <c r="DT284" s="12"/>
      <c r="DU284" s="12"/>
      <c r="DV284" s="12"/>
      <c r="DW284" s="12"/>
      <c r="DX284" s="12"/>
      <c r="DY284" s="12"/>
      <c r="DZ284" s="12"/>
      <c r="EA284" s="12"/>
      <c r="EB284" s="12"/>
      <c r="EC284" s="12"/>
      <c r="ED284" s="12"/>
      <c r="EE284" s="12"/>
      <c r="EF284" s="12"/>
      <c r="EG284" s="12"/>
      <c r="EH284" s="271"/>
    </row>
    <row r="285" spans="1:138" s="267" customFormat="1" ht="13.5">
      <c r="A285" s="266"/>
      <c r="B285" s="266"/>
      <c r="C285" s="266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  <c r="BB285" s="12"/>
      <c r="BC285" s="12"/>
      <c r="BD285" s="12"/>
      <c r="BE285" s="12"/>
      <c r="BF285" s="12"/>
      <c r="BG285" s="12"/>
      <c r="BH285" s="12"/>
      <c r="BI285" s="12"/>
      <c r="BJ285" s="12"/>
      <c r="BK285" s="12"/>
      <c r="BL285" s="12"/>
      <c r="BM285" s="12"/>
      <c r="BN285" s="12"/>
      <c r="BO285" s="12"/>
      <c r="BP285" s="12"/>
      <c r="BQ285" s="12"/>
      <c r="BR285" s="12"/>
      <c r="BS285" s="12"/>
      <c r="BT285" s="12"/>
      <c r="BU285" s="12"/>
      <c r="BV285" s="12"/>
      <c r="BW285" s="12"/>
      <c r="BX285" s="12"/>
      <c r="BY285" s="12"/>
      <c r="BZ285" s="12"/>
      <c r="CA285" s="12"/>
      <c r="CB285" s="12"/>
      <c r="CC285" s="12"/>
      <c r="CD285" s="12"/>
      <c r="CE285" s="12"/>
      <c r="CF285" s="12"/>
      <c r="CG285" s="12"/>
      <c r="CH285" s="12"/>
      <c r="CI285" s="12"/>
      <c r="CJ285" s="12"/>
      <c r="CK285" s="12"/>
      <c r="CL285" s="12"/>
      <c r="CM285" s="12"/>
      <c r="CN285" s="12"/>
      <c r="CO285" s="12"/>
      <c r="CP285" s="12"/>
      <c r="CQ285" s="12"/>
      <c r="CR285" s="12"/>
      <c r="CS285" s="12"/>
      <c r="CT285" s="12"/>
      <c r="CU285" s="12"/>
      <c r="CV285" s="12"/>
      <c r="CW285" s="12"/>
      <c r="CX285" s="12"/>
      <c r="CY285" s="12"/>
      <c r="CZ285" s="12"/>
      <c r="DA285" s="12"/>
      <c r="DB285" s="12"/>
      <c r="DC285" s="12"/>
      <c r="DD285" s="12"/>
      <c r="DE285" s="12"/>
      <c r="DF285" s="12"/>
      <c r="DG285" s="12"/>
      <c r="DH285" s="12"/>
      <c r="DI285" s="12"/>
      <c r="DJ285" s="12"/>
      <c r="DK285" s="12"/>
      <c r="DL285" s="12"/>
      <c r="DM285" s="12"/>
      <c r="DN285" s="12"/>
      <c r="DO285" s="12"/>
      <c r="DP285" s="12"/>
      <c r="DQ285" s="12"/>
      <c r="DR285" s="12"/>
      <c r="DS285" s="12"/>
      <c r="DT285" s="12"/>
      <c r="DU285" s="12"/>
      <c r="DV285" s="12"/>
      <c r="DW285" s="12"/>
      <c r="DX285" s="12"/>
      <c r="DY285" s="12"/>
      <c r="DZ285" s="12"/>
      <c r="EA285" s="12"/>
      <c r="EB285" s="12"/>
      <c r="EC285" s="12"/>
      <c r="ED285" s="12"/>
      <c r="EE285" s="12"/>
      <c r="EF285" s="12"/>
      <c r="EG285" s="12"/>
      <c r="EH285" s="271"/>
    </row>
    <row r="286" spans="1:138" s="267" customFormat="1" ht="13.5">
      <c r="A286" s="266"/>
      <c r="B286" s="266"/>
      <c r="C286" s="266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/>
      <c r="BG286" s="12"/>
      <c r="BH286" s="12"/>
      <c r="BI286" s="12"/>
      <c r="BJ286" s="12"/>
      <c r="BK286" s="12"/>
      <c r="BL286" s="12"/>
      <c r="BM286" s="12"/>
      <c r="BN286" s="12"/>
      <c r="BO286" s="12"/>
      <c r="BP286" s="12"/>
      <c r="BQ286" s="12"/>
      <c r="BR286" s="12"/>
      <c r="BS286" s="12"/>
      <c r="BT286" s="12"/>
      <c r="BU286" s="12"/>
      <c r="BV286" s="12"/>
      <c r="BW286" s="12"/>
      <c r="BX286" s="12"/>
      <c r="BY286" s="12"/>
      <c r="BZ286" s="12"/>
      <c r="CA286" s="12"/>
      <c r="CB286" s="12"/>
      <c r="CC286" s="12"/>
      <c r="CD286" s="12"/>
      <c r="CE286" s="12"/>
      <c r="CF286" s="12"/>
      <c r="CG286" s="12"/>
      <c r="CH286" s="12"/>
      <c r="CI286" s="12"/>
      <c r="CJ286" s="12"/>
      <c r="CK286" s="12"/>
      <c r="CL286" s="12"/>
      <c r="CM286" s="12"/>
      <c r="CN286" s="12"/>
      <c r="CO286" s="12"/>
      <c r="CP286" s="12"/>
      <c r="CQ286" s="12"/>
      <c r="CR286" s="12"/>
      <c r="CS286" s="12"/>
      <c r="CT286" s="12"/>
      <c r="CU286" s="12"/>
      <c r="CV286" s="12"/>
      <c r="CW286" s="12"/>
      <c r="CX286" s="12"/>
      <c r="CY286" s="12"/>
      <c r="CZ286" s="12"/>
      <c r="DA286" s="12"/>
      <c r="DB286" s="12"/>
      <c r="DC286" s="12"/>
      <c r="DD286" s="12"/>
      <c r="DE286" s="12"/>
      <c r="DF286" s="12"/>
      <c r="DG286" s="12"/>
      <c r="DH286" s="12"/>
      <c r="DI286" s="12"/>
      <c r="DJ286" s="12"/>
      <c r="DK286" s="12"/>
      <c r="DL286" s="12"/>
      <c r="DM286" s="12"/>
      <c r="DN286" s="12"/>
      <c r="DO286" s="12"/>
      <c r="DP286" s="12"/>
      <c r="DQ286" s="12"/>
      <c r="DR286" s="12"/>
      <c r="DS286" s="12"/>
      <c r="DT286" s="12"/>
      <c r="DU286" s="12"/>
      <c r="DV286" s="12"/>
      <c r="DW286" s="12"/>
      <c r="DX286" s="12"/>
      <c r="DY286" s="12"/>
      <c r="DZ286" s="12"/>
      <c r="EA286" s="12"/>
      <c r="EB286" s="12"/>
      <c r="EC286" s="12"/>
      <c r="ED286" s="12"/>
      <c r="EE286" s="12"/>
      <c r="EF286" s="12"/>
      <c r="EG286" s="12"/>
      <c r="EH286" s="271"/>
    </row>
    <row r="287" spans="1:138" s="267" customFormat="1" ht="13.5">
      <c r="A287" s="266"/>
      <c r="B287" s="266"/>
      <c r="C287" s="266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  <c r="BH287" s="12"/>
      <c r="BI287" s="12"/>
      <c r="BJ287" s="12"/>
      <c r="BK287" s="12"/>
      <c r="BL287" s="12"/>
      <c r="BM287" s="12"/>
      <c r="BN287" s="12"/>
      <c r="BO287" s="12"/>
      <c r="BP287" s="12"/>
      <c r="BQ287" s="12"/>
      <c r="BR287" s="12"/>
      <c r="BS287" s="12"/>
      <c r="BT287" s="12"/>
      <c r="BU287" s="12"/>
      <c r="BV287" s="12"/>
      <c r="BW287" s="12"/>
      <c r="BX287" s="12"/>
      <c r="BY287" s="12"/>
      <c r="BZ287" s="12"/>
      <c r="CA287" s="12"/>
      <c r="CB287" s="12"/>
      <c r="CC287" s="12"/>
      <c r="CD287" s="12"/>
      <c r="CE287" s="12"/>
      <c r="CF287" s="12"/>
      <c r="CG287" s="12"/>
      <c r="CH287" s="12"/>
      <c r="CI287" s="12"/>
      <c r="CJ287" s="12"/>
      <c r="CK287" s="12"/>
      <c r="CL287" s="12"/>
      <c r="CM287" s="12"/>
      <c r="CN287" s="12"/>
      <c r="CO287" s="12"/>
      <c r="CP287" s="12"/>
      <c r="CQ287" s="12"/>
      <c r="CR287" s="12"/>
      <c r="CS287" s="12"/>
      <c r="CT287" s="12"/>
      <c r="CU287" s="12"/>
      <c r="CV287" s="12"/>
      <c r="CW287" s="12"/>
      <c r="CX287" s="12"/>
      <c r="CY287" s="12"/>
      <c r="CZ287" s="12"/>
      <c r="DA287" s="12"/>
      <c r="DB287" s="12"/>
      <c r="DC287" s="12"/>
      <c r="DD287" s="12"/>
      <c r="DE287" s="12"/>
      <c r="DF287" s="12"/>
      <c r="DG287" s="12"/>
      <c r="DH287" s="12"/>
      <c r="DI287" s="12"/>
      <c r="DJ287" s="12"/>
      <c r="DK287" s="12"/>
      <c r="DL287" s="12"/>
      <c r="DM287" s="12"/>
      <c r="DN287" s="12"/>
      <c r="DO287" s="12"/>
      <c r="DP287" s="12"/>
      <c r="DQ287" s="12"/>
      <c r="DR287" s="12"/>
      <c r="DS287" s="12"/>
      <c r="DT287" s="12"/>
      <c r="DU287" s="12"/>
      <c r="DV287" s="12"/>
      <c r="DW287" s="12"/>
      <c r="DX287" s="12"/>
      <c r="DY287" s="12"/>
      <c r="DZ287" s="12"/>
      <c r="EA287" s="12"/>
      <c r="EB287" s="12"/>
      <c r="EC287" s="12"/>
      <c r="ED287" s="12"/>
      <c r="EE287" s="12"/>
      <c r="EF287" s="12"/>
      <c r="EG287" s="12"/>
      <c r="EH287" s="271"/>
    </row>
    <row r="288" spans="1:138" s="267" customFormat="1" ht="13.5">
      <c r="A288" s="266"/>
      <c r="B288" s="266"/>
      <c r="C288" s="266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/>
      <c r="BG288" s="12"/>
      <c r="BH288" s="12"/>
      <c r="BI288" s="12"/>
      <c r="BJ288" s="12"/>
      <c r="BK288" s="12"/>
      <c r="BL288" s="12"/>
      <c r="BM288" s="12"/>
      <c r="BN288" s="12"/>
      <c r="BO288" s="12"/>
      <c r="BP288" s="12"/>
      <c r="BQ288" s="12"/>
      <c r="BR288" s="12"/>
      <c r="BS288" s="12"/>
      <c r="BT288" s="12"/>
      <c r="BU288" s="12"/>
      <c r="BV288" s="12"/>
      <c r="BW288" s="12"/>
      <c r="BX288" s="12"/>
      <c r="BY288" s="12"/>
      <c r="BZ288" s="12"/>
      <c r="CA288" s="12"/>
      <c r="CB288" s="12"/>
      <c r="CC288" s="12"/>
      <c r="CD288" s="12"/>
      <c r="CE288" s="12"/>
      <c r="CF288" s="12"/>
      <c r="CG288" s="12"/>
      <c r="CH288" s="12"/>
      <c r="CI288" s="12"/>
      <c r="CJ288" s="12"/>
      <c r="CK288" s="12"/>
      <c r="CL288" s="12"/>
      <c r="CM288" s="12"/>
      <c r="CN288" s="12"/>
      <c r="CO288" s="12"/>
      <c r="CP288" s="12"/>
      <c r="CQ288" s="12"/>
      <c r="CR288" s="12"/>
      <c r="CS288" s="12"/>
      <c r="CT288" s="12"/>
      <c r="CU288" s="12"/>
      <c r="CV288" s="12"/>
      <c r="CW288" s="12"/>
      <c r="CX288" s="12"/>
      <c r="CY288" s="12"/>
      <c r="CZ288" s="12"/>
      <c r="DA288" s="12"/>
      <c r="DB288" s="12"/>
      <c r="DC288" s="12"/>
      <c r="DD288" s="12"/>
      <c r="DE288" s="12"/>
      <c r="DF288" s="12"/>
      <c r="DG288" s="12"/>
      <c r="DH288" s="12"/>
      <c r="DI288" s="12"/>
      <c r="DJ288" s="12"/>
      <c r="DK288" s="12"/>
      <c r="DL288" s="12"/>
      <c r="DM288" s="12"/>
      <c r="DN288" s="12"/>
      <c r="DO288" s="12"/>
      <c r="DP288" s="12"/>
      <c r="DQ288" s="12"/>
      <c r="DR288" s="12"/>
      <c r="DS288" s="12"/>
      <c r="DT288" s="12"/>
      <c r="DU288" s="12"/>
      <c r="DV288" s="12"/>
      <c r="DW288" s="12"/>
      <c r="DX288" s="12"/>
      <c r="DY288" s="12"/>
      <c r="DZ288" s="12"/>
      <c r="EA288" s="12"/>
      <c r="EB288" s="12"/>
      <c r="EC288" s="12"/>
      <c r="ED288" s="12"/>
      <c r="EE288" s="12"/>
      <c r="EF288" s="12"/>
      <c r="EG288" s="12"/>
      <c r="EH288" s="271"/>
    </row>
    <row r="289" spans="1:138" s="267" customFormat="1" ht="13.5">
      <c r="A289" s="266"/>
      <c r="B289" s="266"/>
      <c r="C289" s="266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F289" s="12"/>
      <c r="BG289" s="12"/>
      <c r="BH289" s="12"/>
      <c r="BI289" s="12"/>
      <c r="BJ289" s="12"/>
      <c r="BK289" s="12"/>
      <c r="BL289" s="12"/>
      <c r="BM289" s="12"/>
      <c r="BN289" s="12"/>
      <c r="BO289" s="12"/>
      <c r="BP289" s="12"/>
      <c r="BQ289" s="12"/>
      <c r="BR289" s="12"/>
      <c r="BS289" s="12"/>
      <c r="BT289" s="12"/>
      <c r="BU289" s="12"/>
      <c r="BV289" s="12"/>
      <c r="BW289" s="12"/>
      <c r="BX289" s="12"/>
      <c r="BY289" s="12"/>
      <c r="BZ289" s="12"/>
      <c r="CA289" s="12"/>
      <c r="CB289" s="12"/>
      <c r="CC289" s="12"/>
      <c r="CD289" s="12"/>
      <c r="CE289" s="12"/>
      <c r="CF289" s="12"/>
      <c r="CG289" s="12"/>
      <c r="CH289" s="12"/>
      <c r="CI289" s="12"/>
      <c r="CJ289" s="12"/>
      <c r="CK289" s="12"/>
      <c r="CL289" s="12"/>
      <c r="CM289" s="12"/>
      <c r="CN289" s="12"/>
      <c r="CO289" s="12"/>
      <c r="CP289" s="12"/>
      <c r="CQ289" s="12"/>
      <c r="CR289" s="12"/>
      <c r="CS289" s="12"/>
      <c r="CT289" s="12"/>
      <c r="CU289" s="12"/>
      <c r="CV289" s="12"/>
      <c r="CW289" s="12"/>
      <c r="CX289" s="12"/>
      <c r="CY289" s="12"/>
      <c r="CZ289" s="12"/>
      <c r="DA289" s="12"/>
      <c r="DB289" s="12"/>
      <c r="DC289" s="12"/>
      <c r="DD289" s="12"/>
      <c r="DE289" s="12"/>
      <c r="DF289" s="12"/>
      <c r="DG289" s="12"/>
      <c r="DH289" s="12"/>
      <c r="DI289" s="12"/>
      <c r="DJ289" s="12"/>
      <c r="DK289" s="12"/>
      <c r="DL289" s="12"/>
      <c r="DM289" s="12"/>
      <c r="DN289" s="12"/>
      <c r="DO289" s="12"/>
      <c r="DP289" s="12"/>
      <c r="DQ289" s="12"/>
      <c r="DR289" s="12"/>
      <c r="DS289" s="12"/>
      <c r="DT289" s="12"/>
      <c r="DU289" s="12"/>
      <c r="DV289" s="12"/>
      <c r="DW289" s="12"/>
      <c r="DX289" s="12"/>
      <c r="DY289" s="12"/>
      <c r="DZ289" s="12"/>
      <c r="EA289" s="12"/>
      <c r="EB289" s="12"/>
      <c r="EC289" s="12"/>
      <c r="ED289" s="12"/>
      <c r="EE289" s="12"/>
      <c r="EF289" s="12"/>
      <c r="EG289" s="12"/>
      <c r="EH289" s="271"/>
    </row>
    <row r="290" spans="1:138" s="267" customFormat="1" ht="13.5">
      <c r="A290" s="266"/>
      <c r="B290" s="266"/>
      <c r="C290" s="266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  <c r="BF290" s="12"/>
      <c r="BG290" s="12"/>
      <c r="BH290" s="12"/>
      <c r="BI290" s="12"/>
      <c r="BJ290" s="12"/>
      <c r="BK290" s="12"/>
      <c r="BL290" s="12"/>
      <c r="BM290" s="12"/>
      <c r="BN290" s="12"/>
      <c r="BO290" s="12"/>
      <c r="BP290" s="12"/>
      <c r="BQ290" s="12"/>
      <c r="BR290" s="12"/>
      <c r="BS290" s="12"/>
      <c r="BT290" s="12"/>
      <c r="BU290" s="12"/>
      <c r="BV290" s="12"/>
      <c r="BW290" s="12"/>
      <c r="BX290" s="12"/>
      <c r="BY290" s="12"/>
      <c r="BZ290" s="12"/>
      <c r="CA290" s="12"/>
      <c r="CB290" s="12"/>
      <c r="CC290" s="12"/>
      <c r="CD290" s="12"/>
      <c r="CE290" s="12"/>
      <c r="CF290" s="12"/>
      <c r="CG290" s="12"/>
      <c r="CH290" s="12"/>
      <c r="CI290" s="12"/>
      <c r="CJ290" s="12"/>
      <c r="CK290" s="12"/>
      <c r="CL290" s="12"/>
      <c r="CM290" s="12"/>
      <c r="CN290" s="12"/>
      <c r="CO290" s="12"/>
      <c r="CP290" s="12"/>
      <c r="CQ290" s="12"/>
      <c r="CR290" s="12"/>
      <c r="CS290" s="12"/>
      <c r="CT290" s="12"/>
      <c r="CU290" s="12"/>
      <c r="CV290" s="12"/>
      <c r="CW290" s="12"/>
      <c r="CX290" s="12"/>
      <c r="CY290" s="12"/>
      <c r="CZ290" s="12"/>
      <c r="DA290" s="12"/>
      <c r="DB290" s="12"/>
      <c r="DC290" s="12"/>
      <c r="DD290" s="12"/>
      <c r="DE290" s="12"/>
      <c r="DF290" s="12"/>
      <c r="DG290" s="12"/>
      <c r="DH290" s="12"/>
      <c r="DI290" s="12"/>
      <c r="DJ290" s="12"/>
      <c r="DK290" s="12"/>
      <c r="DL290" s="12"/>
      <c r="DM290" s="12"/>
      <c r="DN290" s="12"/>
      <c r="DO290" s="12"/>
      <c r="DP290" s="12"/>
      <c r="DQ290" s="12"/>
      <c r="DR290" s="12"/>
      <c r="DS290" s="12"/>
      <c r="DT290" s="12"/>
      <c r="DU290" s="12"/>
      <c r="DV290" s="12"/>
      <c r="DW290" s="12"/>
      <c r="DX290" s="12"/>
      <c r="DY290" s="12"/>
      <c r="DZ290" s="12"/>
      <c r="EA290" s="12"/>
      <c r="EB290" s="12"/>
      <c r="EC290" s="12"/>
      <c r="ED290" s="12"/>
      <c r="EE290" s="12"/>
      <c r="EF290" s="12"/>
      <c r="EG290" s="12"/>
      <c r="EH290" s="271"/>
    </row>
    <row r="291" spans="1:138" s="267" customFormat="1" ht="13.5">
      <c r="A291" s="266"/>
      <c r="B291" s="266"/>
      <c r="C291" s="266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  <c r="BD291" s="12"/>
      <c r="BE291" s="12"/>
      <c r="BF291" s="12"/>
      <c r="BG291" s="12"/>
      <c r="BH291" s="12"/>
      <c r="BI291" s="12"/>
      <c r="BJ291" s="12"/>
      <c r="BK291" s="12"/>
      <c r="BL291" s="12"/>
      <c r="BM291" s="12"/>
      <c r="BN291" s="12"/>
      <c r="BO291" s="12"/>
      <c r="BP291" s="12"/>
      <c r="BQ291" s="12"/>
      <c r="BR291" s="12"/>
      <c r="BS291" s="12"/>
      <c r="BT291" s="12"/>
      <c r="BU291" s="12"/>
      <c r="BV291" s="12"/>
      <c r="BW291" s="12"/>
      <c r="BX291" s="12"/>
      <c r="BY291" s="12"/>
      <c r="BZ291" s="12"/>
      <c r="CA291" s="12"/>
      <c r="CB291" s="12"/>
      <c r="CC291" s="12"/>
      <c r="CD291" s="12"/>
      <c r="CE291" s="12"/>
      <c r="CF291" s="12"/>
      <c r="CG291" s="12"/>
      <c r="CH291" s="12"/>
      <c r="CI291" s="12"/>
      <c r="CJ291" s="12"/>
      <c r="CK291" s="12"/>
      <c r="CL291" s="12"/>
      <c r="CM291" s="12"/>
      <c r="CN291" s="12"/>
      <c r="CO291" s="12"/>
      <c r="CP291" s="12"/>
      <c r="CQ291" s="12"/>
      <c r="CR291" s="12"/>
      <c r="CS291" s="12"/>
      <c r="CT291" s="12"/>
      <c r="CU291" s="12"/>
      <c r="CV291" s="12"/>
      <c r="CW291" s="12"/>
      <c r="CX291" s="12"/>
      <c r="CY291" s="12"/>
      <c r="CZ291" s="12"/>
      <c r="DA291" s="12"/>
      <c r="DB291" s="12"/>
      <c r="DC291" s="12"/>
      <c r="DD291" s="12"/>
      <c r="DE291" s="12"/>
      <c r="DF291" s="12"/>
      <c r="DG291" s="12"/>
      <c r="DH291" s="12"/>
      <c r="DI291" s="12"/>
      <c r="DJ291" s="12"/>
      <c r="DK291" s="12"/>
      <c r="DL291" s="12"/>
      <c r="DM291" s="12"/>
      <c r="DN291" s="12"/>
      <c r="DO291" s="12"/>
      <c r="DP291" s="12"/>
      <c r="DQ291" s="12"/>
      <c r="DR291" s="12"/>
      <c r="DS291" s="12"/>
      <c r="DT291" s="12"/>
      <c r="DU291" s="12"/>
      <c r="DV291" s="12"/>
      <c r="DW291" s="12"/>
      <c r="DX291" s="12"/>
      <c r="DY291" s="12"/>
      <c r="DZ291" s="12"/>
      <c r="EA291" s="12"/>
      <c r="EB291" s="12"/>
      <c r="EC291" s="12"/>
      <c r="ED291" s="12"/>
      <c r="EE291" s="12"/>
      <c r="EF291" s="12"/>
      <c r="EG291" s="12"/>
      <c r="EH291" s="271"/>
    </row>
    <row r="292" spans="1:138" s="267" customFormat="1" ht="13.5">
      <c r="A292" s="266"/>
      <c r="B292" s="266"/>
      <c r="C292" s="266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  <c r="AZ292" s="12"/>
      <c r="BA292" s="12"/>
      <c r="BB292" s="12"/>
      <c r="BC292" s="12"/>
      <c r="BD292" s="12"/>
      <c r="BE292" s="12"/>
      <c r="BF292" s="12"/>
      <c r="BG292" s="12"/>
      <c r="BH292" s="12"/>
      <c r="BI292" s="12"/>
      <c r="BJ292" s="12"/>
      <c r="BK292" s="12"/>
      <c r="BL292" s="12"/>
      <c r="BM292" s="12"/>
      <c r="BN292" s="12"/>
      <c r="BO292" s="12"/>
      <c r="BP292" s="12"/>
      <c r="BQ292" s="12"/>
      <c r="BR292" s="12"/>
      <c r="BS292" s="12"/>
      <c r="BT292" s="12"/>
      <c r="BU292" s="12"/>
      <c r="BV292" s="12"/>
      <c r="BW292" s="12"/>
      <c r="BX292" s="12"/>
      <c r="BY292" s="12"/>
      <c r="BZ292" s="12"/>
      <c r="CA292" s="12"/>
      <c r="CB292" s="12"/>
      <c r="CC292" s="12"/>
      <c r="CD292" s="12"/>
      <c r="CE292" s="12"/>
      <c r="CF292" s="12"/>
      <c r="CG292" s="12"/>
      <c r="CH292" s="12"/>
      <c r="CI292" s="12"/>
      <c r="CJ292" s="12"/>
      <c r="CK292" s="12"/>
      <c r="CL292" s="12"/>
      <c r="CM292" s="12"/>
      <c r="CN292" s="12"/>
      <c r="CO292" s="12"/>
      <c r="CP292" s="12"/>
      <c r="CQ292" s="12"/>
      <c r="CR292" s="12"/>
      <c r="CS292" s="12"/>
      <c r="CT292" s="12"/>
      <c r="CU292" s="12"/>
      <c r="CV292" s="12"/>
      <c r="CW292" s="12"/>
      <c r="CX292" s="12"/>
      <c r="CY292" s="12"/>
      <c r="CZ292" s="12"/>
      <c r="DA292" s="12"/>
      <c r="DB292" s="12"/>
      <c r="DC292" s="12"/>
      <c r="DD292" s="12"/>
      <c r="DE292" s="12"/>
      <c r="DF292" s="12"/>
      <c r="DG292" s="12"/>
      <c r="DH292" s="12"/>
      <c r="DI292" s="12"/>
      <c r="DJ292" s="12"/>
      <c r="DK292" s="12"/>
      <c r="DL292" s="12"/>
      <c r="DM292" s="12"/>
      <c r="DN292" s="12"/>
      <c r="DO292" s="12"/>
      <c r="DP292" s="12"/>
      <c r="DQ292" s="12"/>
      <c r="DR292" s="12"/>
      <c r="DS292" s="12"/>
      <c r="DT292" s="12"/>
      <c r="DU292" s="12"/>
      <c r="DV292" s="12"/>
      <c r="DW292" s="12"/>
      <c r="DX292" s="12"/>
      <c r="DY292" s="12"/>
      <c r="DZ292" s="12"/>
      <c r="EA292" s="12"/>
      <c r="EB292" s="12"/>
      <c r="EC292" s="12"/>
      <c r="ED292" s="12"/>
      <c r="EE292" s="12"/>
      <c r="EF292" s="12"/>
      <c r="EG292" s="12"/>
      <c r="EH292" s="271"/>
    </row>
    <row r="293" spans="1:138" s="267" customFormat="1" ht="13.5">
      <c r="A293" s="266"/>
      <c r="B293" s="266"/>
      <c r="C293" s="266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  <c r="AZ293" s="12"/>
      <c r="BA293" s="12"/>
      <c r="BB293" s="12"/>
      <c r="BC293" s="12"/>
      <c r="BD293" s="12"/>
      <c r="BE293" s="12"/>
      <c r="BF293" s="12"/>
      <c r="BG293" s="12"/>
      <c r="BH293" s="12"/>
      <c r="BI293" s="12"/>
      <c r="BJ293" s="12"/>
      <c r="BK293" s="12"/>
      <c r="BL293" s="12"/>
      <c r="BM293" s="12"/>
      <c r="BN293" s="12"/>
      <c r="BO293" s="12"/>
      <c r="BP293" s="12"/>
      <c r="BQ293" s="12"/>
      <c r="BR293" s="12"/>
      <c r="BS293" s="12"/>
      <c r="BT293" s="12"/>
      <c r="BU293" s="12"/>
      <c r="BV293" s="12"/>
      <c r="BW293" s="12"/>
      <c r="BX293" s="12"/>
      <c r="BY293" s="12"/>
      <c r="BZ293" s="12"/>
      <c r="CA293" s="12"/>
      <c r="CB293" s="12"/>
      <c r="CC293" s="12"/>
      <c r="CD293" s="12"/>
      <c r="CE293" s="12"/>
      <c r="CF293" s="12"/>
      <c r="CG293" s="12"/>
      <c r="CH293" s="12"/>
      <c r="CI293" s="12"/>
      <c r="CJ293" s="12"/>
      <c r="CK293" s="12"/>
      <c r="CL293" s="12"/>
      <c r="CM293" s="12"/>
      <c r="CN293" s="12"/>
      <c r="CO293" s="12"/>
      <c r="CP293" s="12"/>
      <c r="CQ293" s="12"/>
      <c r="CR293" s="12"/>
      <c r="CS293" s="12"/>
      <c r="CT293" s="12"/>
      <c r="CU293" s="12"/>
      <c r="CV293" s="12"/>
      <c r="CW293" s="12"/>
      <c r="CX293" s="12"/>
      <c r="CY293" s="12"/>
      <c r="CZ293" s="12"/>
      <c r="DA293" s="12"/>
      <c r="DB293" s="12"/>
      <c r="DC293" s="12"/>
      <c r="DD293" s="12"/>
      <c r="DE293" s="12"/>
      <c r="DF293" s="12"/>
      <c r="DG293" s="12"/>
      <c r="DH293" s="12"/>
      <c r="DI293" s="12"/>
      <c r="DJ293" s="12"/>
      <c r="DK293" s="12"/>
      <c r="DL293" s="12"/>
      <c r="DM293" s="12"/>
      <c r="DN293" s="12"/>
      <c r="DO293" s="12"/>
      <c r="DP293" s="12"/>
      <c r="DQ293" s="12"/>
      <c r="DR293" s="12"/>
      <c r="DS293" s="12"/>
      <c r="DT293" s="12"/>
      <c r="DU293" s="12"/>
      <c r="DV293" s="12"/>
      <c r="DW293" s="12"/>
      <c r="DX293" s="12"/>
      <c r="DY293" s="12"/>
      <c r="DZ293" s="12"/>
      <c r="EA293" s="12"/>
      <c r="EB293" s="12"/>
      <c r="EC293" s="12"/>
      <c r="ED293" s="12"/>
      <c r="EE293" s="12"/>
      <c r="EF293" s="12"/>
      <c r="EG293" s="12"/>
      <c r="EH293" s="271"/>
    </row>
    <row r="294" spans="1:138" s="267" customFormat="1" ht="13.5">
      <c r="A294" s="266"/>
      <c r="B294" s="266"/>
      <c r="C294" s="266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  <c r="AZ294" s="12"/>
      <c r="BA294" s="12"/>
      <c r="BB294" s="12"/>
      <c r="BC294" s="12"/>
      <c r="BD294" s="12"/>
      <c r="BE294" s="12"/>
      <c r="BF294" s="12"/>
      <c r="BG294" s="12"/>
      <c r="BH294" s="12"/>
      <c r="BI294" s="12"/>
      <c r="BJ294" s="12"/>
      <c r="BK294" s="12"/>
      <c r="BL294" s="12"/>
      <c r="BM294" s="12"/>
      <c r="BN294" s="12"/>
      <c r="BO294" s="12"/>
      <c r="BP294" s="12"/>
      <c r="BQ294" s="12"/>
      <c r="BR294" s="12"/>
      <c r="BS294" s="12"/>
      <c r="BT294" s="12"/>
      <c r="BU294" s="12"/>
      <c r="BV294" s="12"/>
      <c r="BW294" s="12"/>
      <c r="BX294" s="12"/>
      <c r="BY294" s="12"/>
      <c r="BZ294" s="12"/>
      <c r="CA294" s="12"/>
      <c r="CB294" s="12"/>
      <c r="CC294" s="12"/>
      <c r="CD294" s="12"/>
      <c r="CE294" s="12"/>
      <c r="CF294" s="12"/>
      <c r="CG294" s="12"/>
      <c r="CH294" s="12"/>
      <c r="CI294" s="12"/>
      <c r="CJ294" s="12"/>
      <c r="CK294" s="12"/>
      <c r="CL294" s="12"/>
      <c r="CM294" s="12"/>
      <c r="CN294" s="12"/>
      <c r="CO294" s="12"/>
      <c r="CP294" s="12"/>
      <c r="CQ294" s="12"/>
      <c r="CR294" s="12"/>
      <c r="CS294" s="12"/>
      <c r="CT294" s="12"/>
      <c r="CU294" s="12"/>
      <c r="CV294" s="12"/>
      <c r="CW294" s="12"/>
      <c r="CX294" s="12"/>
      <c r="CY294" s="12"/>
      <c r="CZ294" s="12"/>
      <c r="DA294" s="12"/>
      <c r="DB294" s="12"/>
      <c r="DC294" s="12"/>
      <c r="DD294" s="12"/>
      <c r="DE294" s="12"/>
      <c r="DF294" s="12"/>
      <c r="DG294" s="12"/>
      <c r="DH294" s="12"/>
      <c r="DI294" s="12"/>
      <c r="DJ294" s="12"/>
      <c r="DK294" s="12"/>
      <c r="DL294" s="12"/>
      <c r="DM294" s="12"/>
      <c r="DN294" s="12"/>
      <c r="DO294" s="12"/>
      <c r="DP294" s="12"/>
      <c r="DQ294" s="12"/>
      <c r="DR294" s="12"/>
      <c r="DS294" s="12"/>
      <c r="DT294" s="12"/>
      <c r="DU294" s="12"/>
      <c r="DV294" s="12"/>
      <c r="DW294" s="12"/>
      <c r="DX294" s="12"/>
      <c r="DY294" s="12"/>
      <c r="DZ294" s="12"/>
      <c r="EA294" s="12"/>
      <c r="EB294" s="12"/>
      <c r="EC294" s="12"/>
      <c r="ED294" s="12"/>
      <c r="EE294" s="12"/>
      <c r="EF294" s="12"/>
      <c r="EG294" s="12"/>
      <c r="EH294" s="271"/>
    </row>
    <row r="295" spans="1:138" s="267" customFormat="1" ht="13.5">
      <c r="A295" s="266"/>
      <c r="B295" s="266"/>
      <c r="C295" s="266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  <c r="AY295" s="12"/>
      <c r="AZ295" s="12"/>
      <c r="BA295" s="12"/>
      <c r="BB295" s="12"/>
      <c r="BC295" s="12"/>
      <c r="BD295" s="12"/>
      <c r="BE295" s="12"/>
      <c r="BF295" s="12"/>
      <c r="BG295" s="12"/>
      <c r="BH295" s="12"/>
      <c r="BI295" s="12"/>
      <c r="BJ295" s="12"/>
      <c r="BK295" s="12"/>
      <c r="BL295" s="12"/>
      <c r="BM295" s="12"/>
      <c r="BN295" s="12"/>
      <c r="BO295" s="12"/>
      <c r="BP295" s="12"/>
      <c r="BQ295" s="12"/>
      <c r="BR295" s="12"/>
      <c r="BS295" s="12"/>
      <c r="BT295" s="12"/>
      <c r="BU295" s="12"/>
      <c r="BV295" s="12"/>
      <c r="BW295" s="12"/>
      <c r="BX295" s="12"/>
      <c r="BY295" s="12"/>
      <c r="BZ295" s="12"/>
      <c r="CA295" s="12"/>
      <c r="CB295" s="12"/>
      <c r="CC295" s="12"/>
      <c r="CD295" s="12"/>
      <c r="CE295" s="12"/>
      <c r="CF295" s="12"/>
      <c r="CG295" s="12"/>
      <c r="CH295" s="12"/>
      <c r="CI295" s="12"/>
      <c r="CJ295" s="12"/>
      <c r="CK295" s="12"/>
      <c r="CL295" s="12"/>
      <c r="CM295" s="12"/>
      <c r="CN295" s="12"/>
      <c r="CO295" s="12"/>
      <c r="CP295" s="12"/>
      <c r="CQ295" s="12"/>
      <c r="CR295" s="12"/>
      <c r="CS295" s="12"/>
      <c r="CT295" s="12"/>
      <c r="CU295" s="12"/>
      <c r="CV295" s="12"/>
      <c r="CW295" s="12"/>
      <c r="CX295" s="12"/>
      <c r="CY295" s="12"/>
      <c r="CZ295" s="12"/>
      <c r="DA295" s="12"/>
      <c r="DB295" s="12"/>
      <c r="DC295" s="12"/>
      <c r="DD295" s="12"/>
      <c r="DE295" s="12"/>
      <c r="DF295" s="12"/>
      <c r="DG295" s="12"/>
      <c r="DH295" s="12"/>
      <c r="DI295" s="12"/>
      <c r="DJ295" s="12"/>
      <c r="DK295" s="12"/>
      <c r="DL295" s="12"/>
      <c r="DM295" s="12"/>
      <c r="DN295" s="12"/>
      <c r="DO295" s="12"/>
      <c r="DP295" s="12"/>
      <c r="DQ295" s="12"/>
      <c r="DR295" s="12"/>
      <c r="DS295" s="12"/>
      <c r="DT295" s="12"/>
      <c r="DU295" s="12"/>
      <c r="DV295" s="12"/>
      <c r="DW295" s="12"/>
      <c r="DX295" s="12"/>
      <c r="DY295" s="12"/>
      <c r="DZ295" s="12"/>
      <c r="EA295" s="12"/>
      <c r="EB295" s="12"/>
      <c r="EC295" s="12"/>
      <c r="ED295" s="12"/>
      <c r="EE295" s="12"/>
      <c r="EF295" s="12"/>
      <c r="EG295" s="12"/>
      <c r="EH295" s="271"/>
    </row>
    <row r="296" spans="1:138" s="267" customFormat="1" ht="13.5">
      <c r="A296" s="266"/>
      <c r="B296" s="266"/>
      <c r="C296" s="266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  <c r="AZ296" s="12"/>
      <c r="BA296" s="12"/>
      <c r="BB296" s="12"/>
      <c r="BC296" s="12"/>
      <c r="BD296" s="12"/>
      <c r="BE296" s="12"/>
      <c r="BF296" s="12"/>
      <c r="BG296" s="12"/>
      <c r="BH296" s="12"/>
      <c r="BI296" s="12"/>
      <c r="BJ296" s="12"/>
      <c r="BK296" s="12"/>
      <c r="BL296" s="12"/>
      <c r="BM296" s="12"/>
      <c r="BN296" s="12"/>
      <c r="BO296" s="12"/>
      <c r="BP296" s="12"/>
      <c r="BQ296" s="12"/>
      <c r="BR296" s="12"/>
      <c r="BS296" s="12"/>
      <c r="BT296" s="12"/>
      <c r="BU296" s="12"/>
      <c r="BV296" s="12"/>
      <c r="BW296" s="12"/>
      <c r="BX296" s="12"/>
      <c r="BY296" s="12"/>
      <c r="BZ296" s="12"/>
      <c r="CA296" s="12"/>
      <c r="CB296" s="12"/>
      <c r="CC296" s="12"/>
      <c r="CD296" s="12"/>
      <c r="CE296" s="12"/>
      <c r="CF296" s="12"/>
      <c r="CG296" s="12"/>
      <c r="CH296" s="12"/>
      <c r="CI296" s="12"/>
      <c r="CJ296" s="12"/>
      <c r="CK296" s="12"/>
      <c r="CL296" s="12"/>
      <c r="CM296" s="12"/>
      <c r="CN296" s="12"/>
      <c r="CO296" s="12"/>
      <c r="CP296" s="12"/>
      <c r="CQ296" s="12"/>
      <c r="CR296" s="12"/>
      <c r="CS296" s="12"/>
      <c r="CT296" s="12"/>
      <c r="CU296" s="12"/>
      <c r="CV296" s="12"/>
      <c r="CW296" s="12"/>
      <c r="CX296" s="12"/>
      <c r="CY296" s="12"/>
      <c r="CZ296" s="12"/>
      <c r="DA296" s="12"/>
      <c r="DB296" s="12"/>
      <c r="DC296" s="12"/>
      <c r="DD296" s="12"/>
      <c r="DE296" s="12"/>
      <c r="DF296" s="12"/>
      <c r="DG296" s="12"/>
      <c r="DH296" s="12"/>
      <c r="DI296" s="12"/>
      <c r="DJ296" s="12"/>
      <c r="DK296" s="12"/>
      <c r="DL296" s="12"/>
      <c r="DM296" s="12"/>
      <c r="DN296" s="12"/>
      <c r="DO296" s="12"/>
      <c r="DP296" s="12"/>
      <c r="DQ296" s="12"/>
      <c r="DR296" s="12"/>
      <c r="DS296" s="12"/>
      <c r="DT296" s="12"/>
      <c r="DU296" s="12"/>
      <c r="DV296" s="12"/>
      <c r="DW296" s="12"/>
      <c r="DX296" s="12"/>
      <c r="DY296" s="12"/>
      <c r="DZ296" s="12"/>
      <c r="EA296" s="12"/>
      <c r="EB296" s="12"/>
      <c r="EC296" s="12"/>
      <c r="ED296" s="12"/>
      <c r="EE296" s="12"/>
      <c r="EF296" s="12"/>
      <c r="EG296" s="12"/>
      <c r="EH296" s="271"/>
    </row>
    <row r="297" spans="1:138" s="267" customFormat="1" ht="13.5">
      <c r="A297" s="266"/>
      <c r="B297" s="266"/>
      <c r="C297" s="266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  <c r="AY297" s="12"/>
      <c r="AZ297" s="12"/>
      <c r="BA297" s="12"/>
      <c r="BB297" s="12"/>
      <c r="BC297" s="12"/>
      <c r="BD297" s="12"/>
      <c r="BE297" s="12"/>
      <c r="BF297" s="12"/>
      <c r="BG297" s="12"/>
      <c r="BH297" s="12"/>
      <c r="BI297" s="12"/>
      <c r="BJ297" s="12"/>
      <c r="BK297" s="12"/>
      <c r="BL297" s="12"/>
      <c r="BM297" s="12"/>
      <c r="BN297" s="12"/>
      <c r="BO297" s="12"/>
      <c r="BP297" s="12"/>
      <c r="BQ297" s="12"/>
      <c r="BR297" s="12"/>
      <c r="BS297" s="12"/>
      <c r="BT297" s="12"/>
      <c r="BU297" s="12"/>
      <c r="BV297" s="12"/>
      <c r="BW297" s="12"/>
      <c r="BX297" s="12"/>
      <c r="BY297" s="12"/>
      <c r="BZ297" s="12"/>
      <c r="CA297" s="12"/>
      <c r="CB297" s="12"/>
      <c r="CC297" s="12"/>
      <c r="CD297" s="12"/>
      <c r="CE297" s="12"/>
      <c r="CF297" s="12"/>
      <c r="CG297" s="12"/>
      <c r="CH297" s="12"/>
      <c r="CI297" s="12"/>
      <c r="CJ297" s="12"/>
      <c r="CK297" s="12"/>
      <c r="CL297" s="12"/>
      <c r="CM297" s="12"/>
      <c r="CN297" s="12"/>
      <c r="CO297" s="12"/>
      <c r="CP297" s="12"/>
      <c r="CQ297" s="12"/>
      <c r="CR297" s="12"/>
      <c r="CS297" s="12"/>
      <c r="CT297" s="12"/>
      <c r="CU297" s="12"/>
      <c r="CV297" s="12"/>
      <c r="CW297" s="12"/>
      <c r="CX297" s="12"/>
      <c r="CY297" s="12"/>
      <c r="CZ297" s="12"/>
      <c r="DA297" s="12"/>
      <c r="DB297" s="12"/>
      <c r="DC297" s="12"/>
      <c r="DD297" s="12"/>
      <c r="DE297" s="12"/>
      <c r="DF297" s="12"/>
      <c r="DG297" s="12"/>
      <c r="DH297" s="12"/>
      <c r="DI297" s="12"/>
      <c r="DJ297" s="12"/>
      <c r="DK297" s="12"/>
      <c r="DL297" s="12"/>
      <c r="DM297" s="12"/>
      <c r="DN297" s="12"/>
      <c r="DO297" s="12"/>
      <c r="DP297" s="12"/>
      <c r="DQ297" s="12"/>
      <c r="DR297" s="12"/>
      <c r="DS297" s="12"/>
      <c r="DT297" s="12"/>
      <c r="DU297" s="12"/>
      <c r="DV297" s="12"/>
      <c r="DW297" s="12"/>
      <c r="DX297" s="12"/>
      <c r="DY297" s="12"/>
      <c r="DZ297" s="12"/>
      <c r="EA297" s="12"/>
      <c r="EB297" s="12"/>
      <c r="EC297" s="12"/>
      <c r="ED297" s="12"/>
      <c r="EE297" s="12"/>
      <c r="EF297" s="12"/>
      <c r="EG297" s="12"/>
      <c r="EH297" s="271"/>
    </row>
    <row r="298" spans="1:138" s="267" customFormat="1" ht="13.5">
      <c r="A298" s="266"/>
      <c r="B298" s="266"/>
      <c r="C298" s="266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  <c r="AY298" s="12"/>
      <c r="AZ298" s="12"/>
      <c r="BA298" s="12"/>
      <c r="BB298" s="12"/>
      <c r="BC298" s="12"/>
      <c r="BD298" s="12"/>
      <c r="BE298" s="12"/>
      <c r="BF298" s="12"/>
      <c r="BG298" s="12"/>
      <c r="BH298" s="12"/>
      <c r="BI298" s="12"/>
      <c r="BJ298" s="12"/>
      <c r="BK298" s="12"/>
      <c r="BL298" s="12"/>
      <c r="BM298" s="12"/>
      <c r="BN298" s="12"/>
      <c r="BO298" s="12"/>
      <c r="BP298" s="12"/>
      <c r="BQ298" s="12"/>
      <c r="BR298" s="12"/>
      <c r="BS298" s="12"/>
      <c r="BT298" s="12"/>
      <c r="BU298" s="12"/>
      <c r="BV298" s="12"/>
      <c r="BW298" s="12"/>
      <c r="BX298" s="12"/>
      <c r="BY298" s="12"/>
      <c r="BZ298" s="12"/>
      <c r="CA298" s="12"/>
      <c r="CB298" s="12"/>
      <c r="CC298" s="12"/>
      <c r="CD298" s="12"/>
      <c r="CE298" s="12"/>
      <c r="CF298" s="12"/>
      <c r="CG298" s="12"/>
      <c r="CH298" s="12"/>
      <c r="CI298" s="12"/>
      <c r="CJ298" s="12"/>
      <c r="CK298" s="12"/>
      <c r="CL298" s="12"/>
      <c r="CM298" s="12"/>
      <c r="CN298" s="12"/>
      <c r="CO298" s="12"/>
      <c r="CP298" s="12"/>
      <c r="CQ298" s="12"/>
      <c r="CR298" s="12"/>
      <c r="CS298" s="12"/>
      <c r="CT298" s="12"/>
      <c r="CU298" s="12"/>
      <c r="CV298" s="12"/>
      <c r="CW298" s="12"/>
      <c r="CX298" s="12"/>
      <c r="CY298" s="12"/>
      <c r="CZ298" s="12"/>
      <c r="DA298" s="12"/>
      <c r="DB298" s="12"/>
      <c r="DC298" s="12"/>
      <c r="DD298" s="12"/>
      <c r="DE298" s="12"/>
      <c r="DF298" s="12"/>
      <c r="DG298" s="12"/>
      <c r="DH298" s="12"/>
      <c r="DI298" s="12"/>
      <c r="DJ298" s="12"/>
      <c r="DK298" s="12"/>
      <c r="DL298" s="12"/>
      <c r="DM298" s="12"/>
      <c r="DN298" s="12"/>
      <c r="DO298" s="12"/>
      <c r="DP298" s="12"/>
      <c r="DQ298" s="12"/>
      <c r="DR298" s="12"/>
      <c r="DS298" s="12"/>
      <c r="DT298" s="12"/>
      <c r="DU298" s="12"/>
      <c r="DV298" s="12"/>
      <c r="DW298" s="12"/>
      <c r="DX298" s="12"/>
      <c r="DY298" s="12"/>
      <c r="DZ298" s="12"/>
      <c r="EA298" s="12"/>
      <c r="EB298" s="12"/>
      <c r="EC298" s="12"/>
      <c r="ED298" s="12"/>
      <c r="EE298" s="12"/>
      <c r="EF298" s="12"/>
      <c r="EG298" s="12"/>
      <c r="EH298" s="271"/>
    </row>
    <row r="299" spans="1:138" s="267" customFormat="1" ht="13.5">
      <c r="A299" s="266"/>
      <c r="B299" s="266"/>
      <c r="C299" s="266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  <c r="AY299" s="12"/>
      <c r="AZ299" s="12"/>
      <c r="BA299" s="12"/>
      <c r="BB299" s="12"/>
      <c r="BC299" s="12"/>
      <c r="BD299" s="12"/>
      <c r="BE299" s="12"/>
      <c r="BF299" s="12"/>
      <c r="BG299" s="12"/>
      <c r="BH299" s="12"/>
      <c r="BI299" s="12"/>
      <c r="BJ299" s="12"/>
      <c r="BK299" s="12"/>
      <c r="BL299" s="12"/>
      <c r="BM299" s="12"/>
      <c r="BN299" s="12"/>
      <c r="BO299" s="12"/>
      <c r="BP299" s="12"/>
      <c r="BQ299" s="12"/>
      <c r="BR299" s="12"/>
      <c r="BS299" s="12"/>
      <c r="BT299" s="12"/>
      <c r="BU299" s="12"/>
      <c r="BV299" s="12"/>
      <c r="BW299" s="12"/>
      <c r="BX299" s="12"/>
      <c r="BY299" s="12"/>
      <c r="BZ299" s="12"/>
      <c r="CA299" s="12"/>
      <c r="CB299" s="12"/>
      <c r="CC299" s="12"/>
      <c r="CD299" s="12"/>
      <c r="CE299" s="12"/>
      <c r="CF299" s="12"/>
      <c r="CG299" s="12"/>
      <c r="CH299" s="12"/>
      <c r="CI299" s="12"/>
      <c r="CJ299" s="12"/>
      <c r="CK299" s="12"/>
      <c r="CL299" s="12"/>
      <c r="CM299" s="12"/>
      <c r="CN299" s="12"/>
      <c r="CO299" s="12"/>
      <c r="CP299" s="12"/>
      <c r="CQ299" s="12"/>
      <c r="CR299" s="12"/>
      <c r="CS299" s="12"/>
      <c r="CT299" s="12"/>
      <c r="CU299" s="12"/>
      <c r="CV299" s="12"/>
      <c r="CW299" s="12"/>
      <c r="CX299" s="12"/>
      <c r="CY299" s="12"/>
      <c r="CZ299" s="12"/>
      <c r="DA299" s="12"/>
      <c r="DB299" s="12"/>
      <c r="DC299" s="12"/>
      <c r="DD299" s="12"/>
      <c r="DE299" s="12"/>
      <c r="DF299" s="12"/>
      <c r="DG299" s="12"/>
      <c r="DH299" s="12"/>
      <c r="DI299" s="12"/>
      <c r="DJ299" s="12"/>
      <c r="DK299" s="12"/>
      <c r="DL299" s="12"/>
      <c r="DM299" s="12"/>
      <c r="DN299" s="12"/>
      <c r="DO299" s="12"/>
      <c r="DP299" s="12"/>
      <c r="DQ299" s="12"/>
      <c r="DR299" s="12"/>
      <c r="DS299" s="12"/>
      <c r="DT299" s="12"/>
      <c r="DU299" s="12"/>
      <c r="DV299" s="12"/>
      <c r="DW299" s="12"/>
      <c r="DX299" s="12"/>
      <c r="DY299" s="12"/>
      <c r="DZ299" s="12"/>
      <c r="EA299" s="12"/>
      <c r="EB299" s="12"/>
      <c r="EC299" s="12"/>
      <c r="ED299" s="12"/>
      <c r="EE299" s="12"/>
      <c r="EF299" s="12"/>
      <c r="EG299" s="12"/>
      <c r="EH299" s="271"/>
    </row>
    <row r="300" spans="1:138" s="267" customFormat="1" ht="13.5">
      <c r="A300" s="266"/>
      <c r="B300" s="266"/>
      <c r="C300" s="266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  <c r="BA300" s="12"/>
      <c r="BB300" s="12"/>
      <c r="BC300" s="12"/>
      <c r="BD300" s="12"/>
      <c r="BE300" s="12"/>
      <c r="BF300" s="12"/>
      <c r="BG300" s="12"/>
      <c r="BH300" s="12"/>
      <c r="BI300" s="12"/>
      <c r="BJ300" s="12"/>
      <c r="BK300" s="12"/>
      <c r="BL300" s="12"/>
      <c r="BM300" s="12"/>
      <c r="BN300" s="12"/>
      <c r="BO300" s="12"/>
      <c r="BP300" s="12"/>
      <c r="BQ300" s="12"/>
      <c r="BR300" s="12"/>
      <c r="BS300" s="12"/>
      <c r="BT300" s="12"/>
      <c r="BU300" s="12"/>
      <c r="BV300" s="12"/>
      <c r="BW300" s="12"/>
      <c r="BX300" s="12"/>
      <c r="BY300" s="12"/>
      <c r="BZ300" s="12"/>
      <c r="CA300" s="12"/>
      <c r="CB300" s="12"/>
      <c r="CC300" s="12"/>
      <c r="CD300" s="12"/>
      <c r="CE300" s="12"/>
      <c r="CF300" s="12"/>
      <c r="CG300" s="12"/>
      <c r="CH300" s="12"/>
      <c r="CI300" s="12"/>
      <c r="CJ300" s="12"/>
      <c r="CK300" s="12"/>
      <c r="CL300" s="12"/>
      <c r="CM300" s="12"/>
      <c r="CN300" s="12"/>
      <c r="CO300" s="12"/>
      <c r="CP300" s="12"/>
      <c r="CQ300" s="12"/>
      <c r="CR300" s="12"/>
      <c r="CS300" s="12"/>
      <c r="CT300" s="12"/>
      <c r="CU300" s="12"/>
      <c r="CV300" s="12"/>
      <c r="CW300" s="12"/>
      <c r="CX300" s="12"/>
      <c r="CY300" s="12"/>
      <c r="CZ300" s="12"/>
      <c r="DA300" s="12"/>
      <c r="DB300" s="12"/>
      <c r="DC300" s="12"/>
      <c r="DD300" s="12"/>
      <c r="DE300" s="12"/>
      <c r="DF300" s="12"/>
      <c r="DG300" s="12"/>
      <c r="DH300" s="12"/>
      <c r="DI300" s="12"/>
      <c r="DJ300" s="12"/>
      <c r="DK300" s="12"/>
      <c r="DL300" s="12"/>
      <c r="DM300" s="12"/>
      <c r="DN300" s="12"/>
      <c r="DO300" s="12"/>
      <c r="DP300" s="12"/>
      <c r="DQ300" s="12"/>
      <c r="DR300" s="12"/>
      <c r="DS300" s="12"/>
      <c r="DT300" s="12"/>
      <c r="DU300" s="12"/>
      <c r="DV300" s="12"/>
      <c r="DW300" s="12"/>
      <c r="DX300" s="12"/>
      <c r="DY300" s="12"/>
      <c r="DZ300" s="12"/>
      <c r="EA300" s="12"/>
      <c r="EB300" s="12"/>
      <c r="EC300" s="12"/>
      <c r="ED300" s="12"/>
      <c r="EE300" s="12"/>
      <c r="EF300" s="12"/>
      <c r="EG300" s="12"/>
      <c r="EH300" s="271"/>
    </row>
  </sheetData>
  <sheetProtection/>
  <mergeCells count="138">
    <mergeCell ref="DL4:DL5"/>
    <mergeCell ref="DW4:DW5"/>
    <mergeCell ref="DO4:DO5"/>
    <mergeCell ref="DP4:DP5"/>
    <mergeCell ref="DQ4:DQ5"/>
    <mergeCell ref="DR4:DR5"/>
    <mergeCell ref="DU4:DU5"/>
    <mergeCell ref="DV4:DV5"/>
    <mergeCell ref="DS4:DS5"/>
    <mergeCell ref="DT4:DT5"/>
    <mergeCell ref="CW4:CW5"/>
    <mergeCell ref="DC4:DC5"/>
    <mergeCell ref="DN4:DN5"/>
    <mergeCell ref="DE4:DE5"/>
    <mergeCell ref="DF4:DF5"/>
    <mergeCell ref="DG4:DG5"/>
    <mergeCell ref="DJ4:DJ5"/>
    <mergeCell ref="DH4:DH5"/>
    <mergeCell ref="DI4:DI5"/>
    <mergeCell ref="DK4:DK5"/>
    <mergeCell ref="DD4:DD5"/>
    <mergeCell ref="DM4:DM5"/>
    <mergeCell ref="CN4:CN5"/>
    <mergeCell ref="CS4:CS5"/>
    <mergeCell ref="CT4:CT5"/>
    <mergeCell ref="CU4:CU5"/>
    <mergeCell ref="CX4:CX5"/>
    <mergeCell ref="CY4:CY5"/>
    <mergeCell ref="DB4:DB5"/>
    <mergeCell ref="CR4:CR5"/>
    <mergeCell ref="CC4:CC5"/>
    <mergeCell ref="DA4:DA5"/>
    <mergeCell ref="CG4:CG5"/>
    <mergeCell ref="CH4:CH5"/>
    <mergeCell ref="CI4:CI5"/>
    <mergeCell ref="CL4:CL5"/>
    <mergeCell ref="CM4:CM5"/>
    <mergeCell ref="CQ4:CQ5"/>
    <mergeCell ref="CZ4:CZ5"/>
    <mergeCell ref="CV4:CV5"/>
    <mergeCell ref="BN4:BN5"/>
    <mergeCell ref="BO4:BO5"/>
    <mergeCell ref="BP4:BP5"/>
    <mergeCell ref="CE4:CE5"/>
    <mergeCell ref="CD4:CD5"/>
    <mergeCell ref="BX4:BX5"/>
    <mergeCell ref="BY4:BY5"/>
    <mergeCell ref="BS4:BS5"/>
    <mergeCell ref="BT4:BT5"/>
    <mergeCell ref="BU4:BU5"/>
    <mergeCell ref="EG3:EG5"/>
    <mergeCell ref="AP4:AP5"/>
    <mergeCell ref="AQ4:AQ5"/>
    <mergeCell ref="AR4:AR5"/>
    <mergeCell ref="AS4:AS5"/>
    <mergeCell ref="AT4:AT5"/>
    <mergeCell ref="AU4:AU5"/>
    <mergeCell ref="AV4:AV5"/>
    <mergeCell ref="CJ4:CJ5"/>
    <mergeCell ref="CK4:CK5"/>
    <mergeCell ref="BQ4:BQ5"/>
    <mergeCell ref="BR4:BR5"/>
    <mergeCell ref="CO4:CO5"/>
    <mergeCell ref="CP4:CP5"/>
    <mergeCell ref="CB4:CB5"/>
    <mergeCell ref="CF4:CF5"/>
    <mergeCell ref="BV4:BV5"/>
    <mergeCell ref="BW4:BW5"/>
    <mergeCell ref="BZ4:BZ5"/>
    <mergeCell ref="CA4:CA5"/>
    <mergeCell ref="AH3:AH5"/>
    <mergeCell ref="AI3:AI5"/>
    <mergeCell ref="AY4:AY5"/>
    <mergeCell ref="AJ3:AJ5"/>
    <mergeCell ref="AK3:AK5"/>
    <mergeCell ref="AN3:AN5"/>
    <mergeCell ref="AO3:AO5"/>
    <mergeCell ref="AM3:AM5"/>
    <mergeCell ref="AL3:AL5"/>
    <mergeCell ref="BE4:BE5"/>
    <mergeCell ref="BC4:BC5"/>
    <mergeCell ref="BD4:BD5"/>
    <mergeCell ref="AW4:AW5"/>
    <mergeCell ref="BB4:BB5"/>
    <mergeCell ref="AX4:AX5"/>
    <mergeCell ref="AZ4:AZ5"/>
    <mergeCell ref="BA4:BA5"/>
    <mergeCell ref="M3:M5"/>
    <mergeCell ref="AB3:AB5"/>
    <mergeCell ref="AC3:AC5"/>
    <mergeCell ref="AD3:AD5"/>
    <mergeCell ref="N3:N5"/>
    <mergeCell ref="O3:O5"/>
    <mergeCell ref="Z3:Z5"/>
    <mergeCell ref="P3:P5"/>
    <mergeCell ref="AA3:AA5"/>
    <mergeCell ref="R3:R5"/>
    <mergeCell ref="E3:E5"/>
    <mergeCell ref="F3:F5"/>
    <mergeCell ref="G3:G5"/>
    <mergeCell ref="H3:H5"/>
    <mergeCell ref="I3:I5"/>
    <mergeCell ref="J3:J5"/>
    <mergeCell ref="K3:K5"/>
    <mergeCell ref="L3:L5"/>
    <mergeCell ref="A2:A6"/>
    <mergeCell ref="B2:B6"/>
    <mergeCell ref="C2:C6"/>
    <mergeCell ref="D3:D5"/>
    <mergeCell ref="EH2:EH6"/>
    <mergeCell ref="T3:T5"/>
    <mergeCell ref="U3:U5"/>
    <mergeCell ref="V3:V5"/>
    <mergeCell ref="W3:W5"/>
    <mergeCell ref="X3:X5"/>
    <mergeCell ref="EF3:EF5"/>
    <mergeCell ref="EC3:EC5"/>
    <mergeCell ref="ED3:ED5"/>
    <mergeCell ref="Y3:Y5"/>
    <mergeCell ref="S3:S5"/>
    <mergeCell ref="Q3:Q5"/>
    <mergeCell ref="AF3:AF5"/>
    <mergeCell ref="AG3:AG5"/>
    <mergeCell ref="AE3:AE5"/>
    <mergeCell ref="DZ3:DZ5"/>
    <mergeCell ref="EA3:EA5"/>
    <mergeCell ref="EE3:EE5"/>
    <mergeCell ref="EB3:EB5"/>
    <mergeCell ref="DX3:DX5"/>
    <mergeCell ref="BF4:BF5"/>
    <mergeCell ref="BG4:BG5"/>
    <mergeCell ref="DY3:DY5"/>
    <mergeCell ref="BL4:BL5"/>
    <mergeCell ref="BM4:BM5"/>
    <mergeCell ref="BH4:BH5"/>
    <mergeCell ref="BI4:BI5"/>
    <mergeCell ref="BJ4:BJ5"/>
    <mergeCell ref="BK4:BK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Y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CY51"/>
    </sheetView>
  </sheetViews>
  <sheetFormatPr defaultColWidth="8.796875" defaultRowHeight="14.25"/>
  <cols>
    <col min="2" max="2" width="6.59765625" style="0" customWidth="1"/>
    <col min="3" max="3" width="12.59765625" style="0" customWidth="1"/>
    <col min="4" max="16384" width="9" style="41" customWidth="1"/>
  </cols>
  <sheetData>
    <row r="1" spans="1:3" ht="17.25">
      <c r="A1" s="1" t="s">
        <v>123</v>
      </c>
      <c r="B1" s="2"/>
      <c r="C1" s="1"/>
    </row>
    <row r="2" spans="1:103" s="48" customFormat="1" ht="25.5" customHeight="1">
      <c r="A2" s="345" t="s">
        <v>306</v>
      </c>
      <c r="B2" s="347" t="s">
        <v>304</v>
      </c>
      <c r="C2" s="349" t="s">
        <v>305</v>
      </c>
      <c r="D2" s="42" t="s">
        <v>98</v>
      </c>
      <c r="E2" s="43"/>
      <c r="F2" s="43"/>
      <c r="G2" s="43"/>
      <c r="H2" s="43"/>
      <c r="I2" s="43"/>
      <c r="J2" s="43"/>
      <c r="K2" s="43"/>
      <c r="L2" s="43"/>
      <c r="M2" s="43"/>
      <c r="N2" s="43"/>
      <c r="O2" s="44"/>
      <c r="P2" s="45" t="s">
        <v>99</v>
      </c>
      <c r="Q2" s="46"/>
      <c r="R2" s="46"/>
      <c r="S2" s="46"/>
      <c r="T2" s="46"/>
      <c r="U2" s="46"/>
      <c r="V2" s="46"/>
      <c r="W2" s="47"/>
      <c r="X2" s="359" t="s">
        <v>100</v>
      </c>
      <c r="Y2" s="360"/>
      <c r="Z2" s="360"/>
      <c r="AA2" s="360"/>
      <c r="AB2" s="360"/>
      <c r="AC2" s="360"/>
      <c r="AD2" s="360"/>
      <c r="AE2" s="360"/>
      <c r="AF2" s="361" t="s">
        <v>101</v>
      </c>
      <c r="AG2" s="362"/>
      <c r="AH2" s="362"/>
      <c r="AI2" s="362"/>
      <c r="AJ2" s="362"/>
      <c r="AK2" s="362"/>
      <c r="AL2" s="362"/>
      <c r="AM2" s="362"/>
      <c r="AN2" s="361" t="s">
        <v>102</v>
      </c>
      <c r="AO2" s="362"/>
      <c r="AP2" s="362"/>
      <c r="AQ2" s="362"/>
      <c r="AR2" s="362"/>
      <c r="AS2" s="362"/>
      <c r="AT2" s="362"/>
      <c r="AU2" s="362"/>
      <c r="AV2" s="361" t="s">
        <v>103</v>
      </c>
      <c r="AW2" s="362"/>
      <c r="AX2" s="362"/>
      <c r="AY2" s="362"/>
      <c r="AZ2" s="362"/>
      <c r="BA2" s="362"/>
      <c r="BB2" s="362"/>
      <c r="BC2" s="362"/>
      <c r="BD2" s="361" t="s">
        <v>104</v>
      </c>
      <c r="BE2" s="362"/>
      <c r="BF2" s="362"/>
      <c r="BG2" s="362"/>
      <c r="BH2" s="362"/>
      <c r="BI2" s="362"/>
      <c r="BJ2" s="362"/>
      <c r="BK2" s="362"/>
      <c r="BL2" s="361" t="s">
        <v>105</v>
      </c>
      <c r="BM2" s="362"/>
      <c r="BN2" s="362"/>
      <c r="BO2" s="362"/>
      <c r="BP2" s="362"/>
      <c r="BQ2" s="362"/>
      <c r="BR2" s="362"/>
      <c r="BS2" s="362"/>
      <c r="BT2" s="363" t="s">
        <v>106</v>
      </c>
      <c r="BU2" s="364"/>
      <c r="BV2" s="364"/>
      <c r="BW2" s="364"/>
      <c r="BX2" s="364"/>
      <c r="BY2" s="364"/>
      <c r="BZ2" s="364"/>
      <c r="CA2" s="364"/>
      <c r="CB2" s="363" t="s">
        <v>107</v>
      </c>
      <c r="CC2" s="364"/>
      <c r="CD2" s="364"/>
      <c r="CE2" s="364"/>
      <c r="CF2" s="364"/>
      <c r="CG2" s="364"/>
      <c r="CH2" s="364"/>
      <c r="CI2" s="364"/>
      <c r="CJ2" s="363" t="s">
        <v>108</v>
      </c>
      <c r="CK2" s="364"/>
      <c r="CL2" s="364"/>
      <c r="CM2" s="364"/>
      <c r="CN2" s="364"/>
      <c r="CO2" s="364"/>
      <c r="CP2" s="364"/>
      <c r="CQ2" s="364"/>
      <c r="CR2" s="363" t="s">
        <v>109</v>
      </c>
      <c r="CS2" s="364"/>
      <c r="CT2" s="364"/>
      <c r="CU2" s="364"/>
      <c r="CV2" s="364"/>
      <c r="CW2" s="364"/>
      <c r="CX2" s="364"/>
      <c r="CY2" s="365"/>
    </row>
    <row r="3" spans="1:103" s="48" customFormat="1" ht="23.25" customHeight="1">
      <c r="A3" s="346"/>
      <c r="B3" s="348"/>
      <c r="C3" s="350"/>
      <c r="D3" s="358" t="s">
        <v>30</v>
      </c>
      <c r="E3" s="357" t="s">
        <v>110</v>
      </c>
      <c r="F3" s="363" t="s">
        <v>111</v>
      </c>
      <c r="G3" s="364"/>
      <c r="H3" s="364"/>
      <c r="I3" s="364"/>
      <c r="J3" s="364"/>
      <c r="K3" s="364"/>
      <c r="L3" s="364"/>
      <c r="M3" s="365"/>
      <c r="N3" s="366" t="s">
        <v>112</v>
      </c>
      <c r="O3" s="366" t="s">
        <v>113</v>
      </c>
      <c r="P3" s="358" t="s">
        <v>30</v>
      </c>
      <c r="Q3" s="357" t="s">
        <v>114</v>
      </c>
      <c r="R3" s="357" t="s">
        <v>57</v>
      </c>
      <c r="S3" s="357" t="s">
        <v>58</v>
      </c>
      <c r="T3" s="357" t="s">
        <v>59</v>
      </c>
      <c r="U3" s="357" t="s">
        <v>54</v>
      </c>
      <c r="V3" s="357" t="s">
        <v>55</v>
      </c>
      <c r="W3" s="357" t="s">
        <v>60</v>
      </c>
      <c r="X3" s="358" t="s">
        <v>30</v>
      </c>
      <c r="Y3" s="357" t="s">
        <v>114</v>
      </c>
      <c r="Z3" s="357" t="s">
        <v>57</v>
      </c>
      <c r="AA3" s="357" t="s">
        <v>58</v>
      </c>
      <c r="AB3" s="357" t="s">
        <v>59</v>
      </c>
      <c r="AC3" s="357" t="s">
        <v>54</v>
      </c>
      <c r="AD3" s="357" t="s">
        <v>55</v>
      </c>
      <c r="AE3" s="357" t="s">
        <v>60</v>
      </c>
      <c r="AF3" s="358" t="s">
        <v>30</v>
      </c>
      <c r="AG3" s="357" t="s">
        <v>114</v>
      </c>
      <c r="AH3" s="357" t="s">
        <v>57</v>
      </c>
      <c r="AI3" s="357" t="s">
        <v>58</v>
      </c>
      <c r="AJ3" s="357" t="s">
        <v>59</v>
      </c>
      <c r="AK3" s="357" t="s">
        <v>54</v>
      </c>
      <c r="AL3" s="357" t="s">
        <v>55</v>
      </c>
      <c r="AM3" s="357" t="s">
        <v>60</v>
      </c>
      <c r="AN3" s="358" t="s">
        <v>30</v>
      </c>
      <c r="AO3" s="357" t="s">
        <v>114</v>
      </c>
      <c r="AP3" s="357" t="s">
        <v>57</v>
      </c>
      <c r="AQ3" s="357" t="s">
        <v>58</v>
      </c>
      <c r="AR3" s="357" t="s">
        <v>59</v>
      </c>
      <c r="AS3" s="357" t="s">
        <v>54</v>
      </c>
      <c r="AT3" s="357" t="s">
        <v>55</v>
      </c>
      <c r="AU3" s="357" t="s">
        <v>60</v>
      </c>
      <c r="AV3" s="358" t="s">
        <v>30</v>
      </c>
      <c r="AW3" s="357" t="s">
        <v>114</v>
      </c>
      <c r="AX3" s="357" t="s">
        <v>57</v>
      </c>
      <c r="AY3" s="357" t="s">
        <v>58</v>
      </c>
      <c r="AZ3" s="357" t="s">
        <v>59</v>
      </c>
      <c r="BA3" s="357" t="s">
        <v>54</v>
      </c>
      <c r="BB3" s="357" t="s">
        <v>55</v>
      </c>
      <c r="BC3" s="357" t="s">
        <v>60</v>
      </c>
      <c r="BD3" s="358" t="s">
        <v>30</v>
      </c>
      <c r="BE3" s="357" t="s">
        <v>114</v>
      </c>
      <c r="BF3" s="357" t="s">
        <v>57</v>
      </c>
      <c r="BG3" s="357" t="s">
        <v>58</v>
      </c>
      <c r="BH3" s="357" t="s">
        <v>59</v>
      </c>
      <c r="BI3" s="357" t="s">
        <v>54</v>
      </c>
      <c r="BJ3" s="357" t="s">
        <v>55</v>
      </c>
      <c r="BK3" s="357" t="s">
        <v>60</v>
      </c>
      <c r="BL3" s="358" t="s">
        <v>30</v>
      </c>
      <c r="BM3" s="357" t="s">
        <v>114</v>
      </c>
      <c r="BN3" s="357" t="s">
        <v>57</v>
      </c>
      <c r="BO3" s="357" t="s">
        <v>58</v>
      </c>
      <c r="BP3" s="357" t="s">
        <v>59</v>
      </c>
      <c r="BQ3" s="357" t="s">
        <v>54</v>
      </c>
      <c r="BR3" s="357" t="s">
        <v>55</v>
      </c>
      <c r="BS3" s="357" t="s">
        <v>60</v>
      </c>
      <c r="BT3" s="358" t="s">
        <v>30</v>
      </c>
      <c r="BU3" s="357" t="s">
        <v>114</v>
      </c>
      <c r="BV3" s="357" t="s">
        <v>57</v>
      </c>
      <c r="BW3" s="357" t="s">
        <v>58</v>
      </c>
      <c r="BX3" s="357" t="s">
        <v>59</v>
      </c>
      <c r="BY3" s="357" t="s">
        <v>54</v>
      </c>
      <c r="BZ3" s="357" t="s">
        <v>55</v>
      </c>
      <c r="CA3" s="357" t="s">
        <v>60</v>
      </c>
      <c r="CB3" s="358" t="s">
        <v>30</v>
      </c>
      <c r="CC3" s="357" t="s">
        <v>114</v>
      </c>
      <c r="CD3" s="357" t="s">
        <v>57</v>
      </c>
      <c r="CE3" s="357" t="s">
        <v>58</v>
      </c>
      <c r="CF3" s="357" t="s">
        <v>59</v>
      </c>
      <c r="CG3" s="357" t="s">
        <v>54</v>
      </c>
      <c r="CH3" s="357" t="s">
        <v>55</v>
      </c>
      <c r="CI3" s="357" t="s">
        <v>60</v>
      </c>
      <c r="CJ3" s="358" t="s">
        <v>30</v>
      </c>
      <c r="CK3" s="357" t="s">
        <v>114</v>
      </c>
      <c r="CL3" s="357" t="s">
        <v>57</v>
      </c>
      <c r="CM3" s="357" t="s">
        <v>58</v>
      </c>
      <c r="CN3" s="357" t="s">
        <v>59</v>
      </c>
      <c r="CO3" s="357" t="s">
        <v>54</v>
      </c>
      <c r="CP3" s="357" t="s">
        <v>55</v>
      </c>
      <c r="CQ3" s="357" t="s">
        <v>60</v>
      </c>
      <c r="CR3" s="358" t="s">
        <v>30</v>
      </c>
      <c r="CS3" s="357" t="s">
        <v>114</v>
      </c>
      <c r="CT3" s="357" t="s">
        <v>57</v>
      </c>
      <c r="CU3" s="357" t="s">
        <v>58</v>
      </c>
      <c r="CV3" s="357" t="s">
        <v>59</v>
      </c>
      <c r="CW3" s="357" t="s">
        <v>54</v>
      </c>
      <c r="CX3" s="357" t="s">
        <v>55</v>
      </c>
      <c r="CY3" s="357" t="s">
        <v>60</v>
      </c>
    </row>
    <row r="4" spans="1:103" s="48" customFormat="1" ht="18" customHeight="1">
      <c r="A4" s="346"/>
      <c r="B4" s="348"/>
      <c r="C4" s="350"/>
      <c r="D4" s="358"/>
      <c r="E4" s="358"/>
      <c r="F4" s="358" t="s">
        <v>30</v>
      </c>
      <c r="G4" s="366" t="s">
        <v>115</v>
      </c>
      <c r="H4" s="366" t="s">
        <v>116</v>
      </c>
      <c r="I4" s="366" t="s">
        <v>117</v>
      </c>
      <c r="J4" s="366" t="s">
        <v>118</v>
      </c>
      <c r="K4" s="366" t="s">
        <v>119</v>
      </c>
      <c r="L4" s="366" t="s">
        <v>120</v>
      </c>
      <c r="M4" s="366" t="s">
        <v>121</v>
      </c>
      <c r="N4" s="367"/>
      <c r="O4" s="367"/>
      <c r="P4" s="358"/>
      <c r="Q4" s="358"/>
      <c r="R4" s="358"/>
      <c r="S4" s="358"/>
      <c r="T4" s="358"/>
      <c r="U4" s="358"/>
      <c r="V4" s="358"/>
      <c r="W4" s="358"/>
      <c r="X4" s="358"/>
      <c r="Y4" s="358"/>
      <c r="Z4" s="358"/>
      <c r="AA4" s="358"/>
      <c r="AB4" s="358"/>
      <c r="AC4" s="358"/>
      <c r="AD4" s="358"/>
      <c r="AE4" s="358"/>
      <c r="AF4" s="358"/>
      <c r="AG4" s="358"/>
      <c r="AH4" s="358"/>
      <c r="AI4" s="358"/>
      <c r="AJ4" s="358"/>
      <c r="AK4" s="358"/>
      <c r="AL4" s="358"/>
      <c r="AM4" s="358"/>
      <c r="AN4" s="358"/>
      <c r="AO4" s="358"/>
      <c r="AP4" s="358"/>
      <c r="AQ4" s="358"/>
      <c r="AR4" s="358"/>
      <c r="AS4" s="358"/>
      <c r="AT4" s="358"/>
      <c r="AU4" s="358"/>
      <c r="AV4" s="358"/>
      <c r="AW4" s="358"/>
      <c r="AX4" s="358"/>
      <c r="AY4" s="358"/>
      <c r="AZ4" s="358"/>
      <c r="BA4" s="358"/>
      <c r="BB4" s="358"/>
      <c r="BC4" s="358"/>
      <c r="BD4" s="358"/>
      <c r="BE4" s="358"/>
      <c r="BF4" s="358"/>
      <c r="BG4" s="358"/>
      <c r="BH4" s="358"/>
      <c r="BI4" s="358"/>
      <c r="BJ4" s="358"/>
      <c r="BK4" s="358"/>
      <c r="BL4" s="358"/>
      <c r="BM4" s="358"/>
      <c r="BN4" s="358"/>
      <c r="BO4" s="358"/>
      <c r="BP4" s="358"/>
      <c r="BQ4" s="358"/>
      <c r="BR4" s="358"/>
      <c r="BS4" s="358"/>
      <c r="BT4" s="358"/>
      <c r="BU4" s="358"/>
      <c r="BV4" s="358"/>
      <c r="BW4" s="358"/>
      <c r="BX4" s="358"/>
      <c r="BY4" s="358"/>
      <c r="BZ4" s="358"/>
      <c r="CA4" s="358"/>
      <c r="CB4" s="358"/>
      <c r="CC4" s="358"/>
      <c r="CD4" s="358"/>
      <c r="CE4" s="358"/>
      <c r="CF4" s="358"/>
      <c r="CG4" s="358"/>
      <c r="CH4" s="358"/>
      <c r="CI4" s="358"/>
      <c r="CJ4" s="358"/>
      <c r="CK4" s="358"/>
      <c r="CL4" s="358"/>
      <c r="CM4" s="358"/>
      <c r="CN4" s="358"/>
      <c r="CO4" s="358"/>
      <c r="CP4" s="358"/>
      <c r="CQ4" s="358"/>
      <c r="CR4" s="358"/>
      <c r="CS4" s="358"/>
      <c r="CT4" s="358"/>
      <c r="CU4" s="358"/>
      <c r="CV4" s="358"/>
      <c r="CW4" s="358"/>
      <c r="CX4" s="358"/>
      <c r="CY4" s="358"/>
    </row>
    <row r="5" spans="1:103" s="48" customFormat="1" ht="18" customHeight="1">
      <c r="A5" s="346"/>
      <c r="B5" s="348"/>
      <c r="C5" s="350"/>
      <c r="D5" s="50"/>
      <c r="E5" s="358"/>
      <c r="F5" s="358"/>
      <c r="G5" s="367"/>
      <c r="H5" s="367"/>
      <c r="I5" s="367"/>
      <c r="J5" s="367"/>
      <c r="K5" s="367"/>
      <c r="L5" s="367"/>
      <c r="M5" s="367"/>
      <c r="N5" s="367"/>
      <c r="O5" s="367"/>
      <c r="P5" s="358"/>
      <c r="Q5" s="358"/>
      <c r="R5" s="358"/>
      <c r="S5" s="358"/>
      <c r="T5" s="358"/>
      <c r="U5" s="358"/>
      <c r="V5" s="358"/>
      <c r="W5" s="358"/>
      <c r="X5" s="358"/>
      <c r="Y5" s="358"/>
      <c r="Z5" s="358"/>
      <c r="AA5" s="358"/>
      <c r="AB5" s="358"/>
      <c r="AC5" s="358"/>
      <c r="AD5" s="358"/>
      <c r="AE5" s="358"/>
      <c r="AF5" s="358"/>
      <c r="AG5" s="358"/>
      <c r="AH5" s="358"/>
      <c r="AI5" s="358"/>
      <c r="AJ5" s="358"/>
      <c r="AK5" s="358"/>
      <c r="AL5" s="358"/>
      <c r="AM5" s="358"/>
      <c r="AN5" s="358"/>
      <c r="AO5" s="358"/>
      <c r="AP5" s="358"/>
      <c r="AQ5" s="358"/>
      <c r="AR5" s="358"/>
      <c r="AS5" s="358"/>
      <c r="AT5" s="358"/>
      <c r="AU5" s="358"/>
      <c r="AV5" s="358"/>
      <c r="AW5" s="358"/>
      <c r="AX5" s="358"/>
      <c r="AY5" s="358"/>
      <c r="AZ5" s="358"/>
      <c r="BA5" s="358"/>
      <c r="BB5" s="358"/>
      <c r="BC5" s="358"/>
      <c r="BD5" s="358"/>
      <c r="BE5" s="358"/>
      <c r="BF5" s="358"/>
      <c r="BG5" s="358"/>
      <c r="BH5" s="358"/>
      <c r="BI5" s="358"/>
      <c r="BJ5" s="358"/>
      <c r="BK5" s="358"/>
      <c r="BL5" s="358"/>
      <c r="BM5" s="358"/>
      <c r="BN5" s="358"/>
      <c r="BO5" s="358"/>
      <c r="BP5" s="358"/>
      <c r="BQ5" s="358"/>
      <c r="BR5" s="358"/>
      <c r="BS5" s="358"/>
      <c r="BT5" s="358"/>
      <c r="BU5" s="358"/>
      <c r="BV5" s="358"/>
      <c r="BW5" s="358"/>
      <c r="BX5" s="358"/>
      <c r="BY5" s="358"/>
      <c r="BZ5" s="358"/>
      <c r="CA5" s="358"/>
      <c r="CB5" s="358"/>
      <c r="CC5" s="358"/>
      <c r="CD5" s="358"/>
      <c r="CE5" s="358"/>
      <c r="CF5" s="358"/>
      <c r="CG5" s="358"/>
      <c r="CH5" s="358"/>
      <c r="CI5" s="358"/>
      <c r="CJ5" s="358"/>
      <c r="CK5" s="358"/>
      <c r="CL5" s="358"/>
      <c r="CM5" s="358"/>
      <c r="CN5" s="358"/>
      <c r="CO5" s="358"/>
      <c r="CP5" s="358"/>
      <c r="CQ5" s="358"/>
      <c r="CR5" s="358"/>
      <c r="CS5" s="358"/>
      <c r="CT5" s="358"/>
      <c r="CU5" s="358"/>
      <c r="CV5" s="358"/>
      <c r="CW5" s="358"/>
      <c r="CX5" s="358"/>
      <c r="CY5" s="358"/>
    </row>
    <row r="6" spans="1:103" s="48" customFormat="1" ht="13.5">
      <c r="A6" s="317"/>
      <c r="B6" s="318"/>
      <c r="C6" s="319"/>
      <c r="D6" s="49" t="s">
        <v>122</v>
      </c>
      <c r="E6" s="49" t="s">
        <v>122</v>
      </c>
      <c r="F6" s="49" t="s">
        <v>122</v>
      </c>
      <c r="G6" s="49" t="s">
        <v>122</v>
      </c>
      <c r="H6" s="49" t="s">
        <v>122</v>
      </c>
      <c r="I6" s="49" t="s">
        <v>122</v>
      </c>
      <c r="J6" s="49" t="s">
        <v>122</v>
      </c>
      <c r="K6" s="49" t="s">
        <v>122</v>
      </c>
      <c r="L6" s="49" t="s">
        <v>122</v>
      </c>
      <c r="M6" s="49" t="s">
        <v>122</v>
      </c>
      <c r="N6" s="49" t="s">
        <v>122</v>
      </c>
      <c r="O6" s="49" t="s">
        <v>122</v>
      </c>
      <c r="P6" s="49" t="s">
        <v>122</v>
      </c>
      <c r="Q6" s="49" t="s">
        <v>122</v>
      </c>
      <c r="R6" s="49" t="s">
        <v>122</v>
      </c>
      <c r="S6" s="49" t="s">
        <v>122</v>
      </c>
      <c r="T6" s="49" t="s">
        <v>122</v>
      </c>
      <c r="U6" s="49" t="s">
        <v>122</v>
      </c>
      <c r="V6" s="49" t="s">
        <v>122</v>
      </c>
      <c r="W6" s="49" t="s">
        <v>122</v>
      </c>
      <c r="X6" s="49" t="s">
        <v>122</v>
      </c>
      <c r="Y6" s="49" t="s">
        <v>122</v>
      </c>
      <c r="Z6" s="49" t="s">
        <v>122</v>
      </c>
      <c r="AA6" s="49" t="s">
        <v>122</v>
      </c>
      <c r="AB6" s="49" t="s">
        <v>122</v>
      </c>
      <c r="AC6" s="49" t="s">
        <v>122</v>
      </c>
      <c r="AD6" s="49" t="s">
        <v>122</v>
      </c>
      <c r="AE6" s="49" t="s">
        <v>122</v>
      </c>
      <c r="AF6" s="49" t="s">
        <v>122</v>
      </c>
      <c r="AG6" s="49" t="s">
        <v>122</v>
      </c>
      <c r="AH6" s="49" t="s">
        <v>122</v>
      </c>
      <c r="AI6" s="49" t="s">
        <v>122</v>
      </c>
      <c r="AJ6" s="49" t="s">
        <v>122</v>
      </c>
      <c r="AK6" s="49" t="s">
        <v>122</v>
      </c>
      <c r="AL6" s="49" t="s">
        <v>122</v>
      </c>
      <c r="AM6" s="49" t="s">
        <v>122</v>
      </c>
      <c r="AN6" s="49" t="s">
        <v>122</v>
      </c>
      <c r="AO6" s="49" t="s">
        <v>122</v>
      </c>
      <c r="AP6" s="49" t="s">
        <v>122</v>
      </c>
      <c r="AQ6" s="49" t="s">
        <v>122</v>
      </c>
      <c r="AR6" s="49" t="s">
        <v>122</v>
      </c>
      <c r="AS6" s="49" t="s">
        <v>122</v>
      </c>
      <c r="AT6" s="49" t="s">
        <v>122</v>
      </c>
      <c r="AU6" s="49" t="s">
        <v>122</v>
      </c>
      <c r="AV6" s="49" t="s">
        <v>122</v>
      </c>
      <c r="AW6" s="49" t="s">
        <v>122</v>
      </c>
      <c r="AX6" s="49" t="s">
        <v>122</v>
      </c>
      <c r="AY6" s="49" t="s">
        <v>122</v>
      </c>
      <c r="AZ6" s="49" t="s">
        <v>122</v>
      </c>
      <c r="BA6" s="49" t="s">
        <v>122</v>
      </c>
      <c r="BB6" s="49" t="s">
        <v>122</v>
      </c>
      <c r="BC6" s="49" t="s">
        <v>122</v>
      </c>
      <c r="BD6" s="49" t="s">
        <v>122</v>
      </c>
      <c r="BE6" s="49" t="s">
        <v>122</v>
      </c>
      <c r="BF6" s="49" t="s">
        <v>122</v>
      </c>
      <c r="BG6" s="49" t="s">
        <v>122</v>
      </c>
      <c r="BH6" s="49" t="s">
        <v>122</v>
      </c>
      <c r="BI6" s="49" t="s">
        <v>122</v>
      </c>
      <c r="BJ6" s="49" t="s">
        <v>122</v>
      </c>
      <c r="BK6" s="49" t="s">
        <v>122</v>
      </c>
      <c r="BL6" s="49" t="s">
        <v>122</v>
      </c>
      <c r="BM6" s="49" t="s">
        <v>122</v>
      </c>
      <c r="BN6" s="49" t="s">
        <v>122</v>
      </c>
      <c r="BO6" s="49" t="s">
        <v>122</v>
      </c>
      <c r="BP6" s="49" t="s">
        <v>122</v>
      </c>
      <c r="BQ6" s="49" t="s">
        <v>122</v>
      </c>
      <c r="BR6" s="49" t="s">
        <v>122</v>
      </c>
      <c r="BS6" s="49" t="s">
        <v>122</v>
      </c>
      <c r="BT6" s="49" t="s">
        <v>122</v>
      </c>
      <c r="BU6" s="49" t="s">
        <v>122</v>
      </c>
      <c r="BV6" s="49" t="s">
        <v>122</v>
      </c>
      <c r="BW6" s="49" t="s">
        <v>122</v>
      </c>
      <c r="BX6" s="49" t="s">
        <v>122</v>
      </c>
      <c r="BY6" s="49" t="s">
        <v>122</v>
      </c>
      <c r="BZ6" s="49" t="s">
        <v>122</v>
      </c>
      <c r="CA6" s="49" t="s">
        <v>122</v>
      </c>
      <c r="CB6" s="49" t="s">
        <v>122</v>
      </c>
      <c r="CC6" s="49" t="s">
        <v>122</v>
      </c>
      <c r="CD6" s="49" t="s">
        <v>122</v>
      </c>
      <c r="CE6" s="49" t="s">
        <v>122</v>
      </c>
      <c r="CF6" s="49" t="s">
        <v>122</v>
      </c>
      <c r="CG6" s="49" t="s">
        <v>122</v>
      </c>
      <c r="CH6" s="49" t="s">
        <v>122</v>
      </c>
      <c r="CI6" s="49" t="s">
        <v>122</v>
      </c>
      <c r="CJ6" s="49" t="s">
        <v>122</v>
      </c>
      <c r="CK6" s="49" t="s">
        <v>122</v>
      </c>
      <c r="CL6" s="49" t="s">
        <v>122</v>
      </c>
      <c r="CM6" s="49" t="s">
        <v>122</v>
      </c>
      <c r="CN6" s="49" t="s">
        <v>122</v>
      </c>
      <c r="CO6" s="49" t="s">
        <v>122</v>
      </c>
      <c r="CP6" s="49" t="s">
        <v>122</v>
      </c>
      <c r="CQ6" s="49" t="s">
        <v>122</v>
      </c>
      <c r="CR6" s="49" t="s">
        <v>122</v>
      </c>
      <c r="CS6" s="49" t="s">
        <v>122</v>
      </c>
      <c r="CT6" s="49" t="s">
        <v>122</v>
      </c>
      <c r="CU6" s="49" t="s">
        <v>122</v>
      </c>
      <c r="CV6" s="49" t="s">
        <v>122</v>
      </c>
      <c r="CW6" s="49" t="s">
        <v>122</v>
      </c>
      <c r="CX6" s="49" t="s">
        <v>122</v>
      </c>
      <c r="CY6" s="49" t="s">
        <v>122</v>
      </c>
    </row>
    <row r="7" spans="1:103" s="272" customFormat="1" ht="13.5">
      <c r="A7" s="280" t="str">
        <f>A8</f>
        <v>茨城県</v>
      </c>
      <c r="B7" s="280">
        <f>INT(B8/1000)*1000</f>
        <v>8000</v>
      </c>
      <c r="C7" s="280" t="s">
        <v>354</v>
      </c>
      <c r="D7" s="278">
        <f aca="true" t="shared" si="0" ref="D7:AI7">SUM(D8:D200)</f>
        <v>0</v>
      </c>
      <c r="E7" s="278">
        <f t="shared" si="0"/>
        <v>0</v>
      </c>
      <c r="F7" s="278">
        <f t="shared" si="0"/>
        <v>0</v>
      </c>
      <c r="G7" s="278">
        <f t="shared" si="0"/>
        <v>0</v>
      </c>
      <c r="H7" s="278">
        <f t="shared" si="0"/>
        <v>0</v>
      </c>
      <c r="I7" s="278">
        <f t="shared" si="0"/>
        <v>0</v>
      </c>
      <c r="J7" s="278">
        <f t="shared" si="0"/>
        <v>0</v>
      </c>
      <c r="K7" s="278">
        <f t="shared" si="0"/>
        <v>0</v>
      </c>
      <c r="L7" s="278">
        <f t="shared" si="0"/>
        <v>0</v>
      </c>
      <c r="M7" s="278">
        <f t="shared" si="0"/>
        <v>0</v>
      </c>
      <c r="N7" s="278">
        <f t="shared" si="0"/>
        <v>0</v>
      </c>
      <c r="O7" s="278">
        <f t="shared" si="0"/>
        <v>0</v>
      </c>
      <c r="P7" s="278">
        <f t="shared" si="0"/>
        <v>0</v>
      </c>
      <c r="Q7" s="278">
        <f t="shared" si="0"/>
        <v>0</v>
      </c>
      <c r="R7" s="278">
        <f t="shared" si="0"/>
        <v>0</v>
      </c>
      <c r="S7" s="278">
        <f t="shared" si="0"/>
        <v>0</v>
      </c>
      <c r="T7" s="278">
        <f t="shared" si="0"/>
        <v>0</v>
      </c>
      <c r="U7" s="278">
        <f t="shared" si="0"/>
        <v>0</v>
      </c>
      <c r="V7" s="278">
        <f t="shared" si="0"/>
        <v>0</v>
      </c>
      <c r="W7" s="278">
        <f t="shared" si="0"/>
        <v>0</v>
      </c>
      <c r="X7" s="278">
        <f t="shared" si="0"/>
        <v>0</v>
      </c>
      <c r="Y7" s="278">
        <f t="shared" si="0"/>
        <v>0</v>
      </c>
      <c r="Z7" s="278">
        <f t="shared" si="0"/>
        <v>0</v>
      </c>
      <c r="AA7" s="278">
        <f t="shared" si="0"/>
        <v>0</v>
      </c>
      <c r="AB7" s="278">
        <f t="shared" si="0"/>
        <v>0</v>
      </c>
      <c r="AC7" s="278">
        <f t="shared" si="0"/>
        <v>0</v>
      </c>
      <c r="AD7" s="278">
        <f t="shared" si="0"/>
        <v>0</v>
      </c>
      <c r="AE7" s="278">
        <f t="shared" si="0"/>
        <v>0</v>
      </c>
      <c r="AF7" s="278">
        <f t="shared" si="0"/>
        <v>0</v>
      </c>
      <c r="AG7" s="278">
        <f t="shared" si="0"/>
        <v>0</v>
      </c>
      <c r="AH7" s="278">
        <f t="shared" si="0"/>
        <v>0</v>
      </c>
      <c r="AI7" s="278">
        <f t="shared" si="0"/>
        <v>0</v>
      </c>
      <c r="AJ7" s="278">
        <f aca="true" t="shared" si="1" ref="AJ7:BO7">SUM(AJ8:AJ200)</f>
        <v>0</v>
      </c>
      <c r="AK7" s="278">
        <f t="shared" si="1"/>
        <v>0</v>
      </c>
      <c r="AL7" s="278">
        <f t="shared" si="1"/>
        <v>0</v>
      </c>
      <c r="AM7" s="278">
        <f t="shared" si="1"/>
        <v>0</v>
      </c>
      <c r="AN7" s="278">
        <f t="shared" si="1"/>
        <v>0</v>
      </c>
      <c r="AO7" s="278">
        <f t="shared" si="1"/>
        <v>0</v>
      </c>
      <c r="AP7" s="278">
        <f t="shared" si="1"/>
        <v>0</v>
      </c>
      <c r="AQ7" s="278">
        <f t="shared" si="1"/>
        <v>0</v>
      </c>
      <c r="AR7" s="278">
        <f t="shared" si="1"/>
        <v>0</v>
      </c>
      <c r="AS7" s="278">
        <f t="shared" si="1"/>
        <v>0</v>
      </c>
      <c r="AT7" s="278">
        <f t="shared" si="1"/>
        <v>0</v>
      </c>
      <c r="AU7" s="278">
        <f t="shared" si="1"/>
        <v>0</v>
      </c>
      <c r="AV7" s="278">
        <f t="shared" si="1"/>
        <v>0</v>
      </c>
      <c r="AW7" s="278">
        <f t="shared" si="1"/>
        <v>0</v>
      </c>
      <c r="AX7" s="278">
        <f t="shared" si="1"/>
        <v>0</v>
      </c>
      <c r="AY7" s="278">
        <f t="shared" si="1"/>
        <v>0</v>
      </c>
      <c r="AZ7" s="278">
        <f t="shared" si="1"/>
        <v>0</v>
      </c>
      <c r="BA7" s="278">
        <f t="shared" si="1"/>
        <v>0</v>
      </c>
      <c r="BB7" s="278">
        <f t="shared" si="1"/>
        <v>0</v>
      </c>
      <c r="BC7" s="278">
        <f t="shared" si="1"/>
        <v>0</v>
      </c>
      <c r="BD7" s="278">
        <f t="shared" si="1"/>
        <v>0</v>
      </c>
      <c r="BE7" s="278">
        <f t="shared" si="1"/>
        <v>0</v>
      </c>
      <c r="BF7" s="278">
        <f t="shared" si="1"/>
        <v>0</v>
      </c>
      <c r="BG7" s="278">
        <f t="shared" si="1"/>
        <v>0</v>
      </c>
      <c r="BH7" s="278">
        <f t="shared" si="1"/>
        <v>0</v>
      </c>
      <c r="BI7" s="278">
        <f t="shared" si="1"/>
        <v>0</v>
      </c>
      <c r="BJ7" s="278">
        <f t="shared" si="1"/>
        <v>0</v>
      </c>
      <c r="BK7" s="278">
        <f t="shared" si="1"/>
        <v>0</v>
      </c>
      <c r="BL7" s="278">
        <f t="shared" si="1"/>
        <v>0</v>
      </c>
      <c r="BM7" s="278">
        <f t="shared" si="1"/>
        <v>0</v>
      </c>
      <c r="BN7" s="278">
        <f t="shared" si="1"/>
        <v>0</v>
      </c>
      <c r="BO7" s="278">
        <f t="shared" si="1"/>
        <v>0</v>
      </c>
      <c r="BP7" s="278">
        <f aca="true" t="shared" si="2" ref="BP7:CU7">SUM(BP8:BP200)</f>
        <v>0</v>
      </c>
      <c r="BQ7" s="278">
        <f t="shared" si="2"/>
        <v>0</v>
      </c>
      <c r="BR7" s="278">
        <f t="shared" si="2"/>
        <v>0</v>
      </c>
      <c r="BS7" s="278">
        <f t="shared" si="2"/>
        <v>0</v>
      </c>
      <c r="BT7" s="278">
        <f t="shared" si="2"/>
        <v>0</v>
      </c>
      <c r="BU7" s="278">
        <f t="shared" si="2"/>
        <v>0</v>
      </c>
      <c r="BV7" s="278">
        <f t="shared" si="2"/>
        <v>0</v>
      </c>
      <c r="BW7" s="278">
        <f t="shared" si="2"/>
        <v>0</v>
      </c>
      <c r="BX7" s="278">
        <f t="shared" si="2"/>
        <v>0</v>
      </c>
      <c r="BY7" s="278">
        <f t="shared" si="2"/>
        <v>0</v>
      </c>
      <c r="BZ7" s="278">
        <f t="shared" si="2"/>
        <v>0</v>
      </c>
      <c r="CA7" s="278">
        <f t="shared" si="2"/>
        <v>0</v>
      </c>
      <c r="CB7" s="278">
        <f t="shared" si="2"/>
        <v>0</v>
      </c>
      <c r="CC7" s="278">
        <f t="shared" si="2"/>
        <v>0</v>
      </c>
      <c r="CD7" s="278">
        <f t="shared" si="2"/>
        <v>0</v>
      </c>
      <c r="CE7" s="278">
        <f t="shared" si="2"/>
        <v>0</v>
      </c>
      <c r="CF7" s="278">
        <f t="shared" si="2"/>
        <v>0</v>
      </c>
      <c r="CG7" s="278">
        <f t="shared" si="2"/>
        <v>0</v>
      </c>
      <c r="CH7" s="278">
        <f t="shared" si="2"/>
        <v>0</v>
      </c>
      <c r="CI7" s="278">
        <f t="shared" si="2"/>
        <v>0</v>
      </c>
      <c r="CJ7" s="278">
        <f t="shared" si="2"/>
        <v>0</v>
      </c>
      <c r="CK7" s="278">
        <f t="shared" si="2"/>
        <v>0</v>
      </c>
      <c r="CL7" s="278">
        <f t="shared" si="2"/>
        <v>0</v>
      </c>
      <c r="CM7" s="278">
        <f t="shared" si="2"/>
        <v>0</v>
      </c>
      <c r="CN7" s="278">
        <f t="shared" si="2"/>
        <v>0</v>
      </c>
      <c r="CO7" s="278">
        <f t="shared" si="2"/>
        <v>0</v>
      </c>
      <c r="CP7" s="278">
        <f t="shared" si="2"/>
        <v>0</v>
      </c>
      <c r="CQ7" s="278">
        <f t="shared" si="2"/>
        <v>0</v>
      </c>
      <c r="CR7" s="278">
        <f t="shared" si="2"/>
        <v>0</v>
      </c>
      <c r="CS7" s="278">
        <f t="shared" si="2"/>
        <v>0</v>
      </c>
      <c r="CT7" s="278">
        <f t="shared" si="2"/>
        <v>0</v>
      </c>
      <c r="CU7" s="278">
        <f t="shared" si="2"/>
        <v>0</v>
      </c>
      <c r="CV7" s="278">
        <f>SUM(CV8:CV200)</f>
        <v>0</v>
      </c>
      <c r="CW7" s="278">
        <f>SUM(CW8:CW200)</f>
        <v>0</v>
      </c>
      <c r="CX7" s="278">
        <f>SUM(CX8:CX200)</f>
        <v>0</v>
      </c>
      <c r="CY7" s="278">
        <f>SUM(CY8:CY200)</f>
        <v>0</v>
      </c>
    </row>
    <row r="8" spans="1:103" s="272" customFormat="1" ht="13.5">
      <c r="A8" s="415" t="s">
        <v>362</v>
      </c>
      <c r="B8" s="415">
        <v>8201</v>
      </c>
      <c r="C8" s="415" t="s">
        <v>402</v>
      </c>
      <c r="D8" s="297">
        <f aca="true" t="shared" si="3" ref="D8:D51">SUM(E8,F8,N8,O8)</f>
        <v>0</v>
      </c>
      <c r="E8" s="297">
        <f aca="true" t="shared" si="4" ref="E8:E51">X8</f>
        <v>0</v>
      </c>
      <c r="F8" s="297">
        <f aca="true" t="shared" si="5" ref="F8:F51">SUM(G8:M8)</f>
        <v>0</v>
      </c>
      <c r="G8" s="297">
        <f aca="true" t="shared" si="6" ref="G8:G51">AF8</f>
        <v>0</v>
      </c>
      <c r="H8" s="297">
        <f aca="true" t="shared" si="7" ref="H8:H51">AN8</f>
        <v>0</v>
      </c>
      <c r="I8" s="297">
        <f aca="true" t="shared" si="8" ref="I8:I51">AV8</f>
        <v>0</v>
      </c>
      <c r="J8" s="297">
        <f aca="true" t="shared" si="9" ref="J8:J51">BD8</f>
        <v>0</v>
      </c>
      <c r="K8" s="297">
        <f aca="true" t="shared" si="10" ref="K8:K51">BL8</f>
        <v>0</v>
      </c>
      <c r="L8" s="297">
        <f aca="true" t="shared" si="11" ref="L8:L51">BT8</f>
        <v>0</v>
      </c>
      <c r="M8" s="297">
        <f aca="true" t="shared" si="12" ref="M8:M51">CB8</f>
        <v>0</v>
      </c>
      <c r="N8" s="297">
        <f aca="true" t="shared" si="13" ref="N8:N51">CJ8</f>
        <v>0</v>
      </c>
      <c r="O8" s="297">
        <f aca="true" t="shared" si="14" ref="O8:O51">CR8</f>
        <v>0</v>
      </c>
      <c r="P8" s="297">
        <f aca="true" t="shared" si="15" ref="P8:P51">SUM(Q8:W8)</f>
        <v>0</v>
      </c>
      <c r="Q8" s="297">
        <f aca="true" t="shared" si="16" ref="Q8:W39">SUM(Y8,AG8,AO8,AW8,BE8,BM8,BU8,CC8,CK8,CS8)</f>
        <v>0</v>
      </c>
      <c r="R8" s="297">
        <f t="shared" si="16"/>
        <v>0</v>
      </c>
      <c r="S8" s="297">
        <f t="shared" si="16"/>
        <v>0</v>
      </c>
      <c r="T8" s="297">
        <f t="shared" si="16"/>
        <v>0</v>
      </c>
      <c r="U8" s="297">
        <f t="shared" si="16"/>
        <v>0</v>
      </c>
      <c r="V8" s="297">
        <f t="shared" si="16"/>
        <v>0</v>
      </c>
      <c r="W8" s="297">
        <f t="shared" si="16"/>
        <v>0</v>
      </c>
      <c r="X8" s="297">
        <f aca="true" t="shared" si="17" ref="X8:X51">SUM(Y8:AE8)</f>
        <v>0</v>
      </c>
      <c r="Y8" s="418"/>
      <c r="Z8" s="418"/>
      <c r="AA8" s="418"/>
      <c r="AB8" s="418"/>
      <c r="AC8" s="418"/>
      <c r="AD8" s="418"/>
      <c r="AE8" s="418"/>
      <c r="AF8" s="297">
        <f aca="true" t="shared" si="18" ref="AF8:AF51">SUM(AG8:AM8)</f>
        <v>0</v>
      </c>
      <c r="AG8" s="418"/>
      <c r="AH8" s="418"/>
      <c r="AI8" s="418"/>
      <c r="AJ8" s="418"/>
      <c r="AK8" s="418"/>
      <c r="AL8" s="418"/>
      <c r="AM8" s="418"/>
      <c r="AN8" s="297">
        <f aca="true" t="shared" si="19" ref="AN8:AN51">SUM(AO8:AU8)</f>
        <v>0</v>
      </c>
      <c r="AO8" s="418"/>
      <c r="AP8" s="418"/>
      <c r="AQ8" s="418"/>
      <c r="AR8" s="418"/>
      <c r="AS8" s="418"/>
      <c r="AT8" s="418"/>
      <c r="AU8" s="418"/>
      <c r="AV8" s="297">
        <f aca="true" t="shared" si="20" ref="AV8:AV51">SUM(AW8:BC8)</f>
        <v>0</v>
      </c>
      <c r="AW8" s="418"/>
      <c r="AX8" s="418"/>
      <c r="AY8" s="418"/>
      <c r="AZ8" s="418"/>
      <c r="BA8" s="418"/>
      <c r="BB8" s="418"/>
      <c r="BC8" s="418"/>
      <c r="BD8" s="297">
        <f aca="true" t="shared" si="21" ref="BD8:BD51">SUM(BE8:BK8)</f>
        <v>0</v>
      </c>
      <c r="BE8" s="418"/>
      <c r="BF8" s="418"/>
      <c r="BG8" s="418"/>
      <c r="BH8" s="418"/>
      <c r="BI8" s="418"/>
      <c r="BJ8" s="418"/>
      <c r="BK8" s="418"/>
      <c r="BL8" s="297">
        <f aca="true" t="shared" si="22" ref="BL8:BL51">SUM(BM8:BS8)</f>
        <v>0</v>
      </c>
      <c r="BM8" s="418"/>
      <c r="BN8" s="418"/>
      <c r="BO8" s="418"/>
      <c r="BP8" s="418"/>
      <c r="BQ8" s="418"/>
      <c r="BR8" s="418"/>
      <c r="BS8" s="418"/>
      <c r="BT8" s="297">
        <f aca="true" t="shared" si="23" ref="BT8:BT51">SUM(BU8:CA8)</f>
        <v>0</v>
      </c>
      <c r="BU8" s="418"/>
      <c r="BV8" s="418"/>
      <c r="BW8" s="418"/>
      <c r="BX8" s="418"/>
      <c r="BY8" s="418"/>
      <c r="BZ8" s="418"/>
      <c r="CA8" s="418"/>
      <c r="CB8" s="297">
        <f aca="true" t="shared" si="24" ref="CB8:CB51">SUM(CC8:CI8)</f>
        <v>0</v>
      </c>
      <c r="CC8" s="418"/>
      <c r="CD8" s="418"/>
      <c r="CE8" s="418"/>
      <c r="CF8" s="418"/>
      <c r="CG8" s="418"/>
      <c r="CH8" s="418"/>
      <c r="CI8" s="418"/>
      <c r="CJ8" s="297">
        <f aca="true" t="shared" si="25" ref="CJ8:CJ51">SUM(CK8:CQ8)</f>
        <v>0</v>
      </c>
      <c r="CK8" s="418"/>
      <c r="CL8" s="418"/>
      <c r="CM8" s="418"/>
      <c r="CN8" s="418"/>
      <c r="CO8" s="418"/>
      <c r="CP8" s="418"/>
      <c r="CQ8" s="418"/>
      <c r="CR8" s="297">
        <f aca="true" t="shared" si="26" ref="CR8:CR51">SUM(CS8:CY8)</f>
        <v>0</v>
      </c>
      <c r="CS8" s="418"/>
      <c r="CT8" s="418"/>
      <c r="CU8" s="418"/>
      <c r="CV8" s="418"/>
      <c r="CW8" s="418"/>
      <c r="CX8" s="418"/>
      <c r="CY8" s="418"/>
    </row>
    <row r="9" spans="1:103" s="272" customFormat="1" ht="13.5">
      <c r="A9" s="415" t="s">
        <v>362</v>
      </c>
      <c r="B9" s="415">
        <v>8202</v>
      </c>
      <c r="C9" s="415" t="s">
        <v>404</v>
      </c>
      <c r="D9" s="297">
        <f t="shared" si="3"/>
        <v>0</v>
      </c>
      <c r="E9" s="297">
        <f t="shared" si="4"/>
        <v>0</v>
      </c>
      <c r="F9" s="297">
        <f t="shared" si="5"/>
        <v>0</v>
      </c>
      <c r="G9" s="297">
        <f t="shared" si="6"/>
        <v>0</v>
      </c>
      <c r="H9" s="297">
        <f t="shared" si="7"/>
        <v>0</v>
      </c>
      <c r="I9" s="297">
        <f t="shared" si="8"/>
        <v>0</v>
      </c>
      <c r="J9" s="297">
        <f t="shared" si="9"/>
        <v>0</v>
      </c>
      <c r="K9" s="297">
        <f t="shared" si="10"/>
        <v>0</v>
      </c>
      <c r="L9" s="297">
        <f t="shared" si="11"/>
        <v>0</v>
      </c>
      <c r="M9" s="297">
        <f t="shared" si="12"/>
        <v>0</v>
      </c>
      <c r="N9" s="297">
        <f t="shared" si="13"/>
        <v>0</v>
      </c>
      <c r="O9" s="297">
        <f t="shared" si="14"/>
        <v>0</v>
      </c>
      <c r="P9" s="297">
        <f t="shared" si="15"/>
        <v>0</v>
      </c>
      <c r="Q9" s="297">
        <f t="shared" si="16"/>
        <v>0</v>
      </c>
      <c r="R9" s="297">
        <f t="shared" si="16"/>
        <v>0</v>
      </c>
      <c r="S9" s="297">
        <f t="shared" si="16"/>
        <v>0</v>
      </c>
      <c r="T9" s="297">
        <f t="shared" si="16"/>
        <v>0</v>
      </c>
      <c r="U9" s="297">
        <f t="shared" si="16"/>
        <v>0</v>
      </c>
      <c r="V9" s="297">
        <f t="shared" si="16"/>
        <v>0</v>
      </c>
      <c r="W9" s="297">
        <f t="shared" si="16"/>
        <v>0</v>
      </c>
      <c r="X9" s="297">
        <f t="shared" si="17"/>
        <v>0</v>
      </c>
      <c r="Y9" s="418"/>
      <c r="Z9" s="418"/>
      <c r="AA9" s="418"/>
      <c r="AB9" s="418"/>
      <c r="AC9" s="418"/>
      <c r="AD9" s="418"/>
      <c r="AE9" s="418"/>
      <c r="AF9" s="297">
        <f t="shared" si="18"/>
        <v>0</v>
      </c>
      <c r="AG9" s="418"/>
      <c r="AH9" s="418"/>
      <c r="AI9" s="418"/>
      <c r="AJ9" s="418"/>
      <c r="AK9" s="418"/>
      <c r="AL9" s="418"/>
      <c r="AM9" s="418"/>
      <c r="AN9" s="297">
        <f t="shared" si="19"/>
        <v>0</v>
      </c>
      <c r="AO9" s="418"/>
      <c r="AP9" s="418"/>
      <c r="AQ9" s="418"/>
      <c r="AR9" s="418"/>
      <c r="AS9" s="418"/>
      <c r="AT9" s="418"/>
      <c r="AU9" s="418"/>
      <c r="AV9" s="297">
        <f t="shared" si="20"/>
        <v>0</v>
      </c>
      <c r="AW9" s="418"/>
      <c r="AX9" s="418"/>
      <c r="AY9" s="418"/>
      <c r="AZ9" s="418"/>
      <c r="BA9" s="418"/>
      <c r="BB9" s="418"/>
      <c r="BC9" s="418"/>
      <c r="BD9" s="297">
        <f t="shared" si="21"/>
        <v>0</v>
      </c>
      <c r="BE9" s="418"/>
      <c r="BF9" s="418"/>
      <c r="BG9" s="418"/>
      <c r="BH9" s="418"/>
      <c r="BI9" s="418"/>
      <c r="BJ9" s="418"/>
      <c r="BK9" s="418"/>
      <c r="BL9" s="297">
        <f t="shared" si="22"/>
        <v>0</v>
      </c>
      <c r="BM9" s="418"/>
      <c r="BN9" s="418"/>
      <c r="BO9" s="418"/>
      <c r="BP9" s="418"/>
      <c r="BQ9" s="418"/>
      <c r="BR9" s="418"/>
      <c r="BS9" s="418"/>
      <c r="BT9" s="297">
        <f t="shared" si="23"/>
        <v>0</v>
      </c>
      <c r="BU9" s="418"/>
      <c r="BV9" s="418"/>
      <c r="BW9" s="418"/>
      <c r="BX9" s="418"/>
      <c r="BY9" s="418"/>
      <c r="BZ9" s="418"/>
      <c r="CA9" s="418"/>
      <c r="CB9" s="297">
        <f t="shared" si="24"/>
        <v>0</v>
      </c>
      <c r="CC9" s="418"/>
      <c r="CD9" s="418"/>
      <c r="CE9" s="418"/>
      <c r="CF9" s="418"/>
      <c r="CG9" s="418"/>
      <c r="CH9" s="418"/>
      <c r="CI9" s="418"/>
      <c r="CJ9" s="297">
        <f t="shared" si="25"/>
        <v>0</v>
      </c>
      <c r="CK9" s="418"/>
      <c r="CL9" s="418"/>
      <c r="CM9" s="418"/>
      <c r="CN9" s="418"/>
      <c r="CO9" s="418"/>
      <c r="CP9" s="418"/>
      <c r="CQ9" s="418"/>
      <c r="CR9" s="297">
        <f t="shared" si="26"/>
        <v>0</v>
      </c>
      <c r="CS9" s="418"/>
      <c r="CT9" s="418"/>
      <c r="CU9" s="418"/>
      <c r="CV9" s="418"/>
      <c r="CW9" s="418"/>
      <c r="CX9" s="418"/>
      <c r="CY9" s="418"/>
    </row>
    <row r="10" spans="1:103" s="272" customFormat="1" ht="13.5">
      <c r="A10" s="415" t="s">
        <v>362</v>
      </c>
      <c r="B10" s="415">
        <v>8203</v>
      </c>
      <c r="C10" s="415" t="s">
        <v>405</v>
      </c>
      <c r="D10" s="297">
        <f t="shared" si="3"/>
        <v>0</v>
      </c>
      <c r="E10" s="297">
        <f t="shared" si="4"/>
        <v>0</v>
      </c>
      <c r="F10" s="297">
        <f t="shared" si="5"/>
        <v>0</v>
      </c>
      <c r="G10" s="297">
        <f t="shared" si="6"/>
        <v>0</v>
      </c>
      <c r="H10" s="297">
        <f t="shared" si="7"/>
        <v>0</v>
      </c>
      <c r="I10" s="297">
        <f t="shared" si="8"/>
        <v>0</v>
      </c>
      <c r="J10" s="297">
        <f t="shared" si="9"/>
        <v>0</v>
      </c>
      <c r="K10" s="297">
        <f t="shared" si="10"/>
        <v>0</v>
      </c>
      <c r="L10" s="297">
        <f t="shared" si="11"/>
        <v>0</v>
      </c>
      <c r="M10" s="297">
        <f t="shared" si="12"/>
        <v>0</v>
      </c>
      <c r="N10" s="297">
        <f t="shared" si="13"/>
        <v>0</v>
      </c>
      <c r="O10" s="297">
        <f t="shared" si="14"/>
        <v>0</v>
      </c>
      <c r="P10" s="297">
        <f t="shared" si="15"/>
        <v>0</v>
      </c>
      <c r="Q10" s="297">
        <f t="shared" si="16"/>
        <v>0</v>
      </c>
      <c r="R10" s="297">
        <f t="shared" si="16"/>
        <v>0</v>
      </c>
      <c r="S10" s="297">
        <f t="shared" si="16"/>
        <v>0</v>
      </c>
      <c r="T10" s="297">
        <f t="shared" si="16"/>
        <v>0</v>
      </c>
      <c r="U10" s="297">
        <f t="shared" si="16"/>
        <v>0</v>
      </c>
      <c r="V10" s="297">
        <f t="shared" si="16"/>
        <v>0</v>
      </c>
      <c r="W10" s="297">
        <f t="shared" si="16"/>
        <v>0</v>
      </c>
      <c r="X10" s="297">
        <f t="shared" si="17"/>
        <v>0</v>
      </c>
      <c r="Y10" s="418"/>
      <c r="Z10" s="418"/>
      <c r="AA10" s="418"/>
      <c r="AB10" s="418"/>
      <c r="AC10" s="418"/>
      <c r="AD10" s="418"/>
      <c r="AE10" s="418"/>
      <c r="AF10" s="297">
        <f t="shared" si="18"/>
        <v>0</v>
      </c>
      <c r="AG10" s="418"/>
      <c r="AH10" s="418"/>
      <c r="AI10" s="418"/>
      <c r="AJ10" s="418"/>
      <c r="AK10" s="418"/>
      <c r="AL10" s="418"/>
      <c r="AM10" s="418"/>
      <c r="AN10" s="297">
        <f t="shared" si="19"/>
        <v>0</v>
      </c>
      <c r="AO10" s="418"/>
      <c r="AP10" s="418"/>
      <c r="AQ10" s="418"/>
      <c r="AR10" s="418"/>
      <c r="AS10" s="418"/>
      <c r="AT10" s="418"/>
      <c r="AU10" s="418"/>
      <c r="AV10" s="297">
        <f t="shared" si="20"/>
        <v>0</v>
      </c>
      <c r="AW10" s="418"/>
      <c r="AX10" s="418"/>
      <c r="AY10" s="418"/>
      <c r="AZ10" s="418"/>
      <c r="BA10" s="418"/>
      <c r="BB10" s="418"/>
      <c r="BC10" s="418"/>
      <c r="BD10" s="297">
        <f t="shared" si="21"/>
        <v>0</v>
      </c>
      <c r="BE10" s="418"/>
      <c r="BF10" s="418"/>
      <c r="BG10" s="418"/>
      <c r="BH10" s="418"/>
      <c r="BI10" s="418"/>
      <c r="BJ10" s="418"/>
      <c r="BK10" s="418"/>
      <c r="BL10" s="297">
        <f t="shared" si="22"/>
        <v>0</v>
      </c>
      <c r="BM10" s="418"/>
      <c r="BN10" s="418"/>
      <c r="BO10" s="418"/>
      <c r="BP10" s="418"/>
      <c r="BQ10" s="418"/>
      <c r="BR10" s="418"/>
      <c r="BS10" s="418"/>
      <c r="BT10" s="297">
        <f t="shared" si="23"/>
        <v>0</v>
      </c>
      <c r="BU10" s="418"/>
      <c r="BV10" s="418"/>
      <c r="BW10" s="418"/>
      <c r="BX10" s="418"/>
      <c r="BY10" s="418"/>
      <c r="BZ10" s="418"/>
      <c r="CA10" s="418"/>
      <c r="CB10" s="297">
        <f t="shared" si="24"/>
        <v>0</v>
      </c>
      <c r="CC10" s="418"/>
      <c r="CD10" s="418"/>
      <c r="CE10" s="418"/>
      <c r="CF10" s="418"/>
      <c r="CG10" s="418"/>
      <c r="CH10" s="418"/>
      <c r="CI10" s="418"/>
      <c r="CJ10" s="297">
        <f t="shared" si="25"/>
        <v>0</v>
      </c>
      <c r="CK10" s="418"/>
      <c r="CL10" s="418"/>
      <c r="CM10" s="418"/>
      <c r="CN10" s="418"/>
      <c r="CO10" s="418"/>
      <c r="CP10" s="418"/>
      <c r="CQ10" s="418"/>
      <c r="CR10" s="297">
        <f t="shared" si="26"/>
        <v>0</v>
      </c>
      <c r="CS10" s="418"/>
      <c r="CT10" s="418"/>
      <c r="CU10" s="418"/>
      <c r="CV10" s="418"/>
      <c r="CW10" s="418"/>
      <c r="CX10" s="418"/>
      <c r="CY10" s="418"/>
    </row>
    <row r="11" spans="1:103" s="272" customFormat="1" ht="13.5">
      <c r="A11" s="415" t="s">
        <v>362</v>
      </c>
      <c r="B11" s="415">
        <v>8204</v>
      </c>
      <c r="C11" s="415" t="s">
        <v>406</v>
      </c>
      <c r="D11" s="297">
        <f t="shared" si="3"/>
        <v>0</v>
      </c>
      <c r="E11" s="297">
        <f t="shared" si="4"/>
        <v>0</v>
      </c>
      <c r="F11" s="297">
        <f t="shared" si="5"/>
        <v>0</v>
      </c>
      <c r="G11" s="297">
        <f t="shared" si="6"/>
        <v>0</v>
      </c>
      <c r="H11" s="297">
        <f t="shared" si="7"/>
        <v>0</v>
      </c>
      <c r="I11" s="297">
        <f t="shared" si="8"/>
        <v>0</v>
      </c>
      <c r="J11" s="297">
        <f t="shared" si="9"/>
        <v>0</v>
      </c>
      <c r="K11" s="297">
        <f t="shared" si="10"/>
        <v>0</v>
      </c>
      <c r="L11" s="297">
        <f t="shared" si="11"/>
        <v>0</v>
      </c>
      <c r="M11" s="297">
        <f t="shared" si="12"/>
        <v>0</v>
      </c>
      <c r="N11" s="297">
        <f t="shared" si="13"/>
        <v>0</v>
      </c>
      <c r="O11" s="297">
        <f t="shared" si="14"/>
        <v>0</v>
      </c>
      <c r="P11" s="297">
        <f t="shared" si="15"/>
        <v>0</v>
      </c>
      <c r="Q11" s="297">
        <f t="shared" si="16"/>
        <v>0</v>
      </c>
      <c r="R11" s="297">
        <f t="shared" si="16"/>
        <v>0</v>
      </c>
      <c r="S11" s="297">
        <f t="shared" si="16"/>
        <v>0</v>
      </c>
      <c r="T11" s="297">
        <f t="shared" si="16"/>
        <v>0</v>
      </c>
      <c r="U11" s="297">
        <f t="shared" si="16"/>
        <v>0</v>
      </c>
      <c r="V11" s="297">
        <f t="shared" si="16"/>
        <v>0</v>
      </c>
      <c r="W11" s="297">
        <f t="shared" si="16"/>
        <v>0</v>
      </c>
      <c r="X11" s="297">
        <f t="shared" si="17"/>
        <v>0</v>
      </c>
      <c r="Y11" s="418"/>
      <c r="Z11" s="418"/>
      <c r="AA11" s="418"/>
      <c r="AB11" s="418"/>
      <c r="AC11" s="418"/>
      <c r="AD11" s="418"/>
      <c r="AE11" s="418"/>
      <c r="AF11" s="297">
        <f t="shared" si="18"/>
        <v>0</v>
      </c>
      <c r="AG11" s="418"/>
      <c r="AH11" s="418"/>
      <c r="AI11" s="418"/>
      <c r="AJ11" s="418"/>
      <c r="AK11" s="418"/>
      <c r="AL11" s="418"/>
      <c r="AM11" s="418"/>
      <c r="AN11" s="297">
        <f t="shared" si="19"/>
        <v>0</v>
      </c>
      <c r="AO11" s="418"/>
      <c r="AP11" s="418"/>
      <c r="AQ11" s="418"/>
      <c r="AR11" s="418"/>
      <c r="AS11" s="418"/>
      <c r="AT11" s="418"/>
      <c r="AU11" s="418"/>
      <c r="AV11" s="297">
        <f t="shared" si="20"/>
        <v>0</v>
      </c>
      <c r="AW11" s="418"/>
      <c r="AX11" s="418"/>
      <c r="AY11" s="418"/>
      <c r="AZ11" s="418"/>
      <c r="BA11" s="418"/>
      <c r="BB11" s="418"/>
      <c r="BC11" s="418"/>
      <c r="BD11" s="297">
        <f t="shared" si="21"/>
        <v>0</v>
      </c>
      <c r="BE11" s="418"/>
      <c r="BF11" s="418"/>
      <c r="BG11" s="418"/>
      <c r="BH11" s="418"/>
      <c r="BI11" s="418"/>
      <c r="BJ11" s="418"/>
      <c r="BK11" s="418"/>
      <c r="BL11" s="297">
        <f t="shared" si="22"/>
        <v>0</v>
      </c>
      <c r="BM11" s="418"/>
      <c r="BN11" s="418"/>
      <c r="BO11" s="418"/>
      <c r="BP11" s="418"/>
      <c r="BQ11" s="418"/>
      <c r="BR11" s="418"/>
      <c r="BS11" s="418"/>
      <c r="BT11" s="297">
        <f t="shared" si="23"/>
        <v>0</v>
      </c>
      <c r="BU11" s="418"/>
      <c r="BV11" s="418"/>
      <c r="BW11" s="418"/>
      <c r="BX11" s="418"/>
      <c r="BY11" s="418"/>
      <c r="BZ11" s="418"/>
      <c r="CA11" s="418"/>
      <c r="CB11" s="297">
        <f t="shared" si="24"/>
        <v>0</v>
      </c>
      <c r="CC11" s="418"/>
      <c r="CD11" s="418"/>
      <c r="CE11" s="418"/>
      <c r="CF11" s="418"/>
      <c r="CG11" s="418"/>
      <c r="CH11" s="418"/>
      <c r="CI11" s="418"/>
      <c r="CJ11" s="297">
        <f t="shared" si="25"/>
        <v>0</v>
      </c>
      <c r="CK11" s="418"/>
      <c r="CL11" s="418"/>
      <c r="CM11" s="418"/>
      <c r="CN11" s="418"/>
      <c r="CO11" s="418"/>
      <c r="CP11" s="418"/>
      <c r="CQ11" s="418"/>
      <c r="CR11" s="297">
        <f t="shared" si="26"/>
        <v>0</v>
      </c>
      <c r="CS11" s="418"/>
      <c r="CT11" s="418"/>
      <c r="CU11" s="418"/>
      <c r="CV11" s="418"/>
      <c r="CW11" s="418"/>
      <c r="CX11" s="418"/>
      <c r="CY11" s="418"/>
    </row>
    <row r="12" spans="1:103" s="272" customFormat="1" ht="13.5">
      <c r="A12" s="415" t="s">
        <v>362</v>
      </c>
      <c r="B12" s="415">
        <v>8205</v>
      </c>
      <c r="C12" s="415" t="s">
        <v>407</v>
      </c>
      <c r="D12" s="297">
        <f t="shared" si="3"/>
        <v>0</v>
      </c>
      <c r="E12" s="297">
        <f t="shared" si="4"/>
        <v>0</v>
      </c>
      <c r="F12" s="297">
        <f t="shared" si="5"/>
        <v>0</v>
      </c>
      <c r="G12" s="297">
        <f t="shared" si="6"/>
        <v>0</v>
      </c>
      <c r="H12" s="297">
        <f t="shared" si="7"/>
        <v>0</v>
      </c>
      <c r="I12" s="297">
        <f t="shared" si="8"/>
        <v>0</v>
      </c>
      <c r="J12" s="297">
        <f t="shared" si="9"/>
        <v>0</v>
      </c>
      <c r="K12" s="297">
        <f t="shared" si="10"/>
        <v>0</v>
      </c>
      <c r="L12" s="297">
        <f t="shared" si="11"/>
        <v>0</v>
      </c>
      <c r="M12" s="297">
        <f t="shared" si="12"/>
        <v>0</v>
      </c>
      <c r="N12" s="297">
        <f t="shared" si="13"/>
        <v>0</v>
      </c>
      <c r="O12" s="297">
        <f t="shared" si="14"/>
        <v>0</v>
      </c>
      <c r="P12" s="297">
        <f t="shared" si="15"/>
        <v>0</v>
      </c>
      <c r="Q12" s="297">
        <f t="shared" si="16"/>
        <v>0</v>
      </c>
      <c r="R12" s="297">
        <f t="shared" si="16"/>
        <v>0</v>
      </c>
      <c r="S12" s="297">
        <f t="shared" si="16"/>
        <v>0</v>
      </c>
      <c r="T12" s="297">
        <f t="shared" si="16"/>
        <v>0</v>
      </c>
      <c r="U12" s="297">
        <f t="shared" si="16"/>
        <v>0</v>
      </c>
      <c r="V12" s="297">
        <f t="shared" si="16"/>
        <v>0</v>
      </c>
      <c r="W12" s="297">
        <f t="shared" si="16"/>
        <v>0</v>
      </c>
      <c r="X12" s="297">
        <f t="shared" si="17"/>
        <v>0</v>
      </c>
      <c r="Y12" s="418"/>
      <c r="Z12" s="418"/>
      <c r="AA12" s="418"/>
      <c r="AB12" s="418"/>
      <c r="AC12" s="418"/>
      <c r="AD12" s="418"/>
      <c r="AE12" s="418"/>
      <c r="AF12" s="297">
        <f t="shared" si="18"/>
        <v>0</v>
      </c>
      <c r="AG12" s="418"/>
      <c r="AH12" s="418"/>
      <c r="AI12" s="418"/>
      <c r="AJ12" s="418"/>
      <c r="AK12" s="418"/>
      <c r="AL12" s="418"/>
      <c r="AM12" s="418"/>
      <c r="AN12" s="297">
        <f t="shared" si="19"/>
        <v>0</v>
      </c>
      <c r="AO12" s="418"/>
      <c r="AP12" s="418"/>
      <c r="AQ12" s="418"/>
      <c r="AR12" s="418"/>
      <c r="AS12" s="418"/>
      <c r="AT12" s="418"/>
      <c r="AU12" s="418"/>
      <c r="AV12" s="297">
        <f t="shared" si="20"/>
        <v>0</v>
      </c>
      <c r="AW12" s="418"/>
      <c r="AX12" s="418"/>
      <c r="AY12" s="418"/>
      <c r="AZ12" s="418"/>
      <c r="BA12" s="418"/>
      <c r="BB12" s="418"/>
      <c r="BC12" s="418"/>
      <c r="BD12" s="297">
        <f t="shared" si="21"/>
        <v>0</v>
      </c>
      <c r="BE12" s="418"/>
      <c r="BF12" s="418"/>
      <c r="BG12" s="418"/>
      <c r="BH12" s="418"/>
      <c r="BI12" s="418"/>
      <c r="BJ12" s="418"/>
      <c r="BK12" s="418"/>
      <c r="BL12" s="297">
        <f t="shared" si="22"/>
        <v>0</v>
      </c>
      <c r="BM12" s="418"/>
      <c r="BN12" s="418"/>
      <c r="BO12" s="418"/>
      <c r="BP12" s="418"/>
      <c r="BQ12" s="418"/>
      <c r="BR12" s="418"/>
      <c r="BS12" s="418"/>
      <c r="BT12" s="297">
        <f t="shared" si="23"/>
        <v>0</v>
      </c>
      <c r="BU12" s="418"/>
      <c r="BV12" s="418"/>
      <c r="BW12" s="418"/>
      <c r="BX12" s="418"/>
      <c r="BY12" s="418"/>
      <c r="BZ12" s="418"/>
      <c r="CA12" s="418"/>
      <c r="CB12" s="297">
        <f t="shared" si="24"/>
        <v>0</v>
      </c>
      <c r="CC12" s="418"/>
      <c r="CD12" s="418"/>
      <c r="CE12" s="418"/>
      <c r="CF12" s="418"/>
      <c r="CG12" s="418"/>
      <c r="CH12" s="418"/>
      <c r="CI12" s="418"/>
      <c r="CJ12" s="297">
        <f t="shared" si="25"/>
        <v>0</v>
      </c>
      <c r="CK12" s="418"/>
      <c r="CL12" s="418"/>
      <c r="CM12" s="418"/>
      <c r="CN12" s="418"/>
      <c r="CO12" s="418"/>
      <c r="CP12" s="418"/>
      <c r="CQ12" s="418"/>
      <c r="CR12" s="297">
        <f t="shared" si="26"/>
        <v>0</v>
      </c>
      <c r="CS12" s="418"/>
      <c r="CT12" s="418"/>
      <c r="CU12" s="418"/>
      <c r="CV12" s="418"/>
      <c r="CW12" s="418"/>
      <c r="CX12" s="418"/>
      <c r="CY12" s="418"/>
    </row>
    <row r="13" spans="1:103" s="272" customFormat="1" ht="13.5">
      <c r="A13" s="415" t="s">
        <v>362</v>
      </c>
      <c r="B13" s="415">
        <v>8207</v>
      </c>
      <c r="C13" s="415" t="s">
        <v>408</v>
      </c>
      <c r="D13" s="297">
        <f t="shared" si="3"/>
        <v>0</v>
      </c>
      <c r="E13" s="297">
        <f t="shared" si="4"/>
        <v>0</v>
      </c>
      <c r="F13" s="297">
        <f t="shared" si="5"/>
        <v>0</v>
      </c>
      <c r="G13" s="297">
        <f t="shared" si="6"/>
        <v>0</v>
      </c>
      <c r="H13" s="297">
        <f t="shared" si="7"/>
        <v>0</v>
      </c>
      <c r="I13" s="297">
        <f t="shared" si="8"/>
        <v>0</v>
      </c>
      <c r="J13" s="297">
        <f t="shared" si="9"/>
        <v>0</v>
      </c>
      <c r="K13" s="297">
        <f t="shared" si="10"/>
        <v>0</v>
      </c>
      <c r="L13" s="297">
        <f t="shared" si="11"/>
        <v>0</v>
      </c>
      <c r="M13" s="297">
        <f t="shared" si="12"/>
        <v>0</v>
      </c>
      <c r="N13" s="297">
        <f t="shared" si="13"/>
        <v>0</v>
      </c>
      <c r="O13" s="297">
        <f t="shared" si="14"/>
        <v>0</v>
      </c>
      <c r="P13" s="297">
        <f t="shared" si="15"/>
        <v>0</v>
      </c>
      <c r="Q13" s="297">
        <f t="shared" si="16"/>
        <v>0</v>
      </c>
      <c r="R13" s="297">
        <f t="shared" si="16"/>
        <v>0</v>
      </c>
      <c r="S13" s="297">
        <f t="shared" si="16"/>
        <v>0</v>
      </c>
      <c r="T13" s="297">
        <f t="shared" si="16"/>
        <v>0</v>
      </c>
      <c r="U13" s="297">
        <f t="shared" si="16"/>
        <v>0</v>
      </c>
      <c r="V13" s="297">
        <f t="shared" si="16"/>
        <v>0</v>
      </c>
      <c r="W13" s="297">
        <f t="shared" si="16"/>
        <v>0</v>
      </c>
      <c r="X13" s="297">
        <f t="shared" si="17"/>
        <v>0</v>
      </c>
      <c r="Y13" s="418"/>
      <c r="Z13" s="418"/>
      <c r="AA13" s="418"/>
      <c r="AB13" s="418"/>
      <c r="AC13" s="418"/>
      <c r="AD13" s="418"/>
      <c r="AE13" s="418"/>
      <c r="AF13" s="297">
        <f t="shared" si="18"/>
        <v>0</v>
      </c>
      <c r="AG13" s="418"/>
      <c r="AH13" s="418"/>
      <c r="AI13" s="418"/>
      <c r="AJ13" s="418"/>
      <c r="AK13" s="418"/>
      <c r="AL13" s="418"/>
      <c r="AM13" s="418"/>
      <c r="AN13" s="297">
        <f t="shared" si="19"/>
        <v>0</v>
      </c>
      <c r="AO13" s="418"/>
      <c r="AP13" s="418"/>
      <c r="AQ13" s="418"/>
      <c r="AR13" s="418"/>
      <c r="AS13" s="418"/>
      <c r="AT13" s="418"/>
      <c r="AU13" s="418"/>
      <c r="AV13" s="297">
        <f t="shared" si="20"/>
        <v>0</v>
      </c>
      <c r="AW13" s="418"/>
      <c r="AX13" s="418"/>
      <c r="AY13" s="418"/>
      <c r="AZ13" s="418"/>
      <c r="BA13" s="418"/>
      <c r="BB13" s="418"/>
      <c r="BC13" s="418"/>
      <c r="BD13" s="297">
        <f t="shared" si="21"/>
        <v>0</v>
      </c>
      <c r="BE13" s="418"/>
      <c r="BF13" s="418"/>
      <c r="BG13" s="418"/>
      <c r="BH13" s="418"/>
      <c r="BI13" s="418"/>
      <c r="BJ13" s="418"/>
      <c r="BK13" s="418"/>
      <c r="BL13" s="297">
        <f t="shared" si="22"/>
        <v>0</v>
      </c>
      <c r="BM13" s="418"/>
      <c r="BN13" s="418"/>
      <c r="BO13" s="418"/>
      <c r="BP13" s="418"/>
      <c r="BQ13" s="418"/>
      <c r="BR13" s="418"/>
      <c r="BS13" s="418"/>
      <c r="BT13" s="297">
        <f t="shared" si="23"/>
        <v>0</v>
      </c>
      <c r="BU13" s="418"/>
      <c r="BV13" s="418"/>
      <c r="BW13" s="418"/>
      <c r="BX13" s="418"/>
      <c r="BY13" s="418"/>
      <c r="BZ13" s="418"/>
      <c r="CA13" s="418"/>
      <c r="CB13" s="297">
        <f t="shared" si="24"/>
        <v>0</v>
      </c>
      <c r="CC13" s="418"/>
      <c r="CD13" s="418"/>
      <c r="CE13" s="418"/>
      <c r="CF13" s="418"/>
      <c r="CG13" s="418"/>
      <c r="CH13" s="418"/>
      <c r="CI13" s="418"/>
      <c r="CJ13" s="297">
        <f t="shared" si="25"/>
        <v>0</v>
      </c>
      <c r="CK13" s="418"/>
      <c r="CL13" s="418"/>
      <c r="CM13" s="418"/>
      <c r="CN13" s="418"/>
      <c r="CO13" s="418"/>
      <c r="CP13" s="418"/>
      <c r="CQ13" s="418"/>
      <c r="CR13" s="297">
        <f t="shared" si="26"/>
        <v>0</v>
      </c>
      <c r="CS13" s="418"/>
      <c r="CT13" s="418"/>
      <c r="CU13" s="418"/>
      <c r="CV13" s="418"/>
      <c r="CW13" s="418"/>
      <c r="CX13" s="418"/>
      <c r="CY13" s="418"/>
    </row>
    <row r="14" spans="1:103" s="272" customFormat="1" ht="13.5">
      <c r="A14" s="415" t="s">
        <v>362</v>
      </c>
      <c r="B14" s="415">
        <v>8208</v>
      </c>
      <c r="C14" s="415" t="s">
        <v>409</v>
      </c>
      <c r="D14" s="297">
        <f t="shared" si="3"/>
        <v>0</v>
      </c>
      <c r="E14" s="297">
        <f t="shared" si="4"/>
        <v>0</v>
      </c>
      <c r="F14" s="297">
        <f t="shared" si="5"/>
        <v>0</v>
      </c>
      <c r="G14" s="297">
        <f t="shared" si="6"/>
        <v>0</v>
      </c>
      <c r="H14" s="297">
        <f t="shared" si="7"/>
        <v>0</v>
      </c>
      <c r="I14" s="297">
        <f t="shared" si="8"/>
        <v>0</v>
      </c>
      <c r="J14" s="297">
        <f t="shared" si="9"/>
        <v>0</v>
      </c>
      <c r="K14" s="297">
        <f t="shared" si="10"/>
        <v>0</v>
      </c>
      <c r="L14" s="297">
        <f t="shared" si="11"/>
        <v>0</v>
      </c>
      <c r="M14" s="297">
        <f t="shared" si="12"/>
        <v>0</v>
      </c>
      <c r="N14" s="297">
        <f t="shared" si="13"/>
        <v>0</v>
      </c>
      <c r="O14" s="297">
        <f t="shared" si="14"/>
        <v>0</v>
      </c>
      <c r="P14" s="297">
        <f t="shared" si="15"/>
        <v>0</v>
      </c>
      <c r="Q14" s="297">
        <f t="shared" si="16"/>
        <v>0</v>
      </c>
      <c r="R14" s="297">
        <f t="shared" si="16"/>
        <v>0</v>
      </c>
      <c r="S14" s="297">
        <f t="shared" si="16"/>
        <v>0</v>
      </c>
      <c r="T14" s="297">
        <f t="shared" si="16"/>
        <v>0</v>
      </c>
      <c r="U14" s="297">
        <f t="shared" si="16"/>
        <v>0</v>
      </c>
      <c r="V14" s="297">
        <f t="shared" si="16"/>
        <v>0</v>
      </c>
      <c r="W14" s="297">
        <f t="shared" si="16"/>
        <v>0</v>
      </c>
      <c r="X14" s="297">
        <f t="shared" si="17"/>
        <v>0</v>
      </c>
      <c r="Y14" s="418"/>
      <c r="Z14" s="418"/>
      <c r="AA14" s="418"/>
      <c r="AB14" s="418"/>
      <c r="AC14" s="418"/>
      <c r="AD14" s="418"/>
      <c r="AE14" s="418"/>
      <c r="AF14" s="297">
        <f t="shared" si="18"/>
        <v>0</v>
      </c>
      <c r="AG14" s="418"/>
      <c r="AH14" s="418"/>
      <c r="AI14" s="418"/>
      <c r="AJ14" s="418"/>
      <c r="AK14" s="418"/>
      <c r="AL14" s="418"/>
      <c r="AM14" s="418"/>
      <c r="AN14" s="297">
        <f t="shared" si="19"/>
        <v>0</v>
      </c>
      <c r="AO14" s="418"/>
      <c r="AP14" s="418"/>
      <c r="AQ14" s="418"/>
      <c r="AR14" s="418"/>
      <c r="AS14" s="418"/>
      <c r="AT14" s="418"/>
      <c r="AU14" s="418"/>
      <c r="AV14" s="297">
        <f t="shared" si="20"/>
        <v>0</v>
      </c>
      <c r="AW14" s="418"/>
      <c r="AX14" s="418"/>
      <c r="AY14" s="418"/>
      <c r="AZ14" s="418"/>
      <c r="BA14" s="418"/>
      <c r="BB14" s="418"/>
      <c r="BC14" s="418"/>
      <c r="BD14" s="297">
        <f t="shared" si="21"/>
        <v>0</v>
      </c>
      <c r="BE14" s="418"/>
      <c r="BF14" s="418"/>
      <c r="BG14" s="418"/>
      <c r="BH14" s="418"/>
      <c r="BI14" s="418"/>
      <c r="BJ14" s="418"/>
      <c r="BK14" s="418"/>
      <c r="BL14" s="297">
        <f t="shared" si="22"/>
        <v>0</v>
      </c>
      <c r="BM14" s="418"/>
      <c r="BN14" s="418"/>
      <c r="BO14" s="418"/>
      <c r="BP14" s="418"/>
      <c r="BQ14" s="418"/>
      <c r="BR14" s="418"/>
      <c r="BS14" s="418"/>
      <c r="BT14" s="297">
        <f t="shared" si="23"/>
        <v>0</v>
      </c>
      <c r="BU14" s="418"/>
      <c r="BV14" s="418"/>
      <c r="BW14" s="418"/>
      <c r="BX14" s="418"/>
      <c r="BY14" s="418"/>
      <c r="BZ14" s="418"/>
      <c r="CA14" s="418"/>
      <c r="CB14" s="297">
        <f t="shared" si="24"/>
        <v>0</v>
      </c>
      <c r="CC14" s="418"/>
      <c r="CD14" s="418"/>
      <c r="CE14" s="418"/>
      <c r="CF14" s="418"/>
      <c r="CG14" s="418"/>
      <c r="CH14" s="418"/>
      <c r="CI14" s="418"/>
      <c r="CJ14" s="297">
        <f t="shared" si="25"/>
        <v>0</v>
      </c>
      <c r="CK14" s="418"/>
      <c r="CL14" s="418"/>
      <c r="CM14" s="418"/>
      <c r="CN14" s="418"/>
      <c r="CO14" s="418"/>
      <c r="CP14" s="418"/>
      <c r="CQ14" s="418"/>
      <c r="CR14" s="297">
        <f t="shared" si="26"/>
        <v>0</v>
      </c>
      <c r="CS14" s="418"/>
      <c r="CT14" s="418"/>
      <c r="CU14" s="418"/>
      <c r="CV14" s="418"/>
      <c r="CW14" s="418"/>
      <c r="CX14" s="418"/>
      <c r="CY14" s="418"/>
    </row>
    <row r="15" spans="1:103" s="272" customFormat="1" ht="13.5">
      <c r="A15" s="415" t="s">
        <v>362</v>
      </c>
      <c r="B15" s="415">
        <v>8210</v>
      </c>
      <c r="C15" s="415" t="s">
        <v>410</v>
      </c>
      <c r="D15" s="297">
        <f t="shared" si="3"/>
        <v>0</v>
      </c>
      <c r="E15" s="297">
        <f t="shared" si="4"/>
        <v>0</v>
      </c>
      <c r="F15" s="297">
        <f t="shared" si="5"/>
        <v>0</v>
      </c>
      <c r="G15" s="297">
        <f t="shared" si="6"/>
        <v>0</v>
      </c>
      <c r="H15" s="297">
        <f t="shared" si="7"/>
        <v>0</v>
      </c>
      <c r="I15" s="297">
        <f t="shared" si="8"/>
        <v>0</v>
      </c>
      <c r="J15" s="297">
        <f t="shared" si="9"/>
        <v>0</v>
      </c>
      <c r="K15" s="297">
        <f t="shared" si="10"/>
        <v>0</v>
      </c>
      <c r="L15" s="297">
        <f t="shared" si="11"/>
        <v>0</v>
      </c>
      <c r="M15" s="297">
        <f t="shared" si="12"/>
        <v>0</v>
      </c>
      <c r="N15" s="297">
        <f t="shared" si="13"/>
        <v>0</v>
      </c>
      <c r="O15" s="297">
        <f t="shared" si="14"/>
        <v>0</v>
      </c>
      <c r="P15" s="297">
        <f t="shared" si="15"/>
        <v>0</v>
      </c>
      <c r="Q15" s="297">
        <f t="shared" si="16"/>
        <v>0</v>
      </c>
      <c r="R15" s="297">
        <f t="shared" si="16"/>
        <v>0</v>
      </c>
      <c r="S15" s="297">
        <f t="shared" si="16"/>
        <v>0</v>
      </c>
      <c r="T15" s="297">
        <f t="shared" si="16"/>
        <v>0</v>
      </c>
      <c r="U15" s="297">
        <f t="shared" si="16"/>
        <v>0</v>
      </c>
      <c r="V15" s="297">
        <f t="shared" si="16"/>
        <v>0</v>
      </c>
      <c r="W15" s="297">
        <f t="shared" si="16"/>
        <v>0</v>
      </c>
      <c r="X15" s="297">
        <f t="shared" si="17"/>
        <v>0</v>
      </c>
      <c r="Y15" s="418"/>
      <c r="Z15" s="418"/>
      <c r="AA15" s="418"/>
      <c r="AB15" s="418"/>
      <c r="AC15" s="418"/>
      <c r="AD15" s="418"/>
      <c r="AE15" s="418"/>
      <c r="AF15" s="297">
        <f t="shared" si="18"/>
        <v>0</v>
      </c>
      <c r="AG15" s="418"/>
      <c r="AH15" s="418"/>
      <c r="AI15" s="418"/>
      <c r="AJ15" s="418"/>
      <c r="AK15" s="418"/>
      <c r="AL15" s="418"/>
      <c r="AM15" s="418"/>
      <c r="AN15" s="297">
        <f t="shared" si="19"/>
        <v>0</v>
      </c>
      <c r="AO15" s="418"/>
      <c r="AP15" s="418"/>
      <c r="AQ15" s="418"/>
      <c r="AR15" s="418"/>
      <c r="AS15" s="418"/>
      <c r="AT15" s="418"/>
      <c r="AU15" s="418"/>
      <c r="AV15" s="297">
        <f t="shared" si="20"/>
        <v>0</v>
      </c>
      <c r="AW15" s="418"/>
      <c r="AX15" s="418"/>
      <c r="AY15" s="418"/>
      <c r="AZ15" s="418"/>
      <c r="BA15" s="418"/>
      <c r="BB15" s="418"/>
      <c r="BC15" s="418"/>
      <c r="BD15" s="297">
        <f t="shared" si="21"/>
        <v>0</v>
      </c>
      <c r="BE15" s="418"/>
      <c r="BF15" s="418"/>
      <c r="BG15" s="418"/>
      <c r="BH15" s="418"/>
      <c r="BI15" s="418"/>
      <c r="BJ15" s="418"/>
      <c r="BK15" s="418"/>
      <c r="BL15" s="297">
        <f t="shared" si="22"/>
        <v>0</v>
      </c>
      <c r="BM15" s="418"/>
      <c r="BN15" s="418"/>
      <c r="BO15" s="418"/>
      <c r="BP15" s="418"/>
      <c r="BQ15" s="418"/>
      <c r="BR15" s="418"/>
      <c r="BS15" s="418"/>
      <c r="BT15" s="297">
        <f t="shared" si="23"/>
        <v>0</v>
      </c>
      <c r="BU15" s="418"/>
      <c r="BV15" s="418"/>
      <c r="BW15" s="418"/>
      <c r="BX15" s="418"/>
      <c r="BY15" s="418"/>
      <c r="BZ15" s="418"/>
      <c r="CA15" s="418"/>
      <c r="CB15" s="297">
        <f t="shared" si="24"/>
        <v>0</v>
      </c>
      <c r="CC15" s="418"/>
      <c r="CD15" s="418"/>
      <c r="CE15" s="418"/>
      <c r="CF15" s="418"/>
      <c r="CG15" s="418"/>
      <c r="CH15" s="418"/>
      <c r="CI15" s="418"/>
      <c r="CJ15" s="297">
        <f t="shared" si="25"/>
        <v>0</v>
      </c>
      <c r="CK15" s="418"/>
      <c r="CL15" s="418"/>
      <c r="CM15" s="418"/>
      <c r="CN15" s="418"/>
      <c r="CO15" s="418"/>
      <c r="CP15" s="418"/>
      <c r="CQ15" s="418"/>
      <c r="CR15" s="297">
        <f t="shared" si="26"/>
        <v>0</v>
      </c>
      <c r="CS15" s="418"/>
      <c r="CT15" s="418"/>
      <c r="CU15" s="418"/>
      <c r="CV15" s="418"/>
      <c r="CW15" s="418"/>
      <c r="CX15" s="418"/>
      <c r="CY15" s="418"/>
    </row>
    <row r="16" spans="1:103" s="272" customFormat="1" ht="13.5">
      <c r="A16" s="415" t="s">
        <v>362</v>
      </c>
      <c r="B16" s="415">
        <v>8211</v>
      </c>
      <c r="C16" s="415" t="s">
        <v>411</v>
      </c>
      <c r="D16" s="297">
        <f t="shared" si="3"/>
        <v>0</v>
      </c>
      <c r="E16" s="297">
        <f t="shared" si="4"/>
        <v>0</v>
      </c>
      <c r="F16" s="297">
        <f t="shared" si="5"/>
        <v>0</v>
      </c>
      <c r="G16" s="297">
        <f t="shared" si="6"/>
        <v>0</v>
      </c>
      <c r="H16" s="297">
        <f t="shared" si="7"/>
        <v>0</v>
      </c>
      <c r="I16" s="297">
        <f t="shared" si="8"/>
        <v>0</v>
      </c>
      <c r="J16" s="297">
        <f t="shared" si="9"/>
        <v>0</v>
      </c>
      <c r="K16" s="297">
        <f t="shared" si="10"/>
        <v>0</v>
      </c>
      <c r="L16" s="297">
        <f t="shared" si="11"/>
        <v>0</v>
      </c>
      <c r="M16" s="297">
        <f t="shared" si="12"/>
        <v>0</v>
      </c>
      <c r="N16" s="297">
        <f t="shared" si="13"/>
        <v>0</v>
      </c>
      <c r="O16" s="297">
        <f t="shared" si="14"/>
        <v>0</v>
      </c>
      <c r="P16" s="297">
        <f t="shared" si="15"/>
        <v>0</v>
      </c>
      <c r="Q16" s="297">
        <f t="shared" si="16"/>
        <v>0</v>
      </c>
      <c r="R16" s="297">
        <f t="shared" si="16"/>
        <v>0</v>
      </c>
      <c r="S16" s="297">
        <f t="shared" si="16"/>
        <v>0</v>
      </c>
      <c r="T16" s="297">
        <f t="shared" si="16"/>
        <v>0</v>
      </c>
      <c r="U16" s="297">
        <f t="shared" si="16"/>
        <v>0</v>
      </c>
      <c r="V16" s="297">
        <f t="shared" si="16"/>
        <v>0</v>
      </c>
      <c r="W16" s="297">
        <f t="shared" si="16"/>
        <v>0</v>
      </c>
      <c r="X16" s="297">
        <f t="shared" si="17"/>
        <v>0</v>
      </c>
      <c r="Y16" s="418"/>
      <c r="Z16" s="418"/>
      <c r="AA16" s="418"/>
      <c r="AB16" s="418"/>
      <c r="AC16" s="418"/>
      <c r="AD16" s="418"/>
      <c r="AE16" s="418"/>
      <c r="AF16" s="297">
        <f t="shared" si="18"/>
        <v>0</v>
      </c>
      <c r="AG16" s="418"/>
      <c r="AH16" s="418"/>
      <c r="AI16" s="418"/>
      <c r="AJ16" s="418"/>
      <c r="AK16" s="418"/>
      <c r="AL16" s="418"/>
      <c r="AM16" s="418"/>
      <c r="AN16" s="297">
        <f t="shared" si="19"/>
        <v>0</v>
      </c>
      <c r="AO16" s="418"/>
      <c r="AP16" s="418"/>
      <c r="AQ16" s="418"/>
      <c r="AR16" s="418"/>
      <c r="AS16" s="418"/>
      <c r="AT16" s="418"/>
      <c r="AU16" s="418"/>
      <c r="AV16" s="297">
        <f t="shared" si="20"/>
        <v>0</v>
      </c>
      <c r="AW16" s="418"/>
      <c r="AX16" s="418"/>
      <c r="AY16" s="418"/>
      <c r="AZ16" s="418"/>
      <c r="BA16" s="418"/>
      <c r="BB16" s="418"/>
      <c r="BC16" s="418"/>
      <c r="BD16" s="297">
        <f t="shared" si="21"/>
        <v>0</v>
      </c>
      <c r="BE16" s="418"/>
      <c r="BF16" s="418"/>
      <c r="BG16" s="418"/>
      <c r="BH16" s="418"/>
      <c r="BI16" s="418"/>
      <c r="BJ16" s="418"/>
      <c r="BK16" s="418"/>
      <c r="BL16" s="297">
        <f t="shared" si="22"/>
        <v>0</v>
      </c>
      <c r="BM16" s="418"/>
      <c r="BN16" s="418"/>
      <c r="BO16" s="418"/>
      <c r="BP16" s="418"/>
      <c r="BQ16" s="418"/>
      <c r="BR16" s="418"/>
      <c r="BS16" s="418"/>
      <c r="BT16" s="297">
        <f t="shared" si="23"/>
        <v>0</v>
      </c>
      <c r="BU16" s="418"/>
      <c r="BV16" s="418"/>
      <c r="BW16" s="418"/>
      <c r="BX16" s="418"/>
      <c r="BY16" s="418"/>
      <c r="BZ16" s="418"/>
      <c r="CA16" s="418"/>
      <c r="CB16" s="297">
        <f t="shared" si="24"/>
        <v>0</v>
      </c>
      <c r="CC16" s="418"/>
      <c r="CD16" s="418"/>
      <c r="CE16" s="418"/>
      <c r="CF16" s="418"/>
      <c r="CG16" s="418"/>
      <c r="CH16" s="418"/>
      <c r="CI16" s="418"/>
      <c r="CJ16" s="297">
        <f t="shared" si="25"/>
        <v>0</v>
      </c>
      <c r="CK16" s="418"/>
      <c r="CL16" s="418"/>
      <c r="CM16" s="418"/>
      <c r="CN16" s="418"/>
      <c r="CO16" s="418"/>
      <c r="CP16" s="418"/>
      <c r="CQ16" s="418"/>
      <c r="CR16" s="297">
        <f t="shared" si="26"/>
        <v>0</v>
      </c>
      <c r="CS16" s="418"/>
      <c r="CT16" s="418"/>
      <c r="CU16" s="418"/>
      <c r="CV16" s="418"/>
      <c r="CW16" s="418"/>
      <c r="CX16" s="418"/>
      <c r="CY16" s="418"/>
    </row>
    <row r="17" spans="1:103" s="272" customFormat="1" ht="13.5">
      <c r="A17" s="415" t="s">
        <v>362</v>
      </c>
      <c r="B17" s="415">
        <v>8212</v>
      </c>
      <c r="C17" s="415" t="s">
        <v>412</v>
      </c>
      <c r="D17" s="297">
        <f t="shared" si="3"/>
        <v>0</v>
      </c>
      <c r="E17" s="297">
        <f t="shared" si="4"/>
        <v>0</v>
      </c>
      <c r="F17" s="297">
        <f t="shared" si="5"/>
        <v>0</v>
      </c>
      <c r="G17" s="297">
        <f t="shared" si="6"/>
        <v>0</v>
      </c>
      <c r="H17" s="297">
        <f t="shared" si="7"/>
        <v>0</v>
      </c>
      <c r="I17" s="297">
        <f t="shared" si="8"/>
        <v>0</v>
      </c>
      <c r="J17" s="297">
        <f t="shared" si="9"/>
        <v>0</v>
      </c>
      <c r="K17" s="297">
        <f t="shared" si="10"/>
        <v>0</v>
      </c>
      <c r="L17" s="297">
        <f t="shared" si="11"/>
        <v>0</v>
      </c>
      <c r="M17" s="297">
        <f t="shared" si="12"/>
        <v>0</v>
      </c>
      <c r="N17" s="297">
        <f t="shared" si="13"/>
        <v>0</v>
      </c>
      <c r="O17" s="297">
        <f t="shared" si="14"/>
        <v>0</v>
      </c>
      <c r="P17" s="297">
        <f t="shared" si="15"/>
        <v>0</v>
      </c>
      <c r="Q17" s="297">
        <f t="shared" si="16"/>
        <v>0</v>
      </c>
      <c r="R17" s="297">
        <f t="shared" si="16"/>
        <v>0</v>
      </c>
      <c r="S17" s="297">
        <f t="shared" si="16"/>
        <v>0</v>
      </c>
      <c r="T17" s="297">
        <f t="shared" si="16"/>
        <v>0</v>
      </c>
      <c r="U17" s="297">
        <f t="shared" si="16"/>
        <v>0</v>
      </c>
      <c r="V17" s="297">
        <f t="shared" si="16"/>
        <v>0</v>
      </c>
      <c r="W17" s="297">
        <f t="shared" si="16"/>
        <v>0</v>
      </c>
      <c r="X17" s="297">
        <f t="shared" si="17"/>
        <v>0</v>
      </c>
      <c r="Y17" s="418"/>
      <c r="Z17" s="418"/>
      <c r="AA17" s="418"/>
      <c r="AB17" s="418"/>
      <c r="AC17" s="418"/>
      <c r="AD17" s="418"/>
      <c r="AE17" s="418"/>
      <c r="AF17" s="297">
        <f t="shared" si="18"/>
        <v>0</v>
      </c>
      <c r="AG17" s="418"/>
      <c r="AH17" s="418"/>
      <c r="AI17" s="418"/>
      <c r="AJ17" s="418"/>
      <c r="AK17" s="418"/>
      <c r="AL17" s="418"/>
      <c r="AM17" s="418"/>
      <c r="AN17" s="297">
        <f t="shared" si="19"/>
        <v>0</v>
      </c>
      <c r="AO17" s="418"/>
      <c r="AP17" s="418"/>
      <c r="AQ17" s="418"/>
      <c r="AR17" s="418"/>
      <c r="AS17" s="418"/>
      <c r="AT17" s="418"/>
      <c r="AU17" s="418"/>
      <c r="AV17" s="297">
        <f t="shared" si="20"/>
        <v>0</v>
      </c>
      <c r="AW17" s="418"/>
      <c r="AX17" s="418"/>
      <c r="AY17" s="418"/>
      <c r="AZ17" s="418"/>
      <c r="BA17" s="418"/>
      <c r="BB17" s="418"/>
      <c r="BC17" s="418"/>
      <c r="BD17" s="297">
        <f t="shared" si="21"/>
        <v>0</v>
      </c>
      <c r="BE17" s="418"/>
      <c r="BF17" s="418"/>
      <c r="BG17" s="418"/>
      <c r="BH17" s="418"/>
      <c r="BI17" s="418"/>
      <c r="BJ17" s="418"/>
      <c r="BK17" s="418"/>
      <c r="BL17" s="297">
        <f t="shared" si="22"/>
        <v>0</v>
      </c>
      <c r="BM17" s="418"/>
      <c r="BN17" s="418"/>
      <c r="BO17" s="418"/>
      <c r="BP17" s="418"/>
      <c r="BQ17" s="418"/>
      <c r="BR17" s="418"/>
      <c r="BS17" s="418"/>
      <c r="BT17" s="297">
        <f t="shared" si="23"/>
        <v>0</v>
      </c>
      <c r="BU17" s="418"/>
      <c r="BV17" s="418"/>
      <c r="BW17" s="418"/>
      <c r="BX17" s="418"/>
      <c r="BY17" s="418"/>
      <c r="BZ17" s="418"/>
      <c r="CA17" s="418"/>
      <c r="CB17" s="297">
        <f t="shared" si="24"/>
        <v>0</v>
      </c>
      <c r="CC17" s="418"/>
      <c r="CD17" s="418"/>
      <c r="CE17" s="418"/>
      <c r="CF17" s="418"/>
      <c r="CG17" s="418"/>
      <c r="CH17" s="418"/>
      <c r="CI17" s="418"/>
      <c r="CJ17" s="297">
        <f t="shared" si="25"/>
        <v>0</v>
      </c>
      <c r="CK17" s="418"/>
      <c r="CL17" s="418"/>
      <c r="CM17" s="418"/>
      <c r="CN17" s="418"/>
      <c r="CO17" s="418"/>
      <c r="CP17" s="418"/>
      <c r="CQ17" s="418"/>
      <c r="CR17" s="297">
        <f t="shared" si="26"/>
        <v>0</v>
      </c>
      <c r="CS17" s="418"/>
      <c r="CT17" s="418"/>
      <c r="CU17" s="418"/>
      <c r="CV17" s="418"/>
      <c r="CW17" s="418"/>
      <c r="CX17" s="418"/>
      <c r="CY17" s="418"/>
    </row>
    <row r="18" spans="1:103" s="272" customFormat="1" ht="13.5">
      <c r="A18" s="415" t="s">
        <v>362</v>
      </c>
      <c r="B18" s="415">
        <v>8214</v>
      </c>
      <c r="C18" s="415" t="s">
        <v>413</v>
      </c>
      <c r="D18" s="297">
        <f t="shared" si="3"/>
        <v>0</v>
      </c>
      <c r="E18" s="297">
        <f t="shared" si="4"/>
        <v>0</v>
      </c>
      <c r="F18" s="297">
        <f t="shared" si="5"/>
        <v>0</v>
      </c>
      <c r="G18" s="297">
        <f t="shared" si="6"/>
        <v>0</v>
      </c>
      <c r="H18" s="297">
        <f t="shared" si="7"/>
        <v>0</v>
      </c>
      <c r="I18" s="297">
        <f t="shared" si="8"/>
        <v>0</v>
      </c>
      <c r="J18" s="297">
        <f t="shared" si="9"/>
        <v>0</v>
      </c>
      <c r="K18" s="297">
        <f t="shared" si="10"/>
        <v>0</v>
      </c>
      <c r="L18" s="297">
        <f t="shared" si="11"/>
        <v>0</v>
      </c>
      <c r="M18" s="297">
        <f t="shared" si="12"/>
        <v>0</v>
      </c>
      <c r="N18" s="297">
        <f t="shared" si="13"/>
        <v>0</v>
      </c>
      <c r="O18" s="297">
        <f t="shared" si="14"/>
        <v>0</v>
      </c>
      <c r="P18" s="297">
        <f t="shared" si="15"/>
        <v>0</v>
      </c>
      <c r="Q18" s="297">
        <f t="shared" si="16"/>
        <v>0</v>
      </c>
      <c r="R18" s="297">
        <f t="shared" si="16"/>
        <v>0</v>
      </c>
      <c r="S18" s="297">
        <f t="shared" si="16"/>
        <v>0</v>
      </c>
      <c r="T18" s="297">
        <f t="shared" si="16"/>
        <v>0</v>
      </c>
      <c r="U18" s="297">
        <f t="shared" si="16"/>
        <v>0</v>
      </c>
      <c r="V18" s="297">
        <f t="shared" si="16"/>
        <v>0</v>
      </c>
      <c r="W18" s="297">
        <f t="shared" si="16"/>
        <v>0</v>
      </c>
      <c r="X18" s="297">
        <f t="shared" si="17"/>
        <v>0</v>
      </c>
      <c r="Y18" s="418"/>
      <c r="Z18" s="418"/>
      <c r="AA18" s="418"/>
      <c r="AB18" s="418"/>
      <c r="AC18" s="418"/>
      <c r="AD18" s="418"/>
      <c r="AE18" s="418"/>
      <c r="AF18" s="297">
        <f t="shared" si="18"/>
        <v>0</v>
      </c>
      <c r="AG18" s="418"/>
      <c r="AH18" s="418"/>
      <c r="AI18" s="418"/>
      <c r="AJ18" s="418"/>
      <c r="AK18" s="418"/>
      <c r="AL18" s="418"/>
      <c r="AM18" s="418"/>
      <c r="AN18" s="297">
        <f t="shared" si="19"/>
        <v>0</v>
      </c>
      <c r="AO18" s="418"/>
      <c r="AP18" s="418"/>
      <c r="AQ18" s="418"/>
      <c r="AR18" s="418"/>
      <c r="AS18" s="418"/>
      <c r="AT18" s="418"/>
      <c r="AU18" s="418"/>
      <c r="AV18" s="297">
        <f t="shared" si="20"/>
        <v>0</v>
      </c>
      <c r="AW18" s="418"/>
      <c r="AX18" s="418"/>
      <c r="AY18" s="418"/>
      <c r="AZ18" s="418"/>
      <c r="BA18" s="418"/>
      <c r="BB18" s="418"/>
      <c r="BC18" s="418"/>
      <c r="BD18" s="297">
        <f t="shared" si="21"/>
        <v>0</v>
      </c>
      <c r="BE18" s="418"/>
      <c r="BF18" s="418"/>
      <c r="BG18" s="418"/>
      <c r="BH18" s="418"/>
      <c r="BI18" s="418"/>
      <c r="BJ18" s="418"/>
      <c r="BK18" s="418"/>
      <c r="BL18" s="297">
        <f t="shared" si="22"/>
        <v>0</v>
      </c>
      <c r="BM18" s="418"/>
      <c r="BN18" s="418"/>
      <c r="BO18" s="418"/>
      <c r="BP18" s="418"/>
      <c r="BQ18" s="418"/>
      <c r="BR18" s="418"/>
      <c r="BS18" s="418"/>
      <c r="BT18" s="297">
        <f t="shared" si="23"/>
        <v>0</v>
      </c>
      <c r="BU18" s="418"/>
      <c r="BV18" s="418"/>
      <c r="BW18" s="418"/>
      <c r="BX18" s="418"/>
      <c r="BY18" s="418"/>
      <c r="BZ18" s="418"/>
      <c r="CA18" s="418"/>
      <c r="CB18" s="297">
        <f t="shared" si="24"/>
        <v>0</v>
      </c>
      <c r="CC18" s="418"/>
      <c r="CD18" s="418"/>
      <c r="CE18" s="418"/>
      <c r="CF18" s="418"/>
      <c r="CG18" s="418"/>
      <c r="CH18" s="418"/>
      <c r="CI18" s="418"/>
      <c r="CJ18" s="297">
        <f t="shared" si="25"/>
        <v>0</v>
      </c>
      <c r="CK18" s="418"/>
      <c r="CL18" s="418"/>
      <c r="CM18" s="418"/>
      <c r="CN18" s="418"/>
      <c r="CO18" s="418"/>
      <c r="CP18" s="418"/>
      <c r="CQ18" s="418"/>
      <c r="CR18" s="297">
        <f t="shared" si="26"/>
        <v>0</v>
      </c>
      <c r="CS18" s="418"/>
      <c r="CT18" s="418"/>
      <c r="CU18" s="418"/>
      <c r="CV18" s="418"/>
      <c r="CW18" s="418"/>
      <c r="CX18" s="418"/>
      <c r="CY18" s="418"/>
    </row>
    <row r="19" spans="1:103" s="272" customFormat="1" ht="13.5">
      <c r="A19" s="415" t="s">
        <v>362</v>
      </c>
      <c r="B19" s="415">
        <v>8215</v>
      </c>
      <c r="C19" s="415" t="s">
        <v>414</v>
      </c>
      <c r="D19" s="297">
        <f t="shared" si="3"/>
        <v>0</v>
      </c>
      <c r="E19" s="297">
        <f t="shared" si="4"/>
        <v>0</v>
      </c>
      <c r="F19" s="297">
        <f t="shared" si="5"/>
        <v>0</v>
      </c>
      <c r="G19" s="297">
        <f t="shared" si="6"/>
        <v>0</v>
      </c>
      <c r="H19" s="297">
        <f t="shared" si="7"/>
        <v>0</v>
      </c>
      <c r="I19" s="297">
        <f t="shared" si="8"/>
        <v>0</v>
      </c>
      <c r="J19" s="297">
        <f t="shared" si="9"/>
        <v>0</v>
      </c>
      <c r="K19" s="297">
        <f t="shared" si="10"/>
        <v>0</v>
      </c>
      <c r="L19" s="297">
        <f t="shared" si="11"/>
        <v>0</v>
      </c>
      <c r="M19" s="297">
        <f t="shared" si="12"/>
        <v>0</v>
      </c>
      <c r="N19" s="297">
        <f t="shared" si="13"/>
        <v>0</v>
      </c>
      <c r="O19" s="297">
        <f t="shared" si="14"/>
        <v>0</v>
      </c>
      <c r="P19" s="297">
        <f t="shared" si="15"/>
        <v>0</v>
      </c>
      <c r="Q19" s="297">
        <f t="shared" si="16"/>
        <v>0</v>
      </c>
      <c r="R19" s="297">
        <f t="shared" si="16"/>
        <v>0</v>
      </c>
      <c r="S19" s="297">
        <f t="shared" si="16"/>
        <v>0</v>
      </c>
      <c r="T19" s="297">
        <f t="shared" si="16"/>
        <v>0</v>
      </c>
      <c r="U19" s="297">
        <f t="shared" si="16"/>
        <v>0</v>
      </c>
      <c r="V19" s="297">
        <f t="shared" si="16"/>
        <v>0</v>
      </c>
      <c r="W19" s="297">
        <f t="shared" si="16"/>
        <v>0</v>
      </c>
      <c r="X19" s="297">
        <f t="shared" si="17"/>
        <v>0</v>
      </c>
      <c r="Y19" s="418"/>
      <c r="Z19" s="418"/>
      <c r="AA19" s="418"/>
      <c r="AB19" s="418"/>
      <c r="AC19" s="418"/>
      <c r="AD19" s="418"/>
      <c r="AE19" s="418"/>
      <c r="AF19" s="297">
        <f t="shared" si="18"/>
        <v>0</v>
      </c>
      <c r="AG19" s="418"/>
      <c r="AH19" s="418"/>
      <c r="AI19" s="418"/>
      <c r="AJ19" s="418"/>
      <c r="AK19" s="418"/>
      <c r="AL19" s="418"/>
      <c r="AM19" s="418"/>
      <c r="AN19" s="297">
        <f t="shared" si="19"/>
        <v>0</v>
      </c>
      <c r="AO19" s="418"/>
      <c r="AP19" s="418"/>
      <c r="AQ19" s="418"/>
      <c r="AR19" s="418"/>
      <c r="AS19" s="418"/>
      <c r="AT19" s="418"/>
      <c r="AU19" s="418"/>
      <c r="AV19" s="297">
        <f t="shared" si="20"/>
        <v>0</v>
      </c>
      <c r="AW19" s="418"/>
      <c r="AX19" s="418"/>
      <c r="AY19" s="418"/>
      <c r="AZ19" s="418"/>
      <c r="BA19" s="418"/>
      <c r="BB19" s="418"/>
      <c r="BC19" s="418"/>
      <c r="BD19" s="297">
        <f t="shared" si="21"/>
        <v>0</v>
      </c>
      <c r="BE19" s="418"/>
      <c r="BF19" s="418"/>
      <c r="BG19" s="418"/>
      <c r="BH19" s="418"/>
      <c r="BI19" s="418"/>
      <c r="BJ19" s="418"/>
      <c r="BK19" s="418"/>
      <c r="BL19" s="297">
        <f t="shared" si="22"/>
        <v>0</v>
      </c>
      <c r="BM19" s="418"/>
      <c r="BN19" s="418"/>
      <c r="BO19" s="418"/>
      <c r="BP19" s="418"/>
      <c r="BQ19" s="418"/>
      <c r="BR19" s="418"/>
      <c r="BS19" s="418"/>
      <c r="BT19" s="297">
        <f t="shared" si="23"/>
        <v>0</v>
      </c>
      <c r="BU19" s="418"/>
      <c r="BV19" s="418"/>
      <c r="BW19" s="418"/>
      <c r="BX19" s="418"/>
      <c r="BY19" s="418"/>
      <c r="BZ19" s="418"/>
      <c r="CA19" s="418"/>
      <c r="CB19" s="297">
        <f t="shared" si="24"/>
        <v>0</v>
      </c>
      <c r="CC19" s="418"/>
      <c r="CD19" s="418"/>
      <c r="CE19" s="418"/>
      <c r="CF19" s="418"/>
      <c r="CG19" s="418"/>
      <c r="CH19" s="418"/>
      <c r="CI19" s="418"/>
      <c r="CJ19" s="297">
        <f t="shared" si="25"/>
        <v>0</v>
      </c>
      <c r="CK19" s="418"/>
      <c r="CL19" s="418"/>
      <c r="CM19" s="418"/>
      <c r="CN19" s="418"/>
      <c r="CO19" s="418"/>
      <c r="CP19" s="418"/>
      <c r="CQ19" s="418"/>
      <c r="CR19" s="297">
        <f t="shared" si="26"/>
        <v>0</v>
      </c>
      <c r="CS19" s="418"/>
      <c r="CT19" s="418"/>
      <c r="CU19" s="418"/>
      <c r="CV19" s="418"/>
      <c r="CW19" s="418"/>
      <c r="CX19" s="418"/>
      <c r="CY19" s="418"/>
    </row>
    <row r="20" spans="1:103" s="272" customFormat="1" ht="13.5">
      <c r="A20" s="415" t="s">
        <v>362</v>
      </c>
      <c r="B20" s="415">
        <v>8216</v>
      </c>
      <c r="C20" s="415" t="s">
        <v>415</v>
      </c>
      <c r="D20" s="297">
        <f t="shared" si="3"/>
        <v>0</v>
      </c>
      <c r="E20" s="297">
        <f t="shared" si="4"/>
        <v>0</v>
      </c>
      <c r="F20" s="297">
        <f t="shared" si="5"/>
        <v>0</v>
      </c>
      <c r="G20" s="297">
        <f t="shared" si="6"/>
        <v>0</v>
      </c>
      <c r="H20" s="297">
        <f t="shared" si="7"/>
        <v>0</v>
      </c>
      <c r="I20" s="297">
        <f t="shared" si="8"/>
        <v>0</v>
      </c>
      <c r="J20" s="297">
        <f t="shared" si="9"/>
        <v>0</v>
      </c>
      <c r="K20" s="297">
        <f t="shared" si="10"/>
        <v>0</v>
      </c>
      <c r="L20" s="297">
        <f t="shared" si="11"/>
        <v>0</v>
      </c>
      <c r="M20" s="297">
        <f t="shared" si="12"/>
        <v>0</v>
      </c>
      <c r="N20" s="297">
        <f t="shared" si="13"/>
        <v>0</v>
      </c>
      <c r="O20" s="297">
        <f t="shared" si="14"/>
        <v>0</v>
      </c>
      <c r="P20" s="297">
        <f t="shared" si="15"/>
        <v>0</v>
      </c>
      <c r="Q20" s="297">
        <f t="shared" si="16"/>
        <v>0</v>
      </c>
      <c r="R20" s="297">
        <f t="shared" si="16"/>
        <v>0</v>
      </c>
      <c r="S20" s="297">
        <f t="shared" si="16"/>
        <v>0</v>
      </c>
      <c r="T20" s="297">
        <f t="shared" si="16"/>
        <v>0</v>
      </c>
      <c r="U20" s="297">
        <f t="shared" si="16"/>
        <v>0</v>
      </c>
      <c r="V20" s="297">
        <f t="shared" si="16"/>
        <v>0</v>
      </c>
      <c r="W20" s="297">
        <f t="shared" si="16"/>
        <v>0</v>
      </c>
      <c r="X20" s="297">
        <f t="shared" si="17"/>
        <v>0</v>
      </c>
      <c r="Y20" s="418"/>
      <c r="Z20" s="418"/>
      <c r="AA20" s="418"/>
      <c r="AB20" s="418"/>
      <c r="AC20" s="418"/>
      <c r="AD20" s="418"/>
      <c r="AE20" s="418"/>
      <c r="AF20" s="297">
        <f t="shared" si="18"/>
        <v>0</v>
      </c>
      <c r="AG20" s="418"/>
      <c r="AH20" s="418"/>
      <c r="AI20" s="418"/>
      <c r="AJ20" s="418"/>
      <c r="AK20" s="418"/>
      <c r="AL20" s="418"/>
      <c r="AM20" s="418"/>
      <c r="AN20" s="297">
        <f t="shared" si="19"/>
        <v>0</v>
      </c>
      <c r="AO20" s="418"/>
      <c r="AP20" s="418"/>
      <c r="AQ20" s="418"/>
      <c r="AR20" s="418"/>
      <c r="AS20" s="418"/>
      <c r="AT20" s="418"/>
      <c r="AU20" s="418"/>
      <c r="AV20" s="297">
        <f t="shared" si="20"/>
        <v>0</v>
      </c>
      <c r="AW20" s="418"/>
      <c r="AX20" s="418"/>
      <c r="AY20" s="418"/>
      <c r="AZ20" s="418"/>
      <c r="BA20" s="418"/>
      <c r="BB20" s="418"/>
      <c r="BC20" s="418"/>
      <c r="BD20" s="297">
        <f t="shared" si="21"/>
        <v>0</v>
      </c>
      <c r="BE20" s="418"/>
      <c r="BF20" s="418"/>
      <c r="BG20" s="418"/>
      <c r="BH20" s="418"/>
      <c r="BI20" s="418"/>
      <c r="BJ20" s="418"/>
      <c r="BK20" s="418"/>
      <c r="BL20" s="297">
        <f t="shared" si="22"/>
        <v>0</v>
      </c>
      <c r="BM20" s="418"/>
      <c r="BN20" s="418"/>
      <c r="BO20" s="418"/>
      <c r="BP20" s="418"/>
      <c r="BQ20" s="418"/>
      <c r="BR20" s="418"/>
      <c r="BS20" s="418"/>
      <c r="BT20" s="297">
        <f t="shared" si="23"/>
        <v>0</v>
      </c>
      <c r="BU20" s="418"/>
      <c r="BV20" s="418"/>
      <c r="BW20" s="418"/>
      <c r="BX20" s="418"/>
      <c r="BY20" s="418"/>
      <c r="BZ20" s="418"/>
      <c r="CA20" s="418"/>
      <c r="CB20" s="297">
        <f t="shared" si="24"/>
        <v>0</v>
      </c>
      <c r="CC20" s="418"/>
      <c r="CD20" s="418"/>
      <c r="CE20" s="418"/>
      <c r="CF20" s="418"/>
      <c r="CG20" s="418"/>
      <c r="CH20" s="418"/>
      <c r="CI20" s="418"/>
      <c r="CJ20" s="297">
        <f t="shared" si="25"/>
        <v>0</v>
      </c>
      <c r="CK20" s="418"/>
      <c r="CL20" s="418"/>
      <c r="CM20" s="418"/>
      <c r="CN20" s="418"/>
      <c r="CO20" s="418"/>
      <c r="CP20" s="418"/>
      <c r="CQ20" s="418"/>
      <c r="CR20" s="297">
        <f t="shared" si="26"/>
        <v>0</v>
      </c>
      <c r="CS20" s="418"/>
      <c r="CT20" s="418"/>
      <c r="CU20" s="418"/>
      <c r="CV20" s="418"/>
      <c r="CW20" s="418"/>
      <c r="CX20" s="418"/>
      <c r="CY20" s="418"/>
    </row>
    <row r="21" spans="1:103" s="272" customFormat="1" ht="13.5">
      <c r="A21" s="415" t="s">
        <v>362</v>
      </c>
      <c r="B21" s="415">
        <v>8217</v>
      </c>
      <c r="C21" s="415" t="s">
        <v>416</v>
      </c>
      <c r="D21" s="297">
        <f t="shared" si="3"/>
        <v>0</v>
      </c>
      <c r="E21" s="297">
        <f t="shared" si="4"/>
        <v>0</v>
      </c>
      <c r="F21" s="297">
        <f t="shared" si="5"/>
        <v>0</v>
      </c>
      <c r="G21" s="297">
        <f t="shared" si="6"/>
        <v>0</v>
      </c>
      <c r="H21" s="297">
        <f t="shared" si="7"/>
        <v>0</v>
      </c>
      <c r="I21" s="297">
        <f t="shared" si="8"/>
        <v>0</v>
      </c>
      <c r="J21" s="297">
        <f t="shared" si="9"/>
        <v>0</v>
      </c>
      <c r="K21" s="297">
        <f t="shared" si="10"/>
        <v>0</v>
      </c>
      <c r="L21" s="297">
        <f t="shared" si="11"/>
        <v>0</v>
      </c>
      <c r="M21" s="297">
        <f t="shared" si="12"/>
        <v>0</v>
      </c>
      <c r="N21" s="297">
        <f t="shared" si="13"/>
        <v>0</v>
      </c>
      <c r="O21" s="297">
        <f t="shared" si="14"/>
        <v>0</v>
      </c>
      <c r="P21" s="297">
        <f t="shared" si="15"/>
        <v>0</v>
      </c>
      <c r="Q21" s="297">
        <f t="shared" si="16"/>
        <v>0</v>
      </c>
      <c r="R21" s="297">
        <f t="shared" si="16"/>
        <v>0</v>
      </c>
      <c r="S21" s="297">
        <f t="shared" si="16"/>
        <v>0</v>
      </c>
      <c r="T21" s="297">
        <f t="shared" si="16"/>
        <v>0</v>
      </c>
      <c r="U21" s="297">
        <f t="shared" si="16"/>
        <v>0</v>
      </c>
      <c r="V21" s="297">
        <f t="shared" si="16"/>
        <v>0</v>
      </c>
      <c r="W21" s="297">
        <f t="shared" si="16"/>
        <v>0</v>
      </c>
      <c r="X21" s="297">
        <f t="shared" si="17"/>
        <v>0</v>
      </c>
      <c r="Y21" s="418"/>
      <c r="Z21" s="418"/>
      <c r="AA21" s="418"/>
      <c r="AB21" s="418"/>
      <c r="AC21" s="418"/>
      <c r="AD21" s="418"/>
      <c r="AE21" s="418"/>
      <c r="AF21" s="297">
        <f t="shared" si="18"/>
        <v>0</v>
      </c>
      <c r="AG21" s="418"/>
      <c r="AH21" s="418"/>
      <c r="AI21" s="418"/>
      <c r="AJ21" s="418"/>
      <c r="AK21" s="418"/>
      <c r="AL21" s="418"/>
      <c r="AM21" s="418"/>
      <c r="AN21" s="297">
        <f t="shared" si="19"/>
        <v>0</v>
      </c>
      <c r="AO21" s="418"/>
      <c r="AP21" s="418"/>
      <c r="AQ21" s="418"/>
      <c r="AR21" s="418"/>
      <c r="AS21" s="418"/>
      <c r="AT21" s="418"/>
      <c r="AU21" s="418"/>
      <c r="AV21" s="297">
        <f t="shared" si="20"/>
        <v>0</v>
      </c>
      <c r="AW21" s="418"/>
      <c r="AX21" s="418"/>
      <c r="AY21" s="418"/>
      <c r="AZ21" s="418"/>
      <c r="BA21" s="418"/>
      <c r="BB21" s="418"/>
      <c r="BC21" s="418"/>
      <c r="BD21" s="297">
        <f t="shared" si="21"/>
        <v>0</v>
      </c>
      <c r="BE21" s="418"/>
      <c r="BF21" s="418"/>
      <c r="BG21" s="418"/>
      <c r="BH21" s="418"/>
      <c r="BI21" s="418"/>
      <c r="BJ21" s="418"/>
      <c r="BK21" s="418"/>
      <c r="BL21" s="297">
        <f t="shared" si="22"/>
        <v>0</v>
      </c>
      <c r="BM21" s="418"/>
      <c r="BN21" s="418"/>
      <c r="BO21" s="418"/>
      <c r="BP21" s="418"/>
      <c r="BQ21" s="418"/>
      <c r="BR21" s="418"/>
      <c r="BS21" s="418"/>
      <c r="BT21" s="297">
        <f t="shared" si="23"/>
        <v>0</v>
      </c>
      <c r="BU21" s="418"/>
      <c r="BV21" s="418"/>
      <c r="BW21" s="418"/>
      <c r="BX21" s="418"/>
      <c r="BY21" s="418"/>
      <c r="BZ21" s="418"/>
      <c r="CA21" s="418"/>
      <c r="CB21" s="297">
        <f t="shared" si="24"/>
        <v>0</v>
      </c>
      <c r="CC21" s="418"/>
      <c r="CD21" s="418"/>
      <c r="CE21" s="418"/>
      <c r="CF21" s="418"/>
      <c r="CG21" s="418"/>
      <c r="CH21" s="418"/>
      <c r="CI21" s="418"/>
      <c r="CJ21" s="297">
        <f t="shared" si="25"/>
        <v>0</v>
      </c>
      <c r="CK21" s="418"/>
      <c r="CL21" s="418"/>
      <c r="CM21" s="418"/>
      <c r="CN21" s="418"/>
      <c r="CO21" s="418"/>
      <c r="CP21" s="418"/>
      <c r="CQ21" s="418"/>
      <c r="CR21" s="297">
        <f t="shared" si="26"/>
        <v>0</v>
      </c>
      <c r="CS21" s="418"/>
      <c r="CT21" s="418"/>
      <c r="CU21" s="418"/>
      <c r="CV21" s="418"/>
      <c r="CW21" s="418"/>
      <c r="CX21" s="418"/>
      <c r="CY21" s="418"/>
    </row>
    <row r="22" spans="1:103" s="272" customFormat="1" ht="13.5">
      <c r="A22" s="415" t="s">
        <v>362</v>
      </c>
      <c r="B22" s="415">
        <v>8219</v>
      </c>
      <c r="C22" s="415" t="s">
        <v>417</v>
      </c>
      <c r="D22" s="297">
        <f t="shared" si="3"/>
        <v>0</v>
      </c>
      <c r="E22" s="297">
        <f t="shared" si="4"/>
        <v>0</v>
      </c>
      <c r="F22" s="297">
        <f t="shared" si="5"/>
        <v>0</v>
      </c>
      <c r="G22" s="297">
        <f t="shared" si="6"/>
        <v>0</v>
      </c>
      <c r="H22" s="297">
        <f t="shared" si="7"/>
        <v>0</v>
      </c>
      <c r="I22" s="297">
        <f t="shared" si="8"/>
        <v>0</v>
      </c>
      <c r="J22" s="297">
        <f t="shared" si="9"/>
        <v>0</v>
      </c>
      <c r="K22" s="297">
        <f t="shared" si="10"/>
        <v>0</v>
      </c>
      <c r="L22" s="297">
        <f t="shared" si="11"/>
        <v>0</v>
      </c>
      <c r="M22" s="297">
        <f t="shared" si="12"/>
        <v>0</v>
      </c>
      <c r="N22" s="297">
        <f t="shared" si="13"/>
        <v>0</v>
      </c>
      <c r="O22" s="297">
        <f t="shared" si="14"/>
        <v>0</v>
      </c>
      <c r="P22" s="297">
        <f t="shared" si="15"/>
        <v>0</v>
      </c>
      <c r="Q22" s="297">
        <f t="shared" si="16"/>
        <v>0</v>
      </c>
      <c r="R22" s="297">
        <f t="shared" si="16"/>
        <v>0</v>
      </c>
      <c r="S22" s="297">
        <f t="shared" si="16"/>
        <v>0</v>
      </c>
      <c r="T22" s="297">
        <f t="shared" si="16"/>
        <v>0</v>
      </c>
      <c r="U22" s="297">
        <f t="shared" si="16"/>
        <v>0</v>
      </c>
      <c r="V22" s="297">
        <f t="shared" si="16"/>
        <v>0</v>
      </c>
      <c r="W22" s="297">
        <f t="shared" si="16"/>
        <v>0</v>
      </c>
      <c r="X22" s="297">
        <f t="shared" si="17"/>
        <v>0</v>
      </c>
      <c r="Y22" s="418"/>
      <c r="Z22" s="418"/>
      <c r="AA22" s="418"/>
      <c r="AB22" s="418"/>
      <c r="AC22" s="418"/>
      <c r="AD22" s="418"/>
      <c r="AE22" s="418"/>
      <c r="AF22" s="297">
        <f t="shared" si="18"/>
        <v>0</v>
      </c>
      <c r="AG22" s="418"/>
      <c r="AH22" s="418"/>
      <c r="AI22" s="418"/>
      <c r="AJ22" s="418"/>
      <c r="AK22" s="418"/>
      <c r="AL22" s="418"/>
      <c r="AM22" s="418"/>
      <c r="AN22" s="297">
        <f t="shared" si="19"/>
        <v>0</v>
      </c>
      <c r="AO22" s="418"/>
      <c r="AP22" s="418"/>
      <c r="AQ22" s="418"/>
      <c r="AR22" s="418"/>
      <c r="AS22" s="418"/>
      <c r="AT22" s="418"/>
      <c r="AU22" s="418"/>
      <c r="AV22" s="297">
        <f t="shared" si="20"/>
        <v>0</v>
      </c>
      <c r="AW22" s="418"/>
      <c r="AX22" s="418"/>
      <c r="AY22" s="418"/>
      <c r="AZ22" s="418"/>
      <c r="BA22" s="418"/>
      <c r="BB22" s="418"/>
      <c r="BC22" s="418"/>
      <c r="BD22" s="297">
        <f t="shared" si="21"/>
        <v>0</v>
      </c>
      <c r="BE22" s="418"/>
      <c r="BF22" s="418"/>
      <c r="BG22" s="418"/>
      <c r="BH22" s="418"/>
      <c r="BI22" s="418"/>
      <c r="BJ22" s="418"/>
      <c r="BK22" s="418"/>
      <c r="BL22" s="297">
        <f t="shared" si="22"/>
        <v>0</v>
      </c>
      <c r="BM22" s="418"/>
      <c r="BN22" s="418"/>
      <c r="BO22" s="418"/>
      <c r="BP22" s="418"/>
      <c r="BQ22" s="418"/>
      <c r="BR22" s="418"/>
      <c r="BS22" s="418"/>
      <c r="BT22" s="297">
        <f t="shared" si="23"/>
        <v>0</v>
      </c>
      <c r="BU22" s="418"/>
      <c r="BV22" s="418"/>
      <c r="BW22" s="418"/>
      <c r="BX22" s="418"/>
      <c r="BY22" s="418"/>
      <c r="BZ22" s="418"/>
      <c r="CA22" s="418"/>
      <c r="CB22" s="297">
        <f t="shared" si="24"/>
        <v>0</v>
      </c>
      <c r="CC22" s="418"/>
      <c r="CD22" s="418"/>
      <c r="CE22" s="418"/>
      <c r="CF22" s="418"/>
      <c r="CG22" s="418"/>
      <c r="CH22" s="418"/>
      <c r="CI22" s="418"/>
      <c r="CJ22" s="297">
        <f t="shared" si="25"/>
        <v>0</v>
      </c>
      <c r="CK22" s="418"/>
      <c r="CL22" s="418"/>
      <c r="CM22" s="418"/>
      <c r="CN22" s="418"/>
      <c r="CO22" s="418"/>
      <c r="CP22" s="418"/>
      <c r="CQ22" s="418"/>
      <c r="CR22" s="297">
        <f t="shared" si="26"/>
        <v>0</v>
      </c>
      <c r="CS22" s="418"/>
      <c r="CT22" s="418"/>
      <c r="CU22" s="418"/>
      <c r="CV22" s="418"/>
      <c r="CW22" s="418"/>
      <c r="CX22" s="418"/>
      <c r="CY22" s="418"/>
    </row>
    <row r="23" spans="1:103" s="272" customFormat="1" ht="13.5">
      <c r="A23" s="415" t="s">
        <v>362</v>
      </c>
      <c r="B23" s="415">
        <v>8220</v>
      </c>
      <c r="C23" s="415" t="s">
        <v>418</v>
      </c>
      <c r="D23" s="297">
        <f t="shared" si="3"/>
        <v>0</v>
      </c>
      <c r="E23" s="297">
        <f t="shared" si="4"/>
        <v>0</v>
      </c>
      <c r="F23" s="297">
        <f t="shared" si="5"/>
        <v>0</v>
      </c>
      <c r="G23" s="297">
        <f t="shared" si="6"/>
        <v>0</v>
      </c>
      <c r="H23" s="297">
        <f t="shared" si="7"/>
        <v>0</v>
      </c>
      <c r="I23" s="297">
        <f t="shared" si="8"/>
        <v>0</v>
      </c>
      <c r="J23" s="297">
        <f t="shared" si="9"/>
        <v>0</v>
      </c>
      <c r="K23" s="297">
        <f t="shared" si="10"/>
        <v>0</v>
      </c>
      <c r="L23" s="297">
        <f t="shared" si="11"/>
        <v>0</v>
      </c>
      <c r="M23" s="297">
        <f t="shared" si="12"/>
        <v>0</v>
      </c>
      <c r="N23" s="297">
        <f t="shared" si="13"/>
        <v>0</v>
      </c>
      <c r="O23" s="297">
        <f t="shared" si="14"/>
        <v>0</v>
      </c>
      <c r="P23" s="297">
        <f t="shared" si="15"/>
        <v>0</v>
      </c>
      <c r="Q23" s="297">
        <f t="shared" si="16"/>
        <v>0</v>
      </c>
      <c r="R23" s="297">
        <f t="shared" si="16"/>
        <v>0</v>
      </c>
      <c r="S23" s="297">
        <f t="shared" si="16"/>
        <v>0</v>
      </c>
      <c r="T23" s="297">
        <f t="shared" si="16"/>
        <v>0</v>
      </c>
      <c r="U23" s="297">
        <f t="shared" si="16"/>
        <v>0</v>
      </c>
      <c r="V23" s="297">
        <f t="shared" si="16"/>
        <v>0</v>
      </c>
      <c r="W23" s="297">
        <f t="shared" si="16"/>
        <v>0</v>
      </c>
      <c r="X23" s="297">
        <f t="shared" si="17"/>
        <v>0</v>
      </c>
      <c r="Y23" s="418"/>
      <c r="Z23" s="418"/>
      <c r="AA23" s="418"/>
      <c r="AB23" s="418"/>
      <c r="AC23" s="418"/>
      <c r="AD23" s="418"/>
      <c r="AE23" s="418"/>
      <c r="AF23" s="297">
        <f t="shared" si="18"/>
        <v>0</v>
      </c>
      <c r="AG23" s="418"/>
      <c r="AH23" s="418"/>
      <c r="AI23" s="418"/>
      <c r="AJ23" s="418"/>
      <c r="AK23" s="418"/>
      <c r="AL23" s="418"/>
      <c r="AM23" s="418"/>
      <c r="AN23" s="297">
        <f t="shared" si="19"/>
        <v>0</v>
      </c>
      <c r="AO23" s="418"/>
      <c r="AP23" s="418"/>
      <c r="AQ23" s="418"/>
      <c r="AR23" s="418"/>
      <c r="AS23" s="418"/>
      <c r="AT23" s="418"/>
      <c r="AU23" s="418"/>
      <c r="AV23" s="297">
        <f t="shared" si="20"/>
        <v>0</v>
      </c>
      <c r="AW23" s="418"/>
      <c r="AX23" s="418"/>
      <c r="AY23" s="418"/>
      <c r="AZ23" s="418"/>
      <c r="BA23" s="418"/>
      <c r="BB23" s="418"/>
      <c r="BC23" s="418"/>
      <c r="BD23" s="297">
        <f t="shared" si="21"/>
        <v>0</v>
      </c>
      <c r="BE23" s="418"/>
      <c r="BF23" s="418"/>
      <c r="BG23" s="418"/>
      <c r="BH23" s="418"/>
      <c r="BI23" s="418"/>
      <c r="BJ23" s="418"/>
      <c r="BK23" s="418"/>
      <c r="BL23" s="297">
        <f t="shared" si="22"/>
        <v>0</v>
      </c>
      <c r="BM23" s="418"/>
      <c r="BN23" s="418"/>
      <c r="BO23" s="418"/>
      <c r="BP23" s="418"/>
      <c r="BQ23" s="418"/>
      <c r="BR23" s="418"/>
      <c r="BS23" s="418"/>
      <c r="BT23" s="297">
        <f t="shared" si="23"/>
        <v>0</v>
      </c>
      <c r="BU23" s="418"/>
      <c r="BV23" s="418"/>
      <c r="BW23" s="418"/>
      <c r="BX23" s="418"/>
      <c r="BY23" s="418"/>
      <c r="BZ23" s="418"/>
      <c r="CA23" s="418"/>
      <c r="CB23" s="297">
        <f t="shared" si="24"/>
        <v>0</v>
      </c>
      <c r="CC23" s="418"/>
      <c r="CD23" s="418"/>
      <c r="CE23" s="418"/>
      <c r="CF23" s="418"/>
      <c r="CG23" s="418"/>
      <c r="CH23" s="418"/>
      <c r="CI23" s="418"/>
      <c r="CJ23" s="297">
        <f t="shared" si="25"/>
        <v>0</v>
      </c>
      <c r="CK23" s="418"/>
      <c r="CL23" s="418"/>
      <c r="CM23" s="418"/>
      <c r="CN23" s="418"/>
      <c r="CO23" s="418"/>
      <c r="CP23" s="418"/>
      <c r="CQ23" s="418"/>
      <c r="CR23" s="297">
        <f t="shared" si="26"/>
        <v>0</v>
      </c>
      <c r="CS23" s="418"/>
      <c r="CT23" s="418"/>
      <c r="CU23" s="418"/>
      <c r="CV23" s="418"/>
      <c r="CW23" s="418"/>
      <c r="CX23" s="418"/>
      <c r="CY23" s="418"/>
    </row>
    <row r="24" spans="1:103" s="272" customFormat="1" ht="13.5">
      <c r="A24" s="415" t="s">
        <v>362</v>
      </c>
      <c r="B24" s="415">
        <v>8221</v>
      </c>
      <c r="C24" s="415" t="s">
        <v>419</v>
      </c>
      <c r="D24" s="297">
        <f t="shared" si="3"/>
        <v>0</v>
      </c>
      <c r="E24" s="297">
        <f t="shared" si="4"/>
        <v>0</v>
      </c>
      <c r="F24" s="297">
        <f t="shared" si="5"/>
        <v>0</v>
      </c>
      <c r="G24" s="297">
        <f t="shared" si="6"/>
        <v>0</v>
      </c>
      <c r="H24" s="297">
        <f t="shared" si="7"/>
        <v>0</v>
      </c>
      <c r="I24" s="297">
        <f t="shared" si="8"/>
        <v>0</v>
      </c>
      <c r="J24" s="297">
        <f t="shared" si="9"/>
        <v>0</v>
      </c>
      <c r="K24" s="297">
        <f t="shared" si="10"/>
        <v>0</v>
      </c>
      <c r="L24" s="297">
        <f t="shared" si="11"/>
        <v>0</v>
      </c>
      <c r="M24" s="297">
        <f t="shared" si="12"/>
        <v>0</v>
      </c>
      <c r="N24" s="297">
        <f t="shared" si="13"/>
        <v>0</v>
      </c>
      <c r="O24" s="297">
        <f t="shared" si="14"/>
        <v>0</v>
      </c>
      <c r="P24" s="297">
        <f t="shared" si="15"/>
        <v>0</v>
      </c>
      <c r="Q24" s="297">
        <f t="shared" si="16"/>
        <v>0</v>
      </c>
      <c r="R24" s="297">
        <f t="shared" si="16"/>
        <v>0</v>
      </c>
      <c r="S24" s="297">
        <f t="shared" si="16"/>
        <v>0</v>
      </c>
      <c r="T24" s="297">
        <f t="shared" si="16"/>
        <v>0</v>
      </c>
      <c r="U24" s="297">
        <f t="shared" si="16"/>
        <v>0</v>
      </c>
      <c r="V24" s="297">
        <f t="shared" si="16"/>
        <v>0</v>
      </c>
      <c r="W24" s="297">
        <f t="shared" si="16"/>
        <v>0</v>
      </c>
      <c r="X24" s="297">
        <f t="shared" si="17"/>
        <v>0</v>
      </c>
      <c r="Y24" s="418"/>
      <c r="Z24" s="418"/>
      <c r="AA24" s="418"/>
      <c r="AB24" s="418"/>
      <c r="AC24" s="418"/>
      <c r="AD24" s="418"/>
      <c r="AE24" s="418"/>
      <c r="AF24" s="297">
        <f t="shared" si="18"/>
        <v>0</v>
      </c>
      <c r="AG24" s="418"/>
      <c r="AH24" s="418"/>
      <c r="AI24" s="418"/>
      <c r="AJ24" s="418"/>
      <c r="AK24" s="418"/>
      <c r="AL24" s="418"/>
      <c r="AM24" s="418"/>
      <c r="AN24" s="297">
        <f t="shared" si="19"/>
        <v>0</v>
      </c>
      <c r="AO24" s="418"/>
      <c r="AP24" s="418"/>
      <c r="AQ24" s="418"/>
      <c r="AR24" s="418"/>
      <c r="AS24" s="418"/>
      <c r="AT24" s="418"/>
      <c r="AU24" s="418"/>
      <c r="AV24" s="297">
        <f t="shared" si="20"/>
        <v>0</v>
      </c>
      <c r="AW24" s="418"/>
      <c r="AX24" s="418"/>
      <c r="AY24" s="418"/>
      <c r="AZ24" s="418"/>
      <c r="BA24" s="418"/>
      <c r="BB24" s="418"/>
      <c r="BC24" s="418"/>
      <c r="BD24" s="297">
        <f t="shared" si="21"/>
        <v>0</v>
      </c>
      <c r="BE24" s="418"/>
      <c r="BF24" s="418"/>
      <c r="BG24" s="418"/>
      <c r="BH24" s="418"/>
      <c r="BI24" s="418"/>
      <c r="BJ24" s="418"/>
      <c r="BK24" s="418"/>
      <c r="BL24" s="297">
        <f t="shared" si="22"/>
        <v>0</v>
      </c>
      <c r="BM24" s="418"/>
      <c r="BN24" s="418"/>
      <c r="BO24" s="418"/>
      <c r="BP24" s="418"/>
      <c r="BQ24" s="418"/>
      <c r="BR24" s="418"/>
      <c r="BS24" s="418"/>
      <c r="BT24" s="297">
        <f t="shared" si="23"/>
        <v>0</v>
      </c>
      <c r="BU24" s="418"/>
      <c r="BV24" s="418"/>
      <c r="BW24" s="418"/>
      <c r="BX24" s="418"/>
      <c r="BY24" s="418"/>
      <c r="BZ24" s="418"/>
      <c r="CA24" s="418"/>
      <c r="CB24" s="297">
        <f t="shared" si="24"/>
        <v>0</v>
      </c>
      <c r="CC24" s="418"/>
      <c r="CD24" s="418"/>
      <c r="CE24" s="418"/>
      <c r="CF24" s="418"/>
      <c r="CG24" s="418"/>
      <c r="CH24" s="418"/>
      <c r="CI24" s="418"/>
      <c r="CJ24" s="297">
        <f t="shared" si="25"/>
        <v>0</v>
      </c>
      <c r="CK24" s="418"/>
      <c r="CL24" s="418"/>
      <c r="CM24" s="418"/>
      <c r="CN24" s="418"/>
      <c r="CO24" s="418"/>
      <c r="CP24" s="418"/>
      <c r="CQ24" s="418"/>
      <c r="CR24" s="297">
        <f t="shared" si="26"/>
        <v>0</v>
      </c>
      <c r="CS24" s="418"/>
      <c r="CT24" s="418"/>
      <c r="CU24" s="418"/>
      <c r="CV24" s="418"/>
      <c r="CW24" s="418"/>
      <c r="CX24" s="418"/>
      <c r="CY24" s="418"/>
    </row>
    <row r="25" spans="1:103" s="272" customFormat="1" ht="13.5">
      <c r="A25" s="415" t="s">
        <v>362</v>
      </c>
      <c r="B25" s="415">
        <v>8222</v>
      </c>
      <c r="C25" s="415" t="s">
        <v>420</v>
      </c>
      <c r="D25" s="297">
        <f t="shared" si="3"/>
        <v>0</v>
      </c>
      <c r="E25" s="297">
        <f t="shared" si="4"/>
        <v>0</v>
      </c>
      <c r="F25" s="297">
        <f t="shared" si="5"/>
        <v>0</v>
      </c>
      <c r="G25" s="297">
        <f t="shared" si="6"/>
        <v>0</v>
      </c>
      <c r="H25" s="297">
        <f t="shared" si="7"/>
        <v>0</v>
      </c>
      <c r="I25" s="297">
        <f t="shared" si="8"/>
        <v>0</v>
      </c>
      <c r="J25" s="297">
        <f t="shared" si="9"/>
        <v>0</v>
      </c>
      <c r="K25" s="297">
        <f t="shared" si="10"/>
        <v>0</v>
      </c>
      <c r="L25" s="297">
        <f t="shared" si="11"/>
        <v>0</v>
      </c>
      <c r="M25" s="297">
        <f t="shared" si="12"/>
        <v>0</v>
      </c>
      <c r="N25" s="297">
        <f t="shared" si="13"/>
        <v>0</v>
      </c>
      <c r="O25" s="297">
        <f t="shared" si="14"/>
        <v>0</v>
      </c>
      <c r="P25" s="297">
        <f t="shared" si="15"/>
        <v>0</v>
      </c>
      <c r="Q25" s="297">
        <f t="shared" si="16"/>
        <v>0</v>
      </c>
      <c r="R25" s="297">
        <f t="shared" si="16"/>
        <v>0</v>
      </c>
      <c r="S25" s="297">
        <f t="shared" si="16"/>
        <v>0</v>
      </c>
      <c r="T25" s="297">
        <f t="shared" si="16"/>
        <v>0</v>
      </c>
      <c r="U25" s="297">
        <f t="shared" si="16"/>
        <v>0</v>
      </c>
      <c r="V25" s="297">
        <f t="shared" si="16"/>
        <v>0</v>
      </c>
      <c r="W25" s="297">
        <f t="shared" si="16"/>
        <v>0</v>
      </c>
      <c r="X25" s="297">
        <f t="shared" si="17"/>
        <v>0</v>
      </c>
      <c r="Y25" s="418"/>
      <c r="Z25" s="418"/>
      <c r="AA25" s="418"/>
      <c r="AB25" s="418"/>
      <c r="AC25" s="418"/>
      <c r="AD25" s="418"/>
      <c r="AE25" s="418"/>
      <c r="AF25" s="297">
        <f t="shared" si="18"/>
        <v>0</v>
      </c>
      <c r="AG25" s="418"/>
      <c r="AH25" s="418"/>
      <c r="AI25" s="418"/>
      <c r="AJ25" s="418"/>
      <c r="AK25" s="418"/>
      <c r="AL25" s="418"/>
      <c r="AM25" s="418"/>
      <c r="AN25" s="297">
        <f t="shared" si="19"/>
        <v>0</v>
      </c>
      <c r="AO25" s="418"/>
      <c r="AP25" s="418"/>
      <c r="AQ25" s="418"/>
      <c r="AR25" s="418"/>
      <c r="AS25" s="418"/>
      <c r="AT25" s="418"/>
      <c r="AU25" s="418"/>
      <c r="AV25" s="297">
        <f t="shared" si="20"/>
        <v>0</v>
      </c>
      <c r="AW25" s="418"/>
      <c r="AX25" s="418"/>
      <c r="AY25" s="418"/>
      <c r="AZ25" s="418"/>
      <c r="BA25" s="418"/>
      <c r="BB25" s="418"/>
      <c r="BC25" s="418"/>
      <c r="BD25" s="297">
        <f t="shared" si="21"/>
        <v>0</v>
      </c>
      <c r="BE25" s="418"/>
      <c r="BF25" s="418"/>
      <c r="BG25" s="418"/>
      <c r="BH25" s="418"/>
      <c r="BI25" s="418"/>
      <c r="BJ25" s="418"/>
      <c r="BK25" s="418"/>
      <c r="BL25" s="297">
        <f t="shared" si="22"/>
        <v>0</v>
      </c>
      <c r="BM25" s="418"/>
      <c r="BN25" s="418"/>
      <c r="BO25" s="418"/>
      <c r="BP25" s="418"/>
      <c r="BQ25" s="418"/>
      <c r="BR25" s="418"/>
      <c r="BS25" s="418"/>
      <c r="BT25" s="297">
        <f t="shared" si="23"/>
        <v>0</v>
      </c>
      <c r="BU25" s="418"/>
      <c r="BV25" s="418"/>
      <c r="BW25" s="418"/>
      <c r="BX25" s="418"/>
      <c r="BY25" s="418"/>
      <c r="BZ25" s="418"/>
      <c r="CA25" s="418"/>
      <c r="CB25" s="297">
        <f t="shared" si="24"/>
        <v>0</v>
      </c>
      <c r="CC25" s="418"/>
      <c r="CD25" s="418"/>
      <c r="CE25" s="418"/>
      <c r="CF25" s="418"/>
      <c r="CG25" s="418"/>
      <c r="CH25" s="418"/>
      <c r="CI25" s="418"/>
      <c r="CJ25" s="297">
        <f t="shared" si="25"/>
        <v>0</v>
      </c>
      <c r="CK25" s="418"/>
      <c r="CL25" s="418"/>
      <c r="CM25" s="418"/>
      <c r="CN25" s="418"/>
      <c r="CO25" s="418"/>
      <c r="CP25" s="418"/>
      <c r="CQ25" s="418"/>
      <c r="CR25" s="297">
        <f t="shared" si="26"/>
        <v>0</v>
      </c>
      <c r="CS25" s="418"/>
      <c r="CT25" s="418"/>
      <c r="CU25" s="418"/>
      <c r="CV25" s="418"/>
      <c r="CW25" s="418"/>
      <c r="CX25" s="418"/>
      <c r="CY25" s="418"/>
    </row>
    <row r="26" spans="1:103" s="272" customFormat="1" ht="13.5">
      <c r="A26" s="415" t="s">
        <v>362</v>
      </c>
      <c r="B26" s="415">
        <v>8223</v>
      </c>
      <c r="C26" s="415" t="s">
        <v>421</v>
      </c>
      <c r="D26" s="297">
        <f t="shared" si="3"/>
        <v>0</v>
      </c>
      <c r="E26" s="297">
        <f t="shared" si="4"/>
        <v>0</v>
      </c>
      <c r="F26" s="297">
        <f t="shared" si="5"/>
        <v>0</v>
      </c>
      <c r="G26" s="297">
        <f t="shared" si="6"/>
        <v>0</v>
      </c>
      <c r="H26" s="297">
        <f t="shared" si="7"/>
        <v>0</v>
      </c>
      <c r="I26" s="297">
        <f t="shared" si="8"/>
        <v>0</v>
      </c>
      <c r="J26" s="297">
        <f t="shared" si="9"/>
        <v>0</v>
      </c>
      <c r="K26" s="297">
        <f t="shared" si="10"/>
        <v>0</v>
      </c>
      <c r="L26" s="297">
        <f t="shared" si="11"/>
        <v>0</v>
      </c>
      <c r="M26" s="297">
        <f t="shared" si="12"/>
        <v>0</v>
      </c>
      <c r="N26" s="297">
        <f t="shared" si="13"/>
        <v>0</v>
      </c>
      <c r="O26" s="297">
        <f t="shared" si="14"/>
        <v>0</v>
      </c>
      <c r="P26" s="297">
        <f t="shared" si="15"/>
        <v>0</v>
      </c>
      <c r="Q26" s="297">
        <f t="shared" si="16"/>
        <v>0</v>
      </c>
      <c r="R26" s="297">
        <f t="shared" si="16"/>
        <v>0</v>
      </c>
      <c r="S26" s="297">
        <f t="shared" si="16"/>
        <v>0</v>
      </c>
      <c r="T26" s="297">
        <f t="shared" si="16"/>
        <v>0</v>
      </c>
      <c r="U26" s="297">
        <f t="shared" si="16"/>
        <v>0</v>
      </c>
      <c r="V26" s="297">
        <f t="shared" si="16"/>
        <v>0</v>
      </c>
      <c r="W26" s="297">
        <f t="shared" si="16"/>
        <v>0</v>
      </c>
      <c r="X26" s="297">
        <f t="shared" si="17"/>
        <v>0</v>
      </c>
      <c r="Y26" s="418"/>
      <c r="Z26" s="418"/>
      <c r="AA26" s="418"/>
      <c r="AB26" s="418"/>
      <c r="AC26" s="418"/>
      <c r="AD26" s="418"/>
      <c r="AE26" s="418"/>
      <c r="AF26" s="297">
        <f t="shared" si="18"/>
        <v>0</v>
      </c>
      <c r="AG26" s="418"/>
      <c r="AH26" s="418"/>
      <c r="AI26" s="418"/>
      <c r="AJ26" s="418"/>
      <c r="AK26" s="418"/>
      <c r="AL26" s="418"/>
      <c r="AM26" s="418"/>
      <c r="AN26" s="297">
        <f t="shared" si="19"/>
        <v>0</v>
      </c>
      <c r="AO26" s="418"/>
      <c r="AP26" s="418"/>
      <c r="AQ26" s="418"/>
      <c r="AR26" s="418"/>
      <c r="AS26" s="418"/>
      <c r="AT26" s="418"/>
      <c r="AU26" s="418"/>
      <c r="AV26" s="297">
        <f t="shared" si="20"/>
        <v>0</v>
      </c>
      <c r="AW26" s="418"/>
      <c r="AX26" s="418"/>
      <c r="AY26" s="418"/>
      <c r="AZ26" s="418"/>
      <c r="BA26" s="418"/>
      <c r="BB26" s="418"/>
      <c r="BC26" s="418"/>
      <c r="BD26" s="297">
        <f t="shared" si="21"/>
        <v>0</v>
      </c>
      <c r="BE26" s="418"/>
      <c r="BF26" s="418"/>
      <c r="BG26" s="418"/>
      <c r="BH26" s="418"/>
      <c r="BI26" s="418"/>
      <c r="BJ26" s="418"/>
      <c r="BK26" s="418"/>
      <c r="BL26" s="297">
        <f t="shared" si="22"/>
        <v>0</v>
      </c>
      <c r="BM26" s="418"/>
      <c r="BN26" s="418"/>
      <c r="BO26" s="418"/>
      <c r="BP26" s="418"/>
      <c r="BQ26" s="418"/>
      <c r="BR26" s="418"/>
      <c r="BS26" s="418"/>
      <c r="BT26" s="297">
        <f t="shared" si="23"/>
        <v>0</v>
      </c>
      <c r="BU26" s="418"/>
      <c r="BV26" s="418"/>
      <c r="BW26" s="418"/>
      <c r="BX26" s="418"/>
      <c r="BY26" s="418"/>
      <c r="BZ26" s="418"/>
      <c r="CA26" s="418"/>
      <c r="CB26" s="297">
        <f t="shared" si="24"/>
        <v>0</v>
      </c>
      <c r="CC26" s="418"/>
      <c r="CD26" s="418"/>
      <c r="CE26" s="418"/>
      <c r="CF26" s="418"/>
      <c r="CG26" s="418"/>
      <c r="CH26" s="418"/>
      <c r="CI26" s="418"/>
      <c r="CJ26" s="297">
        <f t="shared" si="25"/>
        <v>0</v>
      </c>
      <c r="CK26" s="418"/>
      <c r="CL26" s="418"/>
      <c r="CM26" s="418"/>
      <c r="CN26" s="418"/>
      <c r="CO26" s="418"/>
      <c r="CP26" s="418"/>
      <c r="CQ26" s="418"/>
      <c r="CR26" s="297">
        <f t="shared" si="26"/>
        <v>0</v>
      </c>
      <c r="CS26" s="418"/>
      <c r="CT26" s="418"/>
      <c r="CU26" s="418"/>
      <c r="CV26" s="418"/>
      <c r="CW26" s="418"/>
      <c r="CX26" s="418"/>
      <c r="CY26" s="418"/>
    </row>
    <row r="27" spans="1:103" s="272" customFormat="1" ht="13.5">
      <c r="A27" s="415" t="s">
        <v>362</v>
      </c>
      <c r="B27" s="415">
        <v>8224</v>
      </c>
      <c r="C27" s="415" t="s">
        <v>422</v>
      </c>
      <c r="D27" s="297">
        <f t="shared" si="3"/>
        <v>0</v>
      </c>
      <c r="E27" s="297">
        <f t="shared" si="4"/>
        <v>0</v>
      </c>
      <c r="F27" s="297">
        <f t="shared" si="5"/>
        <v>0</v>
      </c>
      <c r="G27" s="297">
        <f t="shared" si="6"/>
        <v>0</v>
      </c>
      <c r="H27" s="297">
        <f t="shared" si="7"/>
        <v>0</v>
      </c>
      <c r="I27" s="297">
        <f t="shared" si="8"/>
        <v>0</v>
      </c>
      <c r="J27" s="297">
        <f t="shared" si="9"/>
        <v>0</v>
      </c>
      <c r="K27" s="297">
        <f t="shared" si="10"/>
        <v>0</v>
      </c>
      <c r="L27" s="297">
        <f t="shared" si="11"/>
        <v>0</v>
      </c>
      <c r="M27" s="297">
        <f t="shared" si="12"/>
        <v>0</v>
      </c>
      <c r="N27" s="297">
        <f t="shared" si="13"/>
        <v>0</v>
      </c>
      <c r="O27" s="297">
        <f t="shared" si="14"/>
        <v>0</v>
      </c>
      <c r="P27" s="297">
        <f t="shared" si="15"/>
        <v>0</v>
      </c>
      <c r="Q27" s="297">
        <f t="shared" si="16"/>
        <v>0</v>
      </c>
      <c r="R27" s="297">
        <f t="shared" si="16"/>
        <v>0</v>
      </c>
      <c r="S27" s="297">
        <f t="shared" si="16"/>
        <v>0</v>
      </c>
      <c r="T27" s="297">
        <f t="shared" si="16"/>
        <v>0</v>
      </c>
      <c r="U27" s="297">
        <f t="shared" si="16"/>
        <v>0</v>
      </c>
      <c r="V27" s="297">
        <f t="shared" si="16"/>
        <v>0</v>
      </c>
      <c r="W27" s="297">
        <f t="shared" si="16"/>
        <v>0</v>
      </c>
      <c r="X27" s="297">
        <f t="shared" si="17"/>
        <v>0</v>
      </c>
      <c r="Y27" s="418"/>
      <c r="Z27" s="418"/>
      <c r="AA27" s="418"/>
      <c r="AB27" s="418"/>
      <c r="AC27" s="418"/>
      <c r="AD27" s="418"/>
      <c r="AE27" s="418"/>
      <c r="AF27" s="297">
        <f t="shared" si="18"/>
        <v>0</v>
      </c>
      <c r="AG27" s="418"/>
      <c r="AH27" s="418"/>
      <c r="AI27" s="418"/>
      <c r="AJ27" s="418"/>
      <c r="AK27" s="418"/>
      <c r="AL27" s="418"/>
      <c r="AM27" s="418"/>
      <c r="AN27" s="297">
        <f t="shared" si="19"/>
        <v>0</v>
      </c>
      <c r="AO27" s="418"/>
      <c r="AP27" s="418"/>
      <c r="AQ27" s="418"/>
      <c r="AR27" s="418"/>
      <c r="AS27" s="418"/>
      <c r="AT27" s="418"/>
      <c r="AU27" s="418"/>
      <c r="AV27" s="297">
        <f t="shared" si="20"/>
        <v>0</v>
      </c>
      <c r="AW27" s="418"/>
      <c r="AX27" s="418"/>
      <c r="AY27" s="418"/>
      <c r="AZ27" s="418"/>
      <c r="BA27" s="418"/>
      <c r="BB27" s="418"/>
      <c r="BC27" s="418"/>
      <c r="BD27" s="297">
        <f t="shared" si="21"/>
        <v>0</v>
      </c>
      <c r="BE27" s="418"/>
      <c r="BF27" s="418"/>
      <c r="BG27" s="418"/>
      <c r="BH27" s="418"/>
      <c r="BI27" s="418"/>
      <c r="BJ27" s="418"/>
      <c r="BK27" s="418"/>
      <c r="BL27" s="297">
        <f t="shared" si="22"/>
        <v>0</v>
      </c>
      <c r="BM27" s="418"/>
      <c r="BN27" s="418"/>
      <c r="BO27" s="418"/>
      <c r="BP27" s="418"/>
      <c r="BQ27" s="418"/>
      <c r="BR27" s="418"/>
      <c r="BS27" s="418"/>
      <c r="BT27" s="297">
        <f t="shared" si="23"/>
        <v>0</v>
      </c>
      <c r="BU27" s="418"/>
      <c r="BV27" s="418"/>
      <c r="BW27" s="418"/>
      <c r="BX27" s="418"/>
      <c r="BY27" s="418"/>
      <c r="BZ27" s="418"/>
      <c r="CA27" s="418"/>
      <c r="CB27" s="297">
        <f t="shared" si="24"/>
        <v>0</v>
      </c>
      <c r="CC27" s="418"/>
      <c r="CD27" s="418"/>
      <c r="CE27" s="418"/>
      <c r="CF27" s="418"/>
      <c r="CG27" s="418"/>
      <c r="CH27" s="418"/>
      <c r="CI27" s="418"/>
      <c r="CJ27" s="297">
        <f t="shared" si="25"/>
        <v>0</v>
      </c>
      <c r="CK27" s="418"/>
      <c r="CL27" s="418"/>
      <c r="CM27" s="418"/>
      <c r="CN27" s="418"/>
      <c r="CO27" s="418"/>
      <c r="CP27" s="418"/>
      <c r="CQ27" s="418"/>
      <c r="CR27" s="297">
        <f t="shared" si="26"/>
        <v>0</v>
      </c>
      <c r="CS27" s="418"/>
      <c r="CT27" s="418"/>
      <c r="CU27" s="418"/>
      <c r="CV27" s="418"/>
      <c r="CW27" s="418"/>
      <c r="CX27" s="418"/>
      <c r="CY27" s="418"/>
    </row>
    <row r="28" spans="1:103" s="272" customFormat="1" ht="13.5">
      <c r="A28" s="415" t="s">
        <v>362</v>
      </c>
      <c r="B28" s="415">
        <v>8225</v>
      </c>
      <c r="C28" s="415" t="s">
        <v>423</v>
      </c>
      <c r="D28" s="297">
        <f t="shared" si="3"/>
        <v>0</v>
      </c>
      <c r="E28" s="297">
        <f t="shared" si="4"/>
        <v>0</v>
      </c>
      <c r="F28" s="297">
        <f t="shared" si="5"/>
        <v>0</v>
      </c>
      <c r="G28" s="297">
        <f t="shared" si="6"/>
        <v>0</v>
      </c>
      <c r="H28" s="297">
        <f t="shared" si="7"/>
        <v>0</v>
      </c>
      <c r="I28" s="297">
        <f t="shared" si="8"/>
        <v>0</v>
      </c>
      <c r="J28" s="297">
        <f t="shared" si="9"/>
        <v>0</v>
      </c>
      <c r="K28" s="297">
        <f t="shared" si="10"/>
        <v>0</v>
      </c>
      <c r="L28" s="297">
        <f t="shared" si="11"/>
        <v>0</v>
      </c>
      <c r="M28" s="297">
        <f t="shared" si="12"/>
        <v>0</v>
      </c>
      <c r="N28" s="297">
        <f t="shared" si="13"/>
        <v>0</v>
      </c>
      <c r="O28" s="297">
        <f t="shared" si="14"/>
        <v>0</v>
      </c>
      <c r="P28" s="297">
        <f t="shared" si="15"/>
        <v>0</v>
      </c>
      <c r="Q28" s="297">
        <f t="shared" si="16"/>
        <v>0</v>
      </c>
      <c r="R28" s="297">
        <f t="shared" si="16"/>
        <v>0</v>
      </c>
      <c r="S28" s="297">
        <f t="shared" si="16"/>
        <v>0</v>
      </c>
      <c r="T28" s="297">
        <f>SUM(AB28,AJ28,AR28,AZ28,BH28,BP28,BX28,CF28,CN28,CV28)</f>
        <v>0</v>
      </c>
      <c r="U28" s="297">
        <f>SUM(AC28,AK28,AS28,BA28,BI28,BQ28,BY28,CG28,CO28,CW28)</f>
        <v>0</v>
      </c>
      <c r="V28" s="297">
        <f>SUM(AD28,AL28,AT28,BB28,BJ28,BR28,BZ28,CH28,CP28,CX28)</f>
        <v>0</v>
      </c>
      <c r="W28" s="297">
        <f>SUM(AE28,AM28,AU28,BC28,BK28,BS28,CA28,CI28,CQ28,CY28)</f>
        <v>0</v>
      </c>
      <c r="X28" s="297">
        <f t="shared" si="17"/>
        <v>0</v>
      </c>
      <c r="Y28" s="418"/>
      <c r="Z28" s="418"/>
      <c r="AA28" s="418"/>
      <c r="AB28" s="418"/>
      <c r="AC28" s="418"/>
      <c r="AD28" s="418"/>
      <c r="AE28" s="418"/>
      <c r="AF28" s="297">
        <f t="shared" si="18"/>
        <v>0</v>
      </c>
      <c r="AG28" s="418"/>
      <c r="AH28" s="418"/>
      <c r="AI28" s="418"/>
      <c r="AJ28" s="418"/>
      <c r="AK28" s="418"/>
      <c r="AL28" s="418"/>
      <c r="AM28" s="418"/>
      <c r="AN28" s="297">
        <f t="shared" si="19"/>
        <v>0</v>
      </c>
      <c r="AO28" s="418"/>
      <c r="AP28" s="418"/>
      <c r="AQ28" s="418"/>
      <c r="AR28" s="418"/>
      <c r="AS28" s="418"/>
      <c r="AT28" s="418"/>
      <c r="AU28" s="418"/>
      <c r="AV28" s="297">
        <f t="shared" si="20"/>
        <v>0</v>
      </c>
      <c r="AW28" s="418"/>
      <c r="AX28" s="418"/>
      <c r="AY28" s="418"/>
      <c r="AZ28" s="418"/>
      <c r="BA28" s="418"/>
      <c r="BB28" s="418"/>
      <c r="BC28" s="418"/>
      <c r="BD28" s="297">
        <f t="shared" si="21"/>
        <v>0</v>
      </c>
      <c r="BE28" s="418"/>
      <c r="BF28" s="418"/>
      <c r="BG28" s="418"/>
      <c r="BH28" s="418"/>
      <c r="BI28" s="418"/>
      <c r="BJ28" s="418"/>
      <c r="BK28" s="418"/>
      <c r="BL28" s="297">
        <f t="shared" si="22"/>
        <v>0</v>
      </c>
      <c r="BM28" s="418"/>
      <c r="BN28" s="418"/>
      <c r="BO28" s="418"/>
      <c r="BP28" s="418"/>
      <c r="BQ28" s="418"/>
      <c r="BR28" s="418"/>
      <c r="BS28" s="418"/>
      <c r="BT28" s="297">
        <f t="shared" si="23"/>
        <v>0</v>
      </c>
      <c r="BU28" s="418"/>
      <c r="BV28" s="418"/>
      <c r="BW28" s="418"/>
      <c r="BX28" s="418"/>
      <c r="BY28" s="418"/>
      <c r="BZ28" s="418"/>
      <c r="CA28" s="418"/>
      <c r="CB28" s="297">
        <f t="shared" si="24"/>
        <v>0</v>
      </c>
      <c r="CC28" s="418"/>
      <c r="CD28" s="418"/>
      <c r="CE28" s="418"/>
      <c r="CF28" s="418"/>
      <c r="CG28" s="418"/>
      <c r="CH28" s="418"/>
      <c r="CI28" s="418"/>
      <c r="CJ28" s="297">
        <f t="shared" si="25"/>
        <v>0</v>
      </c>
      <c r="CK28" s="418"/>
      <c r="CL28" s="418"/>
      <c r="CM28" s="418"/>
      <c r="CN28" s="418"/>
      <c r="CO28" s="418"/>
      <c r="CP28" s="418"/>
      <c r="CQ28" s="418"/>
      <c r="CR28" s="297">
        <f t="shared" si="26"/>
        <v>0</v>
      </c>
      <c r="CS28" s="418"/>
      <c r="CT28" s="418"/>
      <c r="CU28" s="418"/>
      <c r="CV28" s="418"/>
      <c r="CW28" s="418"/>
      <c r="CX28" s="418"/>
      <c r="CY28" s="418"/>
    </row>
    <row r="29" spans="1:103" s="272" customFormat="1" ht="13.5">
      <c r="A29" s="415" t="s">
        <v>362</v>
      </c>
      <c r="B29" s="415">
        <v>8226</v>
      </c>
      <c r="C29" s="415" t="s">
        <v>424</v>
      </c>
      <c r="D29" s="297">
        <f t="shared" si="3"/>
        <v>0</v>
      </c>
      <c r="E29" s="297">
        <f t="shared" si="4"/>
        <v>0</v>
      </c>
      <c r="F29" s="297">
        <f t="shared" si="5"/>
        <v>0</v>
      </c>
      <c r="G29" s="297">
        <f t="shared" si="6"/>
        <v>0</v>
      </c>
      <c r="H29" s="297">
        <f t="shared" si="7"/>
        <v>0</v>
      </c>
      <c r="I29" s="297">
        <f t="shared" si="8"/>
        <v>0</v>
      </c>
      <c r="J29" s="297">
        <f t="shared" si="9"/>
        <v>0</v>
      </c>
      <c r="K29" s="297">
        <f t="shared" si="10"/>
        <v>0</v>
      </c>
      <c r="L29" s="297">
        <f t="shared" si="11"/>
        <v>0</v>
      </c>
      <c r="M29" s="297">
        <f t="shared" si="12"/>
        <v>0</v>
      </c>
      <c r="N29" s="297">
        <f t="shared" si="13"/>
        <v>0</v>
      </c>
      <c r="O29" s="297">
        <f t="shared" si="14"/>
        <v>0</v>
      </c>
      <c r="P29" s="297">
        <f t="shared" si="15"/>
        <v>0</v>
      </c>
      <c r="Q29" s="297">
        <f t="shared" si="16"/>
        <v>0</v>
      </c>
      <c r="R29" s="297">
        <f t="shared" si="16"/>
        <v>0</v>
      </c>
      <c r="S29" s="297">
        <f t="shared" si="16"/>
        <v>0</v>
      </c>
      <c r="T29" s="297">
        <f t="shared" si="16"/>
        <v>0</v>
      </c>
      <c r="U29" s="297">
        <f t="shared" si="16"/>
        <v>0</v>
      </c>
      <c r="V29" s="297">
        <f t="shared" si="16"/>
        <v>0</v>
      </c>
      <c r="W29" s="297">
        <f t="shared" si="16"/>
        <v>0</v>
      </c>
      <c r="X29" s="297">
        <f t="shared" si="17"/>
        <v>0</v>
      </c>
      <c r="Y29" s="418"/>
      <c r="Z29" s="418"/>
      <c r="AA29" s="418"/>
      <c r="AB29" s="418"/>
      <c r="AC29" s="418"/>
      <c r="AD29" s="418"/>
      <c r="AE29" s="418"/>
      <c r="AF29" s="297">
        <f t="shared" si="18"/>
        <v>0</v>
      </c>
      <c r="AG29" s="418"/>
      <c r="AH29" s="418"/>
      <c r="AI29" s="418"/>
      <c r="AJ29" s="418"/>
      <c r="AK29" s="418"/>
      <c r="AL29" s="418"/>
      <c r="AM29" s="418"/>
      <c r="AN29" s="297">
        <f t="shared" si="19"/>
        <v>0</v>
      </c>
      <c r="AO29" s="418"/>
      <c r="AP29" s="418"/>
      <c r="AQ29" s="418"/>
      <c r="AR29" s="418"/>
      <c r="AS29" s="418"/>
      <c r="AT29" s="418"/>
      <c r="AU29" s="418"/>
      <c r="AV29" s="297">
        <f t="shared" si="20"/>
        <v>0</v>
      </c>
      <c r="AW29" s="418"/>
      <c r="AX29" s="418"/>
      <c r="AY29" s="418"/>
      <c r="AZ29" s="418"/>
      <c r="BA29" s="418"/>
      <c r="BB29" s="418"/>
      <c r="BC29" s="418"/>
      <c r="BD29" s="297">
        <f t="shared" si="21"/>
        <v>0</v>
      </c>
      <c r="BE29" s="418"/>
      <c r="BF29" s="418"/>
      <c r="BG29" s="418"/>
      <c r="BH29" s="418"/>
      <c r="BI29" s="418"/>
      <c r="BJ29" s="418"/>
      <c r="BK29" s="418"/>
      <c r="BL29" s="297">
        <f t="shared" si="22"/>
        <v>0</v>
      </c>
      <c r="BM29" s="418"/>
      <c r="BN29" s="418"/>
      <c r="BO29" s="418"/>
      <c r="BP29" s="418"/>
      <c r="BQ29" s="418"/>
      <c r="BR29" s="418"/>
      <c r="BS29" s="418"/>
      <c r="BT29" s="297">
        <f t="shared" si="23"/>
        <v>0</v>
      </c>
      <c r="BU29" s="418"/>
      <c r="BV29" s="418"/>
      <c r="BW29" s="418"/>
      <c r="BX29" s="418"/>
      <c r="BY29" s="418"/>
      <c r="BZ29" s="418"/>
      <c r="CA29" s="418"/>
      <c r="CB29" s="297">
        <f t="shared" si="24"/>
        <v>0</v>
      </c>
      <c r="CC29" s="418"/>
      <c r="CD29" s="418"/>
      <c r="CE29" s="418"/>
      <c r="CF29" s="418"/>
      <c r="CG29" s="418"/>
      <c r="CH29" s="418"/>
      <c r="CI29" s="418"/>
      <c r="CJ29" s="297">
        <f t="shared" si="25"/>
        <v>0</v>
      </c>
      <c r="CK29" s="418"/>
      <c r="CL29" s="418"/>
      <c r="CM29" s="418"/>
      <c r="CN29" s="418"/>
      <c r="CO29" s="418"/>
      <c r="CP29" s="418"/>
      <c r="CQ29" s="418"/>
      <c r="CR29" s="297">
        <f t="shared" si="26"/>
        <v>0</v>
      </c>
      <c r="CS29" s="418"/>
      <c r="CT29" s="418"/>
      <c r="CU29" s="418"/>
      <c r="CV29" s="418"/>
      <c r="CW29" s="418"/>
      <c r="CX29" s="418"/>
      <c r="CY29" s="418"/>
    </row>
    <row r="30" spans="1:103" s="272" customFormat="1" ht="13.5">
      <c r="A30" s="415" t="s">
        <v>362</v>
      </c>
      <c r="B30" s="415">
        <v>8227</v>
      </c>
      <c r="C30" s="415" t="s">
        <v>425</v>
      </c>
      <c r="D30" s="297">
        <f t="shared" si="3"/>
        <v>0</v>
      </c>
      <c r="E30" s="297">
        <f t="shared" si="4"/>
        <v>0</v>
      </c>
      <c r="F30" s="297">
        <f t="shared" si="5"/>
        <v>0</v>
      </c>
      <c r="G30" s="297">
        <f t="shared" si="6"/>
        <v>0</v>
      </c>
      <c r="H30" s="297">
        <f t="shared" si="7"/>
        <v>0</v>
      </c>
      <c r="I30" s="297">
        <f t="shared" si="8"/>
        <v>0</v>
      </c>
      <c r="J30" s="297">
        <f t="shared" si="9"/>
        <v>0</v>
      </c>
      <c r="K30" s="297">
        <f t="shared" si="10"/>
        <v>0</v>
      </c>
      <c r="L30" s="297">
        <f t="shared" si="11"/>
        <v>0</v>
      </c>
      <c r="M30" s="297">
        <f t="shared" si="12"/>
        <v>0</v>
      </c>
      <c r="N30" s="297">
        <f t="shared" si="13"/>
        <v>0</v>
      </c>
      <c r="O30" s="297">
        <f t="shared" si="14"/>
        <v>0</v>
      </c>
      <c r="P30" s="297">
        <f t="shared" si="15"/>
        <v>0</v>
      </c>
      <c r="Q30" s="297">
        <f t="shared" si="16"/>
        <v>0</v>
      </c>
      <c r="R30" s="297">
        <f t="shared" si="16"/>
        <v>0</v>
      </c>
      <c r="S30" s="297">
        <f t="shared" si="16"/>
        <v>0</v>
      </c>
      <c r="T30" s="297">
        <f t="shared" si="16"/>
        <v>0</v>
      </c>
      <c r="U30" s="297">
        <f t="shared" si="16"/>
        <v>0</v>
      </c>
      <c r="V30" s="297">
        <f t="shared" si="16"/>
        <v>0</v>
      </c>
      <c r="W30" s="297">
        <f t="shared" si="16"/>
        <v>0</v>
      </c>
      <c r="X30" s="297">
        <f t="shared" si="17"/>
        <v>0</v>
      </c>
      <c r="Y30" s="418"/>
      <c r="Z30" s="418"/>
      <c r="AA30" s="418"/>
      <c r="AB30" s="418"/>
      <c r="AC30" s="418"/>
      <c r="AD30" s="418"/>
      <c r="AE30" s="418"/>
      <c r="AF30" s="297">
        <f t="shared" si="18"/>
        <v>0</v>
      </c>
      <c r="AG30" s="418"/>
      <c r="AH30" s="418"/>
      <c r="AI30" s="418"/>
      <c r="AJ30" s="418"/>
      <c r="AK30" s="418"/>
      <c r="AL30" s="418"/>
      <c r="AM30" s="418"/>
      <c r="AN30" s="297">
        <f t="shared" si="19"/>
        <v>0</v>
      </c>
      <c r="AO30" s="418"/>
      <c r="AP30" s="418"/>
      <c r="AQ30" s="418"/>
      <c r="AR30" s="418"/>
      <c r="AS30" s="418"/>
      <c r="AT30" s="418"/>
      <c r="AU30" s="418"/>
      <c r="AV30" s="297">
        <f t="shared" si="20"/>
        <v>0</v>
      </c>
      <c r="AW30" s="418"/>
      <c r="AX30" s="418"/>
      <c r="AY30" s="418"/>
      <c r="AZ30" s="418"/>
      <c r="BA30" s="418"/>
      <c r="BB30" s="418"/>
      <c r="BC30" s="418"/>
      <c r="BD30" s="297">
        <f t="shared" si="21"/>
        <v>0</v>
      </c>
      <c r="BE30" s="418"/>
      <c r="BF30" s="418"/>
      <c r="BG30" s="418"/>
      <c r="BH30" s="418"/>
      <c r="BI30" s="418"/>
      <c r="BJ30" s="418"/>
      <c r="BK30" s="418"/>
      <c r="BL30" s="297">
        <f t="shared" si="22"/>
        <v>0</v>
      </c>
      <c r="BM30" s="418"/>
      <c r="BN30" s="418"/>
      <c r="BO30" s="418"/>
      <c r="BP30" s="418"/>
      <c r="BQ30" s="418"/>
      <c r="BR30" s="418"/>
      <c r="BS30" s="418"/>
      <c r="BT30" s="297">
        <f t="shared" si="23"/>
        <v>0</v>
      </c>
      <c r="BU30" s="418"/>
      <c r="BV30" s="418"/>
      <c r="BW30" s="418"/>
      <c r="BX30" s="418"/>
      <c r="BY30" s="418"/>
      <c r="BZ30" s="418"/>
      <c r="CA30" s="418"/>
      <c r="CB30" s="297">
        <f t="shared" si="24"/>
        <v>0</v>
      </c>
      <c r="CC30" s="418"/>
      <c r="CD30" s="418"/>
      <c r="CE30" s="418"/>
      <c r="CF30" s="418"/>
      <c r="CG30" s="418"/>
      <c r="CH30" s="418"/>
      <c r="CI30" s="418"/>
      <c r="CJ30" s="297">
        <f t="shared" si="25"/>
        <v>0</v>
      </c>
      <c r="CK30" s="418"/>
      <c r="CL30" s="418"/>
      <c r="CM30" s="418"/>
      <c r="CN30" s="418"/>
      <c r="CO30" s="418"/>
      <c r="CP30" s="418"/>
      <c r="CQ30" s="418"/>
      <c r="CR30" s="297">
        <f t="shared" si="26"/>
        <v>0</v>
      </c>
      <c r="CS30" s="418"/>
      <c r="CT30" s="418"/>
      <c r="CU30" s="418"/>
      <c r="CV30" s="418"/>
      <c r="CW30" s="418"/>
      <c r="CX30" s="418"/>
      <c r="CY30" s="418"/>
    </row>
    <row r="31" spans="1:103" s="272" customFormat="1" ht="13.5">
      <c r="A31" s="415" t="s">
        <v>362</v>
      </c>
      <c r="B31" s="415">
        <v>8228</v>
      </c>
      <c r="C31" s="415" t="s">
        <v>426</v>
      </c>
      <c r="D31" s="297">
        <f t="shared" si="3"/>
        <v>0</v>
      </c>
      <c r="E31" s="297">
        <f t="shared" si="4"/>
        <v>0</v>
      </c>
      <c r="F31" s="297">
        <f t="shared" si="5"/>
        <v>0</v>
      </c>
      <c r="G31" s="297">
        <f t="shared" si="6"/>
        <v>0</v>
      </c>
      <c r="H31" s="297">
        <f t="shared" si="7"/>
        <v>0</v>
      </c>
      <c r="I31" s="297">
        <f t="shared" si="8"/>
        <v>0</v>
      </c>
      <c r="J31" s="297">
        <f t="shared" si="9"/>
        <v>0</v>
      </c>
      <c r="K31" s="297">
        <f t="shared" si="10"/>
        <v>0</v>
      </c>
      <c r="L31" s="297">
        <f t="shared" si="11"/>
        <v>0</v>
      </c>
      <c r="M31" s="297">
        <f t="shared" si="12"/>
        <v>0</v>
      </c>
      <c r="N31" s="297">
        <f t="shared" si="13"/>
        <v>0</v>
      </c>
      <c r="O31" s="297">
        <f t="shared" si="14"/>
        <v>0</v>
      </c>
      <c r="P31" s="297">
        <f t="shared" si="15"/>
        <v>0</v>
      </c>
      <c r="Q31" s="297">
        <f t="shared" si="16"/>
        <v>0</v>
      </c>
      <c r="R31" s="297">
        <f t="shared" si="16"/>
        <v>0</v>
      </c>
      <c r="S31" s="297">
        <f t="shared" si="16"/>
        <v>0</v>
      </c>
      <c r="T31" s="297">
        <f t="shared" si="16"/>
        <v>0</v>
      </c>
      <c r="U31" s="297">
        <f t="shared" si="16"/>
        <v>0</v>
      </c>
      <c r="V31" s="297">
        <f t="shared" si="16"/>
        <v>0</v>
      </c>
      <c r="W31" s="297">
        <f t="shared" si="16"/>
        <v>0</v>
      </c>
      <c r="X31" s="297">
        <f t="shared" si="17"/>
        <v>0</v>
      </c>
      <c r="Y31" s="418"/>
      <c r="Z31" s="418"/>
      <c r="AA31" s="418"/>
      <c r="AB31" s="418"/>
      <c r="AC31" s="418"/>
      <c r="AD31" s="418"/>
      <c r="AE31" s="418"/>
      <c r="AF31" s="297">
        <f t="shared" si="18"/>
        <v>0</v>
      </c>
      <c r="AG31" s="418"/>
      <c r="AH31" s="418"/>
      <c r="AI31" s="418"/>
      <c r="AJ31" s="418"/>
      <c r="AK31" s="418"/>
      <c r="AL31" s="418"/>
      <c r="AM31" s="418"/>
      <c r="AN31" s="297">
        <f t="shared" si="19"/>
        <v>0</v>
      </c>
      <c r="AO31" s="418"/>
      <c r="AP31" s="418"/>
      <c r="AQ31" s="418"/>
      <c r="AR31" s="418"/>
      <c r="AS31" s="418"/>
      <c r="AT31" s="418"/>
      <c r="AU31" s="418"/>
      <c r="AV31" s="297">
        <f t="shared" si="20"/>
        <v>0</v>
      </c>
      <c r="AW31" s="418"/>
      <c r="AX31" s="418"/>
      <c r="AY31" s="418"/>
      <c r="AZ31" s="418"/>
      <c r="BA31" s="418"/>
      <c r="BB31" s="418"/>
      <c r="BC31" s="418"/>
      <c r="BD31" s="297">
        <f t="shared" si="21"/>
        <v>0</v>
      </c>
      <c r="BE31" s="418"/>
      <c r="BF31" s="418"/>
      <c r="BG31" s="418"/>
      <c r="BH31" s="418"/>
      <c r="BI31" s="418"/>
      <c r="BJ31" s="418"/>
      <c r="BK31" s="418"/>
      <c r="BL31" s="297">
        <f t="shared" si="22"/>
        <v>0</v>
      </c>
      <c r="BM31" s="418"/>
      <c r="BN31" s="418"/>
      <c r="BO31" s="418"/>
      <c r="BP31" s="418"/>
      <c r="BQ31" s="418"/>
      <c r="BR31" s="418"/>
      <c r="BS31" s="418"/>
      <c r="BT31" s="297">
        <f t="shared" si="23"/>
        <v>0</v>
      </c>
      <c r="BU31" s="418"/>
      <c r="BV31" s="418"/>
      <c r="BW31" s="418"/>
      <c r="BX31" s="418"/>
      <c r="BY31" s="418"/>
      <c r="BZ31" s="418"/>
      <c r="CA31" s="418"/>
      <c r="CB31" s="297">
        <f t="shared" si="24"/>
        <v>0</v>
      </c>
      <c r="CC31" s="418"/>
      <c r="CD31" s="418"/>
      <c r="CE31" s="418"/>
      <c r="CF31" s="418"/>
      <c r="CG31" s="418"/>
      <c r="CH31" s="418"/>
      <c r="CI31" s="418"/>
      <c r="CJ31" s="297">
        <f t="shared" si="25"/>
        <v>0</v>
      </c>
      <c r="CK31" s="418"/>
      <c r="CL31" s="418"/>
      <c r="CM31" s="418"/>
      <c r="CN31" s="418"/>
      <c r="CO31" s="418"/>
      <c r="CP31" s="418"/>
      <c r="CQ31" s="418"/>
      <c r="CR31" s="297">
        <f t="shared" si="26"/>
        <v>0</v>
      </c>
      <c r="CS31" s="418"/>
      <c r="CT31" s="418"/>
      <c r="CU31" s="418"/>
      <c r="CV31" s="418"/>
      <c r="CW31" s="418"/>
      <c r="CX31" s="418"/>
      <c r="CY31" s="418"/>
    </row>
    <row r="32" spans="1:103" s="272" customFormat="1" ht="13.5">
      <c r="A32" s="415" t="s">
        <v>362</v>
      </c>
      <c r="B32" s="415">
        <v>8229</v>
      </c>
      <c r="C32" s="415" t="s">
        <v>427</v>
      </c>
      <c r="D32" s="297">
        <f t="shared" si="3"/>
        <v>0</v>
      </c>
      <c r="E32" s="297">
        <f t="shared" si="4"/>
        <v>0</v>
      </c>
      <c r="F32" s="297">
        <f t="shared" si="5"/>
        <v>0</v>
      </c>
      <c r="G32" s="297">
        <f t="shared" si="6"/>
        <v>0</v>
      </c>
      <c r="H32" s="297">
        <f t="shared" si="7"/>
        <v>0</v>
      </c>
      <c r="I32" s="297">
        <f t="shared" si="8"/>
        <v>0</v>
      </c>
      <c r="J32" s="297">
        <f t="shared" si="9"/>
        <v>0</v>
      </c>
      <c r="K32" s="297">
        <f t="shared" si="10"/>
        <v>0</v>
      </c>
      <c r="L32" s="297">
        <f t="shared" si="11"/>
        <v>0</v>
      </c>
      <c r="M32" s="297">
        <f t="shared" si="12"/>
        <v>0</v>
      </c>
      <c r="N32" s="297">
        <f t="shared" si="13"/>
        <v>0</v>
      </c>
      <c r="O32" s="297">
        <f t="shared" si="14"/>
        <v>0</v>
      </c>
      <c r="P32" s="297">
        <f t="shared" si="15"/>
        <v>0</v>
      </c>
      <c r="Q32" s="297">
        <f t="shared" si="16"/>
        <v>0</v>
      </c>
      <c r="R32" s="297">
        <f t="shared" si="16"/>
        <v>0</v>
      </c>
      <c r="S32" s="297">
        <f t="shared" si="16"/>
        <v>0</v>
      </c>
      <c r="T32" s="297">
        <f t="shared" si="16"/>
        <v>0</v>
      </c>
      <c r="U32" s="297">
        <f t="shared" si="16"/>
        <v>0</v>
      </c>
      <c r="V32" s="297">
        <f t="shared" si="16"/>
        <v>0</v>
      </c>
      <c r="W32" s="297">
        <f t="shared" si="16"/>
        <v>0</v>
      </c>
      <c r="X32" s="297">
        <f t="shared" si="17"/>
        <v>0</v>
      </c>
      <c r="Y32" s="418"/>
      <c r="Z32" s="418"/>
      <c r="AA32" s="418"/>
      <c r="AB32" s="418"/>
      <c r="AC32" s="418"/>
      <c r="AD32" s="418"/>
      <c r="AE32" s="418"/>
      <c r="AF32" s="297">
        <f t="shared" si="18"/>
        <v>0</v>
      </c>
      <c r="AG32" s="418"/>
      <c r="AH32" s="418"/>
      <c r="AI32" s="418"/>
      <c r="AJ32" s="418"/>
      <c r="AK32" s="418"/>
      <c r="AL32" s="418"/>
      <c r="AM32" s="418"/>
      <c r="AN32" s="297">
        <f t="shared" si="19"/>
        <v>0</v>
      </c>
      <c r="AO32" s="418"/>
      <c r="AP32" s="418"/>
      <c r="AQ32" s="418"/>
      <c r="AR32" s="418"/>
      <c r="AS32" s="418"/>
      <c r="AT32" s="418"/>
      <c r="AU32" s="418"/>
      <c r="AV32" s="297">
        <f t="shared" si="20"/>
        <v>0</v>
      </c>
      <c r="AW32" s="418"/>
      <c r="AX32" s="418"/>
      <c r="AY32" s="418"/>
      <c r="AZ32" s="418"/>
      <c r="BA32" s="418"/>
      <c r="BB32" s="418"/>
      <c r="BC32" s="418"/>
      <c r="BD32" s="297">
        <f t="shared" si="21"/>
        <v>0</v>
      </c>
      <c r="BE32" s="418"/>
      <c r="BF32" s="418"/>
      <c r="BG32" s="418"/>
      <c r="BH32" s="418"/>
      <c r="BI32" s="418"/>
      <c r="BJ32" s="418"/>
      <c r="BK32" s="418"/>
      <c r="BL32" s="297">
        <f t="shared" si="22"/>
        <v>0</v>
      </c>
      <c r="BM32" s="418"/>
      <c r="BN32" s="418"/>
      <c r="BO32" s="418"/>
      <c r="BP32" s="418"/>
      <c r="BQ32" s="418"/>
      <c r="BR32" s="418"/>
      <c r="BS32" s="418"/>
      <c r="BT32" s="297">
        <f t="shared" si="23"/>
        <v>0</v>
      </c>
      <c r="BU32" s="418"/>
      <c r="BV32" s="418"/>
      <c r="BW32" s="418"/>
      <c r="BX32" s="418"/>
      <c r="BY32" s="418"/>
      <c r="BZ32" s="418"/>
      <c r="CA32" s="418"/>
      <c r="CB32" s="297">
        <f t="shared" si="24"/>
        <v>0</v>
      </c>
      <c r="CC32" s="418"/>
      <c r="CD32" s="418"/>
      <c r="CE32" s="418"/>
      <c r="CF32" s="418"/>
      <c r="CG32" s="418"/>
      <c r="CH32" s="418"/>
      <c r="CI32" s="418"/>
      <c r="CJ32" s="297">
        <f t="shared" si="25"/>
        <v>0</v>
      </c>
      <c r="CK32" s="418"/>
      <c r="CL32" s="418"/>
      <c r="CM32" s="418"/>
      <c r="CN32" s="418"/>
      <c r="CO32" s="418"/>
      <c r="CP32" s="418"/>
      <c r="CQ32" s="418"/>
      <c r="CR32" s="297">
        <f t="shared" si="26"/>
        <v>0</v>
      </c>
      <c r="CS32" s="418"/>
      <c r="CT32" s="418"/>
      <c r="CU32" s="418"/>
      <c r="CV32" s="418"/>
      <c r="CW32" s="418"/>
      <c r="CX32" s="418"/>
      <c r="CY32" s="418"/>
    </row>
    <row r="33" spans="1:103" s="272" customFormat="1" ht="13.5">
      <c r="A33" s="415" t="s">
        <v>362</v>
      </c>
      <c r="B33" s="415">
        <v>8230</v>
      </c>
      <c r="C33" s="415" t="s">
        <v>428</v>
      </c>
      <c r="D33" s="297">
        <f t="shared" si="3"/>
        <v>0</v>
      </c>
      <c r="E33" s="297">
        <f t="shared" si="4"/>
        <v>0</v>
      </c>
      <c r="F33" s="297">
        <f t="shared" si="5"/>
        <v>0</v>
      </c>
      <c r="G33" s="297">
        <f t="shared" si="6"/>
        <v>0</v>
      </c>
      <c r="H33" s="297">
        <f t="shared" si="7"/>
        <v>0</v>
      </c>
      <c r="I33" s="297">
        <f t="shared" si="8"/>
        <v>0</v>
      </c>
      <c r="J33" s="297">
        <f t="shared" si="9"/>
        <v>0</v>
      </c>
      <c r="K33" s="297">
        <f t="shared" si="10"/>
        <v>0</v>
      </c>
      <c r="L33" s="297">
        <f t="shared" si="11"/>
        <v>0</v>
      </c>
      <c r="M33" s="297">
        <f t="shared" si="12"/>
        <v>0</v>
      </c>
      <c r="N33" s="297">
        <f t="shared" si="13"/>
        <v>0</v>
      </c>
      <c r="O33" s="297">
        <f t="shared" si="14"/>
        <v>0</v>
      </c>
      <c r="P33" s="297">
        <f t="shared" si="15"/>
        <v>0</v>
      </c>
      <c r="Q33" s="297">
        <f t="shared" si="16"/>
        <v>0</v>
      </c>
      <c r="R33" s="297">
        <f t="shared" si="16"/>
        <v>0</v>
      </c>
      <c r="S33" s="297">
        <f t="shared" si="16"/>
        <v>0</v>
      </c>
      <c r="T33" s="297">
        <f t="shared" si="16"/>
        <v>0</v>
      </c>
      <c r="U33" s="297">
        <f t="shared" si="16"/>
        <v>0</v>
      </c>
      <c r="V33" s="297">
        <f t="shared" si="16"/>
        <v>0</v>
      </c>
      <c r="W33" s="297">
        <f t="shared" si="16"/>
        <v>0</v>
      </c>
      <c r="X33" s="297">
        <f t="shared" si="17"/>
        <v>0</v>
      </c>
      <c r="Y33" s="418"/>
      <c r="Z33" s="418"/>
      <c r="AA33" s="418"/>
      <c r="AB33" s="418"/>
      <c r="AC33" s="418"/>
      <c r="AD33" s="418"/>
      <c r="AE33" s="418"/>
      <c r="AF33" s="297">
        <f t="shared" si="18"/>
        <v>0</v>
      </c>
      <c r="AG33" s="418"/>
      <c r="AH33" s="418"/>
      <c r="AI33" s="418"/>
      <c r="AJ33" s="418"/>
      <c r="AK33" s="418"/>
      <c r="AL33" s="418"/>
      <c r="AM33" s="418"/>
      <c r="AN33" s="297">
        <f t="shared" si="19"/>
        <v>0</v>
      </c>
      <c r="AO33" s="418"/>
      <c r="AP33" s="418"/>
      <c r="AQ33" s="418"/>
      <c r="AR33" s="418"/>
      <c r="AS33" s="418"/>
      <c r="AT33" s="418"/>
      <c r="AU33" s="418"/>
      <c r="AV33" s="297">
        <f t="shared" si="20"/>
        <v>0</v>
      </c>
      <c r="AW33" s="418"/>
      <c r="AX33" s="418"/>
      <c r="AY33" s="418"/>
      <c r="AZ33" s="418"/>
      <c r="BA33" s="418"/>
      <c r="BB33" s="418"/>
      <c r="BC33" s="418"/>
      <c r="BD33" s="297">
        <f t="shared" si="21"/>
        <v>0</v>
      </c>
      <c r="BE33" s="418"/>
      <c r="BF33" s="418"/>
      <c r="BG33" s="418"/>
      <c r="BH33" s="418"/>
      <c r="BI33" s="418"/>
      <c r="BJ33" s="418"/>
      <c r="BK33" s="418"/>
      <c r="BL33" s="297">
        <f t="shared" si="22"/>
        <v>0</v>
      </c>
      <c r="BM33" s="418"/>
      <c r="BN33" s="418"/>
      <c r="BO33" s="418"/>
      <c r="BP33" s="418"/>
      <c r="BQ33" s="418"/>
      <c r="BR33" s="418"/>
      <c r="BS33" s="418"/>
      <c r="BT33" s="297">
        <f t="shared" si="23"/>
        <v>0</v>
      </c>
      <c r="BU33" s="418"/>
      <c r="BV33" s="418"/>
      <c r="BW33" s="418"/>
      <c r="BX33" s="418"/>
      <c r="BY33" s="418"/>
      <c r="BZ33" s="418"/>
      <c r="CA33" s="418"/>
      <c r="CB33" s="297">
        <f t="shared" si="24"/>
        <v>0</v>
      </c>
      <c r="CC33" s="418"/>
      <c r="CD33" s="418"/>
      <c r="CE33" s="418"/>
      <c r="CF33" s="418"/>
      <c r="CG33" s="418"/>
      <c r="CH33" s="418"/>
      <c r="CI33" s="418"/>
      <c r="CJ33" s="297">
        <f t="shared" si="25"/>
        <v>0</v>
      </c>
      <c r="CK33" s="418"/>
      <c r="CL33" s="418"/>
      <c r="CM33" s="418"/>
      <c r="CN33" s="418"/>
      <c r="CO33" s="418"/>
      <c r="CP33" s="418"/>
      <c r="CQ33" s="418"/>
      <c r="CR33" s="297">
        <f t="shared" si="26"/>
        <v>0</v>
      </c>
      <c r="CS33" s="418"/>
      <c r="CT33" s="418"/>
      <c r="CU33" s="418"/>
      <c r="CV33" s="418"/>
      <c r="CW33" s="418"/>
      <c r="CX33" s="418"/>
      <c r="CY33" s="418"/>
    </row>
    <row r="34" spans="1:103" s="272" customFormat="1" ht="13.5">
      <c r="A34" s="415" t="s">
        <v>362</v>
      </c>
      <c r="B34" s="415">
        <v>8231</v>
      </c>
      <c r="C34" s="415" t="s">
        <v>429</v>
      </c>
      <c r="D34" s="297">
        <f t="shared" si="3"/>
        <v>0</v>
      </c>
      <c r="E34" s="297">
        <f t="shared" si="4"/>
        <v>0</v>
      </c>
      <c r="F34" s="297">
        <f t="shared" si="5"/>
        <v>0</v>
      </c>
      <c r="G34" s="297">
        <f t="shared" si="6"/>
        <v>0</v>
      </c>
      <c r="H34" s="297">
        <f t="shared" si="7"/>
        <v>0</v>
      </c>
      <c r="I34" s="297">
        <f t="shared" si="8"/>
        <v>0</v>
      </c>
      <c r="J34" s="297">
        <f t="shared" si="9"/>
        <v>0</v>
      </c>
      <c r="K34" s="297">
        <f t="shared" si="10"/>
        <v>0</v>
      </c>
      <c r="L34" s="297">
        <f t="shared" si="11"/>
        <v>0</v>
      </c>
      <c r="M34" s="297">
        <f t="shared" si="12"/>
        <v>0</v>
      </c>
      <c r="N34" s="297">
        <f t="shared" si="13"/>
        <v>0</v>
      </c>
      <c r="O34" s="297">
        <f t="shared" si="14"/>
        <v>0</v>
      </c>
      <c r="P34" s="297">
        <f t="shared" si="15"/>
        <v>0</v>
      </c>
      <c r="Q34" s="297">
        <f t="shared" si="16"/>
        <v>0</v>
      </c>
      <c r="R34" s="297">
        <f t="shared" si="16"/>
        <v>0</v>
      </c>
      <c r="S34" s="297">
        <f t="shared" si="16"/>
        <v>0</v>
      </c>
      <c r="T34" s="297">
        <f t="shared" si="16"/>
        <v>0</v>
      </c>
      <c r="U34" s="297">
        <f t="shared" si="16"/>
        <v>0</v>
      </c>
      <c r="V34" s="297">
        <f t="shared" si="16"/>
        <v>0</v>
      </c>
      <c r="W34" s="297">
        <f t="shared" si="16"/>
        <v>0</v>
      </c>
      <c r="X34" s="297">
        <f t="shared" si="17"/>
        <v>0</v>
      </c>
      <c r="Y34" s="418"/>
      <c r="Z34" s="418"/>
      <c r="AA34" s="418"/>
      <c r="AB34" s="418"/>
      <c r="AC34" s="418"/>
      <c r="AD34" s="418"/>
      <c r="AE34" s="418"/>
      <c r="AF34" s="297">
        <f t="shared" si="18"/>
        <v>0</v>
      </c>
      <c r="AG34" s="418"/>
      <c r="AH34" s="418"/>
      <c r="AI34" s="418"/>
      <c r="AJ34" s="418"/>
      <c r="AK34" s="418"/>
      <c r="AL34" s="418"/>
      <c r="AM34" s="418"/>
      <c r="AN34" s="297">
        <f t="shared" si="19"/>
        <v>0</v>
      </c>
      <c r="AO34" s="418"/>
      <c r="AP34" s="418"/>
      <c r="AQ34" s="418"/>
      <c r="AR34" s="418"/>
      <c r="AS34" s="418"/>
      <c r="AT34" s="418"/>
      <c r="AU34" s="418"/>
      <c r="AV34" s="297">
        <f t="shared" si="20"/>
        <v>0</v>
      </c>
      <c r="AW34" s="418"/>
      <c r="AX34" s="418"/>
      <c r="AY34" s="418"/>
      <c r="AZ34" s="418"/>
      <c r="BA34" s="418"/>
      <c r="BB34" s="418"/>
      <c r="BC34" s="418"/>
      <c r="BD34" s="297">
        <f t="shared" si="21"/>
        <v>0</v>
      </c>
      <c r="BE34" s="418"/>
      <c r="BF34" s="418"/>
      <c r="BG34" s="418"/>
      <c r="BH34" s="418"/>
      <c r="BI34" s="418"/>
      <c r="BJ34" s="418"/>
      <c r="BK34" s="418"/>
      <c r="BL34" s="297">
        <f t="shared" si="22"/>
        <v>0</v>
      </c>
      <c r="BM34" s="418"/>
      <c r="BN34" s="418"/>
      <c r="BO34" s="418"/>
      <c r="BP34" s="418"/>
      <c r="BQ34" s="418"/>
      <c r="BR34" s="418"/>
      <c r="BS34" s="418"/>
      <c r="BT34" s="297">
        <f t="shared" si="23"/>
        <v>0</v>
      </c>
      <c r="BU34" s="418"/>
      <c r="BV34" s="418"/>
      <c r="BW34" s="418"/>
      <c r="BX34" s="418"/>
      <c r="BY34" s="418"/>
      <c r="BZ34" s="418"/>
      <c r="CA34" s="418"/>
      <c r="CB34" s="297">
        <f t="shared" si="24"/>
        <v>0</v>
      </c>
      <c r="CC34" s="418"/>
      <c r="CD34" s="418"/>
      <c r="CE34" s="418"/>
      <c r="CF34" s="418"/>
      <c r="CG34" s="418"/>
      <c r="CH34" s="418"/>
      <c r="CI34" s="418"/>
      <c r="CJ34" s="297">
        <f t="shared" si="25"/>
        <v>0</v>
      </c>
      <c r="CK34" s="418"/>
      <c r="CL34" s="418"/>
      <c r="CM34" s="418"/>
      <c r="CN34" s="418"/>
      <c r="CO34" s="418"/>
      <c r="CP34" s="418"/>
      <c r="CQ34" s="418"/>
      <c r="CR34" s="297">
        <f t="shared" si="26"/>
        <v>0</v>
      </c>
      <c r="CS34" s="418"/>
      <c r="CT34" s="418"/>
      <c r="CU34" s="418"/>
      <c r="CV34" s="418"/>
      <c r="CW34" s="418"/>
      <c r="CX34" s="418"/>
      <c r="CY34" s="418"/>
    </row>
    <row r="35" spans="1:103" s="272" customFormat="1" ht="13.5">
      <c r="A35" s="415" t="s">
        <v>362</v>
      </c>
      <c r="B35" s="415">
        <v>8232</v>
      </c>
      <c r="C35" s="415" t="s">
        <v>430</v>
      </c>
      <c r="D35" s="297">
        <f t="shared" si="3"/>
        <v>0</v>
      </c>
      <c r="E35" s="297">
        <f t="shared" si="4"/>
        <v>0</v>
      </c>
      <c r="F35" s="297">
        <f t="shared" si="5"/>
        <v>0</v>
      </c>
      <c r="G35" s="297">
        <f t="shared" si="6"/>
        <v>0</v>
      </c>
      <c r="H35" s="297">
        <f t="shared" si="7"/>
        <v>0</v>
      </c>
      <c r="I35" s="297">
        <f t="shared" si="8"/>
        <v>0</v>
      </c>
      <c r="J35" s="297">
        <f t="shared" si="9"/>
        <v>0</v>
      </c>
      <c r="K35" s="297">
        <f t="shared" si="10"/>
        <v>0</v>
      </c>
      <c r="L35" s="297">
        <f t="shared" si="11"/>
        <v>0</v>
      </c>
      <c r="M35" s="297">
        <f t="shared" si="12"/>
        <v>0</v>
      </c>
      <c r="N35" s="297">
        <f t="shared" si="13"/>
        <v>0</v>
      </c>
      <c r="O35" s="297">
        <f t="shared" si="14"/>
        <v>0</v>
      </c>
      <c r="P35" s="297">
        <f t="shared" si="15"/>
        <v>0</v>
      </c>
      <c r="Q35" s="297">
        <f t="shared" si="16"/>
        <v>0</v>
      </c>
      <c r="R35" s="297">
        <f t="shared" si="16"/>
        <v>0</v>
      </c>
      <c r="S35" s="297">
        <f t="shared" si="16"/>
        <v>0</v>
      </c>
      <c r="T35" s="297">
        <f t="shared" si="16"/>
        <v>0</v>
      </c>
      <c r="U35" s="297">
        <f t="shared" si="16"/>
        <v>0</v>
      </c>
      <c r="V35" s="297">
        <f t="shared" si="16"/>
        <v>0</v>
      </c>
      <c r="W35" s="297">
        <f t="shared" si="16"/>
        <v>0</v>
      </c>
      <c r="X35" s="297">
        <f t="shared" si="17"/>
        <v>0</v>
      </c>
      <c r="Y35" s="418"/>
      <c r="Z35" s="418"/>
      <c r="AA35" s="418"/>
      <c r="AB35" s="418"/>
      <c r="AC35" s="418"/>
      <c r="AD35" s="418"/>
      <c r="AE35" s="418"/>
      <c r="AF35" s="297">
        <f t="shared" si="18"/>
        <v>0</v>
      </c>
      <c r="AG35" s="418"/>
      <c r="AH35" s="418"/>
      <c r="AI35" s="418"/>
      <c r="AJ35" s="418"/>
      <c r="AK35" s="418"/>
      <c r="AL35" s="418"/>
      <c r="AM35" s="418"/>
      <c r="AN35" s="297">
        <f t="shared" si="19"/>
        <v>0</v>
      </c>
      <c r="AO35" s="418"/>
      <c r="AP35" s="418"/>
      <c r="AQ35" s="418"/>
      <c r="AR35" s="418"/>
      <c r="AS35" s="418"/>
      <c r="AT35" s="418"/>
      <c r="AU35" s="418"/>
      <c r="AV35" s="297">
        <f t="shared" si="20"/>
        <v>0</v>
      </c>
      <c r="AW35" s="418"/>
      <c r="AX35" s="418"/>
      <c r="AY35" s="418"/>
      <c r="AZ35" s="418"/>
      <c r="BA35" s="418"/>
      <c r="BB35" s="418"/>
      <c r="BC35" s="418"/>
      <c r="BD35" s="297">
        <f t="shared" si="21"/>
        <v>0</v>
      </c>
      <c r="BE35" s="418"/>
      <c r="BF35" s="418"/>
      <c r="BG35" s="418"/>
      <c r="BH35" s="418"/>
      <c r="BI35" s="418"/>
      <c r="BJ35" s="418"/>
      <c r="BK35" s="418"/>
      <c r="BL35" s="297">
        <f t="shared" si="22"/>
        <v>0</v>
      </c>
      <c r="BM35" s="418"/>
      <c r="BN35" s="418"/>
      <c r="BO35" s="418"/>
      <c r="BP35" s="418"/>
      <c r="BQ35" s="418"/>
      <c r="BR35" s="418"/>
      <c r="BS35" s="418"/>
      <c r="BT35" s="297">
        <f t="shared" si="23"/>
        <v>0</v>
      </c>
      <c r="BU35" s="418"/>
      <c r="BV35" s="418"/>
      <c r="BW35" s="418"/>
      <c r="BX35" s="418"/>
      <c r="BY35" s="418"/>
      <c r="BZ35" s="418"/>
      <c r="CA35" s="418"/>
      <c r="CB35" s="297">
        <f t="shared" si="24"/>
        <v>0</v>
      </c>
      <c r="CC35" s="418"/>
      <c r="CD35" s="418"/>
      <c r="CE35" s="418"/>
      <c r="CF35" s="418"/>
      <c r="CG35" s="418"/>
      <c r="CH35" s="418"/>
      <c r="CI35" s="418"/>
      <c r="CJ35" s="297">
        <f t="shared" si="25"/>
        <v>0</v>
      </c>
      <c r="CK35" s="418"/>
      <c r="CL35" s="418"/>
      <c r="CM35" s="418"/>
      <c r="CN35" s="418"/>
      <c r="CO35" s="418"/>
      <c r="CP35" s="418"/>
      <c r="CQ35" s="418"/>
      <c r="CR35" s="297">
        <f t="shared" si="26"/>
        <v>0</v>
      </c>
      <c r="CS35" s="418"/>
      <c r="CT35" s="418"/>
      <c r="CU35" s="418"/>
      <c r="CV35" s="418"/>
      <c r="CW35" s="418"/>
      <c r="CX35" s="418"/>
      <c r="CY35" s="418"/>
    </row>
    <row r="36" spans="1:103" s="272" customFormat="1" ht="13.5">
      <c r="A36" s="415" t="s">
        <v>362</v>
      </c>
      <c r="B36" s="415">
        <v>8233</v>
      </c>
      <c r="C36" s="415" t="s">
        <v>431</v>
      </c>
      <c r="D36" s="297">
        <f t="shared" si="3"/>
        <v>0</v>
      </c>
      <c r="E36" s="297">
        <f t="shared" si="4"/>
        <v>0</v>
      </c>
      <c r="F36" s="297">
        <f t="shared" si="5"/>
        <v>0</v>
      </c>
      <c r="G36" s="297">
        <f t="shared" si="6"/>
        <v>0</v>
      </c>
      <c r="H36" s="297">
        <f t="shared" si="7"/>
        <v>0</v>
      </c>
      <c r="I36" s="297">
        <f t="shared" si="8"/>
        <v>0</v>
      </c>
      <c r="J36" s="297">
        <f t="shared" si="9"/>
        <v>0</v>
      </c>
      <c r="K36" s="297">
        <f t="shared" si="10"/>
        <v>0</v>
      </c>
      <c r="L36" s="297">
        <f t="shared" si="11"/>
        <v>0</v>
      </c>
      <c r="M36" s="297">
        <f t="shared" si="12"/>
        <v>0</v>
      </c>
      <c r="N36" s="297">
        <f t="shared" si="13"/>
        <v>0</v>
      </c>
      <c r="O36" s="297">
        <f t="shared" si="14"/>
        <v>0</v>
      </c>
      <c r="P36" s="297">
        <f t="shared" si="15"/>
        <v>0</v>
      </c>
      <c r="Q36" s="297">
        <f t="shared" si="16"/>
        <v>0</v>
      </c>
      <c r="R36" s="297">
        <f t="shared" si="16"/>
        <v>0</v>
      </c>
      <c r="S36" s="297">
        <f t="shared" si="16"/>
        <v>0</v>
      </c>
      <c r="T36" s="297">
        <f t="shared" si="16"/>
        <v>0</v>
      </c>
      <c r="U36" s="297">
        <f t="shared" si="16"/>
        <v>0</v>
      </c>
      <c r="V36" s="297">
        <f t="shared" si="16"/>
        <v>0</v>
      </c>
      <c r="W36" s="297">
        <f t="shared" si="16"/>
        <v>0</v>
      </c>
      <c r="X36" s="297">
        <f t="shared" si="17"/>
        <v>0</v>
      </c>
      <c r="Y36" s="418"/>
      <c r="Z36" s="418"/>
      <c r="AA36" s="418"/>
      <c r="AB36" s="418"/>
      <c r="AC36" s="418"/>
      <c r="AD36" s="418"/>
      <c r="AE36" s="418"/>
      <c r="AF36" s="297">
        <f t="shared" si="18"/>
        <v>0</v>
      </c>
      <c r="AG36" s="418"/>
      <c r="AH36" s="418"/>
      <c r="AI36" s="418"/>
      <c r="AJ36" s="418"/>
      <c r="AK36" s="418"/>
      <c r="AL36" s="418"/>
      <c r="AM36" s="418"/>
      <c r="AN36" s="297">
        <f t="shared" si="19"/>
        <v>0</v>
      </c>
      <c r="AO36" s="418"/>
      <c r="AP36" s="418"/>
      <c r="AQ36" s="418"/>
      <c r="AR36" s="418"/>
      <c r="AS36" s="418"/>
      <c r="AT36" s="418"/>
      <c r="AU36" s="418"/>
      <c r="AV36" s="297">
        <f t="shared" si="20"/>
        <v>0</v>
      </c>
      <c r="AW36" s="418"/>
      <c r="AX36" s="418"/>
      <c r="AY36" s="418"/>
      <c r="AZ36" s="418"/>
      <c r="BA36" s="418"/>
      <c r="BB36" s="418"/>
      <c r="BC36" s="418"/>
      <c r="BD36" s="297">
        <f t="shared" si="21"/>
        <v>0</v>
      </c>
      <c r="BE36" s="418"/>
      <c r="BF36" s="418"/>
      <c r="BG36" s="418"/>
      <c r="BH36" s="418"/>
      <c r="BI36" s="418"/>
      <c r="BJ36" s="418"/>
      <c r="BK36" s="418"/>
      <c r="BL36" s="297">
        <f t="shared" si="22"/>
        <v>0</v>
      </c>
      <c r="BM36" s="418"/>
      <c r="BN36" s="418"/>
      <c r="BO36" s="418"/>
      <c r="BP36" s="418"/>
      <c r="BQ36" s="418"/>
      <c r="BR36" s="418"/>
      <c r="BS36" s="418"/>
      <c r="BT36" s="297">
        <f t="shared" si="23"/>
        <v>0</v>
      </c>
      <c r="BU36" s="418"/>
      <c r="BV36" s="418"/>
      <c r="BW36" s="418"/>
      <c r="BX36" s="418"/>
      <c r="BY36" s="418"/>
      <c r="BZ36" s="418"/>
      <c r="CA36" s="418"/>
      <c r="CB36" s="297">
        <f t="shared" si="24"/>
        <v>0</v>
      </c>
      <c r="CC36" s="418"/>
      <c r="CD36" s="418"/>
      <c r="CE36" s="418"/>
      <c r="CF36" s="418"/>
      <c r="CG36" s="418"/>
      <c r="CH36" s="418"/>
      <c r="CI36" s="418"/>
      <c r="CJ36" s="297">
        <f t="shared" si="25"/>
        <v>0</v>
      </c>
      <c r="CK36" s="418"/>
      <c r="CL36" s="418"/>
      <c r="CM36" s="418"/>
      <c r="CN36" s="418"/>
      <c r="CO36" s="418"/>
      <c r="CP36" s="418"/>
      <c r="CQ36" s="418"/>
      <c r="CR36" s="297">
        <f t="shared" si="26"/>
        <v>0</v>
      </c>
      <c r="CS36" s="418"/>
      <c r="CT36" s="418"/>
      <c r="CU36" s="418"/>
      <c r="CV36" s="418"/>
      <c r="CW36" s="418"/>
      <c r="CX36" s="418"/>
      <c r="CY36" s="418"/>
    </row>
    <row r="37" spans="1:103" s="272" customFormat="1" ht="13.5">
      <c r="A37" s="415" t="s">
        <v>362</v>
      </c>
      <c r="B37" s="415">
        <v>8234</v>
      </c>
      <c r="C37" s="415" t="s">
        <v>432</v>
      </c>
      <c r="D37" s="297">
        <f t="shared" si="3"/>
        <v>0</v>
      </c>
      <c r="E37" s="297">
        <f t="shared" si="4"/>
        <v>0</v>
      </c>
      <c r="F37" s="297">
        <f t="shared" si="5"/>
        <v>0</v>
      </c>
      <c r="G37" s="297">
        <f t="shared" si="6"/>
        <v>0</v>
      </c>
      <c r="H37" s="297">
        <f t="shared" si="7"/>
        <v>0</v>
      </c>
      <c r="I37" s="297">
        <f t="shared" si="8"/>
        <v>0</v>
      </c>
      <c r="J37" s="297">
        <f t="shared" si="9"/>
        <v>0</v>
      </c>
      <c r="K37" s="297">
        <f t="shared" si="10"/>
        <v>0</v>
      </c>
      <c r="L37" s="297">
        <f t="shared" si="11"/>
        <v>0</v>
      </c>
      <c r="M37" s="297">
        <f t="shared" si="12"/>
        <v>0</v>
      </c>
      <c r="N37" s="297">
        <f t="shared" si="13"/>
        <v>0</v>
      </c>
      <c r="O37" s="297">
        <f t="shared" si="14"/>
        <v>0</v>
      </c>
      <c r="P37" s="297">
        <f t="shared" si="15"/>
        <v>0</v>
      </c>
      <c r="Q37" s="297">
        <f t="shared" si="16"/>
        <v>0</v>
      </c>
      <c r="R37" s="297">
        <f t="shared" si="16"/>
        <v>0</v>
      </c>
      <c r="S37" s="297">
        <f t="shared" si="16"/>
        <v>0</v>
      </c>
      <c r="T37" s="297">
        <f t="shared" si="16"/>
        <v>0</v>
      </c>
      <c r="U37" s="297">
        <f t="shared" si="16"/>
        <v>0</v>
      </c>
      <c r="V37" s="297">
        <f t="shared" si="16"/>
        <v>0</v>
      </c>
      <c r="W37" s="297">
        <f t="shared" si="16"/>
        <v>0</v>
      </c>
      <c r="X37" s="297">
        <f t="shared" si="17"/>
        <v>0</v>
      </c>
      <c r="Y37" s="418"/>
      <c r="Z37" s="418"/>
      <c r="AA37" s="418"/>
      <c r="AB37" s="418"/>
      <c r="AC37" s="418"/>
      <c r="AD37" s="418"/>
      <c r="AE37" s="418"/>
      <c r="AF37" s="297">
        <f t="shared" si="18"/>
        <v>0</v>
      </c>
      <c r="AG37" s="418"/>
      <c r="AH37" s="418"/>
      <c r="AI37" s="418"/>
      <c r="AJ37" s="418"/>
      <c r="AK37" s="418"/>
      <c r="AL37" s="418"/>
      <c r="AM37" s="418"/>
      <c r="AN37" s="297">
        <f t="shared" si="19"/>
        <v>0</v>
      </c>
      <c r="AO37" s="418"/>
      <c r="AP37" s="418"/>
      <c r="AQ37" s="418"/>
      <c r="AR37" s="418"/>
      <c r="AS37" s="418"/>
      <c r="AT37" s="418"/>
      <c r="AU37" s="418"/>
      <c r="AV37" s="297">
        <f t="shared" si="20"/>
        <v>0</v>
      </c>
      <c r="AW37" s="418"/>
      <c r="AX37" s="418"/>
      <c r="AY37" s="418"/>
      <c r="AZ37" s="418"/>
      <c r="BA37" s="418"/>
      <c r="BB37" s="418"/>
      <c r="BC37" s="418"/>
      <c r="BD37" s="297">
        <f t="shared" si="21"/>
        <v>0</v>
      </c>
      <c r="BE37" s="418"/>
      <c r="BF37" s="418"/>
      <c r="BG37" s="418"/>
      <c r="BH37" s="418"/>
      <c r="BI37" s="418"/>
      <c r="BJ37" s="418"/>
      <c r="BK37" s="418"/>
      <c r="BL37" s="297">
        <f t="shared" si="22"/>
        <v>0</v>
      </c>
      <c r="BM37" s="418"/>
      <c r="BN37" s="418"/>
      <c r="BO37" s="418"/>
      <c r="BP37" s="418"/>
      <c r="BQ37" s="418"/>
      <c r="BR37" s="418"/>
      <c r="BS37" s="418"/>
      <c r="BT37" s="297">
        <f t="shared" si="23"/>
        <v>0</v>
      </c>
      <c r="BU37" s="418"/>
      <c r="BV37" s="418"/>
      <c r="BW37" s="418"/>
      <c r="BX37" s="418"/>
      <c r="BY37" s="418"/>
      <c r="BZ37" s="418"/>
      <c r="CA37" s="418"/>
      <c r="CB37" s="297">
        <f t="shared" si="24"/>
        <v>0</v>
      </c>
      <c r="CC37" s="418"/>
      <c r="CD37" s="418"/>
      <c r="CE37" s="418"/>
      <c r="CF37" s="418"/>
      <c r="CG37" s="418"/>
      <c r="CH37" s="418"/>
      <c r="CI37" s="418"/>
      <c r="CJ37" s="297">
        <f t="shared" si="25"/>
        <v>0</v>
      </c>
      <c r="CK37" s="418"/>
      <c r="CL37" s="418"/>
      <c r="CM37" s="418"/>
      <c r="CN37" s="418"/>
      <c r="CO37" s="418"/>
      <c r="CP37" s="418"/>
      <c r="CQ37" s="418"/>
      <c r="CR37" s="297">
        <f t="shared" si="26"/>
        <v>0</v>
      </c>
      <c r="CS37" s="418"/>
      <c r="CT37" s="418"/>
      <c r="CU37" s="418"/>
      <c r="CV37" s="418"/>
      <c r="CW37" s="418"/>
      <c r="CX37" s="418"/>
      <c r="CY37" s="418"/>
    </row>
    <row r="38" spans="1:103" s="272" customFormat="1" ht="13.5">
      <c r="A38" s="415" t="s">
        <v>362</v>
      </c>
      <c r="B38" s="415">
        <v>8235</v>
      </c>
      <c r="C38" s="415" t="s">
        <v>433</v>
      </c>
      <c r="D38" s="297">
        <f t="shared" si="3"/>
        <v>0</v>
      </c>
      <c r="E38" s="297">
        <f t="shared" si="4"/>
        <v>0</v>
      </c>
      <c r="F38" s="297">
        <f t="shared" si="5"/>
        <v>0</v>
      </c>
      <c r="G38" s="297">
        <f t="shared" si="6"/>
        <v>0</v>
      </c>
      <c r="H38" s="297">
        <f t="shared" si="7"/>
        <v>0</v>
      </c>
      <c r="I38" s="297">
        <f t="shared" si="8"/>
        <v>0</v>
      </c>
      <c r="J38" s="297">
        <f t="shared" si="9"/>
        <v>0</v>
      </c>
      <c r="K38" s="297">
        <f t="shared" si="10"/>
        <v>0</v>
      </c>
      <c r="L38" s="297">
        <f t="shared" si="11"/>
        <v>0</v>
      </c>
      <c r="M38" s="297">
        <f t="shared" si="12"/>
        <v>0</v>
      </c>
      <c r="N38" s="297">
        <f t="shared" si="13"/>
        <v>0</v>
      </c>
      <c r="O38" s="297">
        <f t="shared" si="14"/>
        <v>0</v>
      </c>
      <c r="P38" s="297">
        <f t="shared" si="15"/>
        <v>0</v>
      </c>
      <c r="Q38" s="297">
        <f t="shared" si="16"/>
        <v>0</v>
      </c>
      <c r="R38" s="297">
        <f t="shared" si="16"/>
        <v>0</v>
      </c>
      <c r="S38" s="297">
        <f t="shared" si="16"/>
        <v>0</v>
      </c>
      <c r="T38" s="297">
        <f t="shared" si="16"/>
        <v>0</v>
      </c>
      <c r="U38" s="297">
        <f t="shared" si="16"/>
        <v>0</v>
      </c>
      <c r="V38" s="297">
        <f t="shared" si="16"/>
        <v>0</v>
      </c>
      <c r="W38" s="297">
        <f t="shared" si="16"/>
        <v>0</v>
      </c>
      <c r="X38" s="297">
        <f t="shared" si="17"/>
        <v>0</v>
      </c>
      <c r="Y38" s="418"/>
      <c r="Z38" s="418"/>
      <c r="AA38" s="418"/>
      <c r="AB38" s="418"/>
      <c r="AC38" s="418"/>
      <c r="AD38" s="418"/>
      <c r="AE38" s="418"/>
      <c r="AF38" s="297">
        <f t="shared" si="18"/>
        <v>0</v>
      </c>
      <c r="AG38" s="418"/>
      <c r="AH38" s="418"/>
      <c r="AI38" s="418"/>
      <c r="AJ38" s="418"/>
      <c r="AK38" s="418"/>
      <c r="AL38" s="418"/>
      <c r="AM38" s="418"/>
      <c r="AN38" s="297">
        <f t="shared" si="19"/>
        <v>0</v>
      </c>
      <c r="AO38" s="418"/>
      <c r="AP38" s="418"/>
      <c r="AQ38" s="418"/>
      <c r="AR38" s="418"/>
      <c r="AS38" s="418"/>
      <c r="AT38" s="418"/>
      <c r="AU38" s="418"/>
      <c r="AV38" s="297">
        <f t="shared" si="20"/>
        <v>0</v>
      </c>
      <c r="AW38" s="418"/>
      <c r="AX38" s="418"/>
      <c r="AY38" s="418"/>
      <c r="AZ38" s="418"/>
      <c r="BA38" s="418"/>
      <c r="BB38" s="418"/>
      <c r="BC38" s="418"/>
      <c r="BD38" s="297">
        <f t="shared" si="21"/>
        <v>0</v>
      </c>
      <c r="BE38" s="418"/>
      <c r="BF38" s="418"/>
      <c r="BG38" s="418"/>
      <c r="BH38" s="418"/>
      <c r="BI38" s="418"/>
      <c r="BJ38" s="418"/>
      <c r="BK38" s="418"/>
      <c r="BL38" s="297">
        <f t="shared" si="22"/>
        <v>0</v>
      </c>
      <c r="BM38" s="418"/>
      <c r="BN38" s="418"/>
      <c r="BO38" s="418"/>
      <c r="BP38" s="418"/>
      <c r="BQ38" s="418"/>
      <c r="BR38" s="418"/>
      <c r="BS38" s="418"/>
      <c r="BT38" s="297">
        <f t="shared" si="23"/>
        <v>0</v>
      </c>
      <c r="BU38" s="418"/>
      <c r="BV38" s="418"/>
      <c r="BW38" s="418"/>
      <c r="BX38" s="418"/>
      <c r="BY38" s="418"/>
      <c r="BZ38" s="418"/>
      <c r="CA38" s="418"/>
      <c r="CB38" s="297">
        <f t="shared" si="24"/>
        <v>0</v>
      </c>
      <c r="CC38" s="418"/>
      <c r="CD38" s="418"/>
      <c r="CE38" s="418"/>
      <c r="CF38" s="418"/>
      <c r="CG38" s="418"/>
      <c r="CH38" s="418"/>
      <c r="CI38" s="418"/>
      <c r="CJ38" s="297">
        <f t="shared" si="25"/>
        <v>0</v>
      </c>
      <c r="CK38" s="418"/>
      <c r="CL38" s="418"/>
      <c r="CM38" s="418"/>
      <c r="CN38" s="418"/>
      <c r="CO38" s="418"/>
      <c r="CP38" s="418"/>
      <c r="CQ38" s="418"/>
      <c r="CR38" s="297">
        <f t="shared" si="26"/>
        <v>0</v>
      </c>
      <c r="CS38" s="418"/>
      <c r="CT38" s="418"/>
      <c r="CU38" s="418"/>
      <c r="CV38" s="418"/>
      <c r="CW38" s="418"/>
      <c r="CX38" s="418"/>
      <c r="CY38" s="418"/>
    </row>
    <row r="39" spans="1:103" s="272" customFormat="1" ht="13.5">
      <c r="A39" s="415" t="s">
        <v>362</v>
      </c>
      <c r="B39" s="415">
        <v>8236</v>
      </c>
      <c r="C39" s="415" t="s">
        <v>434</v>
      </c>
      <c r="D39" s="297">
        <f t="shared" si="3"/>
        <v>0</v>
      </c>
      <c r="E39" s="297">
        <f t="shared" si="4"/>
        <v>0</v>
      </c>
      <c r="F39" s="297">
        <f t="shared" si="5"/>
        <v>0</v>
      </c>
      <c r="G39" s="297">
        <f t="shared" si="6"/>
        <v>0</v>
      </c>
      <c r="H39" s="297">
        <f t="shared" si="7"/>
        <v>0</v>
      </c>
      <c r="I39" s="297">
        <f t="shared" si="8"/>
        <v>0</v>
      </c>
      <c r="J39" s="297">
        <f t="shared" si="9"/>
        <v>0</v>
      </c>
      <c r="K39" s="297">
        <f t="shared" si="10"/>
        <v>0</v>
      </c>
      <c r="L39" s="297">
        <f t="shared" si="11"/>
        <v>0</v>
      </c>
      <c r="M39" s="297">
        <f t="shared" si="12"/>
        <v>0</v>
      </c>
      <c r="N39" s="297">
        <f t="shared" si="13"/>
        <v>0</v>
      </c>
      <c r="O39" s="297">
        <f t="shared" si="14"/>
        <v>0</v>
      </c>
      <c r="P39" s="297">
        <f t="shared" si="15"/>
        <v>0</v>
      </c>
      <c r="Q39" s="297">
        <f t="shared" si="16"/>
        <v>0</v>
      </c>
      <c r="R39" s="297">
        <f t="shared" si="16"/>
        <v>0</v>
      </c>
      <c r="S39" s="297">
        <f t="shared" si="16"/>
        <v>0</v>
      </c>
      <c r="T39" s="297">
        <f t="shared" si="16"/>
        <v>0</v>
      </c>
      <c r="U39" s="297">
        <f t="shared" si="16"/>
        <v>0</v>
      </c>
      <c r="V39" s="297">
        <f t="shared" si="16"/>
        <v>0</v>
      </c>
      <c r="W39" s="297">
        <f t="shared" si="16"/>
        <v>0</v>
      </c>
      <c r="X39" s="297">
        <f t="shared" si="17"/>
        <v>0</v>
      </c>
      <c r="Y39" s="418"/>
      <c r="Z39" s="418"/>
      <c r="AA39" s="418"/>
      <c r="AB39" s="418"/>
      <c r="AC39" s="418"/>
      <c r="AD39" s="418"/>
      <c r="AE39" s="418"/>
      <c r="AF39" s="297">
        <f t="shared" si="18"/>
        <v>0</v>
      </c>
      <c r="AG39" s="418"/>
      <c r="AH39" s="418"/>
      <c r="AI39" s="418"/>
      <c r="AJ39" s="418"/>
      <c r="AK39" s="418"/>
      <c r="AL39" s="418"/>
      <c r="AM39" s="418"/>
      <c r="AN39" s="297">
        <f t="shared" si="19"/>
        <v>0</v>
      </c>
      <c r="AO39" s="418"/>
      <c r="AP39" s="418"/>
      <c r="AQ39" s="418"/>
      <c r="AR39" s="418"/>
      <c r="AS39" s="418"/>
      <c r="AT39" s="418"/>
      <c r="AU39" s="418"/>
      <c r="AV39" s="297">
        <f t="shared" si="20"/>
        <v>0</v>
      </c>
      <c r="AW39" s="418"/>
      <c r="AX39" s="418"/>
      <c r="AY39" s="418"/>
      <c r="AZ39" s="418"/>
      <c r="BA39" s="418"/>
      <c r="BB39" s="418"/>
      <c r="BC39" s="418"/>
      <c r="BD39" s="297">
        <f t="shared" si="21"/>
        <v>0</v>
      </c>
      <c r="BE39" s="418"/>
      <c r="BF39" s="418"/>
      <c r="BG39" s="418"/>
      <c r="BH39" s="418"/>
      <c r="BI39" s="418"/>
      <c r="BJ39" s="418"/>
      <c r="BK39" s="418"/>
      <c r="BL39" s="297">
        <f t="shared" si="22"/>
        <v>0</v>
      </c>
      <c r="BM39" s="418"/>
      <c r="BN39" s="418"/>
      <c r="BO39" s="418"/>
      <c r="BP39" s="418"/>
      <c r="BQ39" s="418"/>
      <c r="BR39" s="418"/>
      <c r="BS39" s="418"/>
      <c r="BT39" s="297">
        <f t="shared" si="23"/>
        <v>0</v>
      </c>
      <c r="BU39" s="418"/>
      <c r="BV39" s="418"/>
      <c r="BW39" s="418"/>
      <c r="BX39" s="418"/>
      <c r="BY39" s="418"/>
      <c r="BZ39" s="418"/>
      <c r="CA39" s="418"/>
      <c r="CB39" s="297">
        <f t="shared" si="24"/>
        <v>0</v>
      </c>
      <c r="CC39" s="418"/>
      <c r="CD39" s="418"/>
      <c r="CE39" s="418"/>
      <c r="CF39" s="418"/>
      <c r="CG39" s="418"/>
      <c r="CH39" s="418"/>
      <c r="CI39" s="418"/>
      <c r="CJ39" s="297">
        <f t="shared" si="25"/>
        <v>0</v>
      </c>
      <c r="CK39" s="418"/>
      <c r="CL39" s="418"/>
      <c r="CM39" s="418"/>
      <c r="CN39" s="418"/>
      <c r="CO39" s="418"/>
      <c r="CP39" s="418"/>
      <c r="CQ39" s="418"/>
      <c r="CR39" s="297">
        <f t="shared" si="26"/>
        <v>0</v>
      </c>
      <c r="CS39" s="418"/>
      <c r="CT39" s="418"/>
      <c r="CU39" s="418"/>
      <c r="CV39" s="418"/>
      <c r="CW39" s="418"/>
      <c r="CX39" s="418"/>
      <c r="CY39" s="418"/>
    </row>
    <row r="40" spans="1:103" s="272" customFormat="1" ht="13.5">
      <c r="A40" s="415" t="s">
        <v>362</v>
      </c>
      <c r="B40" s="415">
        <v>8302</v>
      </c>
      <c r="C40" s="415" t="s">
        <v>435</v>
      </c>
      <c r="D40" s="297">
        <f t="shared" si="3"/>
        <v>0</v>
      </c>
      <c r="E40" s="297">
        <f t="shared" si="4"/>
        <v>0</v>
      </c>
      <c r="F40" s="297">
        <f t="shared" si="5"/>
        <v>0</v>
      </c>
      <c r="G40" s="297">
        <f t="shared" si="6"/>
        <v>0</v>
      </c>
      <c r="H40" s="297">
        <f t="shared" si="7"/>
        <v>0</v>
      </c>
      <c r="I40" s="297">
        <f t="shared" si="8"/>
        <v>0</v>
      </c>
      <c r="J40" s="297">
        <f t="shared" si="9"/>
        <v>0</v>
      </c>
      <c r="K40" s="297">
        <f t="shared" si="10"/>
        <v>0</v>
      </c>
      <c r="L40" s="297">
        <f t="shared" si="11"/>
        <v>0</v>
      </c>
      <c r="M40" s="297">
        <f t="shared" si="12"/>
        <v>0</v>
      </c>
      <c r="N40" s="297">
        <f t="shared" si="13"/>
        <v>0</v>
      </c>
      <c r="O40" s="297">
        <f t="shared" si="14"/>
        <v>0</v>
      </c>
      <c r="P40" s="297">
        <f t="shared" si="15"/>
        <v>0</v>
      </c>
      <c r="Q40" s="297">
        <f aca="true" t="shared" si="27" ref="Q40:W51">SUM(Y40,AG40,AO40,AW40,BE40,BM40,BU40,CC40,CK40,CS40)</f>
        <v>0</v>
      </c>
      <c r="R40" s="297">
        <f t="shared" si="27"/>
        <v>0</v>
      </c>
      <c r="S40" s="297">
        <f t="shared" si="27"/>
        <v>0</v>
      </c>
      <c r="T40" s="297">
        <f t="shared" si="27"/>
        <v>0</v>
      </c>
      <c r="U40" s="297">
        <f t="shared" si="27"/>
        <v>0</v>
      </c>
      <c r="V40" s="297">
        <f t="shared" si="27"/>
        <v>0</v>
      </c>
      <c r="W40" s="297">
        <f t="shared" si="27"/>
        <v>0</v>
      </c>
      <c r="X40" s="297">
        <f t="shared" si="17"/>
        <v>0</v>
      </c>
      <c r="Y40" s="418"/>
      <c r="Z40" s="418"/>
      <c r="AA40" s="418"/>
      <c r="AB40" s="418"/>
      <c r="AC40" s="418"/>
      <c r="AD40" s="418"/>
      <c r="AE40" s="418"/>
      <c r="AF40" s="297">
        <f t="shared" si="18"/>
        <v>0</v>
      </c>
      <c r="AG40" s="418"/>
      <c r="AH40" s="418"/>
      <c r="AI40" s="418"/>
      <c r="AJ40" s="418"/>
      <c r="AK40" s="418"/>
      <c r="AL40" s="418"/>
      <c r="AM40" s="418"/>
      <c r="AN40" s="297">
        <f t="shared" si="19"/>
        <v>0</v>
      </c>
      <c r="AO40" s="418"/>
      <c r="AP40" s="418"/>
      <c r="AQ40" s="418"/>
      <c r="AR40" s="418"/>
      <c r="AS40" s="418"/>
      <c r="AT40" s="418"/>
      <c r="AU40" s="418"/>
      <c r="AV40" s="297">
        <f t="shared" si="20"/>
        <v>0</v>
      </c>
      <c r="AW40" s="418"/>
      <c r="AX40" s="418"/>
      <c r="AY40" s="418"/>
      <c r="AZ40" s="418"/>
      <c r="BA40" s="418"/>
      <c r="BB40" s="418"/>
      <c r="BC40" s="418"/>
      <c r="BD40" s="297">
        <f t="shared" si="21"/>
        <v>0</v>
      </c>
      <c r="BE40" s="418"/>
      <c r="BF40" s="418"/>
      <c r="BG40" s="418"/>
      <c r="BH40" s="418"/>
      <c r="BI40" s="418"/>
      <c r="BJ40" s="418"/>
      <c r="BK40" s="418"/>
      <c r="BL40" s="297">
        <f t="shared" si="22"/>
        <v>0</v>
      </c>
      <c r="BM40" s="418"/>
      <c r="BN40" s="418"/>
      <c r="BO40" s="418"/>
      <c r="BP40" s="418"/>
      <c r="BQ40" s="418"/>
      <c r="BR40" s="418"/>
      <c r="BS40" s="418"/>
      <c r="BT40" s="297">
        <f t="shared" si="23"/>
        <v>0</v>
      </c>
      <c r="BU40" s="418"/>
      <c r="BV40" s="418"/>
      <c r="BW40" s="418"/>
      <c r="BX40" s="418"/>
      <c r="BY40" s="418"/>
      <c r="BZ40" s="418"/>
      <c r="CA40" s="418"/>
      <c r="CB40" s="297">
        <f t="shared" si="24"/>
        <v>0</v>
      </c>
      <c r="CC40" s="418"/>
      <c r="CD40" s="418"/>
      <c r="CE40" s="418"/>
      <c r="CF40" s="418"/>
      <c r="CG40" s="418"/>
      <c r="CH40" s="418"/>
      <c r="CI40" s="418"/>
      <c r="CJ40" s="297">
        <f t="shared" si="25"/>
        <v>0</v>
      </c>
      <c r="CK40" s="418"/>
      <c r="CL40" s="418"/>
      <c r="CM40" s="418"/>
      <c r="CN40" s="418"/>
      <c r="CO40" s="418"/>
      <c r="CP40" s="418"/>
      <c r="CQ40" s="418"/>
      <c r="CR40" s="297">
        <f t="shared" si="26"/>
        <v>0</v>
      </c>
      <c r="CS40" s="418"/>
      <c r="CT40" s="418"/>
      <c r="CU40" s="418"/>
      <c r="CV40" s="418"/>
      <c r="CW40" s="418"/>
      <c r="CX40" s="418"/>
      <c r="CY40" s="418"/>
    </row>
    <row r="41" spans="1:103" s="272" customFormat="1" ht="13.5">
      <c r="A41" s="415" t="s">
        <v>362</v>
      </c>
      <c r="B41" s="415">
        <v>8309</v>
      </c>
      <c r="C41" s="415" t="s">
        <v>436</v>
      </c>
      <c r="D41" s="297">
        <f t="shared" si="3"/>
        <v>0</v>
      </c>
      <c r="E41" s="297">
        <f t="shared" si="4"/>
        <v>0</v>
      </c>
      <c r="F41" s="297">
        <f t="shared" si="5"/>
        <v>0</v>
      </c>
      <c r="G41" s="297">
        <f t="shared" si="6"/>
        <v>0</v>
      </c>
      <c r="H41" s="297">
        <f t="shared" si="7"/>
        <v>0</v>
      </c>
      <c r="I41" s="297">
        <f t="shared" si="8"/>
        <v>0</v>
      </c>
      <c r="J41" s="297">
        <f t="shared" si="9"/>
        <v>0</v>
      </c>
      <c r="K41" s="297">
        <f t="shared" si="10"/>
        <v>0</v>
      </c>
      <c r="L41" s="297">
        <f t="shared" si="11"/>
        <v>0</v>
      </c>
      <c r="M41" s="297">
        <f t="shared" si="12"/>
        <v>0</v>
      </c>
      <c r="N41" s="297">
        <f t="shared" si="13"/>
        <v>0</v>
      </c>
      <c r="O41" s="297">
        <f t="shared" si="14"/>
        <v>0</v>
      </c>
      <c r="P41" s="297">
        <f t="shared" si="15"/>
        <v>0</v>
      </c>
      <c r="Q41" s="297">
        <f t="shared" si="27"/>
        <v>0</v>
      </c>
      <c r="R41" s="297">
        <f t="shared" si="27"/>
        <v>0</v>
      </c>
      <c r="S41" s="297">
        <f t="shared" si="27"/>
        <v>0</v>
      </c>
      <c r="T41" s="297">
        <f t="shared" si="27"/>
        <v>0</v>
      </c>
      <c r="U41" s="297">
        <f t="shared" si="27"/>
        <v>0</v>
      </c>
      <c r="V41" s="297">
        <f t="shared" si="27"/>
        <v>0</v>
      </c>
      <c r="W41" s="297">
        <f t="shared" si="27"/>
        <v>0</v>
      </c>
      <c r="X41" s="297">
        <f t="shared" si="17"/>
        <v>0</v>
      </c>
      <c r="Y41" s="418"/>
      <c r="Z41" s="418"/>
      <c r="AA41" s="418"/>
      <c r="AB41" s="418"/>
      <c r="AC41" s="418"/>
      <c r="AD41" s="418"/>
      <c r="AE41" s="418"/>
      <c r="AF41" s="297">
        <f t="shared" si="18"/>
        <v>0</v>
      </c>
      <c r="AG41" s="418"/>
      <c r="AH41" s="418"/>
      <c r="AI41" s="418"/>
      <c r="AJ41" s="418"/>
      <c r="AK41" s="418"/>
      <c r="AL41" s="418"/>
      <c r="AM41" s="418"/>
      <c r="AN41" s="297">
        <f t="shared" si="19"/>
        <v>0</v>
      </c>
      <c r="AO41" s="418"/>
      <c r="AP41" s="418"/>
      <c r="AQ41" s="418"/>
      <c r="AR41" s="418"/>
      <c r="AS41" s="418"/>
      <c r="AT41" s="418"/>
      <c r="AU41" s="418"/>
      <c r="AV41" s="297">
        <f t="shared" si="20"/>
        <v>0</v>
      </c>
      <c r="AW41" s="418"/>
      <c r="AX41" s="418"/>
      <c r="AY41" s="418"/>
      <c r="AZ41" s="418"/>
      <c r="BA41" s="418"/>
      <c r="BB41" s="418"/>
      <c r="BC41" s="418"/>
      <c r="BD41" s="297">
        <f t="shared" si="21"/>
        <v>0</v>
      </c>
      <c r="BE41" s="418"/>
      <c r="BF41" s="418"/>
      <c r="BG41" s="418"/>
      <c r="BH41" s="418"/>
      <c r="BI41" s="418"/>
      <c r="BJ41" s="418"/>
      <c r="BK41" s="418"/>
      <c r="BL41" s="297">
        <f t="shared" si="22"/>
        <v>0</v>
      </c>
      <c r="BM41" s="418"/>
      <c r="BN41" s="418"/>
      <c r="BO41" s="418"/>
      <c r="BP41" s="418"/>
      <c r="BQ41" s="418"/>
      <c r="BR41" s="418"/>
      <c r="BS41" s="418"/>
      <c r="BT41" s="297">
        <f t="shared" si="23"/>
        <v>0</v>
      </c>
      <c r="BU41" s="418"/>
      <c r="BV41" s="418"/>
      <c r="BW41" s="418"/>
      <c r="BX41" s="418"/>
      <c r="BY41" s="418"/>
      <c r="BZ41" s="418"/>
      <c r="CA41" s="418"/>
      <c r="CB41" s="297">
        <f t="shared" si="24"/>
        <v>0</v>
      </c>
      <c r="CC41" s="418"/>
      <c r="CD41" s="418"/>
      <c r="CE41" s="418"/>
      <c r="CF41" s="418"/>
      <c r="CG41" s="418"/>
      <c r="CH41" s="418"/>
      <c r="CI41" s="418"/>
      <c r="CJ41" s="297">
        <f t="shared" si="25"/>
        <v>0</v>
      </c>
      <c r="CK41" s="418"/>
      <c r="CL41" s="418"/>
      <c r="CM41" s="418"/>
      <c r="CN41" s="418"/>
      <c r="CO41" s="418"/>
      <c r="CP41" s="418"/>
      <c r="CQ41" s="418"/>
      <c r="CR41" s="297">
        <f t="shared" si="26"/>
        <v>0</v>
      </c>
      <c r="CS41" s="418"/>
      <c r="CT41" s="418"/>
      <c r="CU41" s="418"/>
      <c r="CV41" s="418"/>
      <c r="CW41" s="418"/>
      <c r="CX41" s="418"/>
      <c r="CY41" s="418"/>
    </row>
    <row r="42" spans="1:103" s="272" customFormat="1" ht="13.5">
      <c r="A42" s="415" t="s">
        <v>362</v>
      </c>
      <c r="B42" s="415">
        <v>8310</v>
      </c>
      <c r="C42" s="415" t="s">
        <v>437</v>
      </c>
      <c r="D42" s="297">
        <f t="shared" si="3"/>
        <v>0</v>
      </c>
      <c r="E42" s="297">
        <f t="shared" si="4"/>
        <v>0</v>
      </c>
      <c r="F42" s="297">
        <f t="shared" si="5"/>
        <v>0</v>
      </c>
      <c r="G42" s="297">
        <f t="shared" si="6"/>
        <v>0</v>
      </c>
      <c r="H42" s="297">
        <f t="shared" si="7"/>
        <v>0</v>
      </c>
      <c r="I42" s="297">
        <f t="shared" si="8"/>
        <v>0</v>
      </c>
      <c r="J42" s="297">
        <f t="shared" si="9"/>
        <v>0</v>
      </c>
      <c r="K42" s="297">
        <f t="shared" si="10"/>
        <v>0</v>
      </c>
      <c r="L42" s="297">
        <f t="shared" si="11"/>
        <v>0</v>
      </c>
      <c r="M42" s="297">
        <f t="shared" si="12"/>
        <v>0</v>
      </c>
      <c r="N42" s="297">
        <f t="shared" si="13"/>
        <v>0</v>
      </c>
      <c r="O42" s="297">
        <f t="shared" si="14"/>
        <v>0</v>
      </c>
      <c r="P42" s="297">
        <f t="shared" si="15"/>
        <v>0</v>
      </c>
      <c r="Q42" s="297">
        <f t="shared" si="27"/>
        <v>0</v>
      </c>
      <c r="R42" s="297">
        <f t="shared" si="27"/>
        <v>0</v>
      </c>
      <c r="S42" s="297">
        <f t="shared" si="27"/>
        <v>0</v>
      </c>
      <c r="T42" s="297">
        <f t="shared" si="27"/>
        <v>0</v>
      </c>
      <c r="U42" s="297">
        <f t="shared" si="27"/>
        <v>0</v>
      </c>
      <c r="V42" s="297">
        <f t="shared" si="27"/>
        <v>0</v>
      </c>
      <c r="W42" s="297">
        <f t="shared" si="27"/>
        <v>0</v>
      </c>
      <c r="X42" s="297">
        <f t="shared" si="17"/>
        <v>0</v>
      </c>
      <c r="Y42" s="418"/>
      <c r="Z42" s="418"/>
      <c r="AA42" s="418"/>
      <c r="AB42" s="418"/>
      <c r="AC42" s="418"/>
      <c r="AD42" s="418"/>
      <c r="AE42" s="418"/>
      <c r="AF42" s="297">
        <f t="shared" si="18"/>
        <v>0</v>
      </c>
      <c r="AG42" s="418"/>
      <c r="AH42" s="418"/>
      <c r="AI42" s="418"/>
      <c r="AJ42" s="418"/>
      <c r="AK42" s="418"/>
      <c r="AL42" s="418"/>
      <c r="AM42" s="418"/>
      <c r="AN42" s="297">
        <f t="shared" si="19"/>
        <v>0</v>
      </c>
      <c r="AO42" s="418"/>
      <c r="AP42" s="418"/>
      <c r="AQ42" s="418"/>
      <c r="AR42" s="418"/>
      <c r="AS42" s="418"/>
      <c r="AT42" s="418"/>
      <c r="AU42" s="418"/>
      <c r="AV42" s="297">
        <f t="shared" si="20"/>
        <v>0</v>
      </c>
      <c r="AW42" s="418"/>
      <c r="AX42" s="418"/>
      <c r="AY42" s="418"/>
      <c r="AZ42" s="418"/>
      <c r="BA42" s="418"/>
      <c r="BB42" s="418"/>
      <c r="BC42" s="418"/>
      <c r="BD42" s="297">
        <f t="shared" si="21"/>
        <v>0</v>
      </c>
      <c r="BE42" s="418"/>
      <c r="BF42" s="418"/>
      <c r="BG42" s="418"/>
      <c r="BH42" s="418"/>
      <c r="BI42" s="418"/>
      <c r="BJ42" s="418"/>
      <c r="BK42" s="418"/>
      <c r="BL42" s="297">
        <f t="shared" si="22"/>
        <v>0</v>
      </c>
      <c r="BM42" s="418"/>
      <c r="BN42" s="418"/>
      <c r="BO42" s="418"/>
      <c r="BP42" s="418"/>
      <c r="BQ42" s="418"/>
      <c r="BR42" s="418"/>
      <c r="BS42" s="418"/>
      <c r="BT42" s="297">
        <f t="shared" si="23"/>
        <v>0</v>
      </c>
      <c r="BU42" s="418"/>
      <c r="BV42" s="418"/>
      <c r="BW42" s="418"/>
      <c r="BX42" s="418"/>
      <c r="BY42" s="418"/>
      <c r="BZ42" s="418"/>
      <c r="CA42" s="418"/>
      <c r="CB42" s="297">
        <f t="shared" si="24"/>
        <v>0</v>
      </c>
      <c r="CC42" s="418"/>
      <c r="CD42" s="418"/>
      <c r="CE42" s="418"/>
      <c r="CF42" s="418"/>
      <c r="CG42" s="418"/>
      <c r="CH42" s="418"/>
      <c r="CI42" s="418"/>
      <c r="CJ42" s="297">
        <f t="shared" si="25"/>
        <v>0</v>
      </c>
      <c r="CK42" s="418"/>
      <c r="CL42" s="418"/>
      <c r="CM42" s="418"/>
      <c r="CN42" s="418"/>
      <c r="CO42" s="418"/>
      <c r="CP42" s="418"/>
      <c r="CQ42" s="418"/>
      <c r="CR42" s="297">
        <f t="shared" si="26"/>
        <v>0</v>
      </c>
      <c r="CS42" s="418"/>
      <c r="CT42" s="418"/>
      <c r="CU42" s="418"/>
      <c r="CV42" s="418"/>
      <c r="CW42" s="418"/>
      <c r="CX42" s="418"/>
      <c r="CY42" s="418"/>
    </row>
    <row r="43" spans="1:103" s="272" customFormat="1" ht="13.5">
      <c r="A43" s="415" t="s">
        <v>362</v>
      </c>
      <c r="B43" s="415">
        <v>8341</v>
      </c>
      <c r="C43" s="415" t="s">
        <v>438</v>
      </c>
      <c r="D43" s="297">
        <f t="shared" si="3"/>
        <v>0</v>
      </c>
      <c r="E43" s="297">
        <f t="shared" si="4"/>
        <v>0</v>
      </c>
      <c r="F43" s="297">
        <f t="shared" si="5"/>
        <v>0</v>
      </c>
      <c r="G43" s="297">
        <f t="shared" si="6"/>
        <v>0</v>
      </c>
      <c r="H43" s="297">
        <f t="shared" si="7"/>
        <v>0</v>
      </c>
      <c r="I43" s="297">
        <f t="shared" si="8"/>
        <v>0</v>
      </c>
      <c r="J43" s="297">
        <f t="shared" si="9"/>
        <v>0</v>
      </c>
      <c r="K43" s="297">
        <f t="shared" si="10"/>
        <v>0</v>
      </c>
      <c r="L43" s="297">
        <f t="shared" si="11"/>
        <v>0</v>
      </c>
      <c r="M43" s="297">
        <f t="shared" si="12"/>
        <v>0</v>
      </c>
      <c r="N43" s="297">
        <f t="shared" si="13"/>
        <v>0</v>
      </c>
      <c r="O43" s="297">
        <f t="shared" si="14"/>
        <v>0</v>
      </c>
      <c r="P43" s="297">
        <f t="shared" si="15"/>
        <v>0</v>
      </c>
      <c r="Q43" s="297">
        <f t="shared" si="27"/>
        <v>0</v>
      </c>
      <c r="R43" s="297">
        <f t="shared" si="27"/>
        <v>0</v>
      </c>
      <c r="S43" s="297">
        <f t="shared" si="27"/>
        <v>0</v>
      </c>
      <c r="T43" s="297">
        <f t="shared" si="27"/>
        <v>0</v>
      </c>
      <c r="U43" s="297">
        <f t="shared" si="27"/>
        <v>0</v>
      </c>
      <c r="V43" s="297">
        <f t="shared" si="27"/>
        <v>0</v>
      </c>
      <c r="W43" s="297">
        <f t="shared" si="27"/>
        <v>0</v>
      </c>
      <c r="X43" s="297">
        <f t="shared" si="17"/>
        <v>0</v>
      </c>
      <c r="Y43" s="418"/>
      <c r="Z43" s="418"/>
      <c r="AA43" s="418"/>
      <c r="AB43" s="418"/>
      <c r="AC43" s="418"/>
      <c r="AD43" s="418"/>
      <c r="AE43" s="418"/>
      <c r="AF43" s="297">
        <f t="shared" si="18"/>
        <v>0</v>
      </c>
      <c r="AG43" s="418"/>
      <c r="AH43" s="418"/>
      <c r="AI43" s="418"/>
      <c r="AJ43" s="418"/>
      <c r="AK43" s="418"/>
      <c r="AL43" s="418"/>
      <c r="AM43" s="418"/>
      <c r="AN43" s="297">
        <f t="shared" si="19"/>
        <v>0</v>
      </c>
      <c r="AO43" s="418"/>
      <c r="AP43" s="418"/>
      <c r="AQ43" s="418"/>
      <c r="AR43" s="418"/>
      <c r="AS43" s="418"/>
      <c r="AT43" s="418"/>
      <c r="AU43" s="418"/>
      <c r="AV43" s="297">
        <f t="shared" si="20"/>
        <v>0</v>
      </c>
      <c r="AW43" s="418"/>
      <c r="AX43" s="418"/>
      <c r="AY43" s="418"/>
      <c r="AZ43" s="418"/>
      <c r="BA43" s="418"/>
      <c r="BB43" s="418"/>
      <c r="BC43" s="418"/>
      <c r="BD43" s="297">
        <f t="shared" si="21"/>
        <v>0</v>
      </c>
      <c r="BE43" s="418"/>
      <c r="BF43" s="418"/>
      <c r="BG43" s="418"/>
      <c r="BH43" s="418"/>
      <c r="BI43" s="418"/>
      <c r="BJ43" s="418"/>
      <c r="BK43" s="418"/>
      <c r="BL43" s="297">
        <f t="shared" si="22"/>
        <v>0</v>
      </c>
      <c r="BM43" s="418"/>
      <c r="BN43" s="418"/>
      <c r="BO43" s="418"/>
      <c r="BP43" s="418"/>
      <c r="BQ43" s="418"/>
      <c r="BR43" s="418"/>
      <c r="BS43" s="418"/>
      <c r="BT43" s="297">
        <f t="shared" si="23"/>
        <v>0</v>
      </c>
      <c r="BU43" s="418"/>
      <c r="BV43" s="418"/>
      <c r="BW43" s="418"/>
      <c r="BX43" s="418"/>
      <c r="BY43" s="418"/>
      <c r="BZ43" s="418"/>
      <c r="CA43" s="418"/>
      <c r="CB43" s="297">
        <f t="shared" si="24"/>
        <v>0</v>
      </c>
      <c r="CC43" s="418"/>
      <c r="CD43" s="418"/>
      <c r="CE43" s="418"/>
      <c r="CF43" s="418"/>
      <c r="CG43" s="418"/>
      <c r="CH43" s="418"/>
      <c r="CI43" s="418"/>
      <c r="CJ43" s="297">
        <f t="shared" si="25"/>
        <v>0</v>
      </c>
      <c r="CK43" s="418"/>
      <c r="CL43" s="418"/>
      <c r="CM43" s="418"/>
      <c r="CN43" s="418"/>
      <c r="CO43" s="418"/>
      <c r="CP43" s="418"/>
      <c r="CQ43" s="418"/>
      <c r="CR43" s="297">
        <f t="shared" si="26"/>
        <v>0</v>
      </c>
      <c r="CS43" s="418"/>
      <c r="CT43" s="418"/>
      <c r="CU43" s="418"/>
      <c r="CV43" s="418"/>
      <c r="CW43" s="418"/>
      <c r="CX43" s="418"/>
      <c r="CY43" s="418"/>
    </row>
    <row r="44" spans="1:103" s="272" customFormat="1" ht="13.5">
      <c r="A44" s="415" t="s">
        <v>362</v>
      </c>
      <c r="B44" s="415">
        <v>8364</v>
      </c>
      <c r="C44" s="415" t="s">
        <v>439</v>
      </c>
      <c r="D44" s="297">
        <f t="shared" si="3"/>
        <v>0</v>
      </c>
      <c r="E44" s="297">
        <f t="shared" si="4"/>
        <v>0</v>
      </c>
      <c r="F44" s="297">
        <f t="shared" si="5"/>
        <v>0</v>
      </c>
      <c r="G44" s="297">
        <f t="shared" si="6"/>
        <v>0</v>
      </c>
      <c r="H44" s="297">
        <f t="shared" si="7"/>
        <v>0</v>
      </c>
      <c r="I44" s="297">
        <f t="shared" si="8"/>
        <v>0</v>
      </c>
      <c r="J44" s="297">
        <f t="shared" si="9"/>
        <v>0</v>
      </c>
      <c r="K44" s="297">
        <f t="shared" si="10"/>
        <v>0</v>
      </c>
      <c r="L44" s="297">
        <f t="shared" si="11"/>
        <v>0</v>
      </c>
      <c r="M44" s="297">
        <f t="shared" si="12"/>
        <v>0</v>
      </c>
      <c r="N44" s="297">
        <f t="shared" si="13"/>
        <v>0</v>
      </c>
      <c r="O44" s="297">
        <f t="shared" si="14"/>
        <v>0</v>
      </c>
      <c r="P44" s="297">
        <f t="shared" si="15"/>
        <v>0</v>
      </c>
      <c r="Q44" s="297">
        <f t="shared" si="27"/>
        <v>0</v>
      </c>
      <c r="R44" s="297">
        <f t="shared" si="27"/>
        <v>0</v>
      </c>
      <c r="S44" s="297">
        <f t="shared" si="27"/>
        <v>0</v>
      </c>
      <c r="T44" s="297">
        <f t="shared" si="27"/>
        <v>0</v>
      </c>
      <c r="U44" s="297">
        <f t="shared" si="27"/>
        <v>0</v>
      </c>
      <c r="V44" s="297">
        <f t="shared" si="27"/>
        <v>0</v>
      </c>
      <c r="W44" s="297">
        <f t="shared" si="27"/>
        <v>0</v>
      </c>
      <c r="X44" s="297">
        <f t="shared" si="17"/>
        <v>0</v>
      </c>
      <c r="Y44" s="418"/>
      <c r="Z44" s="418"/>
      <c r="AA44" s="418"/>
      <c r="AB44" s="418"/>
      <c r="AC44" s="418"/>
      <c r="AD44" s="418"/>
      <c r="AE44" s="418"/>
      <c r="AF44" s="297">
        <f t="shared" si="18"/>
        <v>0</v>
      </c>
      <c r="AG44" s="418"/>
      <c r="AH44" s="418"/>
      <c r="AI44" s="418"/>
      <c r="AJ44" s="418"/>
      <c r="AK44" s="418"/>
      <c r="AL44" s="418"/>
      <c r="AM44" s="418"/>
      <c r="AN44" s="297">
        <f t="shared" si="19"/>
        <v>0</v>
      </c>
      <c r="AO44" s="418"/>
      <c r="AP44" s="418"/>
      <c r="AQ44" s="418"/>
      <c r="AR44" s="418"/>
      <c r="AS44" s="418"/>
      <c r="AT44" s="418"/>
      <c r="AU44" s="418"/>
      <c r="AV44" s="297">
        <f t="shared" si="20"/>
        <v>0</v>
      </c>
      <c r="AW44" s="418"/>
      <c r="AX44" s="418"/>
      <c r="AY44" s="418"/>
      <c r="AZ44" s="418"/>
      <c r="BA44" s="418"/>
      <c r="BB44" s="418"/>
      <c r="BC44" s="418"/>
      <c r="BD44" s="297">
        <f t="shared" si="21"/>
        <v>0</v>
      </c>
      <c r="BE44" s="418"/>
      <c r="BF44" s="418"/>
      <c r="BG44" s="418"/>
      <c r="BH44" s="418"/>
      <c r="BI44" s="418"/>
      <c r="BJ44" s="418"/>
      <c r="BK44" s="418"/>
      <c r="BL44" s="297">
        <f t="shared" si="22"/>
        <v>0</v>
      </c>
      <c r="BM44" s="418"/>
      <c r="BN44" s="418"/>
      <c r="BO44" s="418"/>
      <c r="BP44" s="418"/>
      <c r="BQ44" s="418"/>
      <c r="BR44" s="418"/>
      <c r="BS44" s="418"/>
      <c r="BT44" s="297">
        <f t="shared" si="23"/>
        <v>0</v>
      </c>
      <c r="BU44" s="418"/>
      <c r="BV44" s="418"/>
      <c r="BW44" s="418"/>
      <c r="BX44" s="418"/>
      <c r="BY44" s="418"/>
      <c r="BZ44" s="418"/>
      <c r="CA44" s="418"/>
      <c r="CB44" s="297">
        <f t="shared" si="24"/>
        <v>0</v>
      </c>
      <c r="CC44" s="418"/>
      <c r="CD44" s="418"/>
      <c r="CE44" s="418"/>
      <c r="CF44" s="418"/>
      <c r="CG44" s="418"/>
      <c r="CH44" s="418"/>
      <c r="CI44" s="418"/>
      <c r="CJ44" s="297">
        <f t="shared" si="25"/>
        <v>0</v>
      </c>
      <c r="CK44" s="418"/>
      <c r="CL44" s="418"/>
      <c r="CM44" s="418"/>
      <c r="CN44" s="418"/>
      <c r="CO44" s="418"/>
      <c r="CP44" s="418"/>
      <c r="CQ44" s="418"/>
      <c r="CR44" s="297">
        <f t="shared" si="26"/>
        <v>0</v>
      </c>
      <c r="CS44" s="418"/>
      <c r="CT44" s="418"/>
      <c r="CU44" s="418"/>
      <c r="CV44" s="418"/>
      <c r="CW44" s="418"/>
      <c r="CX44" s="418"/>
      <c r="CY44" s="418"/>
    </row>
    <row r="45" spans="1:103" s="272" customFormat="1" ht="13.5">
      <c r="A45" s="415" t="s">
        <v>362</v>
      </c>
      <c r="B45" s="415">
        <v>8442</v>
      </c>
      <c r="C45" s="415" t="s">
        <v>440</v>
      </c>
      <c r="D45" s="297">
        <f t="shared" si="3"/>
        <v>0</v>
      </c>
      <c r="E45" s="297">
        <f t="shared" si="4"/>
        <v>0</v>
      </c>
      <c r="F45" s="297">
        <f t="shared" si="5"/>
        <v>0</v>
      </c>
      <c r="G45" s="297">
        <f t="shared" si="6"/>
        <v>0</v>
      </c>
      <c r="H45" s="297">
        <f t="shared" si="7"/>
        <v>0</v>
      </c>
      <c r="I45" s="297">
        <f t="shared" si="8"/>
        <v>0</v>
      </c>
      <c r="J45" s="297">
        <f t="shared" si="9"/>
        <v>0</v>
      </c>
      <c r="K45" s="297">
        <f t="shared" si="10"/>
        <v>0</v>
      </c>
      <c r="L45" s="297">
        <f t="shared" si="11"/>
        <v>0</v>
      </c>
      <c r="M45" s="297">
        <f t="shared" si="12"/>
        <v>0</v>
      </c>
      <c r="N45" s="297">
        <f t="shared" si="13"/>
        <v>0</v>
      </c>
      <c r="O45" s="297">
        <f t="shared" si="14"/>
        <v>0</v>
      </c>
      <c r="P45" s="297">
        <f t="shared" si="15"/>
        <v>0</v>
      </c>
      <c r="Q45" s="297">
        <f t="shared" si="27"/>
        <v>0</v>
      </c>
      <c r="R45" s="297">
        <f t="shared" si="27"/>
        <v>0</v>
      </c>
      <c r="S45" s="297">
        <f t="shared" si="27"/>
        <v>0</v>
      </c>
      <c r="T45" s="297">
        <f t="shared" si="27"/>
        <v>0</v>
      </c>
      <c r="U45" s="297">
        <f t="shared" si="27"/>
        <v>0</v>
      </c>
      <c r="V45" s="297">
        <f t="shared" si="27"/>
        <v>0</v>
      </c>
      <c r="W45" s="297">
        <f t="shared" si="27"/>
        <v>0</v>
      </c>
      <c r="X45" s="297">
        <f t="shared" si="17"/>
        <v>0</v>
      </c>
      <c r="Y45" s="418"/>
      <c r="Z45" s="418"/>
      <c r="AA45" s="418"/>
      <c r="AB45" s="418"/>
      <c r="AC45" s="418"/>
      <c r="AD45" s="418"/>
      <c r="AE45" s="418"/>
      <c r="AF45" s="297">
        <f t="shared" si="18"/>
        <v>0</v>
      </c>
      <c r="AG45" s="418"/>
      <c r="AH45" s="418"/>
      <c r="AI45" s="418"/>
      <c r="AJ45" s="418"/>
      <c r="AK45" s="418"/>
      <c r="AL45" s="418"/>
      <c r="AM45" s="418"/>
      <c r="AN45" s="297">
        <f t="shared" si="19"/>
        <v>0</v>
      </c>
      <c r="AO45" s="418"/>
      <c r="AP45" s="418"/>
      <c r="AQ45" s="418"/>
      <c r="AR45" s="418"/>
      <c r="AS45" s="418"/>
      <c r="AT45" s="418"/>
      <c r="AU45" s="418"/>
      <c r="AV45" s="297">
        <f t="shared" si="20"/>
        <v>0</v>
      </c>
      <c r="AW45" s="418"/>
      <c r="AX45" s="418"/>
      <c r="AY45" s="418"/>
      <c r="AZ45" s="418"/>
      <c r="BA45" s="418"/>
      <c r="BB45" s="418"/>
      <c r="BC45" s="418"/>
      <c r="BD45" s="297">
        <f t="shared" si="21"/>
        <v>0</v>
      </c>
      <c r="BE45" s="418"/>
      <c r="BF45" s="418"/>
      <c r="BG45" s="418"/>
      <c r="BH45" s="418"/>
      <c r="BI45" s="418"/>
      <c r="BJ45" s="418"/>
      <c r="BK45" s="418"/>
      <c r="BL45" s="297">
        <f t="shared" si="22"/>
        <v>0</v>
      </c>
      <c r="BM45" s="418"/>
      <c r="BN45" s="418"/>
      <c r="BO45" s="418"/>
      <c r="BP45" s="418"/>
      <c r="BQ45" s="418"/>
      <c r="BR45" s="418"/>
      <c r="BS45" s="418"/>
      <c r="BT45" s="297">
        <f t="shared" si="23"/>
        <v>0</v>
      </c>
      <c r="BU45" s="418"/>
      <c r="BV45" s="418"/>
      <c r="BW45" s="418"/>
      <c r="BX45" s="418"/>
      <c r="BY45" s="418"/>
      <c r="BZ45" s="418"/>
      <c r="CA45" s="418"/>
      <c r="CB45" s="297">
        <f t="shared" si="24"/>
        <v>0</v>
      </c>
      <c r="CC45" s="418"/>
      <c r="CD45" s="418"/>
      <c r="CE45" s="418"/>
      <c r="CF45" s="418"/>
      <c r="CG45" s="418"/>
      <c r="CH45" s="418"/>
      <c r="CI45" s="418"/>
      <c r="CJ45" s="297">
        <f t="shared" si="25"/>
        <v>0</v>
      </c>
      <c r="CK45" s="418"/>
      <c r="CL45" s="418"/>
      <c r="CM45" s="418"/>
      <c r="CN45" s="418"/>
      <c r="CO45" s="418"/>
      <c r="CP45" s="418"/>
      <c r="CQ45" s="418"/>
      <c r="CR45" s="297">
        <f t="shared" si="26"/>
        <v>0</v>
      </c>
      <c r="CS45" s="418"/>
      <c r="CT45" s="418"/>
      <c r="CU45" s="418"/>
      <c r="CV45" s="418"/>
      <c r="CW45" s="418"/>
      <c r="CX45" s="418"/>
      <c r="CY45" s="418"/>
    </row>
    <row r="46" spans="1:103" s="272" customFormat="1" ht="13.5">
      <c r="A46" s="415" t="s">
        <v>362</v>
      </c>
      <c r="B46" s="415">
        <v>8443</v>
      </c>
      <c r="C46" s="415" t="s">
        <v>441</v>
      </c>
      <c r="D46" s="297">
        <f t="shared" si="3"/>
        <v>0</v>
      </c>
      <c r="E46" s="297">
        <f t="shared" si="4"/>
        <v>0</v>
      </c>
      <c r="F46" s="297">
        <f t="shared" si="5"/>
        <v>0</v>
      </c>
      <c r="G46" s="297">
        <f t="shared" si="6"/>
        <v>0</v>
      </c>
      <c r="H46" s="297">
        <f t="shared" si="7"/>
        <v>0</v>
      </c>
      <c r="I46" s="297">
        <f t="shared" si="8"/>
        <v>0</v>
      </c>
      <c r="J46" s="297">
        <f t="shared" si="9"/>
        <v>0</v>
      </c>
      <c r="K46" s="297">
        <f t="shared" si="10"/>
        <v>0</v>
      </c>
      <c r="L46" s="297">
        <f t="shared" si="11"/>
        <v>0</v>
      </c>
      <c r="M46" s="297">
        <f t="shared" si="12"/>
        <v>0</v>
      </c>
      <c r="N46" s="297">
        <f t="shared" si="13"/>
        <v>0</v>
      </c>
      <c r="O46" s="297">
        <f t="shared" si="14"/>
        <v>0</v>
      </c>
      <c r="P46" s="297">
        <f t="shared" si="15"/>
        <v>0</v>
      </c>
      <c r="Q46" s="297">
        <f t="shared" si="27"/>
        <v>0</v>
      </c>
      <c r="R46" s="297">
        <f t="shared" si="27"/>
        <v>0</v>
      </c>
      <c r="S46" s="297">
        <f t="shared" si="27"/>
        <v>0</v>
      </c>
      <c r="T46" s="297">
        <f t="shared" si="27"/>
        <v>0</v>
      </c>
      <c r="U46" s="297">
        <f t="shared" si="27"/>
        <v>0</v>
      </c>
      <c r="V46" s="297">
        <f t="shared" si="27"/>
        <v>0</v>
      </c>
      <c r="W46" s="297">
        <f t="shared" si="27"/>
        <v>0</v>
      </c>
      <c r="X46" s="297">
        <f t="shared" si="17"/>
        <v>0</v>
      </c>
      <c r="Y46" s="418"/>
      <c r="Z46" s="418"/>
      <c r="AA46" s="418"/>
      <c r="AB46" s="418"/>
      <c r="AC46" s="418"/>
      <c r="AD46" s="418"/>
      <c r="AE46" s="418"/>
      <c r="AF46" s="297">
        <f t="shared" si="18"/>
        <v>0</v>
      </c>
      <c r="AG46" s="418"/>
      <c r="AH46" s="418"/>
      <c r="AI46" s="418"/>
      <c r="AJ46" s="418"/>
      <c r="AK46" s="418"/>
      <c r="AL46" s="418"/>
      <c r="AM46" s="418"/>
      <c r="AN46" s="297">
        <f t="shared" si="19"/>
        <v>0</v>
      </c>
      <c r="AO46" s="418"/>
      <c r="AP46" s="418"/>
      <c r="AQ46" s="418"/>
      <c r="AR46" s="418"/>
      <c r="AS46" s="418"/>
      <c r="AT46" s="418"/>
      <c r="AU46" s="418"/>
      <c r="AV46" s="297">
        <f t="shared" si="20"/>
        <v>0</v>
      </c>
      <c r="AW46" s="418"/>
      <c r="AX46" s="418"/>
      <c r="AY46" s="418"/>
      <c r="AZ46" s="418"/>
      <c r="BA46" s="418"/>
      <c r="BB46" s="418"/>
      <c r="BC46" s="418"/>
      <c r="BD46" s="297">
        <f t="shared" si="21"/>
        <v>0</v>
      </c>
      <c r="BE46" s="418"/>
      <c r="BF46" s="418"/>
      <c r="BG46" s="418"/>
      <c r="BH46" s="418"/>
      <c r="BI46" s="418"/>
      <c r="BJ46" s="418"/>
      <c r="BK46" s="418"/>
      <c r="BL46" s="297">
        <f t="shared" si="22"/>
        <v>0</v>
      </c>
      <c r="BM46" s="418"/>
      <c r="BN46" s="418"/>
      <c r="BO46" s="418"/>
      <c r="BP46" s="418"/>
      <c r="BQ46" s="418"/>
      <c r="BR46" s="418"/>
      <c r="BS46" s="418"/>
      <c r="BT46" s="297">
        <f t="shared" si="23"/>
        <v>0</v>
      </c>
      <c r="BU46" s="418"/>
      <c r="BV46" s="418"/>
      <c r="BW46" s="418"/>
      <c r="BX46" s="418"/>
      <c r="BY46" s="418"/>
      <c r="BZ46" s="418"/>
      <c r="CA46" s="418"/>
      <c r="CB46" s="297">
        <f t="shared" si="24"/>
        <v>0</v>
      </c>
      <c r="CC46" s="418"/>
      <c r="CD46" s="418"/>
      <c r="CE46" s="418"/>
      <c r="CF46" s="418"/>
      <c r="CG46" s="418"/>
      <c r="CH46" s="418"/>
      <c r="CI46" s="418"/>
      <c r="CJ46" s="297">
        <f t="shared" si="25"/>
        <v>0</v>
      </c>
      <c r="CK46" s="418"/>
      <c r="CL46" s="418"/>
      <c r="CM46" s="418"/>
      <c r="CN46" s="418"/>
      <c r="CO46" s="418"/>
      <c r="CP46" s="418"/>
      <c r="CQ46" s="418"/>
      <c r="CR46" s="297">
        <f t="shared" si="26"/>
        <v>0</v>
      </c>
      <c r="CS46" s="418"/>
      <c r="CT46" s="418"/>
      <c r="CU46" s="418"/>
      <c r="CV46" s="418"/>
      <c r="CW46" s="418"/>
      <c r="CX46" s="418"/>
      <c r="CY46" s="418"/>
    </row>
    <row r="47" spans="1:103" s="272" customFormat="1" ht="13.5">
      <c r="A47" s="415" t="s">
        <v>362</v>
      </c>
      <c r="B47" s="415">
        <v>8447</v>
      </c>
      <c r="C47" s="415" t="s">
        <v>442</v>
      </c>
      <c r="D47" s="297">
        <f t="shared" si="3"/>
        <v>0</v>
      </c>
      <c r="E47" s="297">
        <f t="shared" si="4"/>
        <v>0</v>
      </c>
      <c r="F47" s="297">
        <f t="shared" si="5"/>
        <v>0</v>
      </c>
      <c r="G47" s="297">
        <f t="shared" si="6"/>
        <v>0</v>
      </c>
      <c r="H47" s="297">
        <f t="shared" si="7"/>
        <v>0</v>
      </c>
      <c r="I47" s="297">
        <f t="shared" si="8"/>
        <v>0</v>
      </c>
      <c r="J47" s="297">
        <f t="shared" si="9"/>
        <v>0</v>
      </c>
      <c r="K47" s="297">
        <f t="shared" si="10"/>
        <v>0</v>
      </c>
      <c r="L47" s="297">
        <f t="shared" si="11"/>
        <v>0</v>
      </c>
      <c r="M47" s="297">
        <f t="shared" si="12"/>
        <v>0</v>
      </c>
      <c r="N47" s="297">
        <f t="shared" si="13"/>
        <v>0</v>
      </c>
      <c r="O47" s="297">
        <f t="shared" si="14"/>
        <v>0</v>
      </c>
      <c r="P47" s="297">
        <f t="shared" si="15"/>
        <v>0</v>
      </c>
      <c r="Q47" s="297">
        <f t="shared" si="27"/>
        <v>0</v>
      </c>
      <c r="R47" s="297">
        <f t="shared" si="27"/>
        <v>0</v>
      </c>
      <c r="S47" s="297">
        <f t="shared" si="27"/>
        <v>0</v>
      </c>
      <c r="T47" s="297">
        <f t="shared" si="27"/>
        <v>0</v>
      </c>
      <c r="U47" s="297">
        <f t="shared" si="27"/>
        <v>0</v>
      </c>
      <c r="V47" s="297">
        <f t="shared" si="27"/>
        <v>0</v>
      </c>
      <c r="W47" s="297">
        <f t="shared" si="27"/>
        <v>0</v>
      </c>
      <c r="X47" s="297">
        <f t="shared" si="17"/>
        <v>0</v>
      </c>
      <c r="Y47" s="418"/>
      <c r="Z47" s="418"/>
      <c r="AA47" s="418"/>
      <c r="AB47" s="418"/>
      <c r="AC47" s="418"/>
      <c r="AD47" s="418"/>
      <c r="AE47" s="418"/>
      <c r="AF47" s="297">
        <f t="shared" si="18"/>
        <v>0</v>
      </c>
      <c r="AG47" s="418"/>
      <c r="AH47" s="418"/>
      <c r="AI47" s="418"/>
      <c r="AJ47" s="418"/>
      <c r="AK47" s="418"/>
      <c r="AL47" s="418"/>
      <c r="AM47" s="418"/>
      <c r="AN47" s="297">
        <f t="shared" si="19"/>
        <v>0</v>
      </c>
      <c r="AO47" s="418"/>
      <c r="AP47" s="418"/>
      <c r="AQ47" s="418"/>
      <c r="AR47" s="418"/>
      <c r="AS47" s="418"/>
      <c r="AT47" s="418"/>
      <c r="AU47" s="418"/>
      <c r="AV47" s="297">
        <f t="shared" si="20"/>
        <v>0</v>
      </c>
      <c r="AW47" s="418"/>
      <c r="AX47" s="418"/>
      <c r="AY47" s="418"/>
      <c r="AZ47" s="418"/>
      <c r="BA47" s="418"/>
      <c r="BB47" s="418"/>
      <c r="BC47" s="418"/>
      <c r="BD47" s="297">
        <f t="shared" si="21"/>
        <v>0</v>
      </c>
      <c r="BE47" s="418"/>
      <c r="BF47" s="418"/>
      <c r="BG47" s="418"/>
      <c r="BH47" s="418"/>
      <c r="BI47" s="418"/>
      <c r="BJ47" s="418"/>
      <c r="BK47" s="418"/>
      <c r="BL47" s="297">
        <f t="shared" si="22"/>
        <v>0</v>
      </c>
      <c r="BM47" s="418"/>
      <c r="BN47" s="418"/>
      <c r="BO47" s="418"/>
      <c r="BP47" s="418"/>
      <c r="BQ47" s="418"/>
      <c r="BR47" s="418"/>
      <c r="BS47" s="418"/>
      <c r="BT47" s="297">
        <f t="shared" si="23"/>
        <v>0</v>
      </c>
      <c r="BU47" s="418"/>
      <c r="BV47" s="418"/>
      <c r="BW47" s="418"/>
      <c r="BX47" s="418"/>
      <c r="BY47" s="418"/>
      <c r="BZ47" s="418"/>
      <c r="CA47" s="418"/>
      <c r="CB47" s="297">
        <f t="shared" si="24"/>
        <v>0</v>
      </c>
      <c r="CC47" s="418"/>
      <c r="CD47" s="418"/>
      <c r="CE47" s="418"/>
      <c r="CF47" s="418"/>
      <c r="CG47" s="418"/>
      <c r="CH47" s="418"/>
      <c r="CI47" s="418"/>
      <c r="CJ47" s="297">
        <f t="shared" si="25"/>
        <v>0</v>
      </c>
      <c r="CK47" s="418"/>
      <c r="CL47" s="418"/>
      <c r="CM47" s="418"/>
      <c r="CN47" s="418"/>
      <c r="CO47" s="418"/>
      <c r="CP47" s="418"/>
      <c r="CQ47" s="418"/>
      <c r="CR47" s="297">
        <f t="shared" si="26"/>
        <v>0</v>
      </c>
      <c r="CS47" s="418"/>
      <c r="CT47" s="418"/>
      <c r="CU47" s="418"/>
      <c r="CV47" s="418"/>
      <c r="CW47" s="418"/>
      <c r="CX47" s="418"/>
      <c r="CY47" s="418"/>
    </row>
    <row r="48" spans="1:103" s="272" customFormat="1" ht="13.5">
      <c r="A48" s="415" t="s">
        <v>362</v>
      </c>
      <c r="B48" s="415">
        <v>8521</v>
      </c>
      <c r="C48" s="415" t="s">
        <v>443</v>
      </c>
      <c r="D48" s="297">
        <f t="shared" si="3"/>
        <v>0</v>
      </c>
      <c r="E48" s="297">
        <f t="shared" si="4"/>
        <v>0</v>
      </c>
      <c r="F48" s="297">
        <f t="shared" si="5"/>
        <v>0</v>
      </c>
      <c r="G48" s="297">
        <f t="shared" si="6"/>
        <v>0</v>
      </c>
      <c r="H48" s="297">
        <f t="shared" si="7"/>
        <v>0</v>
      </c>
      <c r="I48" s="297">
        <f t="shared" si="8"/>
        <v>0</v>
      </c>
      <c r="J48" s="297">
        <f t="shared" si="9"/>
        <v>0</v>
      </c>
      <c r="K48" s="297">
        <f t="shared" si="10"/>
        <v>0</v>
      </c>
      <c r="L48" s="297">
        <f t="shared" si="11"/>
        <v>0</v>
      </c>
      <c r="M48" s="297">
        <f t="shared" si="12"/>
        <v>0</v>
      </c>
      <c r="N48" s="297">
        <f t="shared" si="13"/>
        <v>0</v>
      </c>
      <c r="O48" s="297">
        <f t="shared" si="14"/>
        <v>0</v>
      </c>
      <c r="P48" s="297">
        <f t="shared" si="15"/>
        <v>0</v>
      </c>
      <c r="Q48" s="297">
        <f t="shared" si="27"/>
        <v>0</v>
      </c>
      <c r="R48" s="297">
        <f t="shared" si="27"/>
        <v>0</v>
      </c>
      <c r="S48" s="297">
        <f t="shared" si="27"/>
        <v>0</v>
      </c>
      <c r="T48" s="297">
        <f t="shared" si="27"/>
        <v>0</v>
      </c>
      <c r="U48" s="297">
        <f t="shared" si="27"/>
        <v>0</v>
      </c>
      <c r="V48" s="297">
        <f t="shared" si="27"/>
        <v>0</v>
      </c>
      <c r="W48" s="297">
        <f t="shared" si="27"/>
        <v>0</v>
      </c>
      <c r="X48" s="297">
        <f t="shared" si="17"/>
        <v>0</v>
      </c>
      <c r="Y48" s="418"/>
      <c r="Z48" s="418"/>
      <c r="AA48" s="418"/>
      <c r="AB48" s="418"/>
      <c r="AC48" s="418"/>
      <c r="AD48" s="418"/>
      <c r="AE48" s="418"/>
      <c r="AF48" s="297">
        <f t="shared" si="18"/>
        <v>0</v>
      </c>
      <c r="AG48" s="418"/>
      <c r="AH48" s="418"/>
      <c r="AI48" s="418"/>
      <c r="AJ48" s="418"/>
      <c r="AK48" s="418"/>
      <c r="AL48" s="418"/>
      <c r="AM48" s="418"/>
      <c r="AN48" s="297">
        <f t="shared" si="19"/>
        <v>0</v>
      </c>
      <c r="AO48" s="418"/>
      <c r="AP48" s="418"/>
      <c r="AQ48" s="418"/>
      <c r="AR48" s="418"/>
      <c r="AS48" s="418"/>
      <c r="AT48" s="418"/>
      <c r="AU48" s="418"/>
      <c r="AV48" s="297">
        <f t="shared" si="20"/>
        <v>0</v>
      </c>
      <c r="AW48" s="418"/>
      <c r="AX48" s="418"/>
      <c r="AY48" s="418"/>
      <c r="AZ48" s="418"/>
      <c r="BA48" s="418"/>
      <c r="BB48" s="418"/>
      <c r="BC48" s="418"/>
      <c r="BD48" s="297">
        <f t="shared" si="21"/>
        <v>0</v>
      </c>
      <c r="BE48" s="418"/>
      <c r="BF48" s="418"/>
      <c r="BG48" s="418"/>
      <c r="BH48" s="418"/>
      <c r="BI48" s="418"/>
      <c r="BJ48" s="418"/>
      <c r="BK48" s="418"/>
      <c r="BL48" s="297">
        <f t="shared" si="22"/>
        <v>0</v>
      </c>
      <c r="BM48" s="418"/>
      <c r="BN48" s="418"/>
      <c r="BO48" s="418"/>
      <c r="BP48" s="418"/>
      <c r="BQ48" s="418"/>
      <c r="BR48" s="418"/>
      <c r="BS48" s="418"/>
      <c r="BT48" s="297">
        <f t="shared" si="23"/>
        <v>0</v>
      </c>
      <c r="BU48" s="418"/>
      <c r="BV48" s="418"/>
      <c r="BW48" s="418"/>
      <c r="BX48" s="418"/>
      <c r="BY48" s="418"/>
      <c r="BZ48" s="418"/>
      <c r="CA48" s="418"/>
      <c r="CB48" s="297">
        <f t="shared" si="24"/>
        <v>0</v>
      </c>
      <c r="CC48" s="418"/>
      <c r="CD48" s="418"/>
      <c r="CE48" s="418"/>
      <c r="CF48" s="418"/>
      <c r="CG48" s="418"/>
      <c r="CH48" s="418"/>
      <c r="CI48" s="418"/>
      <c r="CJ48" s="297">
        <f t="shared" si="25"/>
        <v>0</v>
      </c>
      <c r="CK48" s="418"/>
      <c r="CL48" s="418"/>
      <c r="CM48" s="418"/>
      <c r="CN48" s="418"/>
      <c r="CO48" s="418"/>
      <c r="CP48" s="418"/>
      <c r="CQ48" s="418"/>
      <c r="CR48" s="297">
        <f t="shared" si="26"/>
        <v>0</v>
      </c>
      <c r="CS48" s="418"/>
      <c r="CT48" s="418"/>
      <c r="CU48" s="418"/>
      <c r="CV48" s="418"/>
      <c r="CW48" s="418"/>
      <c r="CX48" s="418"/>
      <c r="CY48" s="418"/>
    </row>
    <row r="49" spans="1:103" s="272" customFormat="1" ht="13.5">
      <c r="A49" s="415" t="s">
        <v>362</v>
      </c>
      <c r="B49" s="415">
        <v>8542</v>
      </c>
      <c r="C49" s="415" t="s">
        <v>444</v>
      </c>
      <c r="D49" s="297">
        <f t="shared" si="3"/>
        <v>0</v>
      </c>
      <c r="E49" s="297">
        <f t="shared" si="4"/>
        <v>0</v>
      </c>
      <c r="F49" s="297">
        <f t="shared" si="5"/>
        <v>0</v>
      </c>
      <c r="G49" s="297">
        <f t="shared" si="6"/>
        <v>0</v>
      </c>
      <c r="H49" s="297">
        <f t="shared" si="7"/>
        <v>0</v>
      </c>
      <c r="I49" s="297">
        <f t="shared" si="8"/>
        <v>0</v>
      </c>
      <c r="J49" s="297">
        <f t="shared" si="9"/>
        <v>0</v>
      </c>
      <c r="K49" s="297">
        <f t="shared" si="10"/>
        <v>0</v>
      </c>
      <c r="L49" s="297">
        <f t="shared" si="11"/>
        <v>0</v>
      </c>
      <c r="M49" s="297">
        <f t="shared" si="12"/>
        <v>0</v>
      </c>
      <c r="N49" s="297">
        <f t="shared" si="13"/>
        <v>0</v>
      </c>
      <c r="O49" s="297">
        <f t="shared" si="14"/>
        <v>0</v>
      </c>
      <c r="P49" s="297">
        <f t="shared" si="15"/>
        <v>0</v>
      </c>
      <c r="Q49" s="297">
        <f t="shared" si="27"/>
        <v>0</v>
      </c>
      <c r="R49" s="297">
        <f t="shared" si="27"/>
        <v>0</v>
      </c>
      <c r="S49" s="297">
        <f t="shared" si="27"/>
        <v>0</v>
      </c>
      <c r="T49" s="297">
        <f t="shared" si="27"/>
        <v>0</v>
      </c>
      <c r="U49" s="297">
        <f t="shared" si="27"/>
        <v>0</v>
      </c>
      <c r="V49" s="297">
        <f t="shared" si="27"/>
        <v>0</v>
      </c>
      <c r="W49" s="297">
        <f t="shared" si="27"/>
        <v>0</v>
      </c>
      <c r="X49" s="297">
        <f t="shared" si="17"/>
        <v>0</v>
      </c>
      <c r="Y49" s="418"/>
      <c r="Z49" s="418"/>
      <c r="AA49" s="418"/>
      <c r="AB49" s="418"/>
      <c r="AC49" s="418"/>
      <c r="AD49" s="418"/>
      <c r="AE49" s="418"/>
      <c r="AF49" s="297">
        <f t="shared" si="18"/>
        <v>0</v>
      </c>
      <c r="AG49" s="418"/>
      <c r="AH49" s="418"/>
      <c r="AI49" s="418"/>
      <c r="AJ49" s="418"/>
      <c r="AK49" s="418"/>
      <c r="AL49" s="418"/>
      <c r="AM49" s="418"/>
      <c r="AN49" s="297">
        <f t="shared" si="19"/>
        <v>0</v>
      </c>
      <c r="AO49" s="418"/>
      <c r="AP49" s="418"/>
      <c r="AQ49" s="418"/>
      <c r="AR49" s="418"/>
      <c r="AS49" s="418"/>
      <c r="AT49" s="418"/>
      <c r="AU49" s="418"/>
      <c r="AV49" s="297">
        <f t="shared" si="20"/>
        <v>0</v>
      </c>
      <c r="AW49" s="418"/>
      <c r="AX49" s="418"/>
      <c r="AY49" s="418"/>
      <c r="AZ49" s="418"/>
      <c r="BA49" s="418"/>
      <c r="BB49" s="418"/>
      <c r="BC49" s="418"/>
      <c r="BD49" s="297">
        <f t="shared" si="21"/>
        <v>0</v>
      </c>
      <c r="BE49" s="418"/>
      <c r="BF49" s="418"/>
      <c r="BG49" s="418"/>
      <c r="BH49" s="418"/>
      <c r="BI49" s="418"/>
      <c r="BJ49" s="418"/>
      <c r="BK49" s="418"/>
      <c r="BL49" s="297">
        <f t="shared" si="22"/>
        <v>0</v>
      </c>
      <c r="BM49" s="418"/>
      <c r="BN49" s="418"/>
      <c r="BO49" s="418"/>
      <c r="BP49" s="418"/>
      <c r="BQ49" s="418"/>
      <c r="BR49" s="418"/>
      <c r="BS49" s="418"/>
      <c r="BT49" s="297">
        <f t="shared" si="23"/>
        <v>0</v>
      </c>
      <c r="BU49" s="418"/>
      <c r="BV49" s="418"/>
      <c r="BW49" s="418"/>
      <c r="BX49" s="418"/>
      <c r="BY49" s="418"/>
      <c r="BZ49" s="418"/>
      <c r="CA49" s="418"/>
      <c r="CB49" s="297">
        <f t="shared" si="24"/>
        <v>0</v>
      </c>
      <c r="CC49" s="418"/>
      <c r="CD49" s="418"/>
      <c r="CE49" s="418"/>
      <c r="CF49" s="418"/>
      <c r="CG49" s="418"/>
      <c r="CH49" s="418"/>
      <c r="CI49" s="418"/>
      <c r="CJ49" s="297">
        <f t="shared" si="25"/>
        <v>0</v>
      </c>
      <c r="CK49" s="418"/>
      <c r="CL49" s="418"/>
      <c r="CM49" s="418"/>
      <c r="CN49" s="418"/>
      <c r="CO49" s="418"/>
      <c r="CP49" s="418"/>
      <c r="CQ49" s="418"/>
      <c r="CR49" s="297">
        <f t="shared" si="26"/>
        <v>0</v>
      </c>
      <c r="CS49" s="418"/>
      <c r="CT49" s="418"/>
      <c r="CU49" s="418"/>
      <c r="CV49" s="418"/>
      <c r="CW49" s="418"/>
      <c r="CX49" s="418"/>
      <c r="CY49" s="418"/>
    </row>
    <row r="50" spans="1:103" s="272" customFormat="1" ht="13.5">
      <c r="A50" s="415" t="s">
        <v>362</v>
      </c>
      <c r="B50" s="415">
        <v>8546</v>
      </c>
      <c r="C50" s="415" t="s">
        <v>445</v>
      </c>
      <c r="D50" s="297">
        <f t="shared" si="3"/>
        <v>0</v>
      </c>
      <c r="E50" s="297">
        <f t="shared" si="4"/>
        <v>0</v>
      </c>
      <c r="F50" s="297">
        <f t="shared" si="5"/>
        <v>0</v>
      </c>
      <c r="G50" s="297">
        <f t="shared" si="6"/>
        <v>0</v>
      </c>
      <c r="H50" s="297">
        <f t="shared" si="7"/>
        <v>0</v>
      </c>
      <c r="I50" s="297">
        <f t="shared" si="8"/>
        <v>0</v>
      </c>
      <c r="J50" s="297">
        <f t="shared" si="9"/>
        <v>0</v>
      </c>
      <c r="K50" s="297">
        <f t="shared" si="10"/>
        <v>0</v>
      </c>
      <c r="L50" s="297">
        <f t="shared" si="11"/>
        <v>0</v>
      </c>
      <c r="M50" s="297">
        <f t="shared" si="12"/>
        <v>0</v>
      </c>
      <c r="N50" s="297">
        <f t="shared" si="13"/>
        <v>0</v>
      </c>
      <c r="O50" s="297">
        <f t="shared" si="14"/>
        <v>0</v>
      </c>
      <c r="P50" s="297">
        <f t="shared" si="15"/>
        <v>0</v>
      </c>
      <c r="Q50" s="297">
        <f t="shared" si="27"/>
        <v>0</v>
      </c>
      <c r="R50" s="297">
        <f t="shared" si="27"/>
        <v>0</v>
      </c>
      <c r="S50" s="297">
        <f t="shared" si="27"/>
        <v>0</v>
      </c>
      <c r="T50" s="297">
        <f t="shared" si="27"/>
        <v>0</v>
      </c>
      <c r="U50" s="297">
        <f t="shared" si="27"/>
        <v>0</v>
      </c>
      <c r="V50" s="297">
        <f t="shared" si="27"/>
        <v>0</v>
      </c>
      <c r="W50" s="297">
        <f t="shared" si="27"/>
        <v>0</v>
      </c>
      <c r="X50" s="297">
        <f t="shared" si="17"/>
        <v>0</v>
      </c>
      <c r="Y50" s="418"/>
      <c r="Z50" s="418"/>
      <c r="AA50" s="418"/>
      <c r="AB50" s="418"/>
      <c r="AC50" s="418"/>
      <c r="AD50" s="418"/>
      <c r="AE50" s="418"/>
      <c r="AF50" s="297">
        <f t="shared" si="18"/>
        <v>0</v>
      </c>
      <c r="AG50" s="418"/>
      <c r="AH50" s="418"/>
      <c r="AI50" s="418"/>
      <c r="AJ50" s="418"/>
      <c r="AK50" s="418"/>
      <c r="AL50" s="418"/>
      <c r="AM50" s="418"/>
      <c r="AN50" s="297">
        <f t="shared" si="19"/>
        <v>0</v>
      </c>
      <c r="AO50" s="418"/>
      <c r="AP50" s="418"/>
      <c r="AQ50" s="418"/>
      <c r="AR50" s="418"/>
      <c r="AS50" s="418"/>
      <c r="AT50" s="418"/>
      <c r="AU50" s="418"/>
      <c r="AV50" s="297">
        <f t="shared" si="20"/>
        <v>0</v>
      </c>
      <c r="AW50" s="418"/>
      <c r="AX50" s="418"/>
      <c r="AY50" s="418"/>
      <c r="AZ50" s="418"/>
      <c r="BA50" s="418"/>
      <c r="BB50" s="418"/>
      <c r="BC50" s="418"/>
      <c r="BD50" s="297">
        <f t="shared" si="21"/>
        <v>0</v>
      </c>
      <c r="BE50" s="418"/>
      <c r="BF50" s="418"/>
      <c r="BG50" s="418"/>
      <c r="BH50" s="418"/>
      <c r="BI50" s="418"/>
      <c r="BJ50" s="418"/>
      <c r="BK50" s="418"/>
      <c r="BL50" s="297">
        <f t="shared" si="22"/>
        <v>0</v>
      </c>
      <c r="BM50" s="418"/>
      <c r="BN50" s="418"/>
      <c r="BO50" s="418"/>
      <c r="BP50" s="418"/>
      <c r="BQ50" s="418"/>
      <c r="BR50" s="418"/>
      <c r="BS50" s="418"/>
      <c r="BT50" s="297">
        <f t="shared" si="23"/>
        <v>0</v>
      </c>
      <c r="BU50" s="418"/>
      <c r="BV50" s="418"/>
      <c r="BW50" s="418"/>
      <c r="BX50" s="418"/>
      <c r="BY50" s="418"/>
      <c r="BZ50" s="418"/>
      <c r="CA50" s="418"/>
      <c r="CB50" s="297">
        <f t="shared" si="24"/>
        <v>0</v>
      </c>
      <c r="CC50" s="418"/>
      <c r="CD50" s="418"/>
      <c r="CE50" s="418"/>
      <c r="CF50" s="418"/>
      <c r="CG50" s="418"/>
      <c r="CH50" s="418"/>
      <c r="CI50" s="418"/>
      <c r="CJ50" s="297">
        <f t="shared" si="25"/>
        <v>0</v>
      </c>
      <c r="CK50" s="418"/>
      <c r="CL50" s="418"/>
      <c r="CM50" s="418"/>
      <c r="CN50" s="418"/>
      <c r="CO50" s="418"/>
      <c r="CP50" s="418"/>
      <c r="CQ50" s="418"/>
      <c r="CR50" s="297">
        <f t="shared" si="26"/>
        <v>0</v>
      </c>
      <c r="CS50" s="418"/>
      <c r="CT50" s="418"/>
      <c r="CU50" s="418"/>
      <c r="CV50" s="418"/>
      <c r="CW50" s="418"/>
      <c r="CX50" s="418"/>
      <c r="CY50" s="418"/>
    </row>
    <row r="51" spans="1:103" s="272" customFormat="1" ht="13.5">
      <c r="A51" s="415" t="s">
        <v>362</v>
      </c>
      <c r="B51" s="415">
        <v>8564</v>
      </c>
      <c r="C51" s="415" t="s">
        <v>446</v>
      </c>
      <c r="D51" s="297">
        <f t="shared" si="3"/>
        <v>0</v>
      </c>
      <c r="E51" s="297">
        <f t="shared" si="4"/>
        <v>0</v>
      </c>
      <c r="F51" s="297">
        <f t="shared" si="5"/>
        <v>0</v>
      </c>
      <c r="G51" s="297">
        <f t="shared" si="6"/>
        <v>0</v>
      </c>
      <c r="H51" s="297">
        <f t="shared" si="7"/>
        <v>0</v>
      </c>
      <c r="I51" s="297">
        <f t="shared" si="8"/>
        <v>0</v>
      </c>
      <c r="J51" s="297">
        <f t="shared" si="9"/>
        <v>0</v>
      </c>
      <c r="K51" s="297">
        <f t="shared" si="10"/>
        <v>0</v>
      </c>
      <c r="L51" s="297">
        <f t="shared" si="11"/>
        <v>0</v>
      </c>
      <c r="M51" s="297">
        <f t="shared" si="12"/>
        <v>0</v>
      </c>
      <c r="N51" s="297">
        <f t="shared" si="13"/>
        <v>0</v>
      </c>
      <c r="O51" s="297">
        <f t="shared" si="14"/>
        <v>0</v>
      </c>
      <c r="P51" s="297">
        <f t="shared" si="15"/>
        <v>0</v>
      </c>
      <c r="Q51" s="297">
        <f t="shared" si="27"/>
        <v>0</v>
      </c>
      <c r="R51" s="297">
        <f t="shared" si="27"/>
        <v>0</v>
      </c>
      <c r="S51" s="297">
        <f t="shared" si="27"/>
        <v>0</v>
      </c>
      <c r="T51" s="297">
        <f t="shared" si="27"/>
        <v>0</v>
      </c>
      <c r="U51" s="297">
        <f t="shared" si="27"/>
        <v>0</v>
      </c>
      <c r="V51" s="297">
        <f t="shared" si="27"/>
        <v>0</v>
      </c>
      <c r="W51" s="297">
        <f t="shared" si="27"/>
        <v>0</v>
      </c>
      <c r="X51" s="297">
        <f t="shared" si="17"/>
        <v>0</v>
      </c>
      <c r="Y51" s="418"/>
      <c r="Z51" s="418"/>
      <c r="AA51" s="418"/>
      <c r="AB51" s="418"/>
      <c r="AC51" s="418"/>
      <c r="AD51" s="418"/>
      <c r="AE51" s="418"/>
      <c r="AF51" s="297">
        <f t="shared" si="18"/>
        <v>0</v>
      </c>
      <c r="AG51" s="418"/>
      <c r="AH51" s="418"/>
      <c r="AI51" s="418"/>
      <c r="AJ51" s="418"/>
      <c r="AK51" s="418"/>
      <c r="AL51" s="418"/>
      <c r="AM51" s="418"/>
      <c r="AN51" s="297">
        <f t="shared" si="19"/>
        <v>0</v>
      </c>
      <c r="AO51" s="418"/>
      <c r="AP51" s="418"/>
      <c r="AQ51" s="418"/>
      <c r="AR51" s="418"/>
      <c r="AS51" s="418"/>
      <c r="AT51" s="418"/>
      <c r="AU51" s="418"/>
      <c r="AV51" s="297">
        <f t="shared" si="20"/>
        <v>0</v>
      </c>
      <c r="AW51" s="418"/>
      <c r="AX51" s="418"/>
      <c r="AY51" s="418"/>
      <c r="AZ51" s="418"/>
      <c r="BA51" s="418"/>
      <c r="BB51" s="418"/>
      <c r="BC51" s="418"/>
      <c r="BD51" s="297">
        <f t="shared" si="21"/>
        <v>0</v>
      </c>
      <c r="BE51" s="418"/>
      <c r="BF51" s="418"/>
      <c r="BG51" s="418"/>
      <c r="BH51" s="418"/>
      <c r="BI51" s="418"/>
      <c r="BJ51" s="418"/>
      <c r="BK51" s="418"/>
      <c r="BL51" s="297">
        <f t="shared" si="22"/>
        <v>0</v>
      </c>
      <c r="BM51" s="418"/>
      <c r="BN51" s="418"/>
      <c r="BO51" s="418"/>
      <c r="BP51" s="418"/>
      <c r="BQ51" s="418"/>
      <c r="BR51" s="418"/>
      <c r="BS51" s="418"/>
      <c r="BT51" s="297">
        <f t="shared" si="23"/>
        <v>0</v>
      </c>
      <c r="BU51" s="418"/>
      <c r="BV51" s="418"/>
      <c r="BW51" s="418"/>
      <c r="BX51" s="418"/>
      <c r="BY51" s="418"/>
      <c r="BZ51" s="418"/>
      <c r="CA51" s="418"/>
      <c r="CB51" s="297">
        <f t="shared" si="24"/>
        <v>0</v>
      </c>
      <c r="CC51" s="418"/>
      <c r="CD51" s="418"/>
      <c r="CE51" s="418"/>
      <c r="CF51" s="418"/>
      <c r="CG51" s="418"/>
      <c r="CH51" s="418"/>
      <c r="CI51" s="418"/>
      <c r="CJ51" s="297">
        <f t="shared" si="25"/>
        <v>0</v>
      </c>
      <c r="CK51" s="418"/>
      <c r="CL51" s="418"/>
      <c r="CM51" s="418"/>
      <c r="CN51" s="418"/>
      <c r="CO51" s="418"/>
      <c r="CP51" s="418"/>
      <c r="CQ51" s="418"/>
      <c r="CR51" s="297">
        <f t="shared" si="26"/>
        <v>0</v>
      </c>
      <c r="CS51" s="418"/>
      <c r="CT51" s="418"/>
      <c r="CU51" s="418"/>
      <c r="CV51" s="418"/>
      <c r="CW51" s="418"/>
      <c r="CX51" s="418"/>
      <c r="CY51" s="418"/>
    </row>
    <row r="52" spans="1:103" s="272" customFormat="1" ht="13.5">
      <c r="A52" s="266"/>
      <c r="B52" s="266"/>
      <c r="C52" s="266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</row>
    <row r="53" spans="1:103" s="272" customFormat="1" ht="13.5">
      <c r="A53" s="266"/>
      <c r="B53" s="266"/>
      <c r="C53" s="266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</row>
    <row r="54" spans="1:103" s="272" customFormat="1" ht="13.5">
      <c r="A54" s="266"/>
      <c r="B54" s="266"/>
      <c r="C54" s="266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</row>
    <row r="55" spans="1:103" s="272" customFormat="1" ht="13.5">
      <c r="A55" s="266"/>
      <c r="B55" s="266"/>
      <c r="C55" s="266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</row>
    <row r="56" spans="1:103" s="272" customFormat="1" ht="13.5">
      <c r="A56" s="266"/>
      <c r="B56" s="266"/>
      <c r="C56" s="266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</row>
    <row r="57" spans="1:103" s="272" customFormat="1" ht="13.5">
      <c r="A57" s="266"/>
      <c r="B57" s="266"/>
      <c r="C57" s="266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</row>
    <row r="58" spans="1:103" s="272" customFormat="1" ht="13.5">
      <c r="A58" s="266"/>
      <c r="B58" s="266"/>
      <c r="C58" s="266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</row>
    <row r="59" spans="1:103" s="272" customFormat="1" ht="13.5">
      <c r="A59" s="266"/>
      <c r="B59" s="266"/>
      <c r="C59" s="266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</row>
    <row r="60" spans="1:103" s="272" customFormat="1" ht="13.5">
      <c r="A60" s="266"/>
      <c r="B60" s="266"/>
      <c r="C60" s="266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</row>
    <row r="61" spans="1:103" s="272" customFormat="1" ht="13.5">
      <c r="A61" s="266"/>
      <c r="B61" s="266"/>
      <c r="C61" s="266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</row>
    <row r="62" spans="1:103" s="272" customFormat="1" ht="13.5">
      <c r="A62" s="266"/>
      <c r="B62" s="266"/>
      <c r="C62" s="266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</row>
    <row r="63" spans="1:103" s="272" customFormat="1" ht="13.5">
      <c r="A63" s="266"/>
      <c r="B63" s="266"/>
      <c r="C63" s="266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</row>
    <row r="64" spans="1:103" s="272" customFormat="1" ht="13.5">
      <c r="A64" s="266"/>
      <c r="B64" s="266"/>
      <c r="C64" s="266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</row>
    <row r="65" spans="1:103" s="272" customFormat="1" ht="13.5">
      <c r="A65" s="266"/>
      <c r="B65" s="266"/>
      <c r="C65" s="266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</row>
    <row r="66" spans="1:103" s="272" customFormat="1" ht="13.5">
      <c r="A66" s="266"/>
      <c r="B66" s="266"/>
      <c r="C66" s="266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</row>
    <row r="67" spans="1:103" s="272" customFormat="1" ht="13.5">
      <c r="A67" s="266"/>
      <c r="B67" s="266"/>
      <c r="C67" s="266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</row>
    <row r="68" spans="1:103" s="272" customFormat="1" ht="13.5">
      <c r="A68" s="266"/>
      <c r="B68" s="266"/>
      <c r="C68" s="266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</row>
    <row r="69" spans="1:103" s="272" customFormat="1" ht="13.5">
      <c r="A69" s="266"/>
      <c r="B69" s="266"/>
      <c r="C69" s="266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</row>
    <row r="70" spans="1:103" s="272" customFormat="1" ht="13.5">
      <c r="A70" s="266"/>
      <c r="B70" s="266"/>
      <c r="C70" s="266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</row>
    <row r="71" spans="1:103" s="272" customFormat="1" ht="13.5">
      <c r="A71" s="266"/>
      <c r="B71" s="266"/>
      <c r="C71" s="266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</row>
    <row r="72" spans="1:103" s="272" customFormat="1" ht="13.5">
      <c r="A72" s="266"/>
      <c r="B72" s="266"/>
      <c r="C72" s="266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2"/>
      <c r="CV72" s="12"/>
      <c r="CW72" s="12"/>
      <c r="CX72" s="12"/>
      <c r="CY72" s="12"/>
    </row>
    <row r="73" spans="1:103" s="272" customFormat="1" ht="13.5">
      <c r="A73" s="266"/>
      <c r="B73" s="266"/>
      <c r="C73" s="266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</row>
    <row r="74" spans="1:103" s="272" customFormat="1" ht="13.5">
      <c r="A74" s="266"/>
      <c r="B74" s="266"/>
      <c r="C74" s="266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</row>
    <row r="75" spans="1:103" s="272" customFormat="1" ht="13.5">
      <c r="A75" s="266"/>
      <c r="B75" s="266"/>
      <c r="C75" s="266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</row>
    <row r="76" spans="1:103" s="272" customFormat="1" ht="13.5">
      <c r="A76" s="266"/>
      <c r="B76" s="266"/>
      <c r="C76" s="266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</row>
    <row r="77" spans="1:103" s="272" customFormat="1" ht="13.5">
      <c r="A77" s="266"/>
      <c r="B77" s="266"/>
      <c r="C77" s="266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</row>
    <row r="78" spans="1:103" s="272" customFormat="1" ht="13.5">
      <c r="A78" s="266"/>
      <c r="B78" s="266"/>
      <c r="C78" s="266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</row>
    <row r="79" spans="1:103" s="272" customFormat="1" ht="13.5">
      <c r="A79" s="266"/>
      <c r="B79" s="266"/>
      <c r="C79" s="266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2"/>
    </row>
    <row r="80" spans="1:103" s="272" customFormat="1" ht="13.5">
      <c r="A80" s="266"/>
      <c r="B80" s="266"/>
      <c r="C80" s="266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  <c r="CV80" s="12"/>
      <c r="CW80" s="12"/>
      <c r="CX80" s="12"/>
      <c r="CY80" s="12"/>
    </row>
    <row r="81" spans="1:103" s="272" customFormat="1" ht="13.5">
      <c r="A81" s="266"/>
      <c r="B81" s="266"/>
      <c r="C81" s="266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/>
    </row>
    <row r="82" spans="1:103" s="272" customFormat="1" ht="13.5">
      <c r="A82" s="266"/>
      <c r="B82" s="266"/>
      <c r="C82" s="266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12"/>
    </row>
    <row r="83" spans="1:103" s="272" customFormat="1" ht="13.5">
      <c r="A83" s="266"/>
      <c r="B83" s="266"/>
      <c r="C83" s="266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</row>
    <row r="84" spans="1:103" s="272" customFormat="1" ht="13.5">
      <c r="A84" s="266"/>
      <c r="B84" s="266"/>
      <c r="C84" s="266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</row>
    <row r="85" spans="1:103" s="272" customFormat="1" ht="13.5">
      <c r="A85" s="266"/>
      <c r="B85" s="266"/>
      <c r="C85" s="266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</row>
    <row r="86" spans="1:103" s="272" customFormat="1" ht="13.5">
      <c r="A86" s="266"/>
      <c r="B86" s="266"/>
      <c r="C86" s="266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</row>
    <row r="87" spans="1:103" s="272" customFormat="1" ht="13.5">
      <c r="A87" s="266"/>
      <c r="B87" s="266"/>
      <c r="C87" s="266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</row>
    <row r="88" spans="1:103" s="272" customFormat="1" ht="13.5">
      <c r="A88" s="266"/>
      <c r="B88" s="266"/>
      <c r="C88" s="266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/>
    </row>
    <row r="89" spans="1:103" s="272" customFormat="1" ht="13.5">
      <c r="A89" s="266"/>
      <c r="B89" s="266"/>
      <c r="C89" s="266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  <c r="CX89" s="12"/>
      <c r="CY89" s="12"/>
    </row>
    <row r="90" spans="1:103" s="272" customFormat="1" ht="13.5">
      <c r="A90" s="266"/>
      <c r="B90" s="266"/>
      <c r="C90" s="266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  <c r="CY90" s="12"/>
    </row>
    <row r="91" spans="1:103" s="272" customFormat="1" ht="13.5">
      <c r="A91" s="266"/>
      <c r="B91" s="266"/>
      <c r="C91" s="266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</row>
    <row r="92" spans="1:103" s="272" customFormat="1" ht="13.5">
      <c r="A92" s="266"/>
      <c r="B92" s="266"/>
      <c r="C92" s="266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  <c r="CY92" s="12"/>
    </row>
    <row r="93" spans="1:103" s="272" customFormat="1" ht="13.5">
      <c r="A93" s="266"/>
      <c r="B93" s="266"/>
      <c r="C93" s="266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  <c r="CY93" s="12"/>
    </row>
    <row r="94" spans="1:103" s="272" customFormat="1" ht="13.5">
      <c r="A94" s="266"/>
      <c r="B94" s="266"/>
      <c r="C94" s="266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  <c r="CY94" s="12"/>
    </row>
    <row r="95" spans="1:103" s="272" customFormat="1" ht="13.5">
      <c r="A95" s="266"/>
      <c r="B95" s="266"/>
      <c r="C95" s="266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  <c r="CY95" s="12"/>
    </row>
    <row r="96" spans="1:103" s="272" customFormat="1" ht="13.5">
      <c r="A96" s="266"/>
      <c r="B96" s="266"/>
      <c r="C96" s="266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  <c r="CY96" s="12"/>
    </row>
    <row r="97" spans="1:103" s="272" customFormat="1" ht="13.5">
      <c r="A97" s="266"/>
      <c r="B97" s="266"/>
      <c r="C97" s="266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  <c r="CY97" s="12"/>
    </row>
    <row r="98" spans="1:103" s="272" customFormat="1" ht="13.5">
      <c r="A98" s="266"/>
      <c r="B98" s="266"/>
      <c r="C98" s="266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2"/>
      <c r="CT98" s="12"/>
      <c r="CU98" s="12"/>
      <c r="CV98" s="12"/>
      <c r="CW98" s="12"/>
      <c r="CX98" s="12"/>
      <c r="CY98" s="12"/>
    </row>
    <row r="99" spans="1:103" s="272" customFormat="1" ht="13.5">
      <c r="A99" s="266"/>
      <c r="B99" s="266"/>
      <c r="C99" s="266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2"/>
      <c r="CT99" s="12"/>
      <c r="CU99" s="12"/>
      <c r="CV99" s="12"/>
      <c r="CW99" s="12"/>
      <c r="CX99" s="12"/>
      <c r="CY99" s="12"/>
    </row>
    <row r="100" spans="1:103" s="272" customFormat="1" ht="13.5">
      <c r="A100" s="266"/>
      <c r="B100" s="266"/>
      <c r="C100" s="266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2"/>
      <c r="CT100" s="12"/>
      <c r="CU100" s="12"/>
      <c r="CV100" s="12"/>
      <c r="CW100" s="12"/>
      <c r="CX100" s="12"/>
      <c r="CY100" s="12"/>
    </row>
    <row r="101" spans="1:103" s="272" customFormat="1" ht="13.5">
      <c r="A101" s="266"/>
      <c r="B101" s="266"/>
      <c r="C101" s="266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2"/>
      <c r="CT101" s="12"/>
      <c r="CU101" s="12"/>
      <c r="CV101" s="12"/>
      <c r="CW101" s="12"/>
      <c r="CX101" s="12"/>
      <c r="CY101" s="12"/>
    </row>
    <row r="102" spans="1:103" s="272" customFormat="1" ht="13.5">
      <c r="A102" s="266"/>
      <c r="B102" s="266"/>
      <c r="C102" s="266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  <c r="CY102" s="12"/>
    </row>
    <row r="103" spans="1:103" s="272" customFormat="1" ht="13.5">
      <c r="A103" s="266"/>
      <c r="B103" s="266"/>
      <c r="C103" s="266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  <c r="CY103" s="12"/>
    </row>
    <row r="104" spans="1:103" s="272" customFormat="1" ht="13.5">
      <c r="A104" s="266"/>
      <c r="B104" s="266"/>
      <c r="C104" s="266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  <c r="CY104" s="12"/>
    </row>
    <row r="105" spans="1:103" s="272" customFormat="1" ht="13.5">
      <c r="A105" s="266"/>
      <c r="B105" s="266"/>
      <c r="C105" s="266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  <c r="CY105" s="12"/>
    </row>
    <row r="106" spans="1:103" s="272" customFormat="1" ht="13.5">
      <c r="A106" s="266"/>
      <c r="B106" s="266"/>
      <c r="C106" s="266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2"/>
      <c r="CT106" s="12"/>
      <c r="CU106" s="12"/>
      <c r="CV106" s="12"/>
      <c r="CW106" s="12"/>
      <c r="CX106" s="12"/>
      <c r="CY106" s="12"/>
    </row>
    <row r="107" spans="1:103" s="272" customFormat="1" ht="13.5">
      <c r="A107" s="266"/>
      <c r="B107" s="266"/>
      <c r="C107" s="266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2"/>
      <c r="CT107" s="12"/>
      <c r="CU107" s="12"/>
      <c r="CV107" s="12"/>
      <c r="CW107" s="12"/>
      <c r="CX107" s="12"/>
      <c r="CY107" s="12"/>
    </row>
    <row r="108" spans="1:103" s="272" customFormat="1" ht="13.5">
      <c r="A108" s="266"/>
      <c r="B108" s="266"/>
      <c r="C108" s="266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  <c r="CY108" s="12"/>
    </row>
    <row r="109" spans="1:103" s="272" customFormat="1" ht="13.5">
      <c r="A109" s="266"/>
      <c r="B109" s="266"/>
      <c r="C109" s="266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  <c r="CY109" s="12"/>
    </row>
    <row r="110" spans="1:103" s="272" customFormat="1" ht="13.5">
      <c r="A110" s="266"/>
      <c r="B110" s="266"/>
      <c r="C110" s="266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2"/>
      <c r="CT110" s="12"/>
      <c r="CU110" s="12"/>
      <c r="CV110" s="12"/>
      <c r="CW110" s="12"/>
      <c r="CX110" s="12"/>
      <c r="CY110" s="12"/>
    </row>
    <row r="111" spans="1:103" s="272" customFormat="1" ht="13.5">
      <c r="A111" s="266"/>
      <c r="B111" s="266"/>
      <c r="C111" s="266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2"/>
      <c r="CT111" s="12"/>
      <c r="CU111" s="12"/>
      <c r="CV111" s="12"/>
      <c r="CW111" s="12"/>
      <c r="CX111" s="12"/>
      <c r="CY111" s="12"/>
    </row>
    <row r="112" spans="1:103" s="272" customFormat="1" ht="13.5">
      <c r="A112" s="266"/>
      <c r="B112" s="266"/>
      <c r="C112" s="266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  <c r="CW112" s="12"/>
      <c r="CX112" s="12"/>
      <c r="CY112" s="12"/>
    </row>
    <row r="113" spans="1:103" s="272" customFormat="1" ht="13.5">
      <c r="A113" s="266"/>
      <c r="B113" s="266"/>
      <c r="C113" s="266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2"/>
      <c r="CT113" s="12"/>
      <c r="CU113" s="12"/>
      <c r="CV113" s="12"/>
      <c r="CW113" s="12"/>
      <c r="CX113" s="12"/>
      <c r="CY113" s="12"/>
    </row>
    <row r="114" spans="1:103" s="272" customFormat="1" ht="13.5">
      <c r="A114" s="266"/>
      <c r="B114" s="266"/>
      <c r="C114" s="266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2"/>
      <c r="CT114" s="12"/>
      <c r="CU114" s="12"/>
      <c r="CV114" s="12"/>
      <c r="CW114" s="12"/>
      <c r="CX114" s="12"/>
      <c r="CY114" s="12"/>
    </row>
    <row r="115" spans="1:103" s="272" customFormat="1" ht="13.5">
      <c r="A115" s="266"/>
      <c r="B115" s="266"/>
      <c r="C115" s="266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2"/>
      <c r="CT115" s="12"/>
      <c r="CU115" s="12"/>
      <c r="CV115" s="12"/>
      <c r="CW115" s="12"/>
      <c r="CX115" s="12"/>
      <c r="CY115" s="12"/>
    </row>
    <row r="116" spans="1:103" s="272" customFormat="1" ht="13.5">
      <c r="A116" s="266"/>
      <c r="B116" s="266"/>
      <c r="C116" s="266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2"/>
      <c r="CT116" s="12"/>
      <c r="CU116" s="12"/>
      <c r="CV116" s="12"/>
      <c r="CW116" s="12"/>
      <c r="CX116" s="12"/>
      <c r="CY116" s="12"/>
    </row>
    <row r="117" spans="1:103" s="272" customFormat="1" ht="13.5">
      <c r="A117" s="266"/>
      <c r="B117" s="266"/>
      <c r="C117" s="266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2"/>
      <c r="CT117" s="12"/>
      <c r="CU117" s="12"/>
      <c r="CV117" s="12"/>
      <c r="CW117" s="12"/>
      <c r="CX117" s="12"/>
      <c r="CY117" s="12"/>
    </row>
    <row r="118" spans="1:103" s="272" customFormat="1" ht="13.5">
      <c r="A118" s="266"/>
      <c r="B118" s="266"/>
      <c r="C118" s="266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2"/>
      <c r="CT118" s="12"/>
      <c r="CU118" s="12"/>
      <c r="CV118" s="12"/>
      <c r="CW118" s="12"/>
      <c r="CX118" s="12"/>
      <c r="CY118" s="12"/>
    </row>
    <row r="119" spans="1:103" s="272" customFormat="1" ht="13.5">
      <c r="A119" s="266"/>
      <c r="B119" s="266"/>
      <c r="C119" s="266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2"/>
      <c r="CT119" s="12"/>
      <c r="CU119" s="12"/>
      <c r="CV119" s="12"/>
      <c r="CW119" s="12"/>
      <c r="CX119" s="12"/>
      <c r="CY119" s="12"/>
    </row>
    <row r="120" spans="1:103" s="272" customFormat="1" ht="13.5">
      <c r="A120" s="266"/>
      <c r="B120" s="266"/>
      <c r="C120" s="266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2"/>
      <c r="CT120" s="12"/>
      <c r="CU120" s="12"/>
      <c r="CV120" s="12"/>
      <c r="CW120" s="12"/>
      <c r="CX120" s="12"/>
      <c r="CY120" s="12"/>
    </row>
    <row r="121" spans="1:103" s="272" customFormat="1" ht="13.5">
      <c r="A121" s="266"/>
      <c r="B121" s="266"/>
      <c r="C121" s="266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2"/>
      <c r="CT121" s="12"/>
      <c r="CU121" s="12"/>
      <c r="CV121" s="12"/>
      <c r="CW121" s="12"/>
      <c r="CX121" s="12"/>
      <c r="CY121" s="12"/>
    </row>
    <row r="122" spans="1:103" s="272" customFormat="1" ht="13.5">
      <c r="A122" s="266"/>
      <c r="B122" s="266"/>
      <c r="C122" s="266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2"/>
      <c r="CT122" s="12"/>
      <c r="CU122" s="12"/>
      <c r="CV122" s="12"/>
      <c r="CW122" s="12"/>
      <c r="CX122" s="12"/>
      <c r="CY122" s="12"/>
    </row>
    <row r="123" spans="1:103" s="272" customFormat="1" ht="13.5">
      <c r="A123" s="266"/>
      <c r="B123" s="266"/>
      <c r="C123" s="266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2"/>
      <c r="CT123" s="12"/>
      <c r="CU123" s="12"/>
      <c r="CV123" s="12"/>
      <c r="CW123" s="12"/>
      <c r="CX123" s="12"/>
      <c r="CY123" s="12"/>
    </row>
    <row r="124" spans="1:103" s="272" customFormat="1" ht="13.5">
      <c r="A124" s="266"/>
      <c r="B124" s="266"/>
      <c r="C124" s="266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2"/>
      <c r="CT124" s="12"/>
      <c r="CU124" s="12"/>
      <c r="CV124" s="12"/>
      <c r="CW124" s="12"/>
      <c r="CX124" s="12"/>
      <c r="CY124" s="12"/>
    </row>
    <row r="125" spans="1:103" s="272" customFormat="1" ht="13.5">
      <c r="A125" s="266"/>
      <c r="B125" s="266"/>
      <c r="C125" s="266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2"/>
      <c r="CT125" s="12"/>
      <c r="CU125" s="12"/>
      <c r="CV125" s="12"/>
      <c r="CW125" s="12"/>
      <c r="CX125" s="12"/>
      <c r="CY125" s="12"/>
    </row>
    <row r="126" spans="1:103" s="272" customFormat="1" ht="13.5">
      <c r="A126" s="266"/>
      <c r="B126" s="266"/>
      <c r="C126" s="266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2"/>
      <c r="CT126" s="12"/>
      <c r="CU126" s="12"/>
      <c r="CV126" s="12"/>
      <c r="CW126" s="12"/>
      <c r="CX126" s="12"/>
      <c r="CY126" s="12"/>
    </row>
    <row r="127" spans="1:103" s="272" customFormat="1" ht="13.5">
      <c r="A127" s="266"/>
      <c r="B127" s="266"/>
      <c r="C127" s="266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2"/>
      <c r="CT127" s="12"/>
      <c r="CU127" s="12"/>
      <c r="CV127" s="12"/>
      <c r="CW127" s="12"/>
      <c r="CX127" s="12"/>
      <c r="CY127" s="12"/>
    </row>
    <row r="128" spans="1:103" s="272" customFormat="1" ht="13.5">
      <c r="A128" s="266"/>
      <c r="B128" s="266"/>
      <c r="C128" s="266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2"/>
      <c r="CT128" s="12"/>
      <c r="CU128" s="12"/>
      <c r="CV128" s="12"/>
      <c r="CW128" s="12"/>
      <c r="CX128" s="12"/>
      <c r="CY128" s="12"/>
    </row>
    <row r="129" spans="1:103" s="272" customFormat="1" ht="13.5">
      <c r="A129" s="266"/>
      <c r="B129" s="266"/>
      <c r="C129" s="266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2"/>
      <c r="CT129" s="12"/>
      <c r="CU129" s="12"/>
      <c r="CV129" s="12"/>
      <c r="CW129" s="12"/>
      <c r="CX129" s="12"/>
      <c r="CY129" s="12"/>
    </row>
    <row r="130" spans="1:103" s="272" customFormat="1" ht="13.5">
      <c r="A130" s="266"/>
      <c r="B130" s="266"/>
      <c r="C130" s="266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2"/>
      <c r="CT130" s="12"/>
      <c r="CU130" s="12"/>
      <c r="CV130" s="12"/>
      <c r="CW130" s="12"/>
      <c r="CX130" s="12"/>
      <c r="CY130" s="12"/>
    </row>
    <row r="131" spans="1:103" s="272" customFormat="1" ht="13.5">
      <c r="A131" s="266"/>
      <c r="B131" s="266"/>
      <c r="C131" s="266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2"/>
      <c r="CT131" s="12"/>
      <c r="CU131" s="12"/>
      <c r="CV131" s="12"/>
      <c r="CW131" s="12"/>
      <c r="CX131" s="12"/>
      <c r="CY131" s="12"/>
    </row>
    <row r="132" spans="1:103" s="272" customFormat="1" ht="13.5">
      <c r="A132" s="266"/>
      <c r="B132" s="266"/>
      <c r="C132" s="266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  <c r="CS132" s="12"/>
      <c r="CT132" s="12"/>
      <c r="CU132" s="12"/>
      <c r="CV132" s="12"/>
      <c r="CW132" s="12"/>
      <c r="CX132" s="12"/>
      <c r="CY132" s="12"/>
    </row>
    <row r="133" spans="1:103" s="272" customFormat="1" ht="13.5">
      <c r="A133" s="266"/>
      <c r="B133" s="266"/>
      <c r="C133" s="266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12"/>
      <c r="CR133" s="12"/>
      <c r="CS133" s="12"/>
      <c r="CT133" s="12"/>
      <c r="CU133" s="12"/>
      <c r="CV133" s="12"/>
      <c r="CW133" s="12"/>
      <c r="CX133" s="12"/>
      <c r="CY133" s="12"/>
    </row>
    <row r="134" spans="1:103" s="272" customFormat="1" ht="13.5">
      <c r="A134" s="266"/>
      <c r="B134" s="266"/>
      <c r="C134" s="266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  <c r="CR134" s="12"/>
      <c r="CS134" s="12"/>
      <c r="CT134" s="12"/>
      <c r="CU134" s="12"/>
      <c r="CV134" s="12"/>
      <c r="CW134" s="12"/>
      <c r="CX134" s="12"/>
      <c r="CY134" s="12"/>
    </row>
    <row r="135" spans="1:103" s="272" customFormat="1" ht="13.5">
      <c r="A135" s="266"/>
      <c r="B135" s="266"/>
      <c r="C135" s="266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  <c r="CR135" s="12"/>
      <c r="CS135" s="12"/>
      <c r="CT135" s="12"/>
      <c r="CU135" s="12"/>
      <c r="CV135" s="12"/>
      <c r="CW135" s="12"/>
      <c r="CX135" s="12"/>
      <c r="CY135" s="12"/>
    </row>
    <row r="136" spans="1:103" s="272" customFormat="1" ht="13.5">
      <c r="A136" s="266"/>
      <c r="B136" s="266"/>
      <c r="C136" s="266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  <c r="CS136" s="12"/>
      <c r="CT136" s="12"/>
      <c r="CU136" s="12"/>
      <c r="CV136" s="12"/>
      <c r="CW136" s="12"/>
      <c r="CX136" s="12"/>
      <c r="CY136" s="12"/>
    </row>
    <row r="137" spans="1:103" s="272" customFormat="1" ht="13.5">
      <c r="A137" s="266"/>
      <c r="B137" s="266"/>
      <c r="C137" s="266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2"/>
      <c r="CT137" s="12"/>
      <c r="CU137" s="12"/>
      <c r="CV137" s="12"/>
      <c r="CW137" s="12"/>
      <c r="CX137" s="12"/>
      <c r="CY137" s="12"/>
    </row>
    <row r="138" spans="1:103" s="272" customFormat="1" ht="13.5">
      <c r="A138" s="266"/>
      <c r="B138" s="266"/>
      <c r="C138" s="266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  <c r="CR138" s="12"/>
      <c r="CS138" s="12"/>
      <c r="CT138" s="12"/>
      <c r="CU138" s="12"/>
      <c r="CV138" s="12"/>
      <c r="CW138" s="12"/>
      <c r="CX138" s="12"/>
      <c r="CY138" s="12"/>
    </row>
    <row r="139" spans="1:103" s="272" customFormat="1" ht="13.5">
      <c r="A139" s="266"/>
      <c r="B139" s="266"/>
      <c r="C139" s="266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  <c r="CR139" s="12"/>
      <c r="CS139" s="12"/>
      <c r="CT139" s="12"/>
      <c r="CU139" s="12"/>
      <c r="CV139" s="12"/>
      <c r="CW139" s="12"/>
      <c r="CX139" s="12"/>
      <c r="CY139" s="12"/>
    </row>
    <row r="140" spans="1:103" s="272" customFormat="1" ht="13.5">
      <c r="A140" s="266"/>
      <c r="B140" s="266"/>
      <c r="C140" s="266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  <c r="CR140" s="12"/>
      <c r="CS140" s="12"/>
      <c r="CT140" s="12"/>
      <c r="CU140" s="12"/>
      <c r="CV140" s="12"/>
      <c r="CW140" s="12"/>
      <c r="CX140" s="12"/>
      <c r="CY140" s="12"/>
    </row>
    <row r="141" spans="1:103" s="272" customFormat="1" ht="13.5">
      <c r="A141" s="266"/>
      <c r="B141" s="266"/>
      <c r="C141" s="266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  <c r="CN141" s="12"/>
      <c r="CO141" s="12"/>
      <c r="CP141" s="12"/>
      <c r="CQ141" s="12"/>
      <c r="CR141" s="12"/>
      <c r="CS141" s="12"/>
      <c r="CT141" s="12"/>
      <c r="CU141" s="12"/>
      <c r="CV141" s="12"/>
      <c r="CW141" s="12"/>
      <c r="CX141" s="12"/>
      <c r="CY141" s="12"/>
    </row>
    <row r="142" spans="1:103" s="272" customFormat="1" ht="13.5">
      <c r="A142" s="266"/>
      <c r="B142" s="266"/>
      <c r="C142" s="266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  <c r="CI142" s="12"/>
      <c r="CJ142" s="12"/>
      <c r="CK142" s="12"/>
      <c r="CL142" s="12"/>
      <c r="CM142" s="12"/>
      <c r="CN142" s="12"/>
      <c r="CO142" s="12"/>
      <c r="CP142" s="12"/>
      <c r="CQ142" s="12"/>
      <c r="CR142" s="12"/>
      <c r="CS142" s="12"/>
      <c r="CT142" s="12"/>
      <c r="CU142" s="12"/>
      <c r="CV142" s="12"/>
      <c r="CW142" s="12"/>
      <c r="CX142" s="12"/>
      <c r="CY142" s="12"/>
    </row>
    <row r="143" spans="1:103" s="272" customFormat="1" ht="13.5">
      <c r="A143" s="266"/>
      <c r="B143" s="266"/>
      <c r="C143" s="266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  <c r="CG143" s="12"/>
      <c r="CH143" s="12"/>
      <c r="CI143" s="12"/>
      <c r="CJ143" s="12"/>
      <c r="CK143" s="12"/>
      <c r="CL143" s="12"/>
      <c r="CM143" s="12"/>
      <c r="CN143" s="12"/>
      <c r="CO143" s="12"/>
      <c r="CP143" s="12"/>
      <c r="CQ143" s="12"/>
      <c r="CR143" s="12"/>
      <c r="CS143" s="12"/>
      <c r="CT143" s="12"/>
      <c r="CU143" s="12"/>
      <c r="CV143" s="12"/>
      <c r="CW143" s="12"/>
      <c r="CX143" s="12"/>
      <c r="CY143" s="12"/>
    </row>
    <row r="144" spans="1:103" s="272" customFormat="1" ht="13.5">
      <c r="A144" s="266"/>
      <c r="B144" s="266"/>
      <c r="C144" s="266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  <c r="CI144" s="12"/>
      <c r="CJ144" s="12"/>
      <c r="CK144" s="12"/>
      <c r="CL144" s="12"/>
      <c r="CM144" s="12"/>
      <c r="CN144" s="12"/>
      <c r="CO144" s="12"/>
      <c r="CP144" s="12"/>
      <c r="CQ144" s="12"/>
      <c r="CR144" s="12"/>
      <c r="CS144" s="12"/>
      <c r="CT144" s="12"/>
      <c r="CU144" s="12"/>
      <c r="CV144" s="12"/>
      <c r="CW144" s="12"/>
      <c r="CX144" s="12"/>
      <c r="CY144" s="12"/>
    </row>
    <row r="145" spans="1:103" s="272" customFormat="1" ht="13.5">
      <c r="A145" s="266"/>
      <c r="B145" s="266"/>
      <c r="C145" s="266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2"/>
      <c r="CI145" s="12"/>
      <c r="CJ145" s="12"/>
      <c r="CK145" s="12"/>
      <c r="CL145" s="12"/>
      <c r="CM145" s="12"/>
      <c r="CN145" s="12"/>
      <c r="CO145" s="12"/>
      <c r="CP145" s="12"/>
      <c r="CQ145" s="12"/>
      <c r="CR145" s="12"/>
      <c r="CS145" s="12"/>
      <c r="CT145" s="12"/>
      <c r="CU145" s="12"/>
      <c r="CV145" s="12"/>
      <c r="CW145" s="12"/>
      <c r="CX145" s="12"/>
      <c r="CY145" s="12"/>
    </row>
    <row r="146" spans="1:103" s="272" customFormat="1" ht="13.5">
      <c r="A146" s="266"/>
      <c r="B146" s="266"/>
      <c r="C146" s="266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12"/>
      <c r="CH146" s="12"/>
      <c r="CI146" s="12"/>
      <c r="CJ146" s="12"/>
      <c r="CK146" s="12"/>
      <c r="CL146" s="12"/>
      <c r="CM146" s="12"/>
      <c r="CN146" s="12"/>
      <c r="CO146" s="12"/>
      <c r="CP146" s="12"/>
      <c r="CQ146" s="12"/>
      <c r="CR146" s="12"/>
      <c r="CS146" s="12"/>
      <c r="CT146" s="12"/>
      <c r="CU146" s="12"/>
      <c r="CV146" s="12"/>
      <c r="CW146" s="12"/>
      <c r="CX146" s="12"/>
      <c r="CY146" s="12"/>
    </row>
    <row r="147" spans="1:103" s="272" customFormat="1" ht="13.5">
      <c r="A147" s="266"/>
      <c r="B147" s="266"/>
      <c r="C147" s="266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  <c r="CE147" s="12"/>
      <c r="CF147" s="12"/>
      <c r="CG147" s="12"/>
      <c r="CH147" s="12"/>
      <c r="CI147" s="12"/>
      <c r="CJ147" s="12"/>
      <c r="CK147" s="12"/>
      <c r="CL147" s="12"/>
      <c r="CM147" s="12"/>
      <c r="CN147" s="12"/>
      <c r="CO147" s="12"/>
      <c r="CP147" s="12"/>
      <c r="CQ147" s="12"/>
      <c r="CR147" s="12"/>
      <c r="CS147" s="12"/>
      <c r="CT147" s="12"/>
      <c r="CU147" s="12"/>
      <c r="CV147" s="12"/>
      <c r="CW147" s="12"/>
      <c r="CX147" s="12"/>
      <c r="CY147" s="12"/>
    </row>
    <row r="148" spans="1:103" s="272" customFormat="1" ht="13.5">
      <c r="A148" s="266"/>
      <c r="B148" s="266"/>
      <c r="C148" s="266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  <c r="CI148" s="12"/>
      <c r="CJ148" s="12"/>
      <c r="CK148" s="12"/>
      <c r="CL148" s="12"/>
      <c r="CM148" s="12"/>
      <c r="CN148" s="12"/>
      <c r="CO148" s="12"/>
      <c r="CP148" s="12"/>
      <c r="CQ148" s="12"/>
      <c r="CR148" s="12"/>
      <c r="CS148" s="12"/>
      <c r="CT148" s="12"/>
      <c r="CU148" s="12"/>
      <c r="CV148" s="12"/>
      <c r="CW148" s="12"/>
      <c r="CX148" s="12"/>
      <c r="CY148" s="12"/>
    </row>
    <row r="149" spans="1:103" s="272" customFormat="1" ht="13.5">
      <c r="A149" s="266"/>
      <c r="B149" s="266"/>
      <c r="C149" s="266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  <c r="CE149" s="12"/>
      <c r="CF149" s="12"/>
      <c r="CG149" s="12"/>
      <c r="CH149" s="12"/>
      <c r="CI149" s="12"/>
      <c r="CJ149" s="12"/>
      <c r="CK149" s="12"/>
      <c r="CL149" s="12"/>
      <c r="CM149" s="12"/>
      <c r="CN149" s="12"/>
      <c r="CO149" s="12"/>
      <c r="CP149" s="12"/>
      <c r="CQ149" s="12"/>
      <c r="CR149" s="12"/>
      <c r="CS149" s="12"/>
      <c r="CT149" s="12"/>
      <c r="CU149" s="12"/>
      <c r="CV149" s="12"/>
      <c r="CW149" s="12"/>
      <c r="CX149" s="12"/>
      <c r="CY149" s="12"/>
    </row>
    <row r="150" spans="1:103" s="272" customFormat="1" ht="13.5">
      <c r="A150" s="266"/>
      <c r="B150" s="266"/>
      <c r="C150" s="266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2"/>
      <c r="CE150" s="12"/>
      <c r="CF150" s="12"/>
      <c r="CG150" s="12"/>
      <c r="CH150" s="12"/>
      <c r="CI150" s="12"/>
      <c r="CJ150" s="12"/>
      <c r="CK150" s="12"/>
      <c r="CL150" s="12"/>
      <c r="CM150" s="12"/>
      <c r="CN150" s="12"/>
      <c r="CO150" s="12"/>
      <c r="CP150" s="12"/>
      <c r="CQ150" s="12"/>
      <c r="CR150" s="12"/>
      <c r="CS150" s="12"/>
      <c r="CT150" s="12"/>
      <c r="CU150" s="12"/>
      <c r="CV150" s="12"/>
      <c r="CW150" s="12"/>
      <c r="CX150" s="12"/>
      <c r="CY150" s="12"/>
    </row>
    <row r="151" spans="1:103" s="272" customFormat="1" ht="13.5">
      <c r="A151" s="266"/>
      <c r="B151" s="266"/>
      <c r="C151" s="266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  <c r="CE151" s="12"/>
      <c r="CF151" s="12"/>
      <c r="CG151" s="12"/>
      <c r="CH151" s="12"/>
      <c r="CI151" s="12"/>
      <c r="CJ151" s="12"/>
      <c r="CK151" s="12"/>
      <c r="CL151" s="12"/>
      <c r="CM151" s="12"/>
      <c r="CN151" s="12"/>
      <c r="CO151" s="12"/>
      <c r="CP151" s="12"/>
      <c r="CQ151" s="12"/>
      <c r="CR151" s="12"/>
      <c r="CS151" s="12"/>
      <c r="CT151" s="12"/>
      <c r="CU151" s="12"/>
      <c r="CV151" s="12"/>
      <c r="CW151" s="12"/>
      <c r="CX151" s="12"/>
      <c r="CY151" s="12"/>
    </row>
    <row r="152" spans="1:103" s="272" customFormat="1" ht="13.5">
      <c r="A152" s="266"/>
      <c r="B152" s="266"/>
      <c r="C152" s="266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  <c r="CE152" s="12"/>
      <c r="CF152" s="12"/>
      <c r="CG152" s="12"/>
      <c r="CH152" s="12"/>
      <c r="CI152" s="12"/>
      <c r="CJ152" s="12"/>
      <c r="CK152" s="12"/>
      <c r="CL152" s="12"/>
      <c r="CM152" s="12"/>
      <c r="CN152" s="12"/>
      <c r="CO152" s="12"/>
      <c r="CP152" s="12"/>
      <c r="CQ152" s="12"/>
      <c r="CR152" s="12"/>
      <c r="CS152" s="12"/>
      <c r="CT152" s="12"/>
      <c r="CU152" s="12"/>
      <c r="CV152" s="12"/>
      <c r="CW152" s="12"/>
      <c r="CX152" s="12"/>
      <c r="CY152" s="12"/>
    </row>
    <row r="153" spans="1:103" s="272" customFormat="1" ht="13.5">
      <c r="A153" s="266"/>
      <c r="B153" s="266"/>
      <c r="C153" s="266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  <c r="CE153" s="12"/>
      <c r="CF153" s="12"/>
      <c r="CG153" s="12"/>
      <c r="CH153" s="12"/>
      <c r="CI153" s="12"/>
      <c r="CJ153" s="12"/>
      <c r="CK153" s="12"/>
      <c r="CL153" s="12"/>
      <c r="CM153" s="12"/>
      <c r="CN153" s="12"/>
      <c r="CO153" s="12"/>
      <c r="CP153" s="12"/>
      <c r="CQ153" s="12"/>
      <c r="CR153" s="12"/>
      <c r="CS153" s="12"/>
      <c r="CT153" s="12"/>
      <c r="CU153" s="12"/>
      <c r="CV153" s="12"/>
      <c r="CW153" s="12"/>
      <c r="CX153" s="12"/>
      <c r="CY153" s="12"/>
    </row>
    <row r="154" spans="1:103" s="272" customFormat="1" ht="13.5">
      <c r="A154" s="266"/>
      <c r="B154" s="266"/>
      <c r="C154" s="266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  <c r="CE154" s="12"/>
      <c r="CF154" s="12"/>
      <c r="CG154" s="12"/>
      <c r="CH154" s="12"/>
      <c r="CI154" s="12"/>
      <c r="CJ154" s="12"/>
      <c r="CK154" s="12"/>
      <c r="CL154" s="12"/>
      <c r="CM154" s="12"/>
      <c r="CN154" s="12"/>
      <c r="CO154" s="12"/>
      <c r="CP154" s="12"/>
      <c r="CQ154" s="12"/>
      <c r="CR154" s="12"/>
      <c r="CS154" s="12"/>
      <c r="CT154" s="12"/>
      <c r="CU154" s="12"/>
      <c r="CV154" s="12"/>
      <c r="CW154" s="12"/>
      <c r="CX154" s="12"/>
      <c r="CY154" s="12"/>
    </row>
    <row r="155" spans="1:103" s="272" customFormat="1" ht="13.5">
      <c r="A155" s="266"/>
      <c r="B155" s="266"/>
      <c r="C155" s="266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  <c r="CE155" s="12"/>
      <c r="CF155" s="12"/>
      <c r="CG155" s="12"/>
      <c r="CH155" s="12"/>
      <c r="CI155" s="12"/>
      <c r="CJ155" s="12"/>
      <c r="CK155" s="12"/>
      <c r="CL155" s="12"/>
      <c r="CM155" s="12"/>
      <c r="CN155" s="12"/>
      <c r="CO155" s="12"/>
      <c r="CP155" s="12"/>
      <c r="CQ155" s="12"/>
      <c r="CR155" s="12"/>
      <c r="CS155" s="12"/>
      <c r="CT155" s="12"/>
      <c r="CU155" s="12"/>
      <c r="CV155" s="12"/>
      <c r="CW155" s="12"/>
      <c r="CX155" s="12"/>
      <c r="CY155" s="12"/>
    </row>
    <row r="156" spans="1:103" s="272" customFormat="1" ht="13.5">
      <c r="A156" s="266"/>
      <c r="B156" s="266"/>
      <c r="C156" s="266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  <c r="CE156" s="12"/>
      <c r="CF156" s="12"/>
      <c r="CG156" s="12"/>
      <c r="CH156" s="12"/>
      <c r="CI156" s="12"/>
      <c r="CJ156" s="12"/>
      <c r="CK156" s="12"/>
      <c r="CL156" s="12"/>
      <c r="CM156" s="12"/>
      <c r="CN156" s="12"/>
      <c r="CO156" s="12"/>
      <c r="CP156" s="12"/>
      <c r="CQ156" s="12"/>
      <c r="CR156" s="12"/>
      <c r="CS156" s="12"/>
      <c r="CT156" s="12"/>
      <c r="CU156" s="12"/>
      <c r="CV156" s="12"/>
      <c r="CW156" s="12"/>
      <c r="CX156" s="12"/>
      <c r="CY156" s="12"/>
    </row>
    <row r="157" spans="1:103" s="272" customFormat="1" ht="13.5">
      <c r="A157" s="266"/>
      <c r="B157" s="266"/>
      <c r="C157" s="266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  <c r="CE157" s="12"/>
      <c r="CF157" s="12"/>
      <c r="CG157" s="12"/>
      <c r="CH157" s="12"/>
      <c r="CI157" s="12"/>
      <c r="CJ157" s="12"/>
      <c r="CK157" s="12"/>
      <c r="CL157" s="12"/>
      <c r="CM157" s="12"/>
      <c r="CN157" s="12"/>
      <c r="CO157" s="12"/>
      <c r="CP157" s="12"/>
      <c r="CQ157" s="12"/>
      <c r="CR157" s="12"/>
      <c r="CS157" s="12"/>
      <c r="CT157" s="12"/>
      <c r="CU157" s="12"/>
      <c r="CV157" s="12"/>
      <c r="CW157" s="12"/>
      <c r="CX157" s="12"/>
      <c r="CY157" s="12"/>
    </row>
    <row r="158" spans="1:103" s="272" customFormat="1" ht="13.5">
      <c r="A158" s="266"/>
      <c r="B158" s="266"/>
      <c r="C158" s="266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  <c r="CG158" s="12"/>
      <c r="CH158" s="12"/>
      <c r="CI158" s="12"/>
      <c r="CJ158" s="12"/>
      <c r="CK158" s="12"/>
      <c r="CL158" s="12"/>
      <c r="CM158" s="12"/>
      <c r="CN158" s="12"/>
      <c r="CO158" s="12"/>
      <c r="CP158" s="12"/>
      <c r="CQ158" s="12"/>
      <c r="CR158" s="12"/>
      <c r="CS158" s="12"/>
      <c r="CT158" s="12"/>
      <c r="CU158" s="12"/>
      <c r="CV158" s="12"/>
      <c r="CW158" s="12"/>
      <c r="CX158" s="12"/>
      <c r="CY158" s="12"/>
    </row>
    <row r="159" spans="1:103" s="272" customFormat="1" ht="13.5">
      <c r="A159" s="266"/>
      <c r="B159" s="266"/>
      <c r="C159" s="266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  <c r="CE159" s="12"/>
      <c r="CF159" s="12"/>
      <c r="CG159" s="12"/>
      <c r="CH159" s="12"/>
      <c r="CI159" s="12"/>
      <c r="CJ159" s="12"/>
      <c r="CK159" s="12"/>
      <c r="CL159" s="12"/>
      <c r="CM159" s="12"/>
      <c r="CN159" s="12"/>
      <c r="CO159" s="12"/>
      <c r="CP159" s="12"/>
      <c r="CQ159" s="12"/>
      <c r="CR159" s="12"/>
      <c r="CS159" s="12"/>
      <c r="CT159" s="12"/>
      <c r="CU159" s="12"/>
      <c r="CV159" s="12"/>
      <c r="CW159" s="12"/>
      <c r="CX159" s="12"/>
      <c r="CY159" s="12"/>
    </row>
    <row r="160" spans="1:103" s="272" customFormat="1" ht="13.5">
      <c r="A160" s="266"/>
      <c r="B160" s="266"/>
      <c r="C160" s="266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2"/>
      <c r="CE160" s="12"/>
      <c r="CF160" s="12"/>
      <c r="CG160" s="12"/>
      <c r="CH160" s="12"/>
      <c r="CI160" s="12"/>
      <c r="CJ160" s="12"/>
      <c r="CK160" s="12"/>
      <c r="CL160" s="12"/>
      <c r="CM160" s="12"/>
      <c r="CN160" s="12"/>
      <c r="CO160" s="12"/>
      <c r="CP160" s="12"/>
      <c r="CQ160" s="12"/>
      <c r="CR160" s="12"/>
      <c r="CS160" s="12"/>
      <c r="CT160" s="12"/>
      <c r="CU160" s="12"/>
      <c r="CV160" s="12"/>
      <c r="CW160" s="12"/>
      <c r="CX160" s="12"/>
      <c r="CY160" s="12"/>
    </row>
    <row r="161" spans="1:103" s="272" customFormat="1" ht="13.5">
      <c r="A161" s="266"/>
      <c r="B161" s="266"/>
      <c r="C161" s="266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  <c r="CG161" s="12"/>
      <c r="CH161" s="12"/>
      <c r="CI161" s="12"/>
      <c r="CJ161" s="12"/>
      <c r="CK161" s="12"/>
      <c r="CL161" s="12"/>
      <c r="CM161" s="12"/>
      <c r="CN161" s="12"/>
      <c r="CO161" s="12"/>
      <c r="CP161" s="12"/>
      <c r="CQ161" s="12"/>
      <c r="CR161" s="12"/>
      <c r="CS161" s="12"/>
      <c r="CT161" s="12"/>
      <c r="CU161" s="12"/>
      <c r="CV161" s="12"/>
      <c r="CW161" s="12"/>
      <c r="CX161" s="12"/>
      <c r="CY161" s="12"/>
    </row>
    <row r="162" spans="1:103" s="272" customFormat="1" ht="13.5">
      <c r="A162" s="266"/>
      <c r="B162" s="266"/>
      <c r="C162" s="266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  <c r="CE162" s="12"/>
      <c r="CF162" s="12"/>
      <c r="CG162" s="12"/>
      <c r="CH162" s="12"/>
      <c r="CI162" s="12"/>
      <c r="CJ162" s="12"/>
      <c r="CK162" s="12"/>
      <c r="CL162" s="12"/>
      <c r="CM162" s="12"/>
      <c r="CN162" s="12"/>
      <c r="CO162" s="12"/>
      <c r="CP162" s="12"/>
      <c r="CQ162" s="12"/>
      <c r="CR162" s="12"/>
      <c r="CS162" s="12"/>
      <c r="CT162" s="12"/>
      <c r="CU162" s="12"/>
      <c r="CV162" s="12"/>
      <c r="CW162" s="12"/>
      <c r="CX162" s="12"/>
      <c r="CY162" s="12"/>
    </row>
    <row r="163" spans="1:103" s="272" customFormat="1" ht="13.5">
      <c r="A163" s="266"/>
      <c r="B163" s="266"/>
      <c r="C163" s="266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  <c r="CE163" s="12"/>
      <c r="CF163" s="12"/>
      <c r="CG163" s="12"/>
      <c r="CH163" s="12"/>
      <c r="CI163" s="12"/>
      <c r="CJ163" s="12"/>
      <c r="CK163" s="12"/>
      <c r="CL163" s="12"/>
      <c r="CM163" s="12"/>
      <c r="CN163" s="12"/>
      <c r="CO163" s="12"/>
      <c r="CP163" s="12"/>
      <c r="CQ163" s="12"/>
      <c r="CR163" s="12"/>
      <c r="CS163" s="12"/>
      <c r="CT163" s="12"/>
      <c r="CU163" s="12"/>
      <c r="CV163" s="12"/>
      <c r="CW163" s="12"/>
      <c r="CX163" s="12"/>
      <c r="CY163" s="12"/>
    </row>
    <row r="164" spans="1:103" s="272" customFormat="1" ht="13.5">
      <c r="A164" s="266"/>
      <c r="B164" s="266"/>
      <c r="C164" s="266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D164" s="12"/>
      <c r="CE164" s="12"/>
      <c r="CF164" s="12"/>
      <c r="CG164" s="12"/>
      <c r="CH164" s="12"/>
      <c r="CI164" s="12"/>
      <c r="CJ164" s="12"/>
      <c r="CK164" s="12"/>
      <c r="CL164" s="12"/>
      <c r="CM164" s="12"/>
      <c r="CN164" s="12"/>
      <c r="CO164" s="12"/>
      <c r="CP164" s="12"/>
      <c r="CQ164" s="12"/>
      <c r="CR164" s="12"/>
      <c r="CS164" s="12"/>
      <c r="CT164" s="12"/>
      <c r="CU164" s="12"/>
      <c r="CV164" s="12"/>
      <c r="CW164" s="12"/>
      <c r="CX164" s="12"/>
      <c r="CY164" s="12"/>
    </row>
    <row r="165" spans="1:103" s="272" customFormat="1" ht="13.5">
      <c r="A165" s="266"/>
      <c r="B165" s="266"/>
      <c r="C165" s="266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  <c r="CC165" s="12"/>
      <c r="CD165" s="12"/>
      <c r="CE165" s="12"/>
      <c r="CF165" s="12"/>
      <c r="CG165" s="12"/>
      <c r="CH165" s="12"/>
      <c r="CI165" s="12"/>
      <c r="CJ165" s="12"/>
      <c r="CK165" s="12"/>
      <c r="CL165" s="12"/>
      <c r="CM165" s="12"/>
      <c r="CN165" s="12"/>
      <c r="CO165" s="12"/>
      <c r="CP165" s="12"/>
      <c r="CQ165" s="12"/>
      <c r="CR165" s="12"/>
      <c r="CS165" s="12"/>
      <c r="CT165" s="12"/>
      <c r="CU165" s="12"/>
      <c r="CV165" s="12"/>
      <c r="CW165" s="12"/>
      <c r="CX165" s="12"/>
      <c r="CY165" s="12"/>
    </row>
    <row r="166" spans="1:103" s="272" customFormat="1" ht="13.5">
      <c r="A166" s="266"/>
      <c r="B166" s="266"/>
      <c r="C166" s="266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  <c r="CA166" s="12"/>
      <c r="CB166" s="12"/>
      <c r="CC166" s="12"/>
      <c r="CD166" s="12"/>
      <c r="CE166" s="12"/>
      <c r="CF166" s="12"/>
      <c r="CG166" s="12"/>
      <c r="CH166" s="12"/>
      <c r="CI166" s="12"/>
      <c r="CJ166" s="12"/>
      <c r="CK166" s="12"/>
      <c r="CL166" s="12"/>
      <c r="CM166" s="12"/>
      <c r="CN166" s="12"/>
      <c r="CO166" s="12"/>
      <c r="CP166" s="12"/>
      <c r="CQ166" s="12"/>
      <c r="CR166" s="12"/>
      <c r="CS166" s="12"/>
      <c r="CT166" s="12"/>
      <c r="CU166" s="12"/>
      <c r="CV166" s="12"/>
      <c r="CW166" s="12"/>
      <c r="CX166" s="12"/>
      <c r="CY166" s="12"/>
    </row>
    <row r="167" spans="1:103" s="272" customFormat="1" ht="13.5">
      <c r="A167" s="266"/>
      <c r="B167" s="266"/>
      <c r="C167" s="266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  <c r="CB167" s="12"/>
      <c r="CC167" s="12"/>
      <c r="CD167" s="12"/>
      <c r="CE167" s="12"/>
      <c r="CF167" s="12"/>
      <c r="CG167" s="12"/>
      <c r="CH167" s="12"/>
      <c r="CI167" s="12"/>
      <c r="CJ167" s="12"/>
      <c r="CK167" s="12"/>
      <c r="CL167" s="12"/>
      <c r="CM167" s="12"/>
      <c r="CN167" s="12"/>
      <c r="CO167" s="12"/>
      <c r="CP167" s="12"/>
      <c r="CQ167" s="12"/>
      <c r="CR167" s="12"/>
      <c r="CS167" s="12"/>
      <c r="CT167" s="12"/>
      <c r="CU167" s="12"/>
      <c r="CV167" s="12"/>
      <c r="CW167" s="12"/>
      <c r="CX167" s="12"/>
      <c r="CY167" s="12"/>
    </row>
    <row r="168" spans="1:103" s="272" customFormat="1" ht="13.5">
      <c r="A168" s="266"/>
      <c r="B168" s="266"/>
      <c r="C168" s="266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  <c r="CC168" s="12"/>
      <c r="CD168" s="12"/>
      <c r="CE168" s="12"/>
      <c r="CF168" s="12"/>
      <c r="CG168" s="12"/>
      <c r="CH168" s="12"/>
      <c r="CI168" s="12"/>
      <c r="CJ168" s="12"/>
      <c r="CK168" s="12"/>
      <c r="CL168" s="12"/>
      <c r="CM168" s="12"/>
      <c r="CN168" s="12"/>
      <c r="CO168" s="12"/>
      <c r="CP168" s="12"/>
      <c r="CQ168" s="12"/>
      <c r="CR168" s="12"/>
      <c r="CS168" s="12"/>
      <c r="CT168" s="12"/>
      <c r="CU168" s="12"/>
      <c r="CV168" s="12"/>
      <c r="CW168" s="12"/>
      <c r="CX168" s="12"/>
      <c r="CY168" s="12"/>
    </row>
    <row r="169" spans="1:103" s="272" customFormat="1" ht="13.5">
      <c r="A169" s="266"/>
      <c r="B169" s="266"/>
      <c r="C169" s="266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  <c r="CG169" s="12"/>
      <c r="CH169" s="12"/>
      <c r="CI169" s="12"/>
      <c r="CJ169" s="12"/>
      <c r="CK169" s="12"/>
      <c r="CL169" s="12"/>
      <c r="CM169" s="12"/>
      <c r="CN169" s="12"/>
      <c r="CO169" s="12"/>
      <c r="CP169" s="12"/>
      <c r="CQ169" s="12"/>
      <c r="CR169" s="12"/>
      <c r="CS169" s="12"/>
      <c r="CT169" s="12"/>
      <c r="CU169" s="12"/>
      <c r="CV169" s="12"/>
      <c r="CW169" s="12"/>
      <c r="CX169" s="12"/>
      <c r="CY169" s="12"/>
    </row>
    <row r="170" spans="1:103" s="272" customFormat="1" ht="13.5">
      <c r="A170" s="266"/>
      <c r="B170" s="266"/>
      <c r="C170" s="266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  <c r="CC170" s="12"/>
      <c r="CD170" s="12"/>
      <c r="CE170" s="12"/>
      <c r="CF170" s="12"/>
      <c r="CG170" s="12"/>
      <c r="CH170" s="12"/>
      <c r="CI170" s="12"/>
      <c r="CJ170" s="12"/>
      <c r="CK170" s="12"/>
      <c r="CL170" s="12"/>
      <c r="CM170" s="12"/>
      <c r="CN170" s="12"/>
      <c r="CO170" s="12"/>
      <c r="CP170" s="12"/>
      <c r="CQ170" s="12"/>
      <c r="CR170" s="12"/>
      <c r="CS170" s="12"/>
      <c r="CT170" s="12"/>
      <c r="CU170" s="12"/>
      <c r="CV170" s="12"/>
      <c r="CW170" s="12"/>
      <c r="CX170" s="12"/>
      <c r="CY170" s="12"/>
    </row>
    <row r="171" spans="1:103" s="272" customFormat="1" ht="13.5">
      <c r="A171" s="266"/>
      <c r="B171" s="266"/>
      <c r="C171" s="266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  <c r="CB171" s="12"/>
      <c r="CC171" s="12"/>
      <c r="CD171" s="12"/>
      <c r="CE171" s="12"/>
      <c r="CF171" s="12"/>
      <c r="CG171" s="12"/>
      <c r="CH171" s="12"/>
      <c r="CI171" s="12"/>
      <c r="CJ171" s="12"/>
      <c r="CK171" s="12"/>
      <c r="CL171" s="12"/>
      <c r="CM171" s="12"/>
      <c r="CN171" s="12"/>
      <c r="CO171" s="12"/>
      <c r="CP171" s="12"/>
      <c r="CQ171" s="12"/>
      <c r="CR171" s="12"/>
      <c r="CS171" s="12"/>
      <c r="CT171" s="12"/>
      <c r="CU171" s="12"/>
      <c r="CV171" s="12"/>
      <c r="CW171" s="12"/>
      <c r="CX171" s="12"/>
      <c r="CY171" s="12"/>
    </row>
    <row r="172" spans="1:103" s="272" customFormat="1" ht="13.5">
      <c r="A172" s="266"/>
      <c r="B172" s="266"/>
      <c r="C172" s="266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  <c r="CA172" s="12"/>
      <c r="CB172" s="12"/>
      <c r="CC172" s="12"/>
      <c r="CD172" s="12"/>
      <c r="CE172" s="12"/>
      <c r="CF172" s="12"/>
      <c r="CG172" s="12"/>
      <c r="CH172" s="12"/>
      <c r="CI172" s="12"/>
      <c r="CJ172" s="12"/>
      <c r="CK172" s="12"/>
      <c r="CL172" s="12"/>
      <c r="CM172" s="12"/>
      <c r="CN172" s="12"/>
      <c r="CO172" s="12"/>
      <c r="CP172" s="12"/>
      <c r="CQ172" s="12"/>
      <c r="CR172" s="12"/>
      <c r="CS172" s="12"/>
      <c r="CT172" s="12"/>
      <c r="CU172" s="12"/>
      <c r="CV172" s="12"/>
      <c r="CW172" s="12"/>
      <c r="CX172" s="12"/>
      <c r="CY172" s="12"/>
    </row>
    <row r="173" spans="1:103" s="272" customFormat="1" ht="13.5">
      <c r="A173" s="266"/>
      <c r="B173" s="266"/>
      <c r="C173" s="266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  <c r="CA173" s="12"/>
      <c r="CB173" s="12"/>
      <c r="CC173" s="12"/>
      <c r="CD173" s="12"/>
      <c r="CE173" s="12"/>
      <c r="CF173" s="12"/>
      <c r="CG173" s="12"/>
      <c r="CH173" s="12"/>
      <c r="CI173" s="12"/>
      <c r="CJ173" s="12"/>
      <c r="CK173" s="12"/>
      <c r="CL173" s="12"/>
      <c r="CM173" s="12"/>
      <c r="CN173" s="12"/>
      <c r="CO173" s="12"/>
      <c r="CP173" s="12"/>
      <c r="CQ173" s="12"/>
      <c r="CR173" s="12"/>
      <c r="CS173" s="12"/>
      <c r="CT173" s="12"/>
      <c r="CU173" s="12"/>
      <c r="CV173" s="12"/>
      <c r="CW173" s="12"/>
      <c r="CX173" s="12"/>
      <c r="CY173" s="12"/>
    </row>
    <row r="174" spans="1:103" s="272" customFormat="1" ht="13.5">
      <c r="A174" s="266"/>
      <c r="B174" s="266"/>
      <c r="C174" s="266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  <c r="CA174" s="12"/>
      <c r="CB174" s="12"/>
      <c r="CC174" s="12"/>
      <c r="CD174" s="12"/>
      <c r="CE174" s="12"/>
      <c r="CF174" s="12"/>
      <c r="CG174" s="12"/>
      <c r="CH174" s="12"/>
      <c r="CI174" s="12"/>
      <c r="CJ174" s="12"/>
      <c r="CK174" s="12"/>
      <c r="CL174" s="12"/>
      <c r="CM174" s="12"/>
      <c r="CN174" s="12"/>
      <c r="CO174" s="12"/>
      <c r="CP174" s="12"/>
      <c r="CQ174" s="12"/>
      <c r="CR174" s="12"/>
      <c r="CS174" s="12"/>
      <c r="CT174" s="12"/>
      <c r="CU174" s="12"/>
      <c r="CV174" s="12"/>
      <c r="CW174" s="12"/>
      <c r="CX174" s="12"/>
      <c r="CY174" s="12"/>
    </row>
    <row r="175" spans="1:103" s="272" customFormat="1" ht="13.5">
      <c r="A175" s="266"/>
      <c r="B175" s="266"/>
      <c r="C175" s="266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  <c r="CA175" s="12"/>
      <c r="CB175" s="12"/>
      <c r="CC175" s="12"/>
      <c r="CD175" s="12"/>
      <c r="CE175" s="12"/>
      <c r="CF175" s="12"/>
      <c r="CG175" s="12"/>
      <c r="CH175" s="12"/>
      <c r="CI175" s="12"/>
      <c r="CJ175" s="12"/>
      <c r="CK175" s="12"/>
      <c r="CL175" s="12"/>
      <c r="CM175" s="12"/>
      <c r="CN175" s="12"/>
      <c r="CO175" s="12"/>
      <c r="CP175" s="12"/>
      <c r="CQ175" s="12"/>
      <c r="CR175" s="12"/>
      <c r="CS175" s="12"/>
      <c r="CT175" s="12"/>
      <c r="CU175" s="12"/>
      <c r="CV175" s="12"/>
      <c r="CW175" s="12"/>
      <c r="CX175" s="12"/>
      <c r="CY175" s="12"/>
    </row>
    <row r="176" spans="1:103" s="272" customFormat="1" ht="13.5">
      <c r="A176" s="266"/>
      <c r="B176" s="266"/>
      <c r="C176" s="266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  <c r="CA176" s="12"/>
      <c r="CB176" s="12"/>
      <c r="CC176" s="12"/>
      <c r="CD176" s="12"/>
      <c r="CE176" s="12"/>
      <c r="CF176" s="12"/>
      <c r="CG176" s="12"/>
      <c r="CH176" s="12"/>
      <c r="CI176" s="12"/>
      <c r="CJ176" s="12"/>
      <c r="CK176" s="12"/>
      <c r="CL176" s="12"/>
      <c r="CM176" s="12"/>
      <c r="CN176" s="12"/>
      <c r="CO176" s="12"/>
      <c r="CP176" s="12"/>
      <c r="CQ176" s="12"/>
      <c r="CR176" s="12"/>
      <c r="CS176" s="12"/>
      <c r="CT176" s="12"/>
      <c r="CU176" s="12"/>
      <c r="CV176" s="12"/>
      <c r="CW176" s="12"/>
      <c r="CX176" s="12"/>
      <c r="CY176" s="12"/>
    </row>
    <row r="177" spans="1:103" s="272" customFormat="1" ht="13.5">
      <c r="A177" s="266"/>
      <c r="B177" s="266"/>
      <c r="C177" s="266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  <c r="CA177" s="12"/>
      <c r="CB177" s="12"/>
      <c r="CC177" s="12"/>
      <c r="CD177" s="12"/>
      <c r="CE177" s="12"/>
      <c r="CF177" s="12"/>
      <c r="CG177" s="12"/>
      <c r="CH177" s="12"/>
      <c r="CI177" s="12"/>
      <c r="CJ177" s="12"/>
      <c r="CK177" s="12"/>
      <c r="CL177" s="12"/>
      <c r="CM177" s="12"/>
      <c r="CN177" s="12"/>
      <c r="CO177" s="12"/>
      <c r="CP177" s="12"/>
      <c r="CQ177" s="12"/>
      <c r="CR177" s="12"/>
      <c r="CS177" s="12"/>
      <c r="CT177" s="12"/>
      <c r="CU177" s="12"/>
      <c r="CV177" s="12"/>
      <c r="CW177" s="12"/>
      <c r="CX177" s="12"/>
      <c r="CY177" s="12"/>
    </row>
    <row r="178" spans="1:103" s="272" customFormat="1" ht="13.5">
      <c r="A178" s="266"/>
      <c r="B178" s="266"/>
      <c r="C178" s="266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  <c r="CA178" s="12"/>
      <c r="CB178" s="12"/>
      <c r="CC178" s="12"/>
      <c r="CD178" s="12"/>
      <c r="CE178" s="12"/>
      <c r="CF178" s="12"/>
      <c r="CG178" s="12"/>
      <c r="CH178" s="12"/>
      <c r="CI178" s="12"/>
      <c r="CJ178" s="12"/>
      <c r="CK178" s="12"/>
      <c r="CL178" s="12"/>
      <c r="CM178" s="12"/>
      <c r="CN178" s="12"/>
      <c r="CO178" s="12"/>
      <c r="CP178" s="12"/>
      <c r="CQ178" s="12"/>
      <c r="CR178" s="12"/>
      <c r="CS178" s="12"/>
      <c r="CT178" s="12"/>
      <c r="CU178" s="12"/>
      <c r="CV178" s="12"/>
      <c r="CW178" s="12"/>
      <c r="CX178" s="12"/>
      <c r="CY178" s="12"/>
    </row>
    <row r="179" spans="1:103" s="272" customFormat="1" ht="13.5">
      <c r="A179" s="266"/>
      <c r="B179" s="266"/>
      <c r="C179" s="266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  <c r="CA179" s="12"/>
      <c r="CB179" s="12"/>
      <c r="CC179" s="12"/>
      <c r="CD179" s="12"/>
      <c r="CE179" s="12"/>
      <c r="CF179" s="12"/>
      <c r="CG179" s="12"/>
      <c r="CH179" s="12"/>
      <c r="CI179" s="12"/>
      <c r="CJ179" s="12"/>
      <c r="CK179" s="12"/>
      <c r="CL179" s="12"/>
      <c r="CM179" s="12"/>
      <c r="CN179" s="12"/>
      <c r="CO179" s="12"/>
      <c r="CP179" s="12"/>
      <c r="CQ179" s="12"/>
      <c r="CR179" s="12"/>
      <c r="CS179" s="12"/>
      <c r="CT179" s="12"/>
      <c r="CU179" s="12"/>
      <c r="CV179" s="12"/>
      <c r="CW179" s="12"/>
      <c r="CX179" s="12"/>
      <c r="CY179" s="12"/>
    </row>
    <row r="180" spans="1:103" s="272" customFormat="1" ht="13.5">
      <c r="A180" s="266"/>
      <c r="B180" s="266"/>
      <c r="C180" s="266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  <c r="CA180" s="12"/>
      <c r="CB180" s="12"/>
      <c r="CC180" s="12"/>
      <c r="CD180" s="12"/>
      <c r="CE180" s="12"/>
      <c r="CF180" s="12"/>
      <c r="CG180" s="12"/>
      <c r="CH180" s="12"/>
      <c r="CI180" s="12"/>
      <c r="CJ180" s="12"/>
      <c r="CK180" s="12"/>
      <c r="CL180" s="12"/>
      <c r="CM180" s="12"/>
      <c r="CN180" s="12"/>
      <c r="CO180" s="12"/>
      <c r="CP180" s="12"/>
      <c r="CQ180" s="12"/>
      <c r="CR180" s="12"/>
      <c r="CS180" s="12"/>
      <c r="CT180" s="12"/>
      <c r="CU180" s="12"/>
      <c r="CV180" s="12"/>
      <c r="CW180" s="12"/>
      <c r="CX180" s="12"/>
      <c r="CY180" s="12"/>
    </row>
    <row r="181" spans="1:103" s="272" customFormat="1" ht="13.5">
      <c r="A181" s="266"/>
      <c r="B181" s="266"/>
      <c r="C181" s="266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  <c r="CA181" s="12"/>
      <c r="CB181" s="12"/>
      <c r="CC181" s="12"/>
      <c r="CD181" s="12"/>
      <c r="CE181" s="12"/>
      <c r="CF181" s="12"/>
      <c r="CG181" s="12"/>
      <c r="CH181" s="12"/>
      <c r="CI181" s="12"/>
      <c r="CJ181" s="12"/>
      <c r="CK181" s="12"/>
      <c r="CL181" s="12"/>
      <c r="CM181" s="12"/>
      <c r="CN181" s="12"/>
      <c r="CO181" s="12"/>
      <c r="CP181" s="12"/>
      <c r="CQ181" s="12"/>
      <c r="CR181" s="12"/>
      <c r="CS181" s="12"/>
      <c r="CT181" s="12"/>
      <c r="CU181" s="12"/>
      <c r="CV181" s="12"/>
      <c r="CW181" s="12"/>
      <c r="CX181" s="12"/>
      <c r="CY181" s="12"/>
    </row>
    <row r="182" spans="1:103" s="272" customFormat="1" ht="13.5">
      <c r="A182" s="266"/>
      <c r="B182" s="266"/>
      <c r="C182" s="266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  <c r="CA182" s="12"/>
      <c r="CB182" s="12"/>
      <c r="CC182" s="12"/>
      <c r="CD182" s="12"/>
      <c r="CE182" s="12"/>
      <c r="CF182" s="12"/>
      <c r="CG182" s="12"/>
      <c r="CH182" s="12"/>
      <c r="CI182" s="12"/>
      <c r="CJ182" s="12"/>
      <c r="CK182" s="12"/>
      <c r="CL182" s="12"/>
      <c r="CM182" s="12"/>
      <c r="CN182" s="12"/>
      <c r="CO182" s="12"/>
      <c r="CP182" s="12"/>
      <c r="CQ182" s="12"/>
      <c r="CR182" s="12"/>
      <c r="CS182" s="12"/>
      <c r="CT182" s="12"/>
      <c r="CU182" s="12"/>
      <c r="CV182" s="12"/>
      <c r="CW182" s="12"/>
      <c r="CX182" s="12"/>
      <c r="CY182" s="12"/>
    </row>
    <row r="183" spans="1:103" s="272" customFormat="1" ht="13.5">
      <c r="A183" s="266"/>
      <c r="B183" s="266"/>
      <c r="C183" s="266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12"/>
      <c r="CC183" s="12"/>
      <c r="CD183" s="12"/>
      <c r="CE183" s="12"/>
      <c r="CF183" s="12"/>
      <c r="CG183" s="12"/>
      <c r="CH183" s="12"/>
      <c r="CI183" s="12"/>
      <c r="CJ183" s="12"/>
      <c r="CK183" s="12"/>
      <c r="CL183" s="12"/>
      <c r="CM183" s="12"/>
      <c r="CN183" s="12"/>
      <c r="CO183" s="12"/>
      <c r="CP183" s="12"/>
      <c r="CQ183" s="12"/>
      <c r="CR183" s="12"/>
      <c r="CS183" s="12"/>
      <c r="CT183" s="12"/>
      <c r="CU183" s="12"/>
      <c r="CV183" s="12"/>
      <c r="CW183" s="12"/>
      <c r="CX183" s="12"/>
      <c r="CY183" s="12"/>
    </row>
    <row r="184" spans="1:103" s="272" customFormat="1" ht="13.5">
      <c r="A184" s="266"/>
      <c r="B184" s="266"/>
      <c r="C184" s="266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12"/>
      <c r="CB184" s="12"/>
      <c r="CC184" s="12"/>
      <c r="CD184" s="12"/>
      <c r="CE184" s="12"/>
      <c r="CF184" s="12"/>
      <c r="CG184" s="12"/>
      <c r="CH184" s="12"/>
      <c r="CI184" s="12"/>
      <c r="CJ184" s="12"/>
      <c r="CK184" s="12"/>
      <c r="CL184" s="12"/>
      <c r="CM184" s="12"/>
      <c r="CN184" s="12"/>
      <c r="CO184" s="12"/>
      <c r="CP184" s="12"/>
      <c r="CQ184" s="12"/>
      <c r="CR184" s="12"/>
      <c r="CS184" s="12"/>
      <c r="CT184" s="12"/>
      <c r="CU184" s="12"/>
      <c r="CV184" s="12"/>
      <c r="CW184" s="12"/>
      <c r="CX184" s="12"/>
      <c r="CY184" s="12"/>
    </row>
    <row r="185" spans="1:103" s="272" customFormat="1" ht="13.5">
      <c r="A185" s="266"/>
      <c r="B185" s="266"/>
      <c r="C185" s="266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  <c r="CA185" s="12"/>
      <c r="CB185" s="12"/>
      <c r="CC185" s="12"/>
      <c r="CD185" s="12"/>
      <c r="CE185" s="12"/>
      <c r="CF185" s="12"/>
      <c r="CG185" s="12"/>
      <c r="CH185" s="12"/>
      <c r="CI185" s="12"/>
      <c r="CJ185" s="12"/>
      <c r="CK185" s="12"/>
      <c r="CL185" s="12"/>
      <c r="CM185" s="12"/>
      <c r="CN185" s="12"/>
      <c r="CO185" s="12"/>
      <c r="CP185" s="12"/>
      <c r="CQ185" s="12"/>
      <c r="CR185" s="12"/>
      <c r="CS185" s="12"/>
      <c r="CT185" s="12"/>
      <c r="CU185" s="12"/>
      <c r="CV185" s="12"/>
      <c r="CW185" s="12"/>
      <c r="CX185" s="12"/>
      <c r="CY185" s="12"/>
    </row>
    <row r="186" spans="1:103" s="272" customFormat="1" ht="13.5">
      <c r="A186" s="266"/>
      <c r="B186" s="266"/>
      <c r="C186" s="266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  <c r="CA186" s="12"/>
      <c r="CB186" s="12"/>
      <c r="CC186" s="12"/>
      <c r="CD186" s="12"/>
      <c r="CE186" s="12"/>
      <c r="CF186" s="12"/>
      <c r="CG186" s="12"/>
      <c r="CH186" s="12"/>
      <c r="CI186" s="12"/>
      <c r="CJ186" s="12"/>
      <c r="CK186" s="12"/>
      <c r="CL186" s="12"/>
      <c r="CM186" s="12"/>
      <c r="CN186" s="12"/>
      <c r="CO186" s="12"/>
      <c r="CP186" s="12"/>
      <c r="CQ186" s="12"/>
      <c r="CR186" s="12"/>
      <c r="CS186" s="12"/>
      <c r="CT186" s="12"/>
      <c r="CU186" s="12"/>
      <c r="CV186" s="12"/>
      <c r="CW186" s="12"/>
      <c r="CX186" s="12"/>
      <c r="CY186" s="12"/>
    </row>
    <row r="187" spans="1:103" s="272" customFormat="1" ht="13.5">
      <c r="A187" s="266"/>
      <c r="B187" s="266"/>
      <c r="C187" s="266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  <c r="CA187" s="12"/>
      <c r="CB187" s="12"/>
      <c r="CC187" s="12"/>
      <c r="CD187" s="12"/>
      <c r="CE187" s="12"/>
      <c r="CF187" s="12"/>
      <c r="CG187" s="12"/>
      <c r="CH187" s="12"/>
      <c r="CI187" s="12"/>
      <c r="CJ187" s="12"/>
      <c r="CK187" s="12"/>
      <c r="CL187" s="12"/>
      <c r="CM187" s="12"/>
      <c r="CN187" s="12"/>
      <c r="CO187" s="12"/>
      <c r="CP187" s="12"/>
      <c r="CQ187" s="12"/>
      <c r="CR187" s="12"/>
      <c r="CS187" s="12"/>
      <c r="CT187" s="12"/>
      <c r="CU187" s="12"/>
      <c r="CV187" s="12"/>
      <c r="CW187" s="12"/>
      <c r="CX187" s="12"/>
      <c r="CY187" s="12"/>
    </row>
    <row r="188" spans="1:103" s="272" customFormat="1" ht="13.5">
      <c r="A188" s="266"/>
      <c r="B188" s="266"/>
      <c r="C188" s="266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  <c r="CA188" s="12"/>
      <c r="CB188" s="12"/>
      <c r="CC188" s="12"/>
      <c r="CD188" s="12"/>
      <c r="CE188" s="12"/>
      <c r="CF188" s="12"/>
      <c r="CG188" s="12"/>
      <c r="CH188" s="12"/>
      <c r="CI188" s="12"/>
      <c r="CJ188" s="12"/>
      <c r="CK188" s="12"/>
      <c r="CL188" s="12"/>
      <c r="CM188" s="12"/>
      <c r="CN188" s="12"/>
      <c r="CO188" s="12"/>
      <c r="CP188" s="12"/>
      <c r="CQ188" s="12"/>
      <c r="CR188" s="12"/>
      <c r="CS188" s="12"/>
      <c r="CT188" s="12"/>
      <c r="CU188" s="12"/>
      <c r="CV188" s="12"/>
      <c r="CW188" s="12"/>
      <c r="CX188" s="12"/>
      <c r="CY188" s="12"/>
    </row>
    <row r="189" spans="1:103" s="272" customFormat="1" ht="13.5">
      <c r="A189" s="266"/>
      <c r="B189" s="266"/>
      <c r="C189" s="266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  <c r="CA189" s="12"/>
      <c r="CB189" s="12"/>
      <c r="CC189" s="12"/>
      <c r="CD189" s="12"/>
      <c r="CE189" s="12"/>
      <c r="CF189" s="12"/>
      <c r="CG189" s="12"/>
      <c r="CH189" s="12"/>
      <c r="CI189" s="12"/>
      <c r="CJ189" s="12"/>
      <c r="CK189" s="12"/>
      <c r="CL189" s="12"/>
      <c r="CM189" s="12"/>
      <c r="CN189" s="12"/>
      <c r="CO189" s="12"/>
      <c r="CP189" s="12"/>
      <c r="CQ189" s="12"/>
      <c r="CR189" s="12"/>
      <c r="CS189" s="12"/>
      <c r="CT189" s="12"/>
      <c r="CU189" s="12"/>
      <c r="CV189" s="12"/>
      <c r="CW189" s="12"/>
      <c r="CX189" s="12"/>
      <c r="CY189" s="12"/>
    </row>
    <row r="190" spans="1:103" s="272" customFormat="1" ht="13.5">
      <c r="A190" s="266"/>
      <c r="B190" s="266"/>
      <c r="C190" s="266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  <c r="CA190" s="12"/>
      <c r="CB190" s="12"/>
      <c r="CC190" s="12"/>
      <c r="CD190" s="12"/>
      <c r="CE190" s="12"/>
      <c r="CF190" s="12"/>
      <c r="CG190" s="12"/>
      <c r="CH190" s="12"/>
      <c r="CI190" s="12"/>
      <c r="CJ190" s="12"/>
      <c r="CK190" s="12"/>
      <c r="CL190" s="12"/>
      <c r="CM190" s="12"/>
      <c r="CN190" s="12"/>
      <c r="CO190" s="12"/>
      <c r="CP190" s="12"/>
      <c r="CQ190" s="12"/>
      <c r="CR190" s="12"/>
      <c r="CS190" s="12"/>
      <c r="CT190" s="12"/>
      <c r="CU190" s="12"/>
      <c r="CV190" s="12"/>
      <c r="CW190" s="12"/>
      <c r="CX190" s="12"/>
      <c r="CY190" s="12"/>
    </row>
    <row r="191" spans="1:103" s="272" customFormat="1" ht="13.5">
      <c r="A191" s="266"/>
      <c r="B191" s="266"/>
      <c r="C191" s="266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12"/>
      <c r="CB191" s="12"/>
      <c r="CC191" s="12"/>
      <c r="CD191" s="12"/>
      <c r="CE191" s="12"/>
      <c r="CF191" s="12"/>
      <c r="CG191" s="12"/>
      <c r="CH191" s="12"/>
      <c r="CI191" s="12"/>
      <c r="CJ191" s="12"/>
      <c r="CK191" s="12"/>
      <c r="CL191" s="12"/>
      <c r="CM191" s="12"/>
      <c r="CN191" s="12"/>
      <c r="CO191" s="12"/>
      <c r="CP191" s="12"/>
      <c r="CQ191" s="12"/>
      <c r="CR191" s="12"/>
      <c r="CS191" s="12"/>
      <c r="CT191" s="12"/>
      <c r="CU191" s="12"/>
      <c r="CV191" s="12"/>
      <c r="CW191" s="12"/>
      <c r="CX191" s="12"/>
      <c r="CY191" s="12"/>
    </row>
    <row r="192" spans="1:103" s="272" customFormat="1" ht="13.5">
      <c r="A192" s="266"/>
      <c r="B192" s="266"/>
      <c r="C192" s="266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  <c r="CA192" s="12"/>
      <c r="CB192" s="12"/>
      <c r="CC192" s="12"/>
      <c r="CD192" s="12"/>
      <c r="CE192" s="12"/>
      <c r="CF192" s="12"/>
      <c r="CG192" s="12"/>
      <c r="CH192" s="12"/>
      <c r="CI192" s="12"/>
      <c r="CJ192" s="12"/>
      <c r="CK192" s="12"/>
      <c r="CL192" s="12"/>
      <c r="CM192" s="12"/>
      <c r="CN192" s="12"/>
      <c r="CO192" s="12"/>
      <c r="CP192" s="12"/>
      <c r="CQ192" s="12"/>
      <c r="CR192" s="12"/>
      <c r="CS192" s="12"/>
      <c r="CT192" s="12"/>
      <c r="CU192" s="12"/>
      <c r="CV192" s="12"/>
      <c r="CW192" s="12"/>
      <c r="CX192" s="12"/>
      <c r="CY192" s="12"/>
    </row>
    <row r="193" spans="1:103" s="272" customFormat="1" ht="13.5">
      <c r="A193" s="266"/>
      <c r="B193" s="266"/>
      <c r="C193" s="266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  <c r="CA193" s="12"/>
      <c r="CB193" s="12"/>
      <c r="CC193" s="12"/>
      <c r="CD193" s="12"/>
      <c r="CE193" s="12"/>
      <c r="CF193" s="12"/>
      <c r="CG193" s="12"/>
      <c r="CH193" s="12"/>
      <c r="CI193" s="12"/>
      <c r="CJ193" s="12"/>
      <c r="CK193" s="12"/>
      <c r="CL193" s="12"/>
      <c r="CM193" s="12"/>
      <c r="CN193" s="12"/>
      <c r="CO193" s="12"/>
      <c r="CP193" s="12"/>
      <c r="CQ193" s="12"/>
      <c r="CR193" s="12"/>
      <c r="CS193" s="12"/>
      <c r="CT193" s="12"/>
      <c r="CU193" s="12"/>
      <c r="CV193" s="12"/>
      <c r="CW193" s="12"/>
      <c r="CX193" s="12"/>
      <c r="CY193" s="12"/>
    </row>
    <row r="194" spans="1:103" s="272" customFormat="1" ht="13.5">
      <c r="A194" s="266"/>
      <c r="B194" s="266"/>
      <c r="C194" s="266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  <c r="CA194" s="12"/>
      <c r="CB194" s="12"/>
      <c r="CC194" s="12"/>
      <c r="CD194" s="12"/>
      <c r="CE194" s="12"/>
      <c r="CF194" s="12"/>
      <c r="CG194" s="12"/>
      <c r="CH194" s="12"/>
      <c r="CI194" s="12"/>
      <c r="CJ194" s="12"/>
      <c r="CK194" s="12"/>
      <c r="CL194" s="12"/>
      <c r="CM194" s="12"/>
      <c r="CN194" s="12"/>
      <c r="CO194" s="12"/>
      <c r="CP194" s="12"/>
      <c r="CQ194" s="12"/>
      <c r="CR194" s="12"/>
      <c r="CS194" s="12"/>
      <c r="CT194" s="12"/>
      <c r="CU194" s="12"/>
      <c r="CV194" s="12"/>
      <c r="CW194" s="12"/>
      <c r="CX194" s="12"/>
      <c r="CY194" s="12"/>
    </row>
    <row r="195" spans="1:103" s="272" customFormat="1" ht="13.5">
      <c r="A195" s="266"/>
      <c r="B195" s="266"/>
      <c r="C195" s="266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  <c r="CA195" s="12"/>
      <c r="CB195" s="12"/>
      <c r="CC195" s="12"/>
      <c r="CD195" s="12"/>
      <c r="CE195" s="12"/>
      <c r="CF195" s="12"/>
      <c r="CG195" s="12"/>
      <c r="CH195" s="12"/>
      <c r="CI195" s="12"/>
      <c r="CJ195" s="12"/>
      <c r="CK195" s="12"/>
      <c r="CL195" s="12"/>
      <c r="CM195" s="12"/>
      <c r="CN195" s="12"/>
      <c r="CO195" s="12"/>
      <c r="CP195" s="12"/>
      <c r="CQ195" s="12"/>
      <c r="CR195" s="12"/>
      <c r="CS195" s="12"/>
      <c r="CT195" s="12"/>
      <c r="CU195" s="12"/>
      <c r="CV195" s="12"/>
      <c r="CW195" s="12"/>
      <c r="CX195" s="12"/>
      <c r="CY195" s="12"/>
    </row>
    <row r="196" spans="1:103" s="272" customFormat="1" ht="13.5">
      <c r="A196" s="266"/>
      <c r="B196" s="266"/>
      <c r="C196" s="266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  <c r="CA196" s="12"/>
      <c r="CB196" s="12"/>
      <c r="CC196" s="12"/>
      <c r="CD196" s="12"/>
      <c r="CE196" s="12"/>
      <c r="CF196" s="12"/>
      <c r="CG196" s="12"/>
      <c r="CH196" s="12"/>
      <c r="CI196" s="12"/>
      <c r="CJ196" s="12"/>
      <c r="CK196" s="12"/>
      <c r="CL196" s="12"/>
      <c r="CM196" s="12"/>
      <c r="CN196" s="12"/>
      <c r="CO196" s="12"/>
      <c r="CP196" s="12"/>
      <c r="CQ196" s="12"/>
      <c r="CR196" s="12"/>
      <c r="CS196" s="12"/>
      <c r="CT196" s="12"/>
      <c r="CU196" s="12"/>
      <c r="CV196" s="12"/>
      <c r="CW196" s="12"/>
      <c r="CX196" s="12"/>
      <c r="CY196" s="12"/>
    </row>
    <row r="197" spans="1:103" s="272" customFormat="1" ht="13.5">
      <c r="A197" s="266"/>
      <c r="B197" s="266"/>
      <c r="C197" s="266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  <c r="CA197" s="12"/>
      <c r="CB197" s="12"/>
      <c r="CC197" s="12"/>
      <c r="CD197" s="12"/>
      <c r="CE197" s="12"/>
      <c r="CF197" s="12"/>
      <c r="CG197" s="12"/>
      <c r="CH197" s="12"/>
      <c r="CI197" s="12"/>
      <c r="CJ197" s="12"/>
      <c r="CK197" s="12"/>
      <c r="CL197" s="12"/>
      <c r="CM197" s="12"/>
      <c r="CN197" s="12"/>
      <c r="CO197" s="12"/>
      <c r="CP197" s="12"/>
      <c r="CQ197" s="12"/>
      <c r="CR197" s="12"/>
      <c r="CS197" s="12"/>
      <c r="CT197" s="12"/>
      <c r="CU197" s="12"/>
      <c r="CV197" s="12"/>
      <c r="CW197" s="12"/>
      <c r="CX197" s="12"/>
      <c r="CY197" s="12"/>
    </row>
    <row r="198" spans="1:103" s="272" customFormat="1" ht="13.5">
      <c r="A198" s="266"/>
      <c r="B198" s="266"/>
      <c r="C198" s="266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  <c r="CA198" s="12"/>
      <c r="CB198" s="12"/>
      <c r="CC198" s="12"/>
      <c r="CD198" s="12"/>
      <c r="CE198" s="12"/>
      <c r="CF198" s="12"/>
      <c r="CG198" s="12"/>
      <c r="CH198" s="12"/>
      <c r="CI198" s="12"/>
      <c r="CJ198" s="12"/>
      <c r="CK198" s="12"/>
      <c r="CL198" s="12"/>
      <c r="CM198" s="12"/>
      <c r="CN198" s="12"/>
      <c r="CO198" s="12"/>
      <c r="CP198" s="12"/>
      <c r="CQ198" s="12"/>
      <c r="CR198" s="12"/>
      <c r="CS198" s="12"/>
      <c r="CT198" s="12"/>
      <c r="CU198" s="12"/>
      <c r="CV198" s="12"/>
      <c r="CW198" s="12"/>
      <c r="CX198" s="12"/>
      <c r="CY198" s="12"/>
    </row>
    <row r="199" spans="1:103" s="272" customFormat="1" ht="13.5">
      <c r="A199" s="266"/>
      <c r="B199" s="266"/>
      <c r="C199" s="266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  <c r="CA199" s="12"/>
      <c r="CB199" s="12"/>
      <c r="CC199" s="12"/>
      <c r="CD199" s="12"/>
      <c r="CE199" s="12"/>
      <c r="CF199" s="12"/>
      <c r="CG199" s="12"/>
      <c r="CH199" s="12"/>
      <c r="CI199" s="12"/>
      <c r="CJ199" s="12"/>
      <c r="CK199" s="12"/>
      <c r="CL199" s="12"/>
      <c r="CM199" s="12"/>
      <c r="CN199" s="12"/>
      <c r="CO199" s="12"/>
      <c r="CP199" s="12"/>
      <c r="CQ199" s="12"/>
      <c r="CR199" s="12"/>
      <c r="CS199" s="12"/>
      <c r="CT199" s="12"/>
      <c r="CU199" s="12"/>
      <c r="CV199" s="12"/>
      <c r="CW199" s="12"/>
      <c r="CX199" s="12"/>
      <c r="CY199" s="12"/>
    </row>
    <row r="200" spans="1:103" s="272" customFormat="1" ht="13.5">
      <c r="A200" s="266"/>
      <c r="B200" s="266"/>
      <c r="C200" s="266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  <c r="CA200" s="12"/>
      <c r="CB200" s="12"/>
      <c r="CC200" s="12"/>
      <c r="CD200" s="12"/>
      <c r="CE200" s="12"/>
      <c r="CF200" s="12"/>
      <c r="CG200" s="12"/>
      <c r="CH200" s="12"/>
      <c r="CI200" s="12"/>
      <c r="CJ200" s="12"/>
      <c r="CK200" s="12"/>
      <c r="CL200" s="12"/>
      <c r="CM200" s="12"/>
      <c r="CN200" s="12"/>
      <c r="CO200" s="12"/>
      <c r="CP200" s="12"/>
      <c r="CQ200" s="12"/>
      <c r="CR200" s="12"/>
      <c r="CS200" s="12"/>
      <c r="CT200" s="12"/>
      <c r="CU200" s="12"/>
      <c r="CV200" s="12"/>
      <c r="CW200" s="12"/>
      <c r="CX200" s="12"/>
      <c r="CY200" s="12"/>
    </row>
    <row r="201" spans="1:103" s="272" customFormat="1" ht="13.5">
      <c r="A201" s="266"/>
      <c r="B201" s="266"/>
      <c r="C201" s="266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  <c r="CA201" s="12"/>
      <c r="CB201" s="12"/>
      <c r="CC201" s="12"/>
      <c r="CD201" s="12"/>
      <c r="CE201" s="12"/>
      <c r="CF201" s="12"/>
      <c r="CG201" s="12"/>
      <c r="CH201" s="12"/>
      <c r="CI201" s="12"/>
      <c r="CJ201" s="12"/>
      <c r="CK201" s="12"/>
      <c r="CL201" s="12"/>
      <c r="CM201" s="12"/>
      <c r="CN201" s="12"/>
      <c r="CO201" s="12"/>
      <c r="CP201" s="12"/>
      <c r="CQ201" s="12"/>
      <c r="CR201" s="12"/>
      <c r="CS201" s="12"/>
      <c r="CT201" s="12"/>
      <c r="CU201" s="12"/>
      <c r="CV201" s="12"/>
      <c r="CW201" s="12"/>
      <c r="CX201" s="12"/>
      <c r="CY201" s="12"/>
    </row>
    <row r="202" spans="1:103" s="272" customFormat="1" ht="13.5">
      <c r="A202" s="266"/>
      <c r="B202" s="266"/>
      <c r="C202" s="266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  <c r="CA202" s="12"/>
      <c r="CB202" s="12"/>
      <c r="CC202" s="12"/>
      <c r="CD202" s="12"/>
      <c r="CE202" s="12"/>
      <c r="CF202" s="12"/>
      <c r="CG202" s="12"/>
      <c r="CH202" s="12"/>
      <c r="CI202" s="12"/>
      <c r="CJ202" s="12"/>
      <c r="CK202" s="12"/>
      <c r="CL202" s="12"/>
      <c r="CM202" s="12"/>
      <c r="CN202" s="12"/>
      <c r="CO202" s="12"/>
      <c r="CP202" s="12"/>
      <c r="CQ202" s="12"/>
      <c r="CR202" s="12"/>
      <c r="CS202" s="12"/>
      <c r="CT202" s="12"/>
      <c r="CU202" s="12"/>
      <c r="CV202" s="12"/>
      <c r="CW202" s="12"/>
      <c r="CX202" s="12"/>
      <c r="CY202" s="12"/>
    </row>
    <row r="203" spans="1:103" s="272" customFormat="1" ht="13.5">
      <c r="A203" s="266"/>
      <c r="B203" s="266"/>
      <c r="C203" s="266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  <c r="CD203" s="12"/>
      <c r="CE203" s="12"/>
      <c r="CF203" s="12"/>
      <c r="CG203" s="12"/>
      <c r="CH203" s="12"/>
      <c r="CI203" s="12"/>
      <c r="CJ203" s="12"/>
      <c r="CK203" s="12"/>
      <c r="CL203" s="12"/>
      <c r="CM203" s="12"/>
      <c r="CN203" s="12"/>
      <c r="CO203" s="12"/>
      <c r="CP203" s="12"/>
      <c r="CQ203" s="12"/>
      <c r="CR203" s="12"/>
      <c r="CS203" s="12"/>
      <c r="CT203" s="12"/>
      <c r="CU203" s="12"/>
      <c r="CV203" s="12"/>
      <c r="CW203" s="12"/>
      <c r="CX203" s="12"/>
      <c r="CY203" s="12"/>
    </row>
    <row r="204" spans="1:103" s="272" customFormat="1" ht="13.5">
      <c r="A204" s="266"/>
      <c r="B204" s="266"/>
      <c r="C204" s="266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  <c r="CA204" s="12"/>
      <c r="CB204" s="12"/>
      <c r="CC204" s="12"/>
      <c r="CD204" s="12"/>
      <c r="CE204" s="12"/>
      <c r="CF204" s="12"/>
      <c r="CG204" s="12"/>
      <c r="CH204" s="12"/>
      <c r="CI204" s="12"/>
      <c r="CJ204" s="12"/>
      <c r="CK204" s="12"/>
      <c r="CL204" s="12"/>
      <c r="CM204" s="12"/>
      <c r="CN204" s="12"/>
      <c r="CO204" s="12"/>
      <c r="CP204" s="12"/>
      <c r="CQ204" s="12"/>
      <c r="CR204" s="12"/>
      <c r="CS204" s="12"/>
      <c r="CT204" s="12"/>
      <c r="CU204" s="12"/>
      <c r="CV204" s="12"/>
      <c r="CW204" s="12"/>
      <c r="CX204" s="12"/>
      <c r="CY204" s="12"/>
    </row>
    <row r="205" spans="1:103" s="272" customFormat="1" ht="13.5">
      <c r="A205" s="266"/>
      <c r="B205" s="266"/>
      <c r="C205" s="266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  <c r="CA205" s="12"/>
      <c r="CB205" s="12"/>
      <c r="CC205" s="12"/>
      <c r="CD205" s="12"/>
      <c r="CE205" s="12"/>
      <c r="CF205" s="12"/>
      <c r="CG205" s="12"/>
      <c r="CH205" s="12"/>
      <c r="CI205" s="12"/>
      <c r="CJ205" s="12"/>
      <c r="CK205" s="12"/>
      <c r="CL205" s="12"/>
      <c r="CM205" s="12"/>
      <c r="CN205" s="12"/>
      <c r="CO205" s="12"/>
      <c r="CP205" s="12"/>
      <c r="CQ205" s="12"/>
      <c r="CR205" s="12"/>
      <c r="CS205" s="12"/>
      <c r="CT205" s="12"/>
      <c r="CU205" s="12"/>
      <c r="CV205" s="12"/>
      <c r="CW205" s="12"/>
      <c r="CX205" s="12"/>
      <c r="CY205" s="12"/>
    </row>
    <row r="206" spans="1:103" s="272" customFormat="1" ht="13.5">
      <c r="A206" s="266"/>
      <c r="B206" s="266"/>
      <c r="C206" s="266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  <c r="CA206" s="12"/>
      <c r="CB206" s="12"/>
      <c r="CC206" s="12"/>
      <c r="CD206" s="12"/>
      <c r="CE206" s="12"/>
      <c r="CF206" s="12"/>
      <c r="CG206" s="12"/>
      <c r="CH206" s="12"/>
      <c r="CI206" s="12"/>
      <c r="CJ206" s="12"/>
      <c r="CK206" s="12"/>
      <c r="CL206" s="12"/>
      <c r="CM206" s="12"/>
      <c r="CN206" s="12"/>
      <c r="CO206" s="12"/>
      <c r="CP206" s="12"/>
      <c r="CQ206" s="12"/>
      <c r="CR206" s="12"/>
      <c r="CS206" s="12"/>
      <c r="CT206" s="12"/>
      <c r="CU206" s="12"/>
      <c r="CV206" s="12"/>
      <c r="CW206" s="12"/>
      <c r="CX206" s="12"/>
      <c r="CY206" s="12"/>
    </row>
    <row r="207" spans="1:103" s="272" customFormat="1" ht="13.5">
      <c r="A207" s="266"/>
      <c r="B207" s="266"/>
      <c r="C207" s="266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  <c r="CA207" s="12"/>
      <c r="CB207" s="12"/>
      <c r="CC207" s="12"/>
      <c r="CD207" s="12"/>
      <c r="CE207" s="12"/>
      <c r="CF207" s="12"/>
      <c r="CG207" s="12"/>
      <c r="CH207" s="12"/>
      <c r="CI207" s="12"/>
      <c r="CJ207" s="12"/>
      <c r="CK207" s="12"/>
      <c r="CL207" s="12"/>
      <c r="CM207" s="12"/>
      <c r="CN207" s="12"/>
      <c r="CO207" s="12"/>
      <c r="CP207" s="12"/>
      <c r="CQ207" s="12"/>
      <c r="CR207" s="12"/>
      <c r="CS207" s="12"/>
      <c r="CT207" s="12"/>
      <c r="CU207" s="12"/>
      <c r="CV207" s="12"/>
      <c r="CW207" s="12"/>
      <c r="CX207" s="12"/>
      <c r="CY207" s="12"/>
    </row>
    <row r="208" spans="1:103" s="272" customFormat="1" ht="13.5">
      <c r="A208" s="266"/>
      <c r="B208" s="266"/>
      <c r="C208" s="266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  <c r="CA208" s="12"/>
      <c r="CB208" s="12"/>
      <c r="CC208" s="12"/>
      <c r="CD208" s="12"/>
      <c r="CE208" s="12"/>
      <c r="CF208" s="12"/>
      <c r="CG208" s="12"/>
      <c r="CH208" s="12"/>
      <c r="CI208" s="12"/>
      <c r="CJ208" s="12"/>
      <c r="CK208" s="12"/>
      <c r="CL208" s="12"/>
      <c r="CM208" s="12"/>
      <c r="CN208" s="12"/>
      <c r="CO208" s="12"/>
      <c r="CP208" s="12"/>
      <c r="CQ208" s="12"/>
      <c r="CR208" s="12"/>
      <c r="CS208" s="12"/>
      <c r="CT208" s="12"/>
      <c r="CU208" s="12"/>
      <c r="CV208" s="12"/>
      <c r="CW208" s="12"/>
      <c r="CX208" s="12"/>
      <c r="CY208" s="12"/>
    </row>
    <row r="209" spans="1:103" s="272" customFormat="1" ht="13.5">
      <c r="A209" s="266"/>
      <c r="B209" s="266"/>
      <c r="C209" s="266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  <c r="CA209" s="12"/>
      <c r="CB209" s="12"/>
      <c r="CC209" s="12"/>
      <c r="CD209" s="12"/>
      <c r="CE209" s="12"/>
      <c r="CF209" s="12"/>
      <c r="CG209" s="12"/>
      <c r="CH209" s="12"/>
      <c r="CI209" s="12"/>
      <c r="CJ209" s="12"/>
      <c r="CK209" s="12"/>
      <c r="CL209" s="12"/>
      <c r="CM209" s="12"/>
      <c r="CN209" s="12"/>
      <c r="CO209" s="12"/>
      <c r="CP209" s="12"/>
      <c r="CQ209" s="12"/>
      <c r="CR209" s="12"/>
      <c r="CS209" s="12"/>
      <c r="CT209" s="12"/>
      <c r="CU209" s="12"/>
      <c r="CV209" s="12"/>
      <c r="CW209" s="12"/>
      <c r="CX209" s="12"/>
      <c r="CY209" s="12"/>
    </row>
    <row r="210" spans="1:103" s="272" customFormat="1" ht="13.5">
      <c r="A210" s="266"/>
      <c r="B210" s="266"/>
      <c r="C210" s="266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  <c r="CA210" s="12"/>
      <c r="CB210" s="12"/>
      <c r="CC210" s="12"/>
      <c r="CD210" s="12"/>
      <c r="CE210" s="12"/>
      <c r="CF210" s="12"/>
      <c r="CG210" s="12"/>
      <c r="CH210" s="12"/>
      <c r="CI210" s="12"/>
      <c r="CJ210" s="12"/>
      <c r="CK210" s="12"/>
      <c r="CL210" s="12"/>
      <c r="CM210" s="12"/>
      <c r="CN210" s="12"/>
      <c r="CO210" s="12"/>
      <c r="CP210" s="12"/>
      <c r="CQ210" s="12"/>
      <c r="CR210" s="12"/>
      <c r="CS210" s="12"/>
      <c r="CT210" s="12"/>
      <c r="CU210" s="12"/>
      <c r="CV210" s="12"/>
      <c r="CW210" s="12"/>
      <c r="CX210" s="12"/>
      <c r="CY210" s="12"/>
    </row>
    <row r="211" spans="1:103" s="272" customFormat="1" ht="13.5">
      <c r="A211" s="266"/>
      <c r="B211" s="266"/>
      <c r="C211" s="266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  <c r="CA211" s="12"/>
      <c r="CB211" s="12"/>
      <c r="CC211" s="12"/>
      <c r="CD211" s="12"/>
      <c r="CE211" s="12"/>
      <c r="CF211" s="12"/>
      <c r="CG211" s="12"/>
      <c r="CH211" s="12"/>
      <c r="CI211" s="12"/>
      <c r="CJ211" s="12"/>
      <c r="CK211" s="12"/>
      <c r="CL211" s="12"/>
      <c r="CM211" s="12"/>
      <c r="CN211" s="12"/>
      <c r="CO211" s="12"/>
      <c r="CP211" s="12"/>
      <c r="CQ211" s="12"/>
      <c r="CR211" s="12"/>
      <c r="CS211" s="12"/>
      <c r="CT211" s="12"/>
      <c r="CU211" s="12"/>
      <c r="CV211" s="12"/>
      <c r="CW211" s="12"/>
      <c r="CX211" s="12"/>
      <c r="CY211" s="12"/>
    </row>
    <row r="212" spans="1:103" s="272" customFormat="1" ht="13.5">
      <c r="A212" s="266"/>
      <c r="B212" s="266"/>
      <c r="C212" s="266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  <c r="CA212" s="12"/>
      <c r="CB212" s="12"/>
      <c r="CC212" s="12"/>
      <c r="CD212" s="12"/>
      <c r="CE212" s="12"/>
      <c r="CF212" s="12"/>
      <c r="CG212" s="12"/>
      <c r="CH212" s="12"/>
      <c r="CI212" s="12"/>
      <c r="CJ212" s="12"/>
      <c r="CK212" s="12"/>
      <c r="CL212" s="12"/>
      <c r="CM212" s="12"/>
      <c r="CN212" s="12"/>
      <c r="CO212" s="12"/>
      <c r="CP212" s="12"/>
      <c r="CQ212" s="12"/>
      <c r="CR212" s="12"/>
      <c r="CS212" s="12"/>
      <c r="CT212" s="12"/>
      <c r="CU212" s="12"/>
      <c r="CV212" s="12"/>
      <c r="CW212" s="12"/>
      <c r="CX212" s="12"/>
      <c r="CY212" s="12"/>
    </row>
    <row r="213" spans="1:103" s="272" customFormat="1" ht="13.5">
      <c r="A213" s="266"/>
      <c r="B213" s="266"/>
      <c r="C213" s="266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  <c r="CA213" s="12"/>
      <c r="CB213" s="12"/>
      <c r="CC213" s="12"/>
      <c r="CD213" s="12"/>
      <c r="CE213" s="12"/>
      <c r="CF213" s="12"/>
      <c r="CG213" s="12"/>
      <c r="CH213" s="12"/>
      <c r="CI213" s="12"/>
      <c r="CJ213" s="12"/>
      <c r="CK213" s="12"/>
      <c r="CL213" s="12"/>
      <c r="CM213" s="12"/>
      <c r="CN213" s="12"/>
      <c r="CO213" s="12"/>
      <c r="CP213" s="12"/>
      <c r="CQ213" s="12"/>
      <c r="CR213" s="12"/>
      <c r="CS213" s="12"/>
      <c r="CT213" s="12"/>
      <c r="CU213" s="12"/>
      <c r="CV213" s="12"/>
      <c r="CW213" s="12"/>
      <c r="CX213" s="12"/>
      <c r="CY213" s="12"/>
    </row>
    <row r="214" spans="1:103" s="272" customFormat="1" ht="13.5">
      <c r="A214" s="266"/>
      <c r="B214" s="266"/>
      <c r="C214" s="266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  <c r="CA214" s="12"/>
      <c r="CB214" s="12"/>
      <c r="CC214" s="12"/>
      <c r="CD214" s="12"/>
      <c r="CE214" s="12"/>
      <c r="CF214" s="12"/>
      <c r="CG214" s="12"/>
      <c r="CH214" s="12"/>
      <c r="CI214" s="12"/>
      <c r="CJ214" s="12"/>
      <c r="CK214" s="12"/>
      <c r="CL214" s="12"/>
      <c r="CM214" s="12"/>
      <c r="CN214" s="12"/>
      <c r="CO214" s="12"/>
      <c r="CP214" s="12"/>
      <c r="CQ214" s="12"/>
      <c r="CR214" s="12"/>
      <c r="CS214" s="12"/>
      <c r="CT214" s="12"/>
      <c r="CU214" s="12"/>
      <c r="CV214" s="12"/>
      <c r="CW214" s="12"/>
      <c r="CX214" s="12"/>
      <c r="CY214" s="12"/>
    </row>
    <row r="215" spans="1:103" s="272" customFormat="1" ht="13.5">
      <c r="A215" s="266"/>
      <c r="B215" s="266"/>
      <c r="C215" s="266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BZ215" s="12"/>
      <c r="CA215" s="12"/>
      <c r="CB215" s="12"/>
      <c r="CC215" s="12"/>
      <c r="CD215" s="12"/>
      <c r="CE215" s="12"/>
      <c r="CF215" s="12"/>
      <c r="CG215" s="12"/>
      <c r="CH215" s="12"/>
      <c r="CI215" s="12"/>
      <c r="CJ215" s="12"/>
      <c r="CK215" s="12"/>
      <c r="CL215" s="12"/>
      <c r="CM215" s="12"/>
      <c r="CN215" s="12"/>
      <c r="CO215" s="12"/>
      <c r="CP215" s="12"/>
      <c r="CQ215" s="12"/>
      <c r="CR215" s="12"/>
      <c r="CS215" s="12"/>
      <c r="CT215" s="12"/>
      <c r="CU215" s="12"/>
      <c r="CV215" s="12"/>
      <c r="CW215" s="12"/>
      <c r="CX215" s="12"/>
      <c r="CY215" s="12"/>
    </row>
    <row r="216" spans="1:103" s="272" customFormat="1" ht="13.5">
      <c r="A216" s="266"/>
      <c r="B216" s="266"/>
      <c r="C216" s="266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12"/>
      <c r="BX216" s="12"/>
      <c r="BY216" s="12"/>
      <c r="BZ216" s="12"/>
      <c r="CA216" s="12"/>
      <c r="CB216" s="12"/>
      <c r="CC216" s="12"/>
      <c r="CD216" s="12"/>
      <c r="CE216" s="12"/>
      <c r="CF216" s="12"/>
      <c r="CG216" s="12"/>
      <c r="CH216" s="12"/>
      <c r="CI216" s="12"/>
      <c r="CJ216" s="12"/>
      <c r="CK216" s="12"/>
      <c r="CL216" s="12"/>
      <c r="CM216" s="12"/>
      <c r="CN216" s="12"/>
      <c r="CO216" s="12"/>
      <c r="CP216" s="12"/>
      <c r="CQ216" s="12"/>
      <c r="CR216" s="12"/>
      <c r="CS216" s="12"/>
      <c r="CT216" s="12"/>
      <c r="CU216" s="12"/>
      <c r="CV216" s="12"/>
      <c r="CW216" s="12"/>
      <c r="CX216" s="12"/>
      <c r="CY216" s="12"/>
    </row>
    <row r="217" spans="1:103" s="272" customFormat="1" ht="13.5">
      <c r="A217" s="266"/>
      <c r="B217" s="266"/>
      <c r="C217" s="266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  <c r="CA217" s="12"/>
      <c r="CB217" s="12"/>
      <c r="CC217" s="12"/>
      <c r="CD217" s="12"/>
      <c r="CE217" s="12"/>
      <c r="CF217" s="12"/>
      <c r="CG217" s="12"/>
      <c r="CH217" s="12"/>
      <c r="CI217" s="12"/>
      <c r="CJ217" s="12"/>
      <c r="CK217" s="12"/>
      <c r="CL217" s="12"/>
      <c r="CM217" s="12"/>
      <c r="CN217" s="12"/>
      <c r="CO217" s="12"/>
      <c r="CP217" s="12"/>
      <c r="CQ217" s="12"/>
      <c r="CR217" s="12"/>
      <c r="CS217" s="12"/>
      <c r="CT217" s="12"/>
      <c r="CU217" s="12"/>
      <c r="CV217" s="12"/>
      <c r="CW217" s="12"/>
      <c r="CX217" s="12"/>
      <c r="CY217" s="12"/>
    </row>
    <row r="218" spans="1:103" s="272" customFormat="1" ht="13.5">
      <c r="A218" s="266"/>
      <c r="B218" s="266"/>
      <c r="C218" s="266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  <c r="CA218" s="12"/>
      <c r="CB218" s="12"/>
      <c r="CC218" s="12"/>
      <c r="CD218" s="12"/>
      <c r="CE218" s="12"/>
      <c r="CF218" s="12"/>
      <c r="CG218" s="12"/>
      <c r="CH218" s="12"/>
      <c r="CI218" s="12"/>
      <c r="CJ218" s="12"/>
      <c r="CK218" s="12"/>
      <c r="CL218" s="12"/>
      <c r="CM218" s="12"/>
      <c r="CN218" s="12"/>
      <c r="CO218" s="12"/>
      <c r="CP218" s="12"/>
      <c r="CQ218" s="12"/>
      <c r="CR218" s="12"/>
      <c r="CS218" s="12"/>
      <c r="CT218" s="12"/>
      <c r="CU218" s="12"/>
      <c r="CV218" s="12"/>
      <c r="CW218" s="12"/>
      <c r="CX218" s="12"/>
      <c r="CY218" s="12"/>
    </row>
    <row r="219" spans="1:103" s="272" customFormat="1" ht="13.5">
      <c r="A219" s="266"/>
      <c r="B219" s="266"/>
      <c r="C219" s="266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  <c r="CA219" s="12"/>
      <c r="CB219" s="12"/>
      <c r="CC219" s="12"/>
      <c r="CD219" s="12"/>
      <c r="CE219" s="12"/>
      <c r="CF219" s="12"/>
      <c r="CG219" s="12"/>
      <c r="CH219" s="12"/>
      <c r="CI219" s="12"/>
      <c r="CJ219" s="12"/>
      <c r="CK219" s="12"/>
      <c r="CL219" s="12"/>
      <c r="CM219" s="12"/>
      <c r="CN219" s="12"/>
      <c r="CO219" s="12"/>
      <c r="CP219" s="12"/>
      <c r="CQ219" s="12"/>
      <c r="CR219" s="12"/>
      <c r="CS219" s="12"/>
      <c r="CT219" s="12"/>
      <c r="CU219" s="12"/>
      <c r="CV219" s="12"/>
      <c r="CW219" s="12"/>
      <c r="CX219" s="12"/>
      <c r="CY219" s="12"/>
    </row>
    <row r="220" spans="1:103" s="272" customFormat="1" ht="13.5">
      <c r="A220" s="266"/>
      <c r="B220" s="266"/>
      <c r="C220" s="266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  <c r="CA220" s="12"/>
      <c r="CB220" s="12"/>
      <c r="CC220" s="12"/>
      <c r="CD220" s="12"/>
      <c r="CE220" s="12"/>
      <c r="CF220" s="12"/>
      <c r="CG220" s="12"/>
      <c r="CH220" s="12"/>
      <c r="CI220" s="12"/>
      <c r="CJ220" s="12"/>
      <c r="CK220" s="12"/>
      <c r="CL220" s="12"/>
      <c r="CM220" s="12"/>
      <c r="CN220" s="12"/>
      <c r="CO220" s="12"/>
      <c r="CP220" s="12"/>
      <c r="CQ220" s="12"/>
      <c r="CR220" s="12"/>
      <c r="CS220" s="12"/>
      <c r="CT220" s="12"/>
      <c r="CU220" s="12"/>
      <c r="CV220" s="12"/>
      <c r="CW220" s="12"/>
      <c r="CX220" s="12"/>
      <c r="CY220" s="12"/>
    </row>
    <row r="221" spans="1:103" s="272" customFormat="1" ht="13.5">
      <c r="A221" s="266"/>
      <c r="B221" s="266"/>
      <c r="C221" s="266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  <c r="CA221" s="12"/>
      <c r="CB221" s="12"/>
      <c r="CC221" s="12"/>
      <c r="CD221" s="12"/>
      <c r="CE221" s="12"/>
      <c r="CF221" s="12"/>
      <c r="CG221" s="12"/>
      <c r="CH221" s="12"/>
      <c r="CI221" s="12"/>
      <c r="CJ221" s="12"/>
      <c r="CK221" s="12"/>
      <c r="CL221" s="12"/>
      <c r="CM221" s="12"/>
      <c r="CN221" s="12"/>
      <c r="CO221" s="12"/>
      <c r="CP221" s="12"/>
      <c r="CQ221" s="12"/>
      <c r="CR221" s="12"/>
      <c r="CS221" s="12"/>
      <c r="CT221" s="12"/>
      <c r="CU221" s="12"/>
      <c r="CV221" s="12"/>
      <c r="CW221" s="12"/>
      <c r="CX221" s="12"/>
      <c r="CY221" s="12"/>
    </row>
    <row r="222" spans="1:103" s="272" customFormat="1" ht="13.5">
      <c r="A222" s="266"/>
      <c r="B222" s="266"/>
      <c r="C222" s="266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  <c r="CA222" s="12"/>
      <c r="CB222" s="12"/>
      <c r="CC222" s="12"/>
      <c r="CD222" s="12"/>
      <c r="CE222" s="12"/>
      <c r="CF222" s="12"/>
      <c r="CG222" s="12"/>
      <c r="CH222" s="12"/>
      <c r="CI222" s="12"/>
      <c r="CJ222" s="12"/>
      <c r="CK222" s="12"/>
      <c r="CL222" s="12"/>
      <c r="CM222" s="12"/>
      <c r="CN222" s="12"/>
      <c r="CO222" s="12"/>
      <c r="CP222" s="12"/>
      <c r="CQ222" s="12"/>
      <c r="CR222" s="12"/>
      <c r="CS222" s="12"/>
      <c r="CT222" s="12"/>
      <c r="CU222" s="12"/>
      <c r="CV222" s="12"/>
      <c r="CW222" s="12"/>
      <c r="CX222" s="12"/>
      <c r="CY222" s="12"/>
    </row>
    <row r="223" spans="1:103" s="272" customFormat="1" ht="13.5">
      <c r="A223" s="266"/>
      <c r="B223" s="266"/>
      <c r="C223" s="266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BZ223" s="12"/>
      <c r="CA223" s="12"/>
      <c r="CB223" s="12"/>
      <c r="CC223" s="12"/>
      <c r="CD223" s="12"/>
      <c r="CE223" s="12"/>
      <c r="CF223" s="12"/>
      <c r="CG223" s="12"/>
      <c r="CH223" s="12"/>
      <c r="CI223" s="12"/>
      <c r="CJ223" s="12"/>
      <c r="CK223" s="12"/>
      <c r="CL223" s="12"/>
      <c r="CM223" s="12"/>
      <c r="CN223" s="12"/>
      <c r="CO223" s="12"/>
      <c r="CP223" s="12"/>
      <c r="CQ223" s="12"/>
      <c r="CR223" s="12"/>
      <c r="CS223" s="12"/>
      <c r="CT223" s="12"/>
      <c r="CU223" s="12"/>
      <c r="CV223" s="12"/>
      <c r="CW223" s="12"/>
      <c r="CX223" s="12"/>
      <c r="CY223" s="12"/>
    </row>
    <row r="224" spans="1:103" s="272" customFormat="1" ht="13.5">
      <c r="A224" s="266"/>
      <c r="B224" s="266"/>
      <c r="C224" s="266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  <c r="CA224" s="12"/>
      <c r="CB224" s="12"/>
      <c r="CC224" s="12"/>
      <c r="CD224" s="12"/>
      <c r="CE224" s="12"/>
      <c r="CF224" s="12"/>
      <c r="CG224" s="12"/>
      <c r="CH224" s="12"/>
      <c r="CI224" s="12"/>
      <c r="CJ224" s="12"/>
      <c r="CK224" s="12"/>
      <c r="CL224" s="12"/>
      <c r="CM224" s="12"/>
      <c r="CN224" s="12"/>
      <c r="CO224" s="12"/>
      <c r="CP224" s="12"/>
      <c r="CQ224" s="12"/>
      <c r="CR224" s="12"/>
      <c r="CS224" s="12"/>
      <c r="CT224" s="12"/>
      <c r="CU224" s="12"/>
      <c r="CV224" s="12"/>
      <c r="CW224" s="12"/>
      <c r="CX224" s="12"/>
      <c r="CY224" s="12"/>
    </row>
    <row r="225" spans="1:103" s="272" customFormat="1" ht="13.5">
      <c r="A225" s="266"/>
      <c r="B225" s="266"/>
      <c r="C225" s="266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  <c r="CA225" s="12"/>
      <c r="CB225" s="12"/>
      <c r="CC225" s="12"/>
      <c r="CD225" s="12"/>
      <c r="CE225" s="12"/>
      <c r="CF225" s="12"/>
      <c r="CG225" s="12"/>
      <c r="CH225" s="12"/>
      <c r="CI225" s="12"/>
      <c r="CJ225" s="12"/>
      <c r="CK225" s="12"/>
      <c r="CL225" s="12"/>
      <c r="CM225" s="12"/>
      <c r="CN225" s="12"/>
      <c r="CO225" s="12"/>
      <c r="CP225" s="12"/>
      <c r="CQ225" s="12"/>
      <c r="CR225" s="12"/>
      <c r="CS225" s="12"/>
      <c r="CT225" s="12"/>
      <c r="CU225" s="12"/>
      <c r="CV225" s="12"/>
      <c r="CW225" s="12"/>
      <c r="CX225" s="12"/>
      <c r="CY225" s="12"/>
    </row>
    <row r="226" spans="1:103" s="272" customFormat="1" ht="13.5">
      <c r="A226" s="266"/>
      <c r="B226" s="266"/>
      <c r="C226" s="266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  <c r="BZ226" s="12"/>
      <c r="CA226" s="12"/>
      <c r="CB226" s="12"/>
      <c r="CC226" s="12"/>
      <c r="CD226" s="12"/>
      <c r="CE226" s="12"/>
      <c r="CF226" s="12"/>
      <c r="CG226" s="12"/>
      <c r="CH226" s="12"/>
      <c r="CI226" s="12"/>
      <c r="CJ226" s="12"/>
      <c r="CK226" s="12"/>
      <c r="CL226" s="12"/>
      <c r="CM226" s="12"/>
      <c r="CN226" s="12"/>
      <c r="CO226" s="12"/>
      <c r="CP226" s="12"/>
      <c r="CQ226" s="12"/>
      <c r="CR226" s="12"/>
      <c r="CS226" s="12"/>
      <c r="CT226" s="12"/>
      <c r="CU226" s="12"/>
      <c r="CV226" s="12"/>
      <c r="CW226" s="12"/>
      <c r="CX226" s="12"/>
      <c r="CY226" s="12"/>
    </row>
    <row r="227" spans="1:103" s="272" customFormat="1" ht="13.5">
      <c r="A227" s="266"/>
      <c r="B227" s="266"/>
      <c r="C227" s="266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/>
      <c r="BW227" s="12"/>
      <c r="BX227" s="12"/>
      <c r="BY227" s="12"/>
      <c r="BZ227" s="12"/>
      <c r="CA227" s="12"/>
      <c r="CB227" s="12"/>
      <c r="CC227" s="12"/>
      <c r="CD227" s="12"/>
      <c r="CE227" s="12"/>
      <c r="CF227" s="12"/>
      <c r="CG227" s="12"/>
      <c r="CH227" s="12"/>
      <c r="CI227" s="12"/>
      <c r="CJ227" s="12"/>
      <c r="CK227" s="12"/>
      <c r="CL227" s="12"/>
      <c r="CM227" s="12"/>
      <c r="CN227" s="12"/>
      <c r="CO227" s="12"/>
      <c r="CP227" s="12"/>
      <c r="CQ227" s="12"/>
      <c r="CR227" s="12"/>
      <c r="CS227" s="12"/>
      <c r="CT227" s="12"/>
      <c r="CU227" s="12"/>
      <c r="CV227" s="12"/>
      <c r="CW227" s="12"/>
      <c r="CX227" s="12"/>
      <c r="CY227" s="12"/>
    </row>
    <row r="228" spans="1:103" s="272" customFormat="1" ht="13.5">
      <c r="A228" s="266"/>
      <c r="B228" s="266"/>
      <c r="C228" s="266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2"/>
      <c r="BX228" s="12"/>
      <c r="BY228" s="12"/>
      <c r="BZ228" s="12"/>
      <c r="CA228" s="12"/>
      <c r="CB228" s="12"/>
      <c r="CC228" s="12"/>
      <c r="CD228" s="12"/>
      <c r="CE228" s="12"/>
      <c r="CF228" s="12"/>
      <c r="CG228" s="12"/>
      <c r="CH228" s="12"/>
      <c r="CI228" s="12"/>
      <c r="CJ228" s="12"/>
      <c r="CK228" s="12"/>
      <c r="CL228" s="12"/>
      <c r="CM228" s="12"/>
      <c r="CN228" s="12"/>
      <c r="CO228" s="12"/>
      <c r="CP228" s="12"/>
      <c r="CQ228" s="12"/>
      <c r="CR228" s="12"/>
      <c r="CS228" s="12"/>
      <c r="CT228" s="12"/>
      <c r="CU228" s="12"/>
      <c r="CV228" s="12"/>
      <c r="CW228" s="12"/>
      <c r="CX228" s="12"/>
      <c r="CY228" s="12"/>
    </row>
    <row r="229" spans="1:103" s="272" customFormat="1" ht="13.5">
      <c r="A229" s="266"/>
      <c r="B229" s="266"/>
      <c r="C229" s="266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BZ229" s="12"/>
      <c r="CA229" s="12"/>
      <c r="CB229" s="12"/>
      <c r="CC229" s="12"/>
      <c r="CD229" s="12"/>
      <c r="CE229" s="12"/>
      <c r="CF229" s="12"/>
      <c r="CG229" s="12"/>
      <c r="CH229" s="12"/>
      <c r="CI229" s="12"/>
      <c r="CJ229" s="12"/>
      <c r="CK229" s="12"/>
      <c r="CL229" s="12"/>
      <c r="CM229" s="12"/>
      <c r="CN229" s="12"/>
      <c r="CO229" s="12"/>
      <c r="CP229" s="12"/>
      <c r="CQ229" s="12"/>
      <c r="CR229" s="12"/>
      <c r="CS229" s="12"/>
      <c r="CT229" s="12"/>
      <c r="CU229" s="12"/>
      <c r="CV229" s="12"/>
      <c r="CW229" s="12"/>
      <c r="CX229" s="12"/>
      <c r="CY229" s="12"/>
    </row>
    <row r="230" spans="1:103" s="272" customFormat="1" ht="13.5">
      <c r="A230" s="266"/>
      <c r="B230" s="266"/>
      <c r="C230" s="266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  <c r="BZ230" s="12"/>
      <c r="CA230" s="12"/>
      <c r="CB230" s="12"/>
      <c r="CC230" s="12"/>
      <c r="CD230" s="12"/>
      <c r="CE230" s="12"/>
      <c r="CF230" s="12"/>
      <c r="CG230" s="12"/>
      <c r="CH230" s="12"/>
      <c r="CI230" s="12"/>
      <c r="CJ230" s="12"/>
      <c r="CK230" s="12"/>
      <c r="CL230" s="12"/>
      <c r="CM230" s="12"/>
      <c r="CN230" s="12"/>
      <c r="CO230" s="12"/>
      <c r="CP230" s="12"/>
      <c r="CQ230" s="12"/>
      <c r="CR230" s="12"/>
      <c r="CS230" s="12"/>
      <c r="CT230" s="12"/>
      <c r="CU230" s="12"/>
      <c r="CV230" s="12"/>
      <c r="CW230" s="12"/>
      <c r="CX230" s="12"/>
      <c r="CY230" s="12"/>
    </row>
    <row r="231" spans="1:103" s="272" customFormat="1" ht="13.5">
      <c r="A231" s="266"/>
      <c r="B231" s="266"/>
      <c r="C231" s="266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12"/>
      <c r="BZ231" s="12"/>
      <c r="CA231" s="12"/>
      <c r="CB231" s="12"/>
      <c r="CC231" s="12"/>
      <c r="CD231" s="12"/>
      <c r="CE231" s="12"/>
      <c r="CF231" s="12"/>
      <c r="CG231" s="12"/>
      <c r="CH231" s="12"/>
      <c r="CI231" s="12"/>
      <c r="CJ231" s="12"/>
      <c r="CK231" s="12"/>
      <c r="CL231" s="12"/>
      <c r="CM231" s="12"/>
      <c r="CN231" s="12"/>
      <c r="CO231" s="12"/>
      <c r="CP231" s="12"/>
      <c r="CQ231" s="12"/>
      <c r="CR231" s="12"/>
      <c r="CS231" s="12"/>
      <c r="CT231" s="12"/>
      <c r="CU231" s="12"/>
      <c r="CV231" s="12"/>
      <c r="CW231" s="12"/>
      <c r="CX231" s="12"/>
      <c r="CY231" s="12"/>
    </row>
    <row r="232" spans="1:103" s="272" customFormat="1" ht="13.5">
      <c r="A232" s="266"/>
      <c r="B232" s="266"/>
      <c r="C232" s="266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  <c r="BY232" s="12"/>
      <c r="BZ232" s="12"/>
      <c r="CA232" s="12"/>
      <c r="CB232" s="12"/>
      <c r="CC232" s="12"/>
      <c r="CD232" s="12"/>
      <c r="CE232" s="12"/>
      <c r="CF232" s="12"/>
      <c r="CG232" s="12"/>
      <c r="CH232" s="12"/>
      <c r="CI232" s="12"/>
      <c r="CJ232" s="12"/>
      <c r="CK232" s="12"/>
      <c r="CL232" s="12"/>
      <c r="CM232" s="12"/>
      <c r="CN232" s="12"/>
      <c r="CO232" s="12"/>
      <c r="CP232" s="12"/>
      <c r="CQ232" s="12"/>
      <c r="CR232" s="12"/>
      <c r="CS232" s="12"/>
      <c r="CT232" s="12"/>
      <c r="CU232" s="12"/>
      <c r="CV232" s="12"/>
      <c r="CW232" s="12"/>
      <c r="CX232" s="12"/>
      <c r="CY232" s="12"/>
    </row>
    <row r="233" spans="1:103" s="272" customFormat="1" ht="13.5">
      <c r="A233" s="266"/>
      <c r="B233" s="266"/>
      <c r="C233" s="266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  <c r="BW233" s="12"/>
      <c r="BX233" s="12"/>
      <c r="BY233" s="12"/>
      <c r="BZ233" s="12"/>
      <c r="CA233" s="12"/>
      <c r="CB233" s="12"/>
      <c r="CC233" s="12"/>
      <c r="CD233" s="12"/>
      <c r="CE233" s="12"/>
      <c r="CF233" s="12"/>
      <c r="CG233" s="12"/>
      <c r="CH233" s="12"/>
      <c r="CI233" s="12"/>
      <c r="CJ233" s="12"/>
      <c r="CK233" s="12"/>
      <c r="CL233" s="12"/>
      <c r="CM233" s="12"/>
      <c r="CN233" s="12"/>
      <c r="CO233" s="12"/>
      <c r="CP233" s="12"/>
      <c r="CQ233" s="12"/>
      <c r="CR233" s="12"/>
      <c r="CS233" s="12"/>
      <c r="CT233" s="12"/>
      <c r="CU233" s="12"/>
      <c r="CV233" s="12"/>
      <c r="CW233" s="12"/>
      <c r="CX233" s="12"/>
      <c r="CY233" s="12"/>
    </row>
    <row r="234" spans="1:103" s="272" customFormat="1" ht="13.5">
      <c r="A234" s="266"/>
      <c r="B234" s="266"/>
      <c r="C234" s="266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  <c r="BT234" s="12"/>
      <c r="BU234" s="12"/>
      <c r="BV234" s="12"/>
      <c r="BW234" s="12"/>
      <c r="BX234" s="12"/>
      <c r="BY234" s="12"/>
      <c r="BZ234" s="12"/>
      <c r="CA234" s="12"/>
      <c r="CB234" s="12"/>
      <c r="CC234" s="12"/>
      <c r="CD234" s="12"/>
      <c r="CE234" s="12"/>
      <c r="CF234" s="12"/>
      <c r="CG234" s="12"/>
      <c r="CH234" s="12"/>
      <c r="CI234" s="12"/>
      <c r="CJ234" s="12"/>
      <c r="CK234" s="12"/>
      <c r="CL234" s="12"/>
      <c r="CM234" s="12"/>
      <c r="CN234" s="12"/>
      <c r="CO234" s="12"/>
      <c r="CP234" s="12"/>
      <c r="CQ234" s="12"/>
      <c r="CR234" s="12"/>
      <c r="CS234" s="12"/>
      <c r="CT234" s="12"/>
      <c r="CU234" s="12"/>
      <c r="CV234" s="12"/>
      <c r="CW234" s="12"/>
      <c r="CX234" s="12"/>
      <c r="CY234" s="12"/>
    </row>
    <row r="235" spans="1:103" s="272" customFormat="1" ht="13.5">
      <c r="A235" s="266"/>
      <c r="B235" s="266"/>
      <c r="C235" s="266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  <c r="BU235" s="12"/>
      <c r="BV235" s="12"/>
      <c r="BW235" s="12"/>
      <c r="BX235" s="12"/>
      <c r="BY235" s="12"/>
      <c r="BZ235" s="12"/>
      <c r="CA235" s="12"/>
      <c r="CB235" s="12"/>
      <c r="CC235" s="12"/>
      <c r="CD235" s="12"/>
      <c r="CE235" s="12"/>
      <c r="CF235" s="12"/>
      <c r="CG235" s="12"/>
      <c r="CH235" s="12"/>
      <c r="CI235" s="12"/>
      <c r="CJ235" s="12"/>
      <c r="CK235" s="12"/>
      <c r="CL235" s="12"/>
      <c r="CM235" s="12"/>
      <c r="CN235" s="12"/>
      <c r="CO235" s="12"/>
      <c r="CP235" s="12"/>
      <c r="CQ235" s="12"/>
      <c r="CR235" s="12"/>
      <c r="CS235" s="12"/>
      <c r="CT235" s="12"/>
      <c r="CU235" s="12"/>
      <c r="CV235" s="12"/>
      <c r="CW235" s="12"/>
      <c r="CX235" s="12"/>
      <c r="CY235" s="12"/>
    </row>
    <row r="236" spans="1:103" s="272" customFormat="1" ht="13.5">
      <c r="A236" s="266"/>
      <c r="B236" s="266"/>
      <c r="C236" s="266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/>
      <c r="BW236" s="12"/>
      <c r="BX236" s="12"/>
      <c r="BY236" s="12"/>
      <c r="BZ236" s="12"/>
      <c r="CA236" s="12"/>
      <c r="CB236" s="12"/>
      <c r="CC236" s="12"/>
      <c r="CD236" s="12"/>
      <c r="CE236" s="12"/>
      <c r="CF236" s="12"/>
      <c r="CG236" s="12"/>
      <c r="CH236" s="12"/>
      <c r="CI236" s="12"/>
      <c r="CJ236" s="12"/>
      <c r="CK236" s="12"/>
      <c r="CL236" s="12"/>
      <c r="CM236" s="12"/>
      <c r="CN236" s="12"/>
      <c r="CO236" s="12"/>
      <c r="CP236" s="12"/>
      <c r="CQ236" s="12"/>
      <c r="CR236" s="12"/>
      <c r="CS236" s="12"/>
      <c r="CT236" s="12"/>
      <c r="CU236" s="12"/>
      <c r="CV236" s="12"/>
      <c r="CW236" s="12"/>
      <c r="CX236" s="12"/>
      <c r="CY236" s="12"/>
    </row>
    <row r="237" spans="1:103" s="272" customFormat="1" ht="13.5">
      <c r="A237" s="266"/>
      <c r="B237" s="266"/>
      <c r="C237" s="266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  <c r="BT237" s="12"/>
      <c r="BU237" s="12"/>
      <c r="BV237" s="12"/>
      <c r="BW237" s="12"/>
      <c r="BX237" s="12"/>
      <c r="BY237" s="12"/>
      <c r="BZ237" s="12"/>
      <c r="CA237" s="12"/>
      <c r="CB237" s="12"/>
      <c r="CC237" s="12"/>
      <c r="CD237" s="12"/>
      <c r="CE237" s="12"/>
      <c r="CF237" s="12"/>
      <c r="CG237" s="12"/>
      <c r="CH237" s="12"/>
      <c r="CI237" s="12"/>
      <c r="CJ237" s="12"/>
      <c r="CK237" s="12"/>
      <c r="CL237" s="12"/>
      <c r="CM237" s="12"/>
      <c r="CN237" s="12"/>
      <c r="CO237" s="12"/>
      <c r="CP237" s="12"/>
      <c r="CQ237" s="12"/>
      <c r="CR237" s="12"/>
      <c r="CS237" s="12"/>
      <c r="CT237" s="12"/>
      <c r="CU237" s="12"/>
      <c r="CV237" s="12"/>
      <c r="CW237" s="12"/>
      <c r="CX237" s="12"/>
      <c r="CY237" s="12"/>
    </row>
    <row r="238" spans="1:103" s="272" customFormat="1" ht="13.5">
      <c r="A238" s="266"/>
      <c r="B238" s="266"/>
      <c r="C238" s="266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  <c r="BT238" s="12"/>
      <c r="BU238" s="12"/>
      <c r="BV238" s="12"/>
      <c r="BW238" s="12"/>
      <c r="BX238" s="12"/>
      <c r="BY238" s="12"/>
      <c r="BZ238" s="12"/>
      <c r="CA238" s="12"/>
      <c r="CB238" s="12"/>
      <c r="CC238" s="12"/>
      <c r="CD238" s="12"/>
      <c r="CE238" s="12"/>
      <c r="CF238" s="12"/>
      <c r="CG238" s="12"/>
      <c r="CH238" s="12"/>
      <c r="CI238" s="12"/>
      <c r="CJ238" s="12"/>
      <c r="CK238" s="12"/>
      <c r="CL238" s="12"/>
      <c r="CM238" s="12"/>
      <c r="CN238" s="12"/>
      <c r="CO238" s="12"/>
      <c r="CP238" s="12"/>
      <c r="CQ238" s="12"/>
      <c r="CR238" s="12"/>
      <c r="CS238" s="12"/>
      <c r="CT238" s="12"/>
      <c r="CU238" s="12"/>
      <c r="CV238" s="12"/>
      <c r="CW238" s="12"/>
      <c r="CX238" s="12"/>
      <c r="CY238" s="12"/>
    </row>
    <row r="239" spans="1:103" s="272" customFormat="1" ht="13.5">
      <c r="A239" s="266"/>
      <c r="B239" s="266"/>
      <c r="C239" s="266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12"/>
      <c r="BS239" s="12"/>
      <c r="BT239" s="12"/>
      <c r="BU239" s="12"/>
      <c r="BV239" s="12"/>
      <c r="BW239" s="12"/>
      <c r="BX239" s="12"/>
      <c r="BY239" s="12"/>
      <c r="BZ239" s="12"/>
      <c r="CA239" s="12"/>
      <c r="CB239" s="12"/>
      <c r="CC239" s="12"/>
      <c r="CD239" s="12"/>
      <c r="CE239" s="12"/>
      <c r="CF239" s="12"/>
      <c r="CG239" s="12"/>
      <c r="CH239" s="12"/>
      <c r="CI239" s="12"/>
      <c r="CJ239" s="12"/>
      <c r="CK239" s="12"/>
      <c r="CL239" s="12"/>
      <c r="CM239" s="12"/>
      <c r="CN239" s="12"/>
      <c r="CO239" s="12"/>
      <c r="CP239" s="12"/>
      <c r="CQ239" s="12"/>
      <c r="CR239" s="12"/>
      <c r="CS239" s="12"/>
      <c r="CT239" s="12"/>
      <c r="CU239" s="12"/>
      <c r="CV239" s="12"/>
      <c r="CW239" s="12"/>
      <c r="CX239" s="12"/>
      <c r="CY239" s="12"/>
    </row>
    <row r="240" spans="1:103" s="272" customFormat="1" ht="13.5">
      <c r="A240" s="266"/>
      <c r="B240" s="266"/>
      <c r="C240" s="266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/>
      <c r="BW240" s="12"/>
      <c r="BX240" s="12"/>
      <c r="BY240" s="12"/>
      <c r="BZ240" s="12"/>
      <c r="CA240" s="12"/>
      <c r="CB240" s="12"/>
      <c r="CC240" s="12"/>
      <c r="CD240" s="12"/>
      <c r="CE240" s="12"/>
      <c r="CF240" s="12"/>
      <c r="CG240" s="12"/>
      <c r="CH240" s="12"/>
      <c r="CI240" s="12"/>
      <c r="CJ240" s="12"/>
      <c r="CK240" s="12"/>
      <c r="CL240" s="12"/>
      <c r="CM240" s="12"/>
      <c r="CN240" s="12"/>
      <c r="CO240" s="12"/>
      <c r="CP240" s="12"/>
      <c r="CQ240" s="12"/>
      <c r="CR240" s="12"/>
      <c r="CS240" s="12"/>
      <c r="CT240" s="12"/>
      <c r="CU240" s="12"/>
      <c r="CV240" s="12"/>
      <c r="CW240" s="12"/>
      <c r="CX240" s="12"/>
      <c r="CY240" s="12"/>
    </row>
    <row r="241" spans="1:103" s="272" customFormat="1" ht="13.5">
      <c r="A241" s="266"/>
      <c r="B241" s="266"/>
      <c r="C241" s="266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12"/>
      <c r="BT241" s="12"/>
      <c r="BU241" s="12"/>
      <c r="BV241" s="12"/>
      <c r="BW241" s="12"/>
      <c r="BX241" s="12"/>
      <c r="BY241" s="12"/>
      <c r="BZ241" s="12"/>
      <c r="CA241" s="12"/>
      <c r="CB241" s="12"/>
      <c r="CC241" s="12"/>
      <c r="CD241" s="12"/>
      <c r="CE241" s="12"/>
      <c r="CF241" s="12"/>
      <c r="CG241" s="12"/>
      <c r="CH241" s="12"/>
      <c r="CI241" s="12"/>
      <c r="CJ241" s="12"/>
      <c r="CK241" s="12"/>
      <c r="CL241" s="12"/>
      <c r="CM241" s="12"/>
      <c r="CN241" s="12"/>
      <c r="CO241" s="12"/>
      <c r="CP241" s="12"/>
      <c r="CQ241" s="12"/>
      <c r="CR241" s="12"/>
      <c r="CS241" s="12"/>
      <c r="CT241" s="12"/>
      <c r="CU241" s="12"/>
      <c r="CV241" s="12"/>
      <c r="CW241" s="12"/>
      <c r="CX241" s="12"/>
      <c r="CY241" s="12"/>
    </row>
    <row r="242" spans="1:103" s="272" customFormat="1" ht="13.5">
      <c r="A242" s="266"/>
      <c r="B242" s="266"/>
      <c r="C242" s="266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  <c r="BW242" s="12"/>
      <c r="BX242" s="12"/>
      <c r="BY242" s="12"/>
      <c r="BZ242" s="12"/>
      <c r="CA242" s="12"/>
      <c r="CB242" s="12"/>
      <c r="CC242" s="12"/>
      <c r="CD242" s="12"/>
      <c r="CE242" s="12"/>
      <c r="CF242" s="12"/>
      <c r="CG242" s="12"/>
      <c r="CH242" s="12"/>
      <c r="CI242" s="12"/>
      <c r="CJ242" s="12"/>
      <c r="CK242" s="12"/>
      <c r="CL242" s="12"/>
      <c r="CM242" s="12"/>
      <c r="CN242" s="12"/>
      <c r="CO242" s="12"/>
      <c r="CP242" s="12"/>
      <c r="CQ242" s="12"/>
      <c r="CR242" s="12"/>
      <c r="CS242" s="12"/>
      <c r="CT242" s="12"/>
      <c r="CU242" s="12"/>
      <c r="CV242" s="12"/>
      <c r="CW242" s="12"/>
      <c r="CX242" s="12"/>
      <c r="CY242" s="12"/>
    </row>
    <row r="243" spans="1:103" s="272" customFormat="1" ht="13.5">
      <c r="A243" s="266"/>
      <c r="B243" s="266"/>
      <c r="C243" s="266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2"/>
      <c r="BS243" s="12"/>
      <c r="BT243" s="12"/>
      <c r="BU243" s="12"/>
      <c r="BV243" s="12"/>
      <c r="BW243" s="12"/>
      <c r="BX243" s="12"/>
      <c r="BY243" s="12"/>
      <c r="BZ243" s="12"/>
      <c r="CA243" s="12"/>
      <c r="CB243" s="12"/>
      <c r="CC243" s="12"/>
      <c r="CD243" s="12"/>
      <c r="CE243" s="12"/>
      <c r="CF243" s="12"/>
      <c r="CG243" s="12"/>
      <c r="CH243" s="12"/>
      <c r="CI243" s="12"/>
      <c r="CJ243" s="12"/>
      <c r="CK243" s="12"/>
      <c r="CL243" s="12"/>
      <c r="CM243" s="12"/>
      <c r="CN243" s="12"/>
      <c r="CO243" s="12"/>
      <c r="CP243" s="12"/>
      <c r="CQ243" s="12"/>
      <c r="CR243" s="12"/>
      <c r="CS243" s="12"/>
      <c r="CT243" s="12"/>
      <c r="CU243" s="12"/>
      <c r="CV243" s="12"/>
      <c r="CW243" s="12"/>
      <c r="CX243" s="12"/>
      <c r="CY243" s="12"/>
    </row>
    <row r="244" spans="1:103" s="272" customFormat="1" ht="13.5">
      <c r="A244" s="266"/>
      <c r="B244" s="266"/>
      <c r="C244" s="266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2"/>
      <c r="BQ244" s="12"/>
      <c r="BR244" s="12"/>
      <c r="BS244" s="12"/>
      <c r="BT244" s="12"/>
      <c r="BU244" s="12"/>
      <c r="BV244" s="12"/>
      <c r="BW244" s="12"/>
      <c r="BX244" s="12"/>
      <c r="BY244" s="12"/>
      <c r="BZ244" s="12"/>
      <c r="CA244" s="12"/>
      <c r="CB244" s="12"/>
      <c r="CC244" s="12"/>
      <c r="CD244" s="12"/>
      <c r="CE244" s="12"/>
      <c r="CF244" s="12"/>
      <c r="CG244" s="12"/>
      <c r="CH244" s="12"/>
      <c r="CI244" s="12"/>
      <c r="CJ244" s="12"/>
      <c r="CK244" s="12"/>
      <c r="CL244" s="12"/>
      <c r="CM244" s="12"/>
      <c r="CN244" s="12"/>
      <c r="CO244" s="12"/>
      <c r="CP244" s="12"/>
      <c r="CQ244" s="12"/>
      <c r="CR244" s="12"/>
      <c r="CS244" s="12"/>
      <c r="CT244" s="12"/>
      <c r="CU244" s="12"/>
      <c r="CV244" s="12"/>
      <c r="CW244" s="12"/>
      <c r="CX244" s="12"/>
      <c r="CY244" s="12"/>
    </row>
    <row r="245" spans="1:103" s="272" customFormat="1" ht="13.5">
      <c r="A245" s="266"/>
      <c r="B245" s="266"/>
      <c r="C245" s="266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2"/>
      <c r="BQ245" s="12"/>
      <c r="BR245" s="12"/>
      <c r="BS245" s="12"/>
      <c r="BT245" s="12"/>
      <c r="BU245" s="12"/>
      <c r="BV245" s="12"/>
      <c r="BW245" s="12"/>
      <c r="BX245" s="12"/>
      <c r="BY245" s="12"/>
      <c r="BZ245" s="12"/>
      <c r="CA245" s="12"/>
      <c r="CB245" s="12"/>
      <c r="CC245" s="12"/>
      <c r="CD245" s="12"/>
      <c r="CE245" s="12"/>
      <c r="CF245" s="12"/>
      <c r="CG245" s="12"/>
      <c r="CH245" s="12"/>
      <c r="CI245" s="12"/>
      <c r="CJ245" s="12"/>
      <c r="CK245" s="12"/>
      <c r="CL245" s="12"/>
      <c r="CM245" s="12"/>
      <c r="CN245" s="12"/>
      <c r="CO245" s="12"/>
      <c r="CP245" s="12"/>
      <c r="CQ245" s="12"/>
      <c r="CR245" s="12"/>
      <c r="CS245" s="12"/>
      <c r="CT245" s="12"/>
      <c r="CU245" s="12"/>
      <c r="CV245" s="12"/>
      <c r="CW245" s="12"/>
      <c r="CX245" s="12"/>
      <c r="CY245" s="12"/>
    </row>
    <row r="246" spans="1:103" s="272" customFormat="1" ht="13.5">
      <c r="A246" s="266"/>
      <c r="B246" s="266"/>
      <c r="C246" s="266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  <c r="BP246" s="12"/>
      <c r="BQ246" s="12"/>
      <c r="BR246" s="12"/>
      <c r="BS246" s="12"/>
      <c r="BT246" s="12"/>
      <c r="BU246" s="12"/>
      <c r="BV246" s="12"/>
      <c r="BW246" s="12"/>
      <c r="BX246" s="12"/>
      <c r="BY246" s="12"/>
      <c r="BZ246" s="12"/>
      <c r="CA246" s="12"/>
      <c r="CB246" s="12"/>
      <c r="CC246" s="12"/>
      <c r="CD246" s="12"/>
      <c r="CE246" s="12"/>
      <c r="CF246" s="12"/>
      <c r="CG246" s="12"/>
      <c r="CH246" s="12"/>
      <c r="CI246" s="12"/>
      <c r="CJ246" s="12"/>
      <c r="CK246" s="12"/>
      <c r="CL246" s="12"/>
      <c r="CM246" s="12"/>
      <c r="CN246" s="12"/>
      <c r="CO246" s="12"/>
      <c r="CP246" s="12"/>
      <c r="CQ246" s="12"/>
      <c r="CR246" s="12"/>
      <c r="CS246" s="12"/>
      <c r="CT246" s="12"/>
      <c r="CU246" s="12"/>
      <c r="CV246" s="12"/>
      <c r="CW246" s="12"/>
      <c r="CX246" s="12"/>
      <c r="CY246" s="12"/>
    </row>
    <row r="247" spans="1:103" s="272" customFormat="1" ht="13.5">
      <c r="A247" s="266"/>
      <c r="B247" s="266"/>
      <c r="C247" s="266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2"/>
      <c r="BQ247" s="12"/>
      <c r="BR247" s="12"/>
      <c r="BS247" s="12"/>
      <c r="BT247" s="12"/>
      <c r="BU247" s="12"/>
      <c r="BV247" s="12"/>
      <c r="BW247" s="12"/>
      <c r="BX247" s="12"/>
      <c r="BY247" s="12"/>
      <c r="BZ247" s="12"/>
      <c r="CA247" s="12"/>
      <c r="CB247" s="12"/>
      <c r="CC247" s="12"/>
      <c r="CD247" s="12"/>
      <c r="CE247" s="12"/>
      <c r="CF247" s="12"/>
      <c r="CG247" s="12"/>
      <c r="CH247" s="12"/>
      <c r="CI247" s="12"/>
      <c r="CJ247" s="12"/>
      <c r="CK247" s="12"/>
      <c r="CL247" s="12"/>
      <c r="CM247" s="12"/>
      <c r="CN247" s="12"/>
      <c r="CO247" s="12"/>
      <c r="CP247" s="12"/>
      <c r="CQ247" s="12"/>
      <c r="CR247" s="12"/>
      <c r="CS247" s="12"/>
      <c r="CT247" s="12"/>
      <c r="CU247" s="12"/>
      <c r="CV247" s="12"/>
      <c r="CW247" s="12"/>
      <c r="CX247" s="12"/>
      <c r="CY247" s="12"/>
    </row>
    <row r="248" spans="1:103" s="272" customFormat="1" ht="13.5">
      <c r="A248" s="266"/>
      <c r="B248" s="266"/>
      <c r="C248" s="266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2"/>
      <c r="BM248" s="12"/>
      <c r="BN248" s="12"/>
      <c r="BO248" s="12"/>
      <c r="BP248" s="12"/>
      <c r="BQ248" s="12"/>
      <c r="BR248" s="12"/>
      <c r="BS248" s="12"/>
      <c r="BT248" s="12"/>
      <c r="BU248" s="12"/>
      <c r="BV248" s="12"/>
      <c r="BW248" s="12"/>
      <c r="BX248" s="12"/>
      <c r="BY248" s="12"/>
      <c r="BZ248" s="12"/>
      <c r="CA248" s="12"/>
      <c r="CB248" s="12"/>
      <c r="CC248" s="12"/>
      <c r="CD248" s="12"/>
      <c r="CE248" s="12"/>
      <c r="CF248" s="12"/>
      <c r="CG248" s="12"/>
      <c r="CH248" s="12"/>
      <c r="CI248" s="12"/>
      <c r="CJ248" s="12"/>
      <c r="CK248" s="12"/>
      <c r="CL248" s="12"/>
      <c r="CM248" s="12"/>
      <c r="CN248" s="12"/>
      <c r="CO248" s="12"/>
      <c r="CP248" s="12"/>
      <c r="CQ248" s="12"/>
      <c r="CR248" s="12"/>
      <c r="CS248" s="12"/>
      <c r="CT248" s="12"/>
      <c r="CU248" s="12"/>
      <c r="CV248" s="12"/>
      <c r="CW248" s="12"/>
      <c r="CX248" s="12"/>
      <c r="CY248" s="12"/>
    </row>
    <row r="249" spans="1:103" s="272" customFormat="1" ht="13.5">
      <c r="A249" s="266"/>
      <c r="B249" s="266"/>
      <c r="C249" s="266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2"/>
      <c r="BQ249" s="12"/>
      <c r="BR249" s="12"/>
      <c r="BS249" s="12"/>
      <c r="BT249" s="12"/>
      <c r="BU249" s="12"/>
      <c r="BV249" s="12"/>
      <c r="BW249" s="12"/>
      <c r="BX249" s="12"/>
      <c r="BY249" s="12"/>
      <c r="BZ249" s="12"/>
      <c r="CA249" s="12"/>
      <c r="CB249" s="12"/>
      <c r="CC249" s="12"/>
      <c r="CD249" s="12"/>
      <c r="CE249" s="12"/>
      <c r="CF249" s="12"/>
      <c r="CG249" s="12"/>
      <c r="CH249" s="12"/>
      <c r="CI249" s="12"/>
      <c r="CJ249" s="12"/>
      <c r="CK249" s="12"/>
      <c r="CL249" s="12"/>
      <c r="CM249" s="12"/>
      <c r="CN249" s="12"/>
      <c r="CO249" s="12"/>
      <c r="CP249" s="12"/>
      <c r="CQ249" s="12"/>
      <c r="CR249" s="12"/>
      <c r="CS249" s="12"/>
      <c r="CT249" s="12"/>
      <c r="CU249" s="12"/>
      <c r="CV249" s="12"/>
      <c r="CW249" s="12"/>
      <c r="CX249" s="12"/>
      <c r="CY249" s="12"/>
    </row>
    <row r="250" spans="1:103" s="272" customFormat="1" ht="13.5">
      <c r="A250" s="266"/>
      <c r="B250" s="266"/>
      <c r="C250" s="266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2"/>
      <c r="BQ250" s="12"/>
      <c r="BR250" s="12"/>
      <c r="BS250" s="12"/>
      <c r="BT250" s="12"/>
      <c r="BU250" s="12"/>
      <c r="BV250" s="12"/>
      <c r="BW250" s="12"/>
      <c r="BX250" s="12"/>
      <c r="BY250" s="12"/>
      <c r="BZ250" s="12"/>
      <c r="CA250" s="12"/>
      <c r="CB250" s="12"/>
      <c r="CC250" s="12"/>
      <c r="CD250" s="12"/>
      <c r="CE250" s="12"/>
      <c r="CF250" s="12"/>
      <c r="CG250" s="12"/>
      <c r="CH250" s="12"/>
      <c r="CI250" s="12"/>
      <c r="CJ250" s="12"/>
      <c r="CK250" s="12"/>
      <c r="CL250" s="12"/>
      <c r="CM250" s="12"/>
      <c r="CN250" s="12"/>
      <c r="CO250" s="12"/>
      <c r="CP250" s="12"/>
      <c r="CQ250" s="12"/>
      <c r="CR250" s="12"/>
      <c r="CS250" s="12"/>
      <c r="CT250" s="12"/>
      <c r="CU250" s="12"/>
      <c r="CV250" s="12"/>
      <c r="CW250" s="12"/>
      <c r="CX250" s="12"/>
      <c r="CY250" s="12"/>
    </row>
    <row r="251" spans="1:103" s="272" customFormat="1" ht="13.5">
      <c r="A251" s="266"/>
      <c r="B251" s="266"/>
      <c r="C251" s="266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2"/>
      <c r="BQ251" s="12"/>
      <c r="BR251" s="12"/>
      <c r="BS251" s="12"/>
      <c r="BT251" s="12"/>
      <c r="BU251" s="12"/>
      <c r="BV251" s="12"/>
      <c r="BW251" s="12"/>
      <c r="BX251" s="12"/>
      <c r="BY251" s="12"/>
      <c r="BZ251" s="12"/>
      <c r="CA251" s="12"/>
      <c r="CB251" s="12"/>
      <c r="CC251" s="12"/>
      <c r="CD251" s="12"/>
      <c r="CE251" s="12"/>
      <c r="CF251" s="12"/>
      <c r="CG251" s="12"/>
      <c r="CH251" s="12"/>
      <c r="CI251" s="12"/>
      <c r="CJ251" s="12"/>
      <c r="CK251" s="12"/>
      <c r="CL251" s="12"/>
      <c r="CM251" s="12"/>
      <c r="CN251" s="12"/>
      <c r="CO251" s="12"/>
      <c r="CP251" s="12"/>
      <c r="CQ251" s="12"/>
      <c r="CR251" s="12"/>
      <c r="CS251" s="12"/>
      <c r="CT251" s="12"/>
      <c r="CU251" s="12"/>
      <c r="CV251" s="12"/>
      <c r="CW251" s="12"/>
      <c r="CX251" s="12"/>
      <c r="CY251" s="12"/>
    </row>
    <row r="252" spans="1:103" s="272" customFormat="1" ht="13.5">
      <c r="A252" s="266"/>
      <c r="B252" s="266"/>
      <c r="C252" s="266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2"/>
      <c r="BQ252" s="12"/>
      <c r="BR252" s="12"/>
      <c r="BS252" s="12"/>
      <c r="BT252" s="12"/>
      <c r="BU252" s="12"/>
      <c r="BV252" s="12"/>
      <c r="BW252" s="12"/>
      <c r="BX252" s="12"/>
      <c r="BY252" s="12"/>
      <c r="BZ252" s="12"/>
      <c r="CA252" s="12"/>
      <c r="CB252" s="12"/>
      <c r="CC252" s="12"/>
      <c r="CD252" s="12"/>
      <c r="CE252" s="12"/>
      <c r="CF252" s="12"/>
      <c r="CG252" s="12"/>
      <c r="CH252" s="12"/>
      <c r="CI252" s="12"/>
      <c r="CJ252" s="12"/>
      <c r="CK252" s="12"/>
      <c r="CL252" s="12"/>
      <c r="CM252" s="12"/>
      <c r="CN252" s="12"/>
      <c r="CO252" s="12"/>
      <c r="CP252" s="12"/>
      <c r="CQ252" s="12"/>
      <c r="CR252" s="12"/>
      <c r="CS252" s="12"/>
      <c r="CT252" s="12"/>
      <c r="CU252" s="12"/>
      <c r="CV252" s="12"/>
      <c r="CW252" s="12"/>
      <c r="CX252" s="12"/>
      <c r="CY252" s="12"/>
    </row>
    <row r="253" spans="1:103" s="272" customFormat="1" ht="13.5">
      <c r="A253" s="266"/>
      <c r="B253" s="266"/>
      <c r="C253" s="266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2"/>
      <c r="BQ253" s="12"/>
      <c r="BR253" s="12"/>
      <c r="BS253" s="12"/>
      <c r="BT253" s="12"/>
      <c r="BU253" s="12"/>
      <c r="BV253" s="12"/>
      <c r="BW253" s="12"/>
      <c r="BX253" s="12"/>
      <c r="BY253" s="12"/>
      <c r="BZ253" s="12"/>
      <c r="CA253" s="12"/>
      <c r="CB253" s="12"/>
      <c r="CC253" s="12"/>
      <c r="CD253" s="12"/>
      <c r="CE253" s="12"/>
      <c r="CF253" s="12"/>
      <c r="CG253" s="12"/>
      <c r="CH253" s="12"/>
      <c r="CI253" s="12"/>
      <c r="CJ253" s="12"/>
      <c r="CK253" s="12"/>
      <c r="CL253" s="12"/>
      <c r="CM253" s="12"/>
      <c r="CN253" s="12"/>
      <c r="CO253" s="12"/>
      <c r="CP253" s="12"/>
      <c r="CQ253" s="12"/>
      <c r="CR253" s="12"/>
      <c r="CS253" s="12"/>
      <c r="CT253" s="12"/>
      <c r="CU253" s="12"/>
      <c r="CV253" s="12"/>
      <c r="CW253" s="12"/>
      <c r="CX253" s="12"/>
      <c r="CY253" s="12"/>
    </row>
    <row r="254" spans="1:103" s="272" customFormat="1" ht="13.5">
      <c r="A254" s="266"/>
      <c r="B254" s="266"/>
      <c r="C254" s="266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  <c r="BP254" s="12"/>
      <c r="BQ254" s="12"/>
      <c r="BR254" s="12"/>
      <c r="BS254" s="12"/>
      <c r="BT254" s="12"/>
      <c r="BU254" s="12"/>
      <c r="BV254" s="12"/>
      <c r="BW254" s="12"/>
      <c r="BX254" s="12"/>
      <c r="BY254" s="12"/>
      <c r="BZ254" s="12"/>
      <c r="CA254" s="12"/>
      <c r="CB254" s="12"/>
      <c r="CC254" s="12"/>
      <c r="CD254" s="12"/>
      <c r="CE254" s="12"/>
      <c r="CF254" s="12"/>
      <c r="CG254" s="12"/>
      <c r="CH254" s="12"/>
      <c r="CI254" s="12"/>
      <c r="CJ254" s="12"/>
      <c r="CK254" s="12"/>
      <c r="CL254" s="12"/>
      <c r="CM254" s="12"/>
      <c r="CN254" s="12"/>
      <c r="CO254" s="12"/>
      <c r="CP254" s="12"/>
      <c r="CQ254" s="12"/>
      <c r="CR254" s="12"/>
      <c r="CS254" s="12"/>
      <c r="CT254" s="12"/>
      <c r="CU254" s="12"/>
      <c r="CV254" s="12"/>
      <c r="CW254" s="12"/>
      <c r="CX254" s="12"/>
      <c r="CY254" s="12"/>
    </row>
    <row r="255" spans="1:103" s="272" customFormat="1" ht="13.5">
      <c r="A255" s="266"/>
      <c r="B255" s="266"/>
      <c r="C255" s="266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12"/>
      <c r="BM255" s="12"/>
      <c r="BN255" s="12"/>
      <c r="BO255" s="12"/>
      <c r="BP255" s="12"/>
      <c r="BQ255" s="12"/>
      <c r="BR255" s="12"/>
      <c r="BS255" s="12"/>
      <c r="BT255" s="12"/>
      <c r="BU255" s="12"/>
      <c r="BV255" s="12"/>
      <c r="BW255" s="12"/>
      <c r="BX255" s="12"/>
      <c r="BY255" s="12"/>
      <c r="BZ255" s="12"/>
      <c r="CA255" s="12"/>
      <c r="CB255" s="12"/>
      <c r="CC255" s="12"/>
      <c r="CD255" s="12"/>
      <c r="CE255" s="12"/>
      <c r="CF255" s="12"/>
      <c r="CG255" s="12"/>
      <c r="CH255" s="12"/>
      <c r="CI255" s="12"/>
      <c r="CJ255" s="12"/>
      <c r="CK255" s="12"/>
      <c r="CL255" s="12"/>
      <c r="CM255" s="12"/>
      <c r="CN255" s="12"/>
      <c r="CO255" s="12"/>
      <c r="CP255" s="12"/>
      <c r="CQ255" s="12"/>
      <c r="CR255" s="12"/>
      <c r="CS255" s="12"/>
      <c r="CT255" s="12"/>
      <c r="CU255" s="12"/>
      <c r="CV255" s="12"/>
      <c r="CW255" s="12"/>
      <c r="CX255" s="12"/>
      <c r="CY255" s="12"/>
    </row>
    <row r="256" spans="1:103" s="272" customFormat="1" ht="13.5">
      <c r="A256" s="266"/>
      <c r="B256" s="266"/>
      <c r="C256" s="266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2"/>
      <c r="BQ256" s="12"/>
      <c r="BR256" s="12"/>
      <c r="BS256" s="12"/>
      <c r="BT256" s="12"/>
      <c r="BU256" s="12"/>
      <c r="BV256" s="12"/>
      <c r="BW256" s="12"/>
      <c r="BX256" s="12"/>
      <c r="BY256" s="12"/>
      <c r="BZ256" s="12"/>
      <c r="CA256" s="12"/>
      <c r="CB256" s="12"/>
      <c r="CC256" s="12"/>
      <c r="CD256" s="12"/>
      <c r="CE256" s="12"/>
      <c r="CF256" s="12"/>
      <c r="CG256" s="12"/>
      <c r="CH256" s="12"/>
      <c r="CI256" s="12"/>
      <c r="CJ256" s="12"/>
      <c r="CK256" s="12"/>
      <c r="CL256" s="12"/>
      <c r="CM256" s="12"/>
      <c r="CN256" s="12"/>
      <c r="CO256" s="12"/>
      <c r="CP256" s="12"/>
      <c r="CQ256" s="12"/>
      <c r="CR256" s="12"/>
      <c r="CS256" s="12"/>
      <c r="CT256" s="12"/>
      <c r="CU256" s="12"/>
      <c r="CV256" s="12"/>
      <c r="CW256" s="12"/>
      <c r="CX256" s="12"/>
      <c r="CY256" s="12"/>
    </row>
    <row r="257" spans="1:103" s="272" customFormat="1" ht="13.5">
      <c r="A257" s="266"/>
      <c r="B257" s="266"/>
      <c r="C257" s="266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2"/>
      <c r="BQ257" s="12"/>
      <c r="BR257" s="12"/>
      <c r="BS257" s="12"/>
      <c r="BT257" s="12"/>
      <c r="BU257" s="12"/>
      <c r="BV257" s="12"/>
      <c r="BW257" s="12"/>
      <c r="BX257" s="12"/>
      <c r="BY257" s="12"/>
      <c r="BZ257" s="12"/>
      <c r="CA257" s="12"/>
      <c r="CB257" s="12"/>
      <c r="CC257" s="12"/>
      <c r="CD257" s="12"/>
      <c r="CE257" s="12"/>
      <c r="CF257" s="12"/>
      <c r="CG257" s="12"/>
      <c r="CH257" s="12"/>
      <c r="CI257" s="12"/>
      <c r="CJ257" s="12"/>
      <c r="CK257" s="12"/>
      <c r="CL257" s="12"/>
      <c r="CM257" s="12"/>
      <c r="CN257" s="12"/>
      <c r="CO257" s="12"/>
      <c r="CP257" s="12"/>
      <c r="CQ257" s="12"/>
      <c r="CR257" s="12"/>
      <c r="CS257" s="12"/>
      <c r="CT257" s="12"/>
      <c r="CU257" s="12"/>
      <c r="CV257" s="12"/>
      <c r="CW257" s="12"/>
      <c r="CX257" s="12"/>
      <c r="CY257" s="12"/>
    </row>
    <row r="258" spans="1:103" s="272" customFormat="1" ht="13.5">
      <c r="A258" s="266"/>
      <c r="B258" s="266"/>
      <c r="C258" s="266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12"/>
      <c r="BM258" s="12"/>
      <c r="BN258" s="12"/>
      <c r="BO258" s="12"/>
      <c r="BP258" s="12"/>
      <c r="BQ258" s="12"/>
      <c r="BR258" s="12"/>
      <c r="BS258" s="12"/>
      <c r="BT258" s="12"/>
      <c r="BU258" s="12"/>
      <c r="BV258" s="12"/>
      <c r="BW258" s="12"/>
      <c r="BX258" s="12"/>
      <c r="BY258" s="12"/>
      <c r="BZ258" s="12"/>
      <c r="CA258" s="12"/>
      <c r="CB258" s="12"/>
      <c r="CC258" s="12"/>
      <c r="CD258" s="12"/>
      <c r="CE258" s="12"/>
      <c r="CF258" s="12"/>
      <c r="CG258" s="12"/>
      <c r="CH258" s="12"/>
      <c r="CI258" s="12"/>
      <c r="CJ258" s="12"/>
      <c r="CK258" s="12"/>
      <c r="CL258" s="12"/>
      <c r="CM258" s="12"/>
      <c r="CN258" s="12"/>
      <c r="CO258" s="12"/>
      <c r="CP258" s="12"/>
      <c r="CQ258" s="12"/>
      <c r="CR258" s="12"/>
      <c r="CS258" s="12"/>
      <c r="CT258" s="12"/>
      <c r="CU258" s="12"/>
      <c r="CV258" s="12"/>
      <c r="CW258" s="12"/>
      <c r="CX258" s="12"/>
      <c r="CY258" s="12"/>
    </row>
    <row r="259" spans="1:103" s="272" customFormat="1" ht="13.5">
      <c r="A259" s="266"/>
      <c r="B259" s="266"/>
      <c r="C259" s="266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2"/>
      <c r="BQ259" s="12"/>
      <c r="BR259" s="12"/>
      <c r="BS259" s="12"/>
      <c r="BT259" s="12"/>
      <c r="BU259" s="12"/>
      <c r="BV259" s="12"/>
      <c r="BW259" s="12"/>
      <c r="BX259" s="12"/>
      <c r="BY259" s="12"/>
      <c r="BZ259" s="12"/>
      <c r="CA259" s="12"/>
      <c r="CB259" s="12"/>
      <c r="CC259" s="12"/>
      <c r="CD259" s="12"/>
      <c r="CE259" s="12"/>
      <c r="CF259" s="12"/>
      <c r="CG259" s="12"/>
      <c r="CH259" s="12"/>
      <c r="CI259" s="12"/>
      <c r="CJ259" s="12"/>
      <c r="CK259" s="12"/>
      <c r="CL259" s="12"/>
      <c r="CM259" s="12"/>
      <c r="CN259" s="12"/>
      <c r="CO259" s="12"/>
      <c r="CP259" s="12"/>
      <c r="CQ259" s="12"/>
      <c r="CR259" s="12"/>
      <c r="CS259" s="12"/>
      <c r="CT259" s="12"/>
      <c r="CU259" s="12"/>
      <c r="CV259" s="12"/>
      <c r="CW259" s="12"/>
      <c r="CX259" s="12"/>
      <c r="CY259" s="12"/>
    </row>
    <row r="260" spans="1:103" s="272" customFormat="1" ht="13.5">
      <c r="A260" s="266"/>
      <c r="B260" s="266"/>
      <c r="C260" s="266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  <c r="BP260" s="12"/>
      <c r="BQ260" s="12"/>
      <c r="BR260" s="12"/>
      <c r="BS260" s="12"/>
      <c r="BT260" s="12"/>
      <c r="BU260" s="12"/>
      <c r="BV260" s="12"/>
      <c r="BW260" s="12"/>
      <c r="BX260" s="12"/>
      <c r="BY260" s="12"/>
      <c r="BZ260" s="12"/>
      <c r="CA260" s="12"/>
      <c r="CB260" s="12"/>
      <c r="CC260" s="12"/>
      <c r="CD260" s="12"/>
      <c r="CE260" s="12"/>
      <c r="CF260" s="12"/>
      <c r="CG260" s="12"/>
      <c r="CH260" s="12"/>
      <c r="CI260" s="12"/>
      <c r="CJ260" s="12"/>
      <c r="CK260" s="12"/>
      <c r="CL260" s="12"/>
      <c r="CM260" s="12"/>
      <c r="CN260" s="12"/>
      <c r="CO260" s="12"/>
      <c r="CP260" s="12"/>
      <c r="CQ260" s="12"/>
      <c r="CR260" s="12"/>
      <c r="CS260" s="12"/>
      <c r="CT260" s="12"/>
      <c r="CU260" s="12"/>
      <c r="CV260" s="12"/>
      <c r="CW260" s="12"/>
      <c r="CX260" s="12"/>
      <c r="CY260" s="12"/>
    </row>
    <row r="261" spans="1:103" s="272" customFormat="1" ht="13.5">
      <c r="A261" s="266"/>
      <c r="B261" s="266"/>
      <c r="C261" s="266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2"/>
      <c r="BQ261" s="12"/>
      <c r="BR261" s="12"/>
      <c r="BS261" s="12"/>
      <c r="BT261" s="12"/>
      <c r="BU261" s="12"/>
      <c r="BV261" s="12"/>
      <c r="BW261" s="12"/>
      <c r="BX261" s="12"/>
      <c r="BY261" s="12"/>
      <c r="BZ261" s="12"/>
      <c r="CA261" s="12"/>
      <c r="CB261" s="12"/>
      <c r="CC261" s="12"/>
      <c r="CD261" s="12"/>
      <c r="CE261" s="12"/>
      <c r="CF261" s="12"/>
      <c r="CG261" s="12"/>
      <c r="CH261" s="12"/>
      <c r="CI261" s="12"/>
      <c r="CJ261" s="12"/>
      <c r="CK261" s="12"/>
      <c r="CL261" s="12"/>
      <c r="CM261" s="12"/>
      <c r="CN261" s="12"/>
      <c r="CO261" s="12"/>
      <c r="CP261" s="12"/>
      <c r="CQ261" s="12"/>
      <c r="CR261" s="12"/>
      <c r="CS261" s="12"/>
      <c r="CT261" s="12"/>
      <c r="CU261" s="12"/>
      <c r="CV261" s="12"/>
      <c r="CW261" s="12"/>
      <c r="CX261" s="12"/>
      <c r="CY261" s="12"/>
    </row>
    <row r="262" spans="1:103" s="272" customFormat="1" ht="13.5">
      <c r="A262" s="266"/>
      <c r="B262" s="266"/>
      <c r="C262" s="266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  <c r="BL262" s="12"/>
      <c r="BM262" s="12"/>
      <c r="BN262" s="12"/>
      <c r="BO262" s="12"/>
      <c r="BP262" s="12"/>
      <c r="BQ262" s="12"/>
      <c r="BR262" s="12"/>
      <c r="BS262" s="12"/>
      <c r="BT262" s="12"/>
      <c r="BU262" s="12"/>
      <c r="BV262" s="12"/>
      <c r="BW262" s="12"/>
      <c r="BX262" s="12"/>
      <c r="BY262" s="12"/>
      <c r="BZ262" s="12"/>
      <c r="CA262" s="12"/>
      <c r="CB262" s="12"/>
      <c r="CC262" s="12"/>
      <c r="CD262" s="12"/>
      <c r="CE262" s="12"/>
      <c r="CF262" s="12"/>
      <c r="CG262" s="12"/>
      <c r="CH262" s="12"/>
      <c r="CI262" s="12"/>
      <c r="CJ262" s="12"/>
      <c r="CK262" s="12"/>
      <c r="CL262" s="12"/>
      <c r="CM262" s="12"/>
      <c r="CN262" s="12"/>
      <c r="CO262" s="12"/>
      <c r="CP262" s="12"/>
      <c r="CQ262" s="12"/>
      <c r="CR262" s="12"/>
      <c r="CS262" s="12"/>
      <c r="CT262" s="12"/>
      <c r="CU262" s="12"/>
      <c r="CV262" s="12"/>
      <c r="CW262" s="12"/>
      <c r="CX262" s="12"/>
      <c r="CY262" s="12"/>
    </row>
    <row r="263" spans="1:103" s="272" customFormat="1" ht="13.5">
      <c r="A263" s="266"/>
      <c r="B263" s="266"/>
      <c r="C263" s="266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  <c r="BM263" s="12"/>
      <c r="BN263" s="12"/>
      <c r="BO263" s="12"/>
      <c r="BP263" s="12"/>
      <c r="BQ263" s="12"/>
      <c r="BR263" s="12"/>
      <c r="BS263" s="12"/>
      <c r="BT263" s="12"/>
      <c r="BU263" s="12"/>
      <c r="BV263" s="12"/>
      <c r="BW263" s="12"/>
      <c r="BX263" s="12"/>
      <c r="BY263" s="12"/>
      <c r="BZ263" s="12"/>
      <c r="CA263" s="12"/>
      <c r="CB263" s="12"/>
      <c r="CC263" s="12"/>
      <c r="CD263" s="12"/>
      <c r="CE263" s="12"/>
      <c r="CF263" s="12"/>
      <c r="CG263" s="12"/>
      <c r="CH263" s="12"/>
      <c r="CI263" s="12"/>
      <c r="CJ263" s="12"/>
      <c r="CK263" s="12"/>
      <c r="CL263" s="12"/>
      <c r="CM263" s="12"/>
      <c r="CN263" s="12"/>
      <c r="CO263" s="12"/>
      <c r="CP263" s="12"/>
      <c r="CQ263" s="12"/>
      <c r="CR263" s="12"/>
      <c r="CS263" s="12"/>
      <c r="CT263" s="12"/>
      <c r="CU263" s="12"/>
      <c r="CV263" s="12"/>
      <c r="CW263" s="12"/>
      <c r="CX263" s="12"/>
      <c r="CY263" s="12"/>
    </row>
    <row r="264" spans="1:103" s="272" customFormat="1" ht="13.5">
      <c r="A264" s="266"/>
      <c r="B264" s="266"/>
      <c r="C264" s="266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  <c r="BP264" s="12"/>
      <c r="BQ264" s="12"/>
      <c r="BR264" s="12"/>
      <c r="BS264" s="12"/>
      <c r="BT264" s="12"/>
      <c r="BU264" s="12"/>
      <c r="BV264" s="12"/>
      <c r="BW264" s="12"/>
      <c r="BX264" s="12"/>
      <c r="BY264" s="12"/>
      <c r="BZ264" s="12"/>
      <c r="CA264" s="12"/>
      <c r="CB264" s="12"/>
      <c r="CC264" s="12"/>
      <c r="CD264" s="12"/>
      <c r="CE264" s="12"/>
      <c r="CF264" s="12"/>
      <c r="CG264" s="12"/>
      <c r="CH264" s="12"/>
      <c r="CI264" s="12"/>
      <c r="CJ264" s="12"/>
      <c r="CK264" s="12"/>
      <c r="CL264" s="12"/>
      <c r="CM264" s="12"/>
      <c r="CN264" s="12"/>
      <c r="CO264" s="12"/>
      <c r="CP264" s="12"/>
      <c r="CQ264" s="12"/>
      <c r="CR264" s="12"/>
      <c r="CS264" s="12"/>
      <c r="CT264" s="12"/>
      <c r="CU264" s="12"/>
      <c r="CV264" s="12"/>
      <c r="CW264" s="12"/>
      <c r="CX264" s="12"/>
      <c r="CY264" s="12"/>
    </row>
    <row r="265" spans="1:103" s="272" customFormat="1" ht="13.5">
      <c r="A265" s="266"/>
      <c r="B265" s="266"/>
      <c r="C265" s="266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  <c r="BP265" s="12"/>
      <c r="BQ265" s="12"/>
      <c r="BR265" s="12"/>
      <c r="BS265" s="12"/>
      <c r="BT265" s="12"/>
      <c r="BU265" s="12"/>
      <c r="BV265" s="12"/>
      <c r="BW265" s="12"/>
      <c r="BX265" s="12"/>
      <c r="BY265" s="12"/>
      <c r="BZ265" s="12"/>
      <c r="CA265" s="12"/>
      <c r="CB265" s="12"/>
      <c r="CC265" s="12"/>
      <c r="CD265" s="12"/>
      <c r="CE265" s="12"/>
      <c r="CF265" s="12"/>
      <c r="CG265" s="12"/>
      <c r="CH265" s="12"/>
      <c r="CI265" s="12"/>
      <c r="CJ265" s="12"/>
      <c r="CK265" s="12"/>
      <c r="CL265" s="12"/>
      <c r="CM265" s="12"/>
      <c r="CN265" s="12"/>
      <c r="CO265" s="12"/>
      <c r="CP265" s="12"/>
      <c r="CQ265" s="12"/>
      <c r="CR265" s="12"/>
      <c r="CS265" s="12"/>
      <c r="CT265" s="12"/>
      <c r="CU265" s="12"/>
      <c r="CV265" s="12"/>
      <c r="CW265" s="12"/>
      <c r="CX265" s="12"/>
      <c r="CY265" s="12"/>
    </row>
    <row r="266" spans="1:103" s="272" customFormat="1" ht="13.5">
      <c r="A266" s="266"/>
      <c r="B266" s="266"/>
      <c r="C266" s="266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2"/>
      <c r="BS266" s="12"/>
      <c r="BT266" s="12"/>
      <c r="BU266" s="12"/>
      <c r="BV266" s="12"/>
      <c r="BW266" s="12"/>
      <c r="BX266" s="12"/>
      <c r="BY266" s="12"/>
      <c r="BZ266" s="12"/>
      <c r="CA266" s="12"/>
      <c r="CB266" s="12"/>
      <c r="CC266" s="12"/>
      <c r="CD266" s="12"/>
      <c r="CE266" s="12"/>
      <c r="CF266" s="12"/>
      <c r="CG266" s="12"/>
      <c r="CH266" s="12"/>
      <c r="CI266" s="12"/>
      <c r="CJ266" s="12"/>
      <c r="CK266" s="12"/>
      <c r="CL266" s="12"/>
      <c r="CM266" s="12"/>
      <c r="CN266" s="12"/>
      <c r="CO266" s="12"/>
      <c r="CP266" s="12"/>
      <c r="CQ266" s="12"/>
      <c r="CR266" s="12"/>
      <c r="CS266" s="12"/>
      <c r="CT266" s="12"/>
      <c r="CU266" s="12"/>
      <c r="CV266" s="12"/>
      <c r="CW266" s="12"/>
      <c r="CX266" s="12"/>
      <c r="CY266" s="12"/>
    </row>
    <row r="267" spans="1:103" s="272" customFormat="1" ht="13.5">
      <c r="A267" s="266"/>
      <c r="B267" s="266"/>
      <c r="C267" s="266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2"/>
      <c r="BM267" s="12"/>
      <c r="BN267" s="12"/>
      <c r="BO267" s="12"/>
      <c r="BP267" s="12"/>
      <c r="BQ267" s="12"/>
      <c r="BR267" s="12"/>
      <c r="BS267" s="12"/>
      <c r="BT267" s="12"/>
      <c r="BU267" s="12"/>
      <c r="BV267" s="12"/>
      <c r="BW267" s="12"/>
      <c r="BX267" s="12"/>
      <c r="BY267" s="12"/>
      <c r="BZ267" s="12"/>
      <c r="CA267" s="12"/>
      <c r="CB267" s="12"/>
      <c r="CC267" s="12"/>
      <c r="CD267" s="12"/>
      <c r="CE267" s="12"/>
      <c r="CF267" s="12"/>
      <c r="CG267" s="12"/>
      <c r="CH267" s="12"/>
      <c r="CI267" s="12"/>
      <c r="CJ267" s="12"/>
      <c r="CK267" s="12"/>
      <c r="CL267" s="12"/>
      <c r="CM267" s="12"/>
      <c r="CN267" s="12"/>
      <c r="CO267" s="12"/>
      <c r="CP267" s="12"/>
      <c r="CQ267" s="12"/>
      <c r="CR267" s="12"/>
      <c r="CS267" s="12"/>
      <c r="CT267" s="12"/>
      <c r="CU267" s="12"/>
      <c r="CV267" s="12"/>
      <c r="CW267" s="12"/>
      <c r="CX267" s="12"/>
      <c r="CY267" s="12"/>
    </row>
    <row r="268" spans="1:103" s="272" customFormat="1" ht="13.5">
      <c r="A268" s="266"/>
      <c r="B268" s="266"/>
      <c r="C268" s="266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  <c r="BP268" s="12"/>
      <c r="BQ268" s="12"/>
      <c r="BR268" s="12"/>
      <c r="BS268" s="12"/>
      <c r="BT268" s="12"/>
      <c r="BU268" s="12"/>
      <c r="BV268" s="12"/>
      <c r="BW268" s="12"/>
      <c r="BX268" s="12"/>
      <c r="BY268" s="12"/>
      <c r="BZ268" s="12"/>
      <c r="CA268" s="12"/>
      <c r="CB268" s="12"/>
      <c r="CC268" s="12"/>
      <c r="CD268" s="12"/>
      <c r="CE268" s="12"/>
      <c r="CF268" s="12"/>
      <c r="CG268" s="12"/>
      <c r="CH268" s="12"/>
      <c r="CI268" s="12"/>
      <c r="CJ268" s="12"/>
      <c r="CK268" s="12"/>
      <c r="CL268" s="12"/>
      <c r="CM268" s="12"/>
      <c r="CN268" s="12"/>
      <c r="CO268" s="12"/>
      <c r="CP268" s="12"/>
      <c r="CQ268" s="12"/>
      <c r="CR268" s="12"/>
      <c r="CS268" s="12"/>
      <c r="CT268" s="12"/>
      <c r="CU268" s="12"/>
      <c r="CV268" s="12"/>
      <c r="CW268" s="12"/>
      <c r="CX268" s="12"/>
      <c r="CY268" s="12"/>
    </row>
    <row r="269" spans="1:103" s="272" customFormat="1" ht="13.5">
      <c r="A269" s="266"/>
      <c r="B269" s="266"/>
      <c r="C269" s="266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2"/>
      <c r="BP269" s="12"/>
      <c r="BQ269" s="12"/>
      <c r="BR269" s="12"/>
      <c r="BS269" s="12"/>
      <c r="BT269" s="12"/>
      <c r="BU269" s="12"/>
      <c r="BV269" s="12"/>
      <c r="BW269" s="12"/>
      <c r="BX269" s="12"/>
      <c r="BY269" s="12"/>
      <c r="BZ269" s="12"/>
      <c r="CA269" s="12"/>
      <c r="CB269" s="12"/>
      <c r="CC269" s="12"/>
      <c r="CD269" s="12"/>
      <c r="CE269" s="12"/>
      <c r="CF269" s="12"/>
      <c r="CG269" s="12"/>
      <c r="CH269" s="12"/>
      <c r="CI269" s="12"/>
      <c r="CJ269" s="12"/>
      <c r="CK269" s="12"/>
      <c r="CL269" s="12"/>
      <c r="CM269" s="12"/>
      <c r="CN269" s="12"/>
      <c r="CO269" s="12"/>
      <c r="CP269" s="12"/>
      <c r="CQ269" s="12"/>
      <c r="CR269" s="12"/>
      <c r="CS269" s="12"/>
      <c r="CT269" s="12"/>
      <c r="CU269" s="12"/>
      <c r="CV269" s="12"/>
      <c r="CW269" s="12"/>
      <c r="CX269" s="12"/>
      <c r="CY269" s="12"/>
    </row>
    <row r="270" spans="1:103" s="272" customFormat="1" ht="13.5">
      <c r="A270" s="266"/>
      <c r="B270" s="266"/>
      <c r="C270" s="266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  <c r="BP270" s="12"/>
      <c r="BQ270" s="12"/>
      <c r="BR270" s="12"/>
      <c r="BS270" s="12"/>
      <c r="BT270" s="12"/>
      <c r="BU270" s="12"/>
      <c r="BV270" s="12"/>
      <c r="BW270" s="12"/>
      <c r="BX270" s="12"/>
      <c r="BY270" s="12"/>
      <c r="BZ270" s="12"/>
      <c r="CA270" s="12"/>
      <c r="CB270" s="12"/>
      <c r="CC270" s="12"/>
      <c r="CD270" s="12"/>
      <c r="CE270" s="12"/>
      <c r="CF270" s="12"/>
      <c r="CG270" s="12"/>
      <c r="CH270" s="12"/>
      <c r="CI270" s="12"/>
      <c r="CJ270" s="12"/>
      <c r="CK270" s="12"/>
      <c r="CL270" s="12"/>
      <c r="CM270" s="12"/>
      <c r="CN270" s="12"/>
      <c r="CO270" s="12"/>
      <c r="CP270" s="12"/>
      <c r="CQ270" s="12"/>
      <c r="CR270" s="12"/>
      <c r="CS270" s="12"/>
      <c r="CT270" s="12"/>
      <c r="CU270" s="12"/>
      <c r="CV270" s="12"/>
      <c r="CW270" s="12"/>
      <c r="CX270" s="12"/>
      <c r="CY270" s="12"/>
    </row>
    <row r="271" spans="1:103" s="272" customFormat="1" ht="13.5">
      <c r="A271" s="266"/>
      <c r="B271" s="266"/>
      <c r="C271" s="266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  <c r="BJ271" s="12"/>
      <c r="BK271" s="12"/>
      <c r="BL271" s="12"/>
      <c r="BM271" s="12"/>
      <c r="BN271" s="12"/>
      <c r="BO271" s="12"/>
      <c r="BP271" s="12"/>
      <c r="BQ271" s="12"/>
      <c r="BR271" s="12"/>
      <c r="BS271" s="12"/>
      <c r="BT271" s="12"/>
      <c r="BU271" s="12"/>
      <c r="BV271" s="12"/>
      <c r="BW271" s="12"/>
      <c r="BX271" s="12"/>
      <c r="BY271" s="12"/>
      <c r="BZ271" s="12"/>
      <c r="CA271" s="12"/>
      <c r="CB271" s="12"/>
      <c r="CC271" s="12"/>
      <c r="CD271" s="12"/>
      <c r="CE271" s="12"/>
      <c r="CF271" s="12"/>
      <c r="CG271" s="12"/>
      <c r="CH271" s="12"/>
      <c r="CI271" s="12"/>
      <c r="CJ271" s="12"/>
      <c r="CK271" s="12"/>
      <c r="CL271" s="12"/>
      <c r="CM271" s="12"/>
      <c r="CN271" s="12"/>
      <c r="CO271" s="12"/>
      <c r="CP271" s="12"/>
      <c r="CQ271" s="12"/>
      <c r="CR271" s="12"/>
      <c r="CS271" s="12"/>
      <c r="CT271" s="12"/>
      <c r="CU271" s="12"/>
      <c r="CV271" s="12"/>
      <c r="CW271" s="12"/>
      <c r="CX271" s="12"/>
      <c r="CY271" s="12"/>
    </row>
    <row r="272" spans="1:103" s="272" customFormat="1" ht="13.5">
      <c r="A272" s="266"/>
      <c r="B272" s="266"/>
      <c r="C272" s="266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  <c r="BP272" s="12"/>
      <c r="BQ272" s="12"/>
      <c r="BR272" s="12"/>
      <c r="BS272" s="12"/>
      <c r="BT272" s="12"/>
      <c r="BU272" s="12"/>
      <c r="BV272" s="12"/>
      <c r="BW272" s="12"/>
      <c r="BX272" s="12"/>
      <c r="BY272" s="12"/>
      <c r="BZ272" s="12"/>
      <c r="CA272" s="12"/>
      <c r="CB272" s="12"/>
      <c r="CC272" s="12"/>
      <c r="CD272" s="12"/>
      <c r="CE272" s="12"/>
      <c r="CF272" s="12"/>
      <c r="CG272" s="12"/>
      <c r="CH272" s="12"/>
      <c r="CI272" s="12"/>
      <c r="CJ272" s="12"/>
      <c r="CK272" s="12"/>
      <c r="CL272" s="12"/>
      <c r="CM272" s="12"/>
      <c r="CN272" s="12"/>
      <c r="CO272" s="12"/>
      <c r="CP272" s="12"/>
      <c r="CQ272" s="12"/>
      <c r="CR272" s="12"/>
      <c r="CS272" s="12"/>
      <c r="CT272" s="12"/>
      <c r="CU272" s="12"/>
      <c r="CV272" s="12"/>
      <c r="CW272" s="12"/>
      <c r="CX272" s="12"/>
      <c r="CY272" s="12"/>
    </row>
    <row r="273" spans="1:103" s="272" customFormat="1" ht="13.5">
      <c r="A273" s="266"/>
      <c r="B273" s="266"/>
      <c r="C273" s="266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2"/>
      <c r="BQ273" s="12"/>
      <c r="BR273" s="12"/>
      <c r="BS273" s="12"/>
      <c r="BT273" s="12"/>
      <c r="BU273" s="12"/>
      <c r="BV273" s="12"/>
      <c r="BW273" s="12"/>
      <c r="BX273" s="12"/>
      <c r="BY273" s="12"/>
      <c r="BZ273" s="12"/>
      <c r="CA273" s="12"/>
      <c r="CB273" s="12"/>
      <c r="CC273" s="12"/>
      <c r="CD273" s="12"/>
      <c r="CE273" s="12"/>
      <c r="CF273" s="12"/>
      <c r="CG273" s="12"/>
      <c r="CH273" s="12"/>
      <c r="CI273" s="12"/>
      <c r="CJ273" s="12"/>
      <c r="CK273" s="12"/>
      <c r="CL273" s="12"/>
      <c r="CM273" s="12"/>
      <c r="CN273" s="12"/>
      <c r="CO273" s="12"/>
      <c r="CP273" s="12"/>
      <c r="CQ273" s="12"/>
      <c r="CR273" s="12"/>
      <c r="CS273" s="12"/>
      <c r="CT273" s="12"/>
      <c r="CU273" s="12"/>
      <c r="CV273" s="12"/>
      <c r="CW273" s="12"/>
      <c r="CX273" s="12"/>
      <c r="CY273" s="12"/>
    </row>
    <row r="274" spans="1:103" s="272" customFormat="1" ht="13.5">
      <c r="A274" s="266"/>
      <c r="B274" s="266"/>
      <c r="C274" s="266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  <c r="BP274" s="12"/>
      <c r="BQ274" s="12"/>
      <c r="BR274" s="12"/>
      <c r="BS274" s="12"/>
      <c r="BT274" s="12"/>
      <c r="BU274" s="12"/>
      <c r="BV274" s="12"/>
      <c r="BW274" s="12"/>
      <c r="BX274" s="12"/>
      <c r="BY274" s="12"/>
      <c r="BZ274" s="12"/>
      <c r="CA274" s="12"/>
      <c r="CB274" s="12"/>
      <c r="CC274" s="12"/>
      <c r="CD274" s="12"/>
      <c r="CE274" s="12"/>
      <c r="CF274" s="12"/>
      <c r="CG274" s="12"/>
      <c r="CH274" s="12"/>
      <c r="CI274" s="12"/>
      <c r="CJ274" s="12"/>
      <c r="CK274" s="12"/>
      <c r="CL274" s="12"/>
      <c r="CM274" s="12"/>
      <c r="CN274" s="12"/>
      <c r="CO274" s="12"/>
      <c r="CP274" s="12"/>
      <c r="CQ274" s="12"/>
      <c r="CR274" s="12"/>
      <c r="CS274" s="12"/>
      <c r="CT274" s="12"/>
      <c r="CU274" s="12"/>
      <c r="CV274" s="12"/>
      <c r="CW274" s="12"/>
      <c r="CX274" s="12"/>
      <c r="CY274" s="12"/>
    </row>
    <row r="275" spans="1:103" s="272" customFormat="1" ht="13.5">
      <c r="A275" s="266"/>
      <c r="B275" s="266"/>
      <c r="C275" s="266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  <c r="BO275" s="12"/>
      <c r="BP275" s="12"/>
      <c r="BQ275" s="12"/>
      <c r="BR275" s="12"/>
      <c r="BS275" s="12"/>
      <c r="BT275" s="12"/>
      <c r="BU275" s="12"/>
      <c r="BV275" s="12"/>
      <c r="BW275" s="12"/>
      <c r="BX275" s="12"/>
      <c r="BY275" s="12"/>
      <c r="BZ275" s="12"/>
      <c r="CA275" s="12"/>
      <c r="CB275" s="12"/>
      <c r="CC275" s="12"/>
      <c r="CD275" s="12"/>
      <c r="CE275" s="12"/>
      <c r="CF275" s="12"/>
      <c r="CG275" s="12"/>
      <c r="CH275" s="12"/>
      <c r="CI275" s="12"/>
      <c r="CJ275" s="12"/>
      <c r="CK275" s="12"/>
      <c r="CL275" s="12"/>
      <c r="CM275" s="12"/>
      <c r="CN275" s="12"/>
      <c r="CO275" s="12"/>
      <c r="CP275" s="12"/>
      <c r="CQ275" s="12"/>
      <c r="CR275" s="12"/>
      <c r="CS275" s="12"/>
      <c r="CT275" s="12"/>
      <c r="CU275" s="12"/>
      <c r="CV275" s="12"/>
      <c r="CW275" s="12"/>
      <c r="CX275" s="12"/>
      <c r="CY275" s="12"/>
    </row>
    <row r="276" spans="1:103" s="272" customFormat="1" ht="13.5">
      <c r="A276" s="266"/>
      <c r="B276" s="266"/>
      <c r="C276" s="266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  <c r="BM276" s="12"/>
      <c r="BN276" s="12"/>
      <c r="BO276" s="12"/>
      <c r="BP276" s="12"/>
      <c r="BQ276" s="12"/>
      <c r="BR276" s="12"/>
      <c r="BS276" s="12"/>
      <c r="BT276" s="12"/>
      <c r="BU276" s="12"/>
      <c r="BV276" s="12"/>
      <c r="BW276" s="12"/>
      <c r="BX276" s="12"/>
      <c r="BY276" s="12"/>
      <c r="BZ276" s="12"/>
      <c r="CA276" s="12"/>
      <c r="CB276" s="12"/>
      <c r="CC276" s="12"/>
      <c r="CD276" s="12"/>
      <c r="CE276" s="12"/>
      <c r="CF276" s="12"/>
      <c r="CG276" s="12"/>
      <c r="CH276" s="12"/>
      <c r="CI276" s="12"/>
      <c r="CJ276" s="12"/>
      <c r="CK276" s="12"/>
      <c r="CL276" s="12"/>
      <c r="CM276" s="12"/>
      <c r="CN276" s="12"/>
      <c r="CO276" s="12"/>
      <c r="CP276" s="12"/>
      <c r="CQ276" s="12"/>
      <c r="CR276" s="12"/>
      <c r="CS276" s="12"/>
      <c r="CT276" s="12"/>
      <c r="CU276" s="12"/>
      <c r="CV276" s="12"/>
      <c r="CW276" s="12"/>
      <c r="CX276" s="12"/>
      <c r="CY276" s="12"/>
    </row>
    <row r="277" spans="1:103" s="272" customFormat="1" ht="13.5">
      <c r="A277" s="266"/>
      <c r="B277" s="266"/>
      <c r="C277" s="266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2"/>
      <c r="BM277" s="12"/>
      <c r="BN277" s="12"/>
      <c r="BO277" s="12"/>
      <c r="BP277" s="12"/>
      <c r="BQ277" s="12"/>
      <c r="BR277" s="12"/>
      <c r="BS277" s="12"/>
      <c r="BT277" s="12"/>
      <c r="BU277" s="12"/>
      <c r="BV277" s="12"/>
      <c r="BW277" s="12"/>
      <c r="BX277" s="12"/>
      <c r="BY277" s="12"/>
      <c r="BZ277" s="12"/>
      <c r="CA277" s="12"/>
      <c r="CB277" s="12"/>
      <c r="CC277" s="12"/>
      <c r="CD277" s="12"/>
      <c r="CE277" s="12"/>
      <c r="CF277" s="12"/>
      <c r="CG277" s="12"/>
      <c r="CH277" s="12"/>
      <c r="CI277" s="12"/>
      <c r="CJ277" s="12"/>
      <c r="CK277" s="12"/>
      <c r="CL277" s="12"/>
      <c r="CM277" s="12"/>
      <c r="CN277" s="12"/>
      <c r="CO277" s="12"/>
      <c r="CP277" s="12"/>
      <c r="CQ277" s="12"/>
      <c r="CR277" s="12"/>
      <c r="CS277" s="12"/>
      <c r="CT277" s="12"/>
      <c r="CU277" s="12"/>
      <c r="CV277" s="12"/>
      <c r="CW277" s="12"/>
      <c r="CX277" s="12"/>
      <c r="CY277" s="12"/>
    </row>
    <row r="278" spans="1:103" s="272" customFormat="1" ht="13.5">
      <c r="A278" s="266"/>
      <c r="B278" s="266"/>
      <c r="C278" s="266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  <c r="BJ278" s="12"/>
      <c r="BK278" s="12"/>
      <c r="BL278" s="12"/>
      <c r="BM278" s="12"/>
      <c r="BN278" s="12"/>
      <c r="BO278" s="12"/>
      <c r="BP278" s="12"/>
      <c r="BQ278" s="12"/>
      <c r="BR278" s="12"/>
      <c r="BS278" s="12"/>
      <c r="BT278" s="12"/>
      <c r="BU278" s="12"/>
      <c r="BV278" s="12"/>
      <c r="BW278" s="12"/>
      <c r="BX278" s="12"/>
      <c r="BY278" s="12"/>
      <c r="BZ278" s="12"/>
      <c r="CA278" s="12"/>
      <c r="CB278" s="12"/>
      <c r="CC278" s="12"/>
      <c r="CD278" s="12"/>
      <c r="CE278" s="12"/>
      <c r="CF278" s="12"/>
      <c r="CG278" s="12"/>
      <c r="CH278" s="12"/>
      <c r="CI278" s="12"/>
      <c r="CJ278" s="12"/>
      <c r="CK278" s="12"/>
      <c r="CL278" s="12"/>
      <c r="CM278" s="12"/>
      <c r="CN278" s="12"/>
      <c r="CO278" s="12"/>
      <c r="CP278" s="12"/>
      <c r="CQ278" s="12"/>
      <c r="CR278" s="12"/>
      <c r="CS278" s="12"/>
      <c r="CT278" s="12"/>
      <c r="CU278" s="12"/>
      <c r="CV278" s="12"/>
      <c r="CW278" s="12"/>
      <c r="CX278" s="12"/>
      <c r="CY278" s="12"/>
    </row>
    <row r="279" spans="1:103" s="272" customFormat="1" ht="13.5">
      <c r="A279" s="266"/>
      <c r="B279" s="266"/>
      <c r="C279" s="266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  <c r="BI279" s="12"/>
      <c r="BJ279" s="12"/>
      <c r="BK279" s="12"/>
      <c r="BL279" s="12"/>
      <c r="BM279" s="12"/>
      <c r="BN279" s="12"/>
      <c r="BO279" s="12"/>
      <c r="BP279" s="12"/>
      <c r="BQ279" s="12"/>
      <c r="BR279" s="12"/>
      <c r="BS279" s="12"/>
      <c r="BT279" s="12"/>
      <c r="BU279" s="12"/>
      <c r="BV279" s="12"/>
      <c r="BW279" s="12"/>
      <c r="BX279" s="12"/>
      <c r="BY279" s="12"/>
      <c r="BZ279" s="12"/>
      <c r="CA279" s="12"/>
      <c r="CB279" s="12"/>
      <c r="CC279" s="12"/>
      <c r="CD279" s="12"/>
      <c r="CE279" s="12"/>
      <c r="CF279" s="12"/>
      <c r="CG279" s="12"/>
      <c r="CH279" s="12"/>
      <c r="CI279" s="12"/>
      <c r="CJ279" s="12"/>
      <c r="CK279" s="12"/>
      <c r="CL279" s="12"/>
      <c r="CM279" s="12"/>
      <c r="CN279" s="12"/>
      <c r="CO279" s="12"/>
      <c r="CP279" s="12"/>
      <c r="CQ279" s="12"/>
      <c r="CR279" s="12"/>
      <c r="CS279" s="12"/>
      <c r="CT279" s="12"/>
      <c r="CU279" s="12"/>
      <c r="CV279" s="12"/>
      <c r="CW279" s="12"/>
      <c r="CX279" s="12"/>
      <c r="CY279" s="12"/>
    </row>
    <row r="280" spans="1:103" s="272" customFormat="1" ht="13.5">
      <c r="A280" s="266"/>
      <c r="B280" s="266"/>
      <c r="C280" s="266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  <c r="BH280" s="12"/>
      <c r="BI280" s="12"/>
      <c r="BJ280" s="12"/>
      <c r="BK280" s="12"/>
      <c r="BL280" s="12"/>
      <c r="BM280" s="12"/>
      <c r="BN280" s="12"/>
      <c r="BO280" s="12"/>
      <c r="BP280" s="12"/>
      <c r="BQ280" s="12"/>
      <c r="BR280" s="12"/>
      <c r="BS280" s="12"/>
      <c r="BT280" s="12"/>
      <c r="BU280" s="12"/>
      <c r="BV280" s="12"/>
      <c r="BW280" s="12"/>
      <c r="BX280" s="12"/>
      <c r="BY280" s="12"/>
      <c r="BZ280" s="12"/>
      <c r="CA280" s="12"/>
      <c r="CB280" s="12"/>
      <c r="CC280" s="12"/>
      <c r="CD280" s="12"/>
      <c r="CE280" s="12"/>
      <c r="CF280" s="12"/>
      <c r="CG280" s="12"/>
      <c r="CH280" s="12"/>
      <c r="CI280" s="12"/>
      <c r="CJ280" s="12"/>
      <c r="CK280" s="12"/>
      <c r="CL280" s="12"/>
      <c r="CM280" s="12"/>
      <c r="CN280" s="12"/>
      <c r="CO280" s="12"/>
      <c r="CP280" s="12"/>
      <c r="CQ280" s="12"/>
      <c r="CR280" s="12"/>
      <c r="CS280" s="12"/>
      <c r="CT280" s="12"/>
      <c r="CU280" s="12"/>
      <c r="CV280" s="12"/>
      <c r="CW280" s="12"/>
      <c r="CX280" s="12"/>
      <c r="CY280" s="12"/>
    </row>
    <row r="281" spans="1:103" s="272" customFormat="1" ht="13.5">
      <c r="A281" s="266"/>
      <c r="B281" s="266"/>
      <c r="C281" s="266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  <c r="BH281" s="12"/>
      <c r="BI281" s="12"/>
      <c r="BJ281" s="12"/>
      <c r="BK281" s="12"/>
      <c r="BL281" s="12"/>
      <c r="BM281" s="12"/>
      <c r="BN281" s="12"/>
      <c r="BO281" s="12"/>
      <c r="BP281" s="12"/>
      <c r="BQ281" s="12"/>
      <c r="BR281" s="12"/>
      <c r="BS281" s="12"/>
      <c r="BT281" s="12"/>
      <c r="BU281" s="12"/>
      <c r="BV281" s="12"/>
      <c r="BW281" s="12"/>
      <c r="BX281" s="12"/>
      <c r="BY281" s="12"/>
      <c r="BZ281" s="12"/>
      <c r="CA281" s="12"/>
      <c r="CB281" s="12"/>
      <c r="CC281" s="12"/>
      <c r="CD281" s="12"/>
      <c r="CE281" s="12"/>
      <c r="CF281" s="12"/>
      <c r="CG281" s="12"/>
      <c r="CH281" s="12"/>
      <c r="CI281" s="12"/>
      <c r="CJ281" s="12"/>
      <c r="CK281" s="12"/>
      <c r="CL281" s="12"/>
      <c r="CM281" s="12"/>
      <c r="CN281" s="12"/>
      <c r="CO281" s="12"/>
      <c r="CP281" s="12"/>
      <c r="CQ281" s="12"/>
      <c r="CR281" s="12"/>
      <c r="CS281" s="12"/>
      <c r="CT281" s="12"/>
      <c r="CU281" s="12"/>
      <c r="CV281" s="12"/>
      <c r="CW281" s="12"/>
      <c r="CX281" s="12"/>
      <c r="CY281" s="12"/>
    </row>
    <row r="282" spans="1:103" s="272" customFormat="1" ht="13.5">
      <c r="A282" s="266"/>
      <c r="B282" s="266"/>
      <c r="C282" s="266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  <c r="BH282" s="12"/>
      <c r="BI282" s="12"/>
      <c r="BJ282" s="12"/>
      <c r="BK282" s="12"/>
      <c r="BL282" s="12"/>
      <c r="BM282" s="12"/>
      <c r="BN282" s="12"/>
      <c r="BO282" s="12"/>
      <c r="BP282" s="12"/>
      <c r="BQ282" s="12"/>
      <c r="BR282" s="12"/>
      <c r="BS282" s="12"/>
      <c r="BT282" s="12"/>
      <c r="BU282" s="12"/>
      <c r="BV282" s="12"/>
      <c r="BW282" s="12"/>
      <c r="BX282" s="12"/>
      <c r="BY282" s="12"/>
      <c r="BZ282" s="12"/>
      <c r="CA282" s="12"/>
      <c r="CB282" s="12"/>
      <c r="CC282" s="12"/>
      <c r="CD282" s="12"/>
      <c r="CE282" s="12"/>
      <c r="CF282" s="12"/>
      <c r="CG282" s="12"/>
      <c r="CH282" s="12"/>
      <c r="CI282" s="12"/>
      <c r="CJ282" s="12"/>
      <c r="CK282" s="12"/>
      <c r="CL282" s="12"/>
      <c r="CM282" s="12"/>
      <c r="CN282" s="12"/>
      <c r="CO282" s="12"/>
      <c r="CP282" s="12"/>
      <c r="CQ282" s="12"/>
      <c r="CR282" s="12"/>
      <c r="CS282" s="12"/>
      <c r="CT282" s="12"/>
      <c r="CU282" s="12"/>
      <c r="CV282" s="12"/>
      <c r="CW282" s="12"/>
      <c r="CX282" s="12"/>
      <c r="CY282" s="12"/>
    </row>
    <row r="283" spans="1:103" s="272" customFormat="1" ht="13.5">
      <c r="A283" s="266"/>
      <c r="B283" s="266"/>
      <c r="C283" s="266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F283" s="12"/>
      <c r="BG283" s="12"/>
      <c r="BH283" s="12"/>
      <c r="BI283" s="12"/>
      <c r="BJ283" s="12"/>
      <c r="BK283" s="12"/>
      <c r="BL283" s="12"/>
      <c r="BM283" s="12"/>
      <c r="BN283" s="12"/>
      <c r="BO283" s="12"/>
      <c r="BP283" s="12"/>
      <c r="BQ283" s="12"/>
      <c r="BR283" s="12"/>
      <c r="BS283" s="12"/>
      <c r="BT283" s="12"/>
      <c r="BU283" s="12"/>
      <c r="BV283" s="12"/>
      <c r="BW283" s="12"/>
      <c r="BX283" s="12"/>
      <c r="BY283" s="12"/>
      <c r="BZ283" s="12"/>
      <c r="CA283" s="12"/>
      <c r="CB283" s="12"/>
      <c r="CC283" s="12"/>
      <c r="CD283" s="12"/>
      <c r="CE283" s="12"/>
      <c r="CF283" s="12"/>
      <c r="CG283" s="12"/>
      <c r="CH283" s="12"/>
      <c r="CI283" s="12"/>
      <c r="CJ283" s="12"/>
      <c r="CK283" s="12"/>
      <c r="CL283" s="12"/>
      <c r="CM283" s="12"/>
      <c r="CN283" s="12"/>
      <c r="CO283" s="12"/>
      <c r="CP283" s="12"/>
      <c r="CQ283" s="12"/>
      <c r="CR283" s="12"/>
      <c r="CS283" s="12"/>
      <c r="CT283" s="12"/>
      <c r="CU283" s="12"/>
      <c r="CV283" s="12"/>
      <c r="CW283" s="12"/>
      <c r="CX283" s="12"/>
      <c r="CY283" s="12"/>
    </row>
    <row r="284" spans="1:103" s="272" customFormat="1" ht="13.5">
      <c r="A284" s="266"/>
      <c r="B284" s="266"/>
      <c r="C284" s="266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  <c r="BG284" s="12"/>
      <c r="BH284" s="12"/>
      <c r="BI284" s="12"/>
      <c r="BJ284" s="12"/>
      <c r="BK284" s="12"/>
      <c r="BL284" s="12"/>
      <c r="BM284" s="12"/>
      <c r="BN284" s="12"/>
      <c r="BO284" s="12"/>
      <c r="BP284" s="12"/>
      <c r="BQ284" s="12"/>
      <c r="BR284" s="12"/>
      <c r="BS284" s="12"/>
      <c r="BT284" s="12"/>
      <c r="BU284" s="12"/>
      <c r="BV284" s="12"/>
      <c r="BW284" s="12"/>
      <c r="BX284" s="12"/>
      <c r="BY284" s="12"/>
      <c r="BZ284" s="12"/>
      <c r="CA284" s="12"/>
      <c r="CB284" s="12"/>
      <c r="CC284" s="12"/>
      <c r="CD284" s="12"/>
      <c r="CE284" s="12"/>
      <c r="CF284" s="12"/>
      <c r="CG284" s="12"/>
      <c r="CH284" s="12"/>
      <c r="CI284" s="12"/>
      <c r="CJ284" s="12"/>
      <c r="CK284" s="12"/>
      <c r="CL284" s="12"/>
      <c r="CM284" s="12"/>
      <c r="CN284" s="12"/>
      <c r="CO284" s="12"/>
      <c r="CP284" s="12"/>
      <c r="CQ284" s="12"/>
      <c r="CR284" s="12"/>
      <c r="CS284" s="12"/>
      <c r="CT284" s="12"/>
      <c r="CU284" s="12"/>
      <c r="CV284" s="12"/>
      <c r="CW284" s="12"/>
      <c r="CX284" s="12"/>
      <c r="CY284" s="12"/>
    </row>
    <row r="285" spans="1:103" s="272" customFormat="1" ht="13.5">
      <c r="A285" s="266"/>
      <c r="B285" s="266"/>
      <c r="C285" s="266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  <c r="BB285" s="12"/>
      <c r="BC285" s="12"/>
      <c r="BD285" s="12"/>
      <c r="BE285" s="12"/>
      <c r="BF285" s="12"/>
      <c r="BG285" s="12"/>
      <c r="BH285" s="12"/>
      <c r="BI285" s="12"/>
      <c r="BJ285" s="12"/>
      <c r="BK285" s="12"/>
      <c r="BL285" s="12"/>
      <c r="BM285" s="12"/>
      <c r="BN285" s="12"/>
      <c r="BO285" s="12"/>
      <c r="BP285" s="12"/>
      <c r="BQ285" s="12"/>
      <c r="BR285" s="12"/>
      <c r="BS285" s="12"/>
      <c r="BT285" s="12"/>
      <c r="BU285" s="12"/>
      <c r="BV285" s="12"/>
      <c r="BW285" s="12"/>
      <c r="BX285" s="12"/>
      <c r="BY285" s="12"/>
      <c r="BZ285" s="12"/>
      <c r="CA285" s="12"/>
      <c r="CB285" s="12"/>
      <c r="CC285" s="12"/>
      <c r="CD285" s="12"/>
      <c r="CE285" s="12"/>
      <c r="CF285" s="12"/>
      <c r="CG285" s="12"/>
      <c r="CH285" s="12"/>
      <c r="CI285" s="12"/>
      <c r="CJ285" s="12"/>
      <c r="CK285" s="12"/>
      <c r="CL285" s="12"/>
      <c r="CM285" s="12"/>
      <c r="CN285" s="12"/>
      <c r="CO285" s="12"/>
      <c r="CP285" s="12"/>
      <c r="CQ285" s="12"/>
      <c r="CR285" s="12"/>
      <c r="CS285" s="12"/>
      <c r="CT285" s="12"/>
      <c r="CU285" s="12"/>
      <c r="CV285" s="12"/>
      <c r="CW285" s="12"/>
      <c r="CX285" s="12"/>
      <c r="CY285" s="12"/>
    </row>
    <row r="286" spans="1:103" s="272" customFormat="1" ht="13.5">
      <c r="A286" s="266"/>
      <c r="B286" s="266"/>
      <c r="C286" s="266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/>
      <c r="BG286" s="12"/>
      <c r="BH286" s="12"/>
      <c r="BI286" s="12"/>
      <c r="BJ286" s="12"/>
      <c r="BK286" s="12"/>
      <c r="BL286" s="12"/>
      <c r="BM286" s="12"/>
      <c r="BN286" s="12"/>
      <c r="BO286" s="12"/>
      <c r="BP286" s="12"/>
      <c r="BQ286" s="12"/>
      <c r="BR286" s="12"/>
      <c r="BS286" s="12"/>
      <c r="BT286" s="12"/>
      <c r="BU286" s="12"/>
      <c r="BV286" s="12"/>
      <c r="BW286" s="12"/>
      <c r="BX286" s="12"/>
      <c r="BY286" s="12"/>
      <c r="BZ286" s="12"/>
      <c r="CA286" s="12"/>
      <c r="CB286" s="12"/>
      <c r="CC286" s="12"/>
      <c r="CD286" s="12"/>
      <c r="CE286" s="12"/>
      <c r="CF286" s="12"/>
      <c r="CG286" s="12"/>
      <c r="CH286" s="12"/>
      <c r="CI286" s="12"/>
      <c r="CJ286" s="12"/>
      <c r="CK286" s="12"/>
      <c r="CL286" s="12"/>
      <c r="CM286" s="12"/>
      <c r="CN286" s="12"/>
      <c r="CO286" s="12"/>
      <c r="CP286" s="12"/>
      <c r="CQ286" s="12"/>
      <c r="CR286" s="12"/>
      <c r="CS286" s="12"/>
      <c r="CT286" s="12"/>
      <c r="CU286" s="12"/>
      <c r="CV286" s="12"/>
      <c r="CW286" s="12"/>
      <c r="CX286" s="12"/>
      <c r="CY286" s="12"/>
    </row>
    <row r="287" spans="1:103" s="272" customFormat="1" ht="13.5">
      <c r="A287" s="266"/>
      <c r="B287" s="266"/>
      <c r="C287" s="266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  <c r="BH287" s="12"/>
      <c r="BI287" s="12"/>
      <c r="BJ287" s="12"/>
      <c r="BK287" s="12"/>
      <c r="BL287" s="12"/>
      <c r="BM287" s="12"/>
      <c r="BN287" s="12"/>
      <c r="BO287" s="12"/>
      <c r="BP287" s="12"/>
      <c r="BQ287" s="12"/>
      <c r="BR287" s="12"/>
      <c r="BS287" s="12"/>
      <c r="BT287" s="12"/>
      <c r="BU287" s="12"/>
      <c r="BV287" s="12"/>
      <c r="BW287" s="12"/>
      <c r="BX287" s="12"/>
      <c r="BY287" s="12"/>
      <c r="BZ287" s="12"/>
      <c r="CA287" s="12"/>
      <c r="CB287" s="12"/>
      <c r="CC287" s="12"/>
      <c r="CD287" s="12"/>
      <c r="CE287" s="12"/>
      <c r="CF287" s="12"/>
      <c r="CG287" s="12"/>
      <c r="CH287" s="12"/>
      <c r="CI287" s="12"/>
      <c r="CJ287" s="12"/>
      <c r="CK287" s="12"/>
      <c r="CL287" s="12"/>
      <c r="CM287" s="12"/>
      <c r="CN287" s="12"/>
      <c r="CO287" s="12"/>
      <c r="CP287" s="12"/>
      <c r="CQ287" s="12"/>
      <c r="CR287" s="12"/>
      <c r="CS287" s="12"/>
      <c r="CT287" s="12"/>
      <c r="CU287" s="12"/>
      <c r="CV287" s="12"/>
      <c r="CW287" s="12"/>
      <c r="CX287" s="12"/>
      <c r="CY287" s="12"/>
    </row>
    <row r="288" spans="1:103" s="272" customFormat="1" ht="13.5">
      <c r="A288" s="266"/>
      <c r="B288" s="266"/>
      <c r="C288" s="266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/>
      <c r="BG288" s="12"/>
      <c r="BH288" s="12"/>
      <c r="BI288" s="12"/>
      <c r="BJ288" s="12"/>
      <c r="BK288" s="12"/>
      <c r="BL288" s="12"/>
      <c r="BM288" s="12"/>
      <c r="BN288" s="12"/>
      <c r="BO288" s="12"/>
      <c r="BP288" s="12"/>
      <c r="BQ288" s="12"/>
      <c r="BR288" s="12"/>
      <c r="BS288" s="12"/>
      <c r="BT288" s="12"/>
      <c r="BU288" s="12"/>
      <c r="BV288" s="12"/>
      <c r="BW288" s="12"/>
      <c r="BX288" s="12"/>
      <c r="BY288" s="12"/>
      <c r="BZ288" s="12"/>
      <c r="CA288" s="12"/>
      <c r="CB288" s="12"/>
      <c r="CC288" s="12"/>
      <c r="CD288" s="12"/>
      <c r="CE288" s="12"/>
      <c r="CF288" s="12"/>
      <c r="CG288" s="12"/>
      <c r="CH288" s="12"/>
      <c r="CI288" s="12"/>
      <c r="CJ288" s="12"/>
      <c r="CK288" s="12"/>
      <c r="CL288" s="12"/>
      <c r="CM288" s="12"/>
      <c r="CN288" s="12"/>
      <c r="CO288" s="12"/>
      <c r="CP288" s="12"/>
      <c r="CQ288" s="12"/>
      <c r="CR288" s="12"/>
      <c r="CS288" s="12"/>
      <c r="CT288" s="12"/>
      <c r="CU288" s="12"/>
      <c r="CV288" s="12"/>
      <c r="CW288" s="12"/>
      <c r="CX288" s="12"/>
      <c r="CY288" s="12"/>
    </row>
    <row r="289" spans="1:103" s="272" customFormat="1" ht="13.5">
      <c r="A289" s="266"/>
      <c r="B289" s="266"/>
      <c r="C289" s="266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F289" s="12"/>
      <c r="BG289" s="12"/>
      <c r="BH289" s="12"/>
      <c r="BI289" s="12"/>
      <c r="BJ289" s="12"/>
      <c r="BK289" s="12"/>
      <c r="BL289" s="12"/>
      <c r="BM289" s="12"/>
      <c r="BN289" s="12"/>
      <c r="BO289" s="12"/>
      <c r="BP289" s="12"/>
      <c r="BQ289" s="12"/>
      <c r="BR289" s="12"/>
      <c r="BS289" s="12"/>
      <c r="BT289" s="12"/>
      <c r="BU289" s="12"/>
      <c r="BV289" s="12"/>
      <c r="BW289" s="12"/>
      <c r="BX289" s="12"/>
      <c r="BY289" s="12"/>
      <c r="BZ289" s="12"/>
      <c r="CA289" s="12"/>
      <c r="CB289" s="12"/>
      <c r="CC289" s="12"/>
      <c r="CD289" s="12"/>
      <c r="CE289" s="12"/>
      <c r="CF289" s="12"/>
      <c r="CG289" s="12"/>
      <c r="CH289" s="12"/>
      <c r="CI289" s="12"/>
      <c r="CJ289" s="12"/>
      <c r="CK289" s="12"/>
      <c r="CL289" s="12"/>
      <c r="CM289" s="12"/>
      <c r="CN289" s="12"/>
      <c r="CO289" s="12"/>
      <c r="CP289" s="12"/>
      <c r="CQ289" s="12"/>
      <c r="CR289" s="12"/>
      <c r="CS289" s="12"/>
      <c r="CT289" s="12"/>
      <c r="CU289" s="12"/>
      <c r="CV289" s="12"/>
      <c r="CW289" s="12"/>
      <c r="CX289" s="12"/>
      <c r="CY289" s="12"/>
    </row>
    <row r="290" spans="1:103" s="272" customFormat="1" ht="13.5">
      <c r="A290" s="266"/>
      <c r="B290" s="266"/>
      <c r="C290" s="266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  <c r="BF290" s="12"/>
      <c r="BG290" s="12"/>
      <c r="BH290" s="12"/>
      <c r="BI290" s="12"/>
      <c r="BJ290" s="12"/>
      <c r="BK290" s="12"/>
      <c r="BL290" s="12"/>
      <c r="BM290" s="12"/>
      <c r="BN290" s="12"/>
      <c r="BO290" s="12"/>
      <c r="BP290" s="12"/>
      <c r="BQ290" s="12"/>
      <c r="BR290" s="12"/>
      <c r="BS290" s="12"/>
      <c r="BT290" s="12"/>
      <c r="BU290" s="12"/>
      <c r="BV290" s="12"/>
      <c r="BW290" s="12"/>
      <c r="BX290" s="12"/>
      <c r="BY290" s="12"/>
      <c r="BZ290" s="12"/>
      <c r="CA290" s="12"/>
      <c r="CB290" s="12"/>
      <c r="CC290" s="12"/>
      <c r="CD290" s="12"/>
      <c r="CE290" s="12"/>
      <c r="CF290" s="12"/>
      <c r="CG290" s="12"/>
      <c r="CH290" s="12"/>
      <c r="CI290" s="12"/>
      <c r="CJ290" s="12"/>
      <c r="CK290" s="12"/>
      <c r="CL290" s="12"/>
      <c r="CM290" s="12"/>
      <c r="CN290" s="12"/>
      <c r="CO290" s="12"/>
      <c r="CP290" s="12"/>
      <c r="CQ290" s="12"/>
      <c r="CR290" s="12"/>
      <c r="CS290" s="12"/>
      <c r="CT290" s="12"/>
      <c r="CU290" s="12"/>
      <c r="CV290" s="12"/>
      <c r="CW290" s="12"/>
      <c r="CX290" s="12"/>
      <c r="CY290" s="12"/>
    </row>
    <row r="291" spans="1:103" s="272" customFormat="1" ht="13.5">
      <c r="A291" s="266"/>
      <c r="B291" s="266"/>
      <c r="C291" s="266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  <c r="BD291" s="12"/>
      <c r="BE291" s="12"/>
      <c r="BF291" s="12"/>
      <c r="BG291" s="12"/>
      <c r="BH291" s="12"/>
      <c r="BI291" s="12"/>
      <c r="BJ291" s="12"/>
      <c r="BK291" s="12"/>
      <c r="BL291" s="12"/>
      <c r="BM291" s="12"/>
      <c r="BN291" s="12"/>
      <c r="BO291" s="12"/>
      <c r="BP291" s="12"/>
      <c r="BQ291" s="12"/>
      <c r="BR291" s="12"/>
      <c r="BS291" s="12"/>
      <c r="BT291" s="12"/>
      <c r="BU291" s="12"/>
      <c r="BV291" s="12"/>
      <c r="BW291" s="12"/>
      <c r="BX291" s="12"/>
      <c r="BY291" s="12"/>
      <c r="BZ291" s="12"/>
      <c r="CA291" s="12"/>
      <c r="CB291" s="12"/>
      <c r="CC291" s="12"/>
      <c r="CD291" s="12"/>
      <c r="CE291" s="12"/>
      <c r="CF291" s="12"/>
      <c r="CG291" s="12"/>
      <c r="CH291" s="12"/>
      <c r="CI291" s="12"/>
      <c r="CJ291" s="12"/>
      <c r="CK291" s="12"/>
      <c r="CL291" s="12"/>
      <c r="CM291" s="12"/>
      <c r="CN291" s="12"/>
      <c r="CO291" s="12"/>
      <c r="CP291" s="12"/>
      <c r="CQ291" s="12"/>
      <c r="CR291" s="12"/>
      <c r="CS291" s="12"/>
      <c r="CT291" s="12"/>
      <c r="CU291" s="12"/>
      <c r="CV291" s="12"/>
      <c r="CW291" s="12"/>
      <c r="CX291" s="12"/>
      <c r="CY291" s="12"/>
    </row>
    <row r="292" spans="1:103" s="272" customFormat="1" ht="13.5">
      <c r="A292" s="266"/>
      <c r="B292" s="266"/>
      <c r="C292" s="266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  <c r="AZ292" s="12"/>
      <c r="BA292" s="12"/>
      <c r="BB292" s="12"/>
      <c r="BC292" s="12"/>
      <c r="BD292" s="12"/>
      <c r="BE292" s="12"/>
      <c r="BF292" s="12"/>
      <c r="BG292" s="12"/>
      <c r="BH292" s="12"/>
      <c r="BI292" s="12"/>
      <c r="BJ292" s="12"/>
      <c r="BK292" s="12"/>
      <c r="BL292" s="12"/>
      <c r="BM292" s="12"/>
      <c r="BN292" s="12"/>
      <c r="BO292" s="12"/>
      <c r="BP292" s="12"/>
      <c r="BQ292" s="12"/>
      <c r="BR292" s="12"/>
      <c r="BS292" s="12"/>
      <c r="BT292" s="12"/>
      <c r="BU292" s="12"/>
      <c r="BV292" s="12"/>
      <c r="BW292" s="12"/>
      <c r="BX292" s="12"/>
      <c r="BY292" s="12"/>
      <c r="BZ292" s="12"/>
      <c r="CA292" s="12"/>
      <c r="CB292" s="12"/>
      <c r="CC292" s="12"/>
      <c r="CD292" s="12"/>
      <c r="CE292" s="12"/>
      <c r="CF292" s="12"/>
      <c r="CG292" s="12"/>
      <c r="CH292" s="12"/>
      <c r="CI292" s="12"/>
      <c r="CJ292" s="12"/>
      <c r="CK292" s="12"/>
      <c r="CL292" s="12"/>
      <c r="CM292" s="12"/>
      <c r="CN292" s="12"/>
      <c r="CO292" s="12"/>
      <c r="CP292" s="12"/>
      <c r="CQ292" s="12"/>
      <c r="CR292" s="12"/>
      <c r="CS292" s="12"/>
      <c r="CT292" s="12"/>
      <c r="CU292" s="12"/>
      <c r="CV292" s="12"/>
      <c r="CW292" s="12"/>
      <c r="CX292" s="12"/>
      <c r="CY292" s="12"/>
    </row>
    <row r="293" spans="1:103" s="272" customFormat="1" ht="13.5">
      <c r="A293" s="266"/>
      <c r="B293" s="266"/>
      <c r="C293" s="266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  <c r="AZ293" s="12"/>
      <c r="BA293" s="12"/>
      <c r="BB293" s="12"/>
      <c r="BC293" s="12"/>
      <c r="BD293" s="12"/>
      <c r="BE293" s="12"/>
      <c r="BF293" s="12"/>
      <c r="BG293" s="12"/>
      <c r="BH293" s="12"/>
      <c r="BI293" s="12"/>
      <c r="BJ293" s="12"/>
      <c r="BK293" s="12"/>
      <c r="BL293" s="12"/>
      <c r="BM293" s="12"/>
      <c r="BN293" s="12"/>
      <c r="BO293" s="12"/>
      <c r="BP293" s="12"/>
      <c r="BQ293" s="12"/>
      <c r="BR293" s="12"/>
      <c r="BS293" s="12"/>
      <c r="BT293" s="12"/>
      <c r="BU293" s="12"/>
      <c r="BV293" s="12"/>
      <c r="BW293" s="12"/>
      <c r="BX293" s="12"/>
      <c r="BY293" s="12"/>
      <c r="BZ293" s="12"/>
      <c r="CA293" s="12"/>
      <c r="CB293" s="12"/>
      <c r="CC293" s="12"/>
      <c r="CD293" s="12"/>
      <c r="CE293" s="12"/>
      <c r="CF293" s="12"/>
      <c r="CG293" s="12"/>
      <c r="CH293" s="12"/>
      <c r="CI293" s="12"/>
      <c r="CJ293" s="12"/>
      <c r="CK293" s="12"/>
      <c r="CL293" s="12"/>
      <c r="CM293" s="12"/>
      <c r="CN293" s="12"/>
      <c r="CO293" s="12"/>
      <c r="CP293" s="12"/>
      <c r="CQ293" s="12"/>
      <c r="CR293" s="12"/>
      <c r="CS293" s="12"/>
      <c r="CT293" s="12"/>
      <c r="CU293" s="12"/>
      <c r="CV293" s="12"/>
      <c r="CW293" s="12"/>
      <c r="CX293" s="12"/>
      <c r="CY293" s="12"/>
    </row>
    <row r="294" spans="1:103" s="272" customFormat="1" ht="13.5">
      <c r="A294" s="266"/>
      <c r="B294" s="266"/>
      <c r="C294" s="266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  <c r="AZ294" s="12"/>
      <c r="BA294" s="12"/>
      <c r="BB294" s="12"/>
      <c r="BC294" s="12"/>
      <c r="BD294" s="12"/>
      <c r="BE294" s="12"/>
      <c r="BF294" s="12"/>
      <c r="BG294" s="12"/>
      <c r="BH294" s="12"/>
      <c r="BI294" s="12"/>
      <c r="BJ294" s="12"/>
      <c r="BK294" s="12"/>
      <c r="BL294" s="12"/>
      <c r="BM294" s="12"/>
      <c r="BN294" s="12"/>
      <c r="BO294" s="12"/>
      <c r="BP294" s="12"/>
      <c r="BQ294" s="12"/>
      <c r="BR294" s="12"/>
      <c r="BS294" s="12"/>
      <c r="BT294" s="12"/>
      <c r="BU294" s="12"/>
      <c r="BV294" s="12"/>
      <c r="BW294" s="12"/>
      <c r="BX294" s="12"/>
      <c r="BY294" s="12"/>
      <c r="BZ294" s="12"/>
      <c r="CA294" s="12"/>
      <c r="CB294" s="12"/>
      <c r="CC294" s="12"/>
      <c r="CD294" s="12"/>
      <c r="CE294" s="12"/>
      <c r="CF294" s="12"/>
      <c r="CG294" s="12"/>
      <c r="CH294" s="12"/>
      <c r="CI294" s="12"/>
      <c r="CJ294" s="12"/>
      <c r="CK294" s="12"/>
      <c r="CL294" s="12"/>
      <c r="CM294" s="12"/>
      <c r="CN294" s="12"/>
      <c r="CO294" s="12"/>
      <c r="CP294" s="12"/>
      <c r="CQ294" s="12"/>
      <c r="CR294" s="12"/>
      <c r="CS294" s="12"/>
      <c r="CT294" s="12"/>
      <c r="CU294" s="12"/>
      <c r="CV294" s="12"/>
      <c r="CW294" s="12"/>
      <c r="CX294" s="12"/>
      <c r="CY294" s="12"/>
    </row>
    <row r="295" spans="1:103" s="272" customFormat="1" ht="13.5">
      <c r="A295" s="266"/>
      <c r="B295" s="266"/>
      <c r="C295" s="266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  <c r="AY295" s="12"/>
      <c r="AZ295" s="12"/>
      <c r="BA295" s="12"/>
      <c r="BB295" s="12"/>
      <c r="BC295" s="12"/>
      <c r="BD295" s="12"/>
      <c r="BE295" s="12"/>
      <c r="BF295" s="12"/>
      <c r="BG295" s="12"/>
      <c r="BH295" s="12"/>
      <c r="BI295" s="12"/>
      <c r="BJ295" s="12"/>
      <c r="BK295" s="12"/>
      <c r="BL295" s="12"/>
      <c r="BM295" s="12"/>
      <c r="BN295" s="12"/>
      <c r="BO295" s="12"/>
      <c r="BP295" s="12"/>
      <c r="BQ295" s="12"/>
      <c r="BR295" s="12"/>
      <c r="BS295" s="12"/>
      <c r="BT295" s="12"/>
      <c r="BU295" s="12"/>
      <c r="BV295" s="12"/>
      <c r="BW295" s="12"/>
      <c r="BX295" s="12"/>
      <c r="BY295" s="12"/>
      <c r="BZ295" s="12"/>
      <c r="CA295" s="12"/>
      <c r="CB295" s="12"/>
      <c r="CC295" s="12"/>
      <c r="CD295" s="12"/>
      <c r="CE295" s="12"/>
      <c r="CF295" s="12"/>
      <c r="CG295" s="12"/>
      <c r="CH295" s="12"/>
      <c r="CI295" s="12"/>
      <c r="CJ295" s="12"/>
      <c r="CK295" s="12"/>
      <c r="CL295" s="12"/>
      <c r="CM295" s="12"/>
      <c r="CN295" s="12"/>
      <c r="CO295" s="12"/>
      <c r="CP295" s="12"/>
      <c r="CQ295" s="12"/>
      <c r="CR295" s="12"/>
      <c r="CS295" s="12"/>
      <c r="CT295" s="12"/>
      <c r="CU295" s="12"/>
      <c r="CV295" s="12"/>
      <c r="CW295" s="12"/>
      <c r="CX295" s="12"/>
      <c r="CY295" s="12"/>
    </row>
    <row r="296" spans="1:103" s="272" customFormat="1" ht="13.5">
      <c r="A296" s="266"/>
      <c r="B296" s="266"/>
      <c r="C296" s="266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  <c r="AZ296" s="12"/>
      <c r="BA296" s="12"/>
      <c r="BB296" s="12"/>
      <c r="BC296" s="12"/>
      <c r="BD296" s="12"/>
      <c r="BE296" s="12"/>
      <c r="BF296" s="12"/>
      <c r="BG296" s="12"/>
      <c r="BH296" s="12"/>
      <c r="BI296" s="12"/>
      <c r="BJ296" s="12"/>
      <c r="BK296" s="12"/>
      <c r="BL296" s="12"/>
      <c r="BM296" s="12"/>
      <c r="BN296" s="12"/>
      <c r="BO296" s="12"/>
      <c r="BP296" s="12"/>
      <c r="BQ296" s="12"/>
      <c r="BR296" s="12"/>
      <c r="BS296" s="12"/>
      <c r="BT296" s="12"/>
      <c r="BU296" s="12"/>
      <c r="BV296" s="12"/>
      <c r="BW296" s="12"/>
      <c r="BX296" s="12"/>
      <c r="BY296" s="12"/>
      <c r="BZ296" s="12"/>
      <c r="CA296" s="12"/>
      <c r="CB296" s="12"/>
      <c r="CC296" s="12"/>
      <c r="CD296" s="12"/>
      <c r="CE296" s="12"/>
      <c r="CF296" s="12"/>
      <c r="CG296" s="12"/>
      <c r="CH296" s="12"/>
      <c r="CI296" s="12"/>
      <c r="CJ296" s="12"/>
      <c r="CK296" s="12"/>
      <c r="CL296" s="12"/>
      <c r="CM296" s="12"/>
      <c r="CN296" s="12"/>
      <c r="CO296" s="12"/>
      <c r="CP296" s="12"/>
      <c r="CQ296" s="12"/>
      <c r="CR296" s="12"/>
      <c r="CS296" s="12"/>
      <c r="CT296" s="12"/>
      <c r="CU296" s="12"/>
      <c r="CV296" s="12"/>
      <c r="CW296" s="12"/>
      <c r="CX296" s="12"/>
      <c r="CY296" s="12"/>
    </row>
    <row r="297" spans="1:103" s="272" customFormat="1" ht="13.5">
      <c r="A297" s="266"/>
      <c r="B297" s="266"/>
      <c r="C297" s="266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  <c r="AY297" s="12"/>
      <c r="AZ297" s="12"/>
      <c r="BA297" s="12"/>
      <c r="BB297" s="12"/>
      <c r="BC297" s="12"/>
      <c r="BD297" s="12"/>
      <c r="BE297" s="12"/>
      <c r="BF297" s="12"/>
      <c r="BG297" s="12"/>
      <c r="BH297" s="12"/>
      <c r="BI297" s="12"/>
      <c r="BJ297" s="12"/>
      <c r="BK297" s="12"/>
      <c r="BL297" s="12"/>
      <c r="BM297" s="12"/>
      <c r="BN297" s="12"/>
      <c r="BO297" s="12"/>
      <c r="BP297" s="12"/>
      <c r="BQ297" s="12"/>
      <c r="BR297" s="12"/>
      <c r="BS297" s="12"/>
      <c r="BT297" s="12"/>
      <c r="BU297" s="12"/>
      <c r="BV297" s="12"/>
      <c r="BW297" s="12"/>
      <c r="BX297" s="12"/>
      <c r="BY297" s="12"/>
      <c r="BZ297" s="12"/>
      <c r="CA297" s="12"/>
      <c r="CB297" s="12"/>
      <c r="CC297" s="12"/>
      <c r="CD297" s="12"/>
      <c r="CE297" s="12"/>
      <c r="CF297" s="12"/>
      <c r="CG297" s="12"/>
      <c r="CH297" s="12"/>
      <c r="CI297" s="12"/>
      <c r="CJ297" s="12"/>
      <c r="CK297" s="12"/>
      <c r="CL297" s="12"/>
      <c r="CM297" s="12"/>
      <c r="CN297" s="12"/>
      <c r="CO297" s="12"/>
      <c r="CP297" s="12"/>
      <c r="CQ297" s="12"/>
      <c r="CR297" s="12"/>
      <c r="CS297" s="12"/>
      <c r="CT297" s="12"/>
      <c r="CU297" s="12"/>
      <c r="CV297" s="12"/>
      <c r="CW297" s="12"/>
      <c r="CX297" s="12"/>
      <c r="CY297" s="12"/>
    </row>
    <row r="298" spans="1:103" s="272" customFormat="1" ht="13.5">
      <c r="A298" s="266"/>
      <c r="B298" s="266"/>
      <c r="C298" s="266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  <c r="AY298" s="12"/>
      <c r="AZ298" s="12"/>
      <c r="BA298" s="12"/>
      <c r="BB298" s="12"/>
      <c r="BC298" s="12"/>
      <c r="BD298" s="12"/>
      <c r="BE298" s="12"/>
      <c r="BF298" s="12"/>
      <c r="BG298" s="12"/>
      <c r="BH298" s="12"/>
      <c r="BI298" s="12"/>
      <c r="BJ298" s="12"/>
      <c r="BK298" s="12"/>
      <c r="BL298" s="12"/>
      <c r="BM298" s="12"/>
      <c r="BN298" s="12"/>
      <c r="BO298" s="12"/>
      <c r="BP298" s="12"/>
      <c r="BQ298" s="12"/>
      <c r="BR298" s="12"/>
      <c r="BS298" s="12"/>
      <c r="BT298" s="12"/>
      <c r="BU298" s="12"/>
      <c r="BV298" s="12"/>
      <c r="BW298" s="12"/>
      <c r="BX298" s="12"/>
      <c r="BY298" s="12"/>
      <c r="BZ298" s="12"/>
      <c r="CA298" s="12"/>
      <c r="CB298" s="12"/>
      <c r="CC298" s="12"/>
      <c r="CD298" s="12"/>
      <c r="CE298" s="12"/>
      <c r="CF298" s="12"/>
      <c r="CG298" s="12"/>
      <c r="CH298" s="12"/>
      <c r="CI298" s="12"/>
      <c r="CJ298" s="12"/>
      <c r="CK298" s="12"/>
      <c r="CL298" s="12"/>
      <c r="CM298" s="12"/>
      <c r="CN298" s="12"/>
      <c r="CO298" s="12"/>
      <c r="CP298" s="12"/>
      <c r="CQ298" s="12"/>
      <c r="CR298" s="12"/>
      <c r="CS298" s="12"/>
      <c r="CT298" s="12"/>
      <c r="CU298" s="12"/>
      <c r="CV298" s="12"/>
      <c r="CW298" s="12"/>
      <c r="CX298" s="12"/>
      <c r="CY298" s="12"/>
    </row>
    <row r="299" spans="1:103" s="272" customFormat="1" ht="13.5">
      <c r="A299" s="266"/>
      <c r="B299" s="266"/>
      <c r="C299" s="266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  <c r="AY299" s="12"/>
      <c r="AZ299" s="12"/>
      <c r="BA299" s="12"/>
      <c r="BB299" s="12"/>
      <c r="BC299" s="12"/>
      <c r="BD299" s="12"/>
      <c r="BE299" s="12"/>
      <c r="BF299" s="12"/>
      <c r="BG299" s="12"/>
      <c r="BH299" s="12"/>
      <c r="BI299" s="12"/>
      <c r="BJ299" s="12"/>
      <c r="BK299" s="12"/>
      <c r="BL299" s="12"/>
      <c r="BM299" s="12"/>
      <c r="BN299" s="12"/>
      <c r="BO299" s="12"/>
      <c r="BP299" s="12"/>
      <c r="BQ299" s="12"/>
      <c r="BR299" s="12"/>
      <c r="BS299" s="12"/>
      <c r="BT299" s="12"/>
      <c r="BU299" s="12"/>
      <c r="BV299" s="12"/>
      <c r="BW299" s="12"/>
      <c r="BX299" s="12"/>
      <c r="BY299" s="12"/>
      <c r="BZ299" s="12"/>
      <c r="CA299" s="12"/>
      <c r="CB299" s="12"/>
      <c r="CC299" s="12"/>
      <c r="CD299" s="12"/>
      <c r="CE299" s="12"/>
      <c r="CF299" s="12"/>
      <c r="CG299" s="12"/>
      <c r="CH299" s="12"/>
      <c r="CI299" s="12"/>
      <c r="CJ299" s="12"/>
      <c r="CK299" s="12"/>
      <c r="CL299" s="12"/>
      <c r="CM299" s="12"/>
      <c r="CN299" s="12"/>
      <c r="CO299" s="12"/>
      <c r="CP299" s="12"/>
      <c r="CQ299" s="12"/>
      <c r="CR299" s="12"/>
      <c r="CS299" s="12"/>
      <c r="CT299" s="12"/>
      <c r="CU299" s="12"/>
      <c r="CV299" s="12"/>
      <c r="CW299" s="12"/>
      <c r="CX299" s="12"/>
      <c r="CY299" s="12"/>
    </row>
    <row r="300" spans="1:103" s="272" customFormat="1" ht="13.5">
      <c r="A300" s="266"/>
      <c r="B300" s="266"/>
      <c r="C300" s="266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  <c r="BA300" s="12"/>
      <c r="BB300" s="12"/>
      <c r="BC300" s="12"/>
      <c r="BD300" s="12"/>
      <c r="BE300" s="12"/>
      <c r="BF300" s="12"/>
      <c r="BG300" s="12"/>
      <c r="BH300" s="12"/>
      <c r="BI300" s="12"/>
      <c r="BJ300" s="12"/>
      <c r="BK300" s="12"/>
      <c r="BL300" s="12"/>
      <c r="BM300" s="12"/>
      <c r="BN300" s="12"/>
      <c r="BO300" s="12"/>
      <c r="BP300" s="12"/>
      <c r="BQ300" s="12"/>
      <c r="BR300" s="12"/>
      <c r="BS300" s="12"/>
      <c r="BT300" s="12"/>
      <c r="BU300" s="12"/>
      <c r="BV300" s="12"/>
      <c r="BW300" s="12"/>
      <c r="BX300" s="12"/>
      <c r="BY300" s="12"/>
      <c r="BZ300" s="12"/>
      <c r="CA300" s="12"/>
      <c r="CB300" s="12"/>
      <c r="CC300" s="12"/>
      <c r="CD300" s="12"/>
      <c r="CE300" s="12"/>
      <c r="CF300" s="12"/>
      <c r="CG300" s="12"/>
      <c r="CH300" s="12"/>
      <c r="CI300" s="12"/>
      <c r="CJ300" s="12"/>
      <c r="CK300" s="12"/>
      <c r="CL300" s="12"/>
      <c r="CM300" s="12"/>
      <c r="CN300" s="12"/>
      <c r="CO300" s="12"/>
      <c r="CP300" s="12"/>
      <c r="CQ300" s="12"/>
      <c r="CR300" s="12"/>
      <c r="CS300" s="12"/>
      <c r="CT300" s="12"/>
      <c r="CU300" s="12"/>
      <c r="CV300" s="12"/>
      <c r="CW300" s="12"/>
      <c r="CX300" s="12"/>
      <c r="CY300" s="12"/>
    </row>
  </sheetData>
  <sheetProtection/>
  <mergeCells count="114">
    <mergeCell ref="BW3:BW5"/>
    <mergeCell ref="BX3:BX5"/>
    <mergeCell ref="BY3:BY5"/>
    <mergeCell ref="CG3:CG5"/>
    <mergeCell ref="BZ3:BZ5"/>
    <mergeCell ref="CA3:CA5"/>
    <mergeCell ref="CB3:CB5"/>
    <mergeCell ref="CW3:CW5"/>
    <mergeCell ref="CQ3:CQ5"/>
    <mergeCell ref="CH3:CH5"/>
    <mergeCell ref="CI3:CI5"/>
    <mergeCell ref="CU3:CU5"/>
    <mergeCell ref="CV3:CV5"/>
    <mergeCell ref="CT3:CT5"/>
    <mergeCell ref="CS3:CS5"/>
    <mergeCell ref="CK3:CK5"/>
    <mergeCell ref="CR3:CR5"/>
    <mergeCell ref="CP3:CP5"/>
    <mergeCell ref="CF3:CF5"/>
    <mergeCell ref="CL3:CL5"/>
    <mergeCell ref="CM3:CM5"/>
    <mergeCell ref="CJ3:CJ5"/>
    <mergeCell ref="CN3:CN5"/>
    <mergeCell ref="CO3:CO5"/>
    <mergeCell ref="CY3:CY5"/>
    <mergeCell ref="F4:F5"/>
    <mergeCell ref="G4:G5"/>
    <mergeCell ref="H4:H5"/>
    <mergeCell ref="I4:I5"/>
    <mergeCell ref="J4:J5"/>
    <mergeCell ref="CC3:CC5"/>
    <mergeCell ref="CD3:CD5"/>
    <mergeCell ref="CE3:CE5"/>
    <mergeCell ref="CX3:CX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U3:BU5"/>
    <mergeCell ref="CR2:CY2"/>
    <mergeCell ref="AV2:BC2"/>
    <mergeCell ref="BD2:BK2"/>
    <mergeCell ref="BL2:BS2"/>
    <mergeCell ref="BT2:CA2"/>
    <mergeCell ref="CB2:CI2"/>
    <mergeCell ref="CJ2:CQ2"/>
    <mergeCell ref="O3:O5"/>
    <mergeCell ref="P3:P5"/>
    <mergeCell ref="AC3:AC5"/>
    <mergeCell ref="BD3:BD5"/>
    <mergeCell ref="AV3:AV5"/>
    <mergeCell ref="AW3:AW5"/>
    <mergeCell ref="AZ3:AZ5"/>
    <mergeCell ref="BA3:BA5"/>
    <mergeCell ref="BB3:BB5"/>
    <mergeCell ref="BC3:BC5"/>
    <mergeCell ref="D3:D4"/>
    <mergeCell ref="E3:E5"/>
    <mergeCell ref="F3:M3"/>
    <mergeCell ref="N3:N5"/>
    <mergeCell ref="K4:K5"/>
    <mergeCell ref="L4:L5"/>
    <mergeCell ref="M4:M5"/>
    <mergeCell ref="BI3:BI5"/>
    <mergeCell ref="BS3:BS5"/>
    <mergeCell ref="BJ3:BJ5"/>
    <mergeCell ref="BE3:BE5"/>
    <mergeCell ref="AY3:AY5"/>
    <mergeCell ref="BF3:BF5"/>
    <mergeCell ref="BG3:BG5"/>
    <mergeCell ref="BH3:BH5"/>
    <mergeCell ref="AP3:AP5"/>
    <mergeCell ref="AN2:AU2"/>
    <mergeCell ref="AM3:AM5"/>
    <mergeCell ref="AF2:AM2"/>
    <mergeCell ref="AR3:AR5"/>
    <mergeCell ref="AI3:AI5"/>
    <mergeCell ref="AS3:AS5"/>
    <mergeCell ref="AO3:AO5"/>
    <mergeCell ref="AQ3:AQ5"/>
    <mergeCell ref="Y3:Y5"/>
    <mergeCell ref="BT3:BT5"/>
    <mergeCell ref="AU3:AU5"/>
    <mergeCell ref="AG3:AG5"/>
    <mergeCell ref="AT3:AT5"/>
    <mergeCell ref="AK3:AK5"/>
    <mergeCell ref="AL3:AL5"/>
    <mergeCell ref="AJ3:AJ5"/>
    <mergeCell ref="AX3:AX5"/>
    <mergeCell ref="AH3:AH5"/>
    <mergeCell ref="AA3:AA5"/>
    <mergeCell ref="A2:A6"/>
    <mergeCell ref="B2:B6"/>
    <mergeCell ref="C2:C6"/>
    <mergeCell ref="X2:AE2"/>
    <mergeCell ref="Z3:Z5"/>
    <mergeCell ref="AB3:AB5"/>
    <mergeCell ref="X3:X5"/>
    <mergeCell ref="V3:V5"/>
    <mergeCell ref="W3:W5"/>
    <mergeCell ref="AN3:AN5"/>
    <mergeCell ref="AE3:AE5"/>
    <mergeCell ref="AF3:AF5"/>
    <mergeCell ref="AD3:AD5"/>
    <mergeCell ref="Q3:Q5"/>
    <mergeCell ref="S3:S5"/>
    <mergeCell ref="T3:T5"/>
    <mergeCell ref="U3:U5"/>
    <mergeCell ref="R3:R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00"/>
  <sheetViews>
    <sheetView zoomScale="75" zoomScaleNormal="75" zoomScalePageLayoutView="0" workbookViewId="0" topLeftCell="A1">
      <selection activeCell="C2" sqref="C2"/>
    </sheetView>
  </sheetViews>
  <sheetFormatPr defaultColWidth="8" defaultRowHeight="14.25"/>
  <cols>
    <col min="1" max="2" width="5.19921875" style="52" customWidth="1"/>
    <col min="3" max="3" width="9.5" style="52" customWidth="1"/>
    <col min="4" max="4" width="13" style="52" customWidth="1"/>
    <col min="5" max="5" width="3.3984375" style="52" customWidth="1"/>
    <col min="6" max="8" width="3.59765625" style="52" customWidth="1"/>
    <col min="9" max="9" width="24.69921875" style="52" customWidth="1"/>
    <col min="10" max="13" width="13" style="52" customWidth="1"/>
    <col min="14" max="14" width="2.59765625" style="52" customWidth="1"/>
    <col min="15" max="19" width="11.5" style="52" customWidth="1"/>
    <col min="20" max="20" width="14.5" style="53" bestFit="1" customWidth="1"/>
    <col min="21" max="21" width="16.69921875" style="52" bestFit="1" customWidth="1"/>
    <col min="22" max="22" width="4" style="53" bestFit="1" customWidth="1"/>
    <col min="23" max="23" width="13.59765625" style="52" customWidth="1"/>
    <col min="24" max="24" width="9" style="0" customWidth="1"/>
    <col min="25" max="25" width="8" style="213" customWidth="1"/>
    <col min="26" max="26" width="5" style="52" bestFit="1" customWidth="1"/>
    <col min="27" max="27" width="8" style="52" customWidth="1"/>
    <col min="28" max="28" width="4" style="52" bestFit="1" customWidth="1"/>
    <col min="29" max="29" width="10" style="52" bestFit="1" customWidth="1"/>
    <col min="30" max="16384" width="8" style="52" customWidth="1"/>
  </cols>
  <sheetData>
    <row r="1" ht="7.5" customHeight="1" thickBot="1">
      <c r="X1" s="52"/>
    </row>
    <row r="2" spans="2:26" ht="15" thickBot="1">
      <c r="B2" s="236" t="s">
        <v>260</v>
      </c>
      <c r="C2" s="237">
        <v>8000</v>
      </c>
      <c r="D2" s="211" t="s">
        <v>259</v>
      </c>
      <c r="L2" s="52" t="str">
        <f>'ごみ処理概要'!A7</f>
        <v>茨城県</v>
      </c>
      <c r="M2" s="52" t="e">
        <f>IF(L2&gt;0,VLOOKUP(L2,$AB$6:$AC$52,2,FALSE),"-")</f>
        <v>#N/A</v>
      </c>
      <c r="T2" s="273">
        <f>IF(C2=0,0,1)</f>
        <v>1</v>
      </c>
      <c r="U2" s="274" t="str">
        <f>IF(T2=0,"",VLOOKUP(C2,'ごみ処理概要'!B7:C300,2,FALSE))</f>
        <v>合計</v>
      </c>
      <c r="W2" s="275">
        <f>IF(T2=0,1,IF(ISERROR(U2),1,0))</f>
        <v>0</v>
      </c>
      <c r="X2" s="52"/>
      <c r="Y2" s="276">
        <f>COUNTA('ごみ処理概要'!B7:B300)+6</f>
        <v>51</v>
      </c>
      <c r="Z2" s="276">
        <f>IF(T2=0,0,VLOOKUP(C2,Y5:Z300,2,FALSE))</f>
        <v>7</v>
      </c>
    </row>
    <row r="3" spans="21:24" ht="7.5" customHeight="1">
      <c r="U3" s="210"/>
      <c r="X3" s="52"/>
    </row>
    <row r="4" spans="1:24" ht="19.5" customHeight="1" thickBot="1">
      <c r="A4" s="212" t="str">
        <f>IF(ISERROR(U2),"",U2&amp;" 処理量")</f>
        <v>合計 処理量</v>
      </c>
      <c r="B4" s="212"/>
      <c r="C4" s="51"/>
      <c r="D4" s="51"/>
      <c r="X4" s="52"/>
    </row>
    <row r="5" spans="6:26" s="53" customFormat="1" ht="15" customHeight="1" thickBot="1">
      <c r="F5" s="371" t="s">
        <v>124</v>
      </c>
      <c r="G5" s="372"/>
      <c r="H5" s="372"/>
      <c r="I5" s="372"/>
      <c r="J5" s="375" t="s">
        <v>125</v>
      </c>
      <c r="K5" s="377" t="s">
        <v>126</v>
      </c>
      <c r="L5" s="378"/>
      <c r="M5" s="379"/>
      <c r="Y5" s="277">
        <f>'ごみ処理概要'!B5</f>
        <v>0</v>
      </c>
      <c r="Z5" s="52">
        <v>5</v>
      </c>
    </row>
    <row r="6" spans="1:29" s="53" customFormat="1" ht="15" customHeight="1" thickBot="1">
      <c r="A6" s="380" t="s">
        <v>127</v>
      </c>
      <c r="B6" s="380"/>
      <c r="C6" s="380"/>
      <c r="D6" s="66">
        <f>W6</f>
        <v>2987221</v>
      </c>
      <c r="F6" s="373"/>
      <c r="G6" s="374"/>
      <c r="H6" s="374"/>
      <c r="I6" s="374"/>
      <c r="J6" s="376"/>
      <c r="K6" s="56" t="s">
        <v>128</v>
      </c>
      <c r="L6" s="57" t="s">
        <v>129</v>
      </c>
      <c r="M6" s="58" t="s">
        <v>130</v>
      </c>
      <c r="T6" s="53" t="s">
        <v>127</v>
      </c>
      <c r="U6" s="210" t="s">
        <v>244</v>
      </c>
      <c r="V6" s="214" t="s">
        <v>307</v>
      </c>
      <c r="W6" s="274">
        <f aca="true" ca="1" t="shared" si="0" ref="W6:W37">IF(W$2=0,INDIRECT(U6&amp;"!"&amp;V6&amp;$Z$2),0)</f>
        <v>2987221</v>
      </c>
      <c r="Y6" s="277">
        <f>'ごみ処理概要'!B6</f>
        <v>0</v>
      </c>
      <c r="Z6" s="52">
        <v>6</v>
      </c>
      <c r="AB6" s="53">
        <v>1</v>
      </c>
      <c r="AC6" s="53" t="s">
        <v>355</v>
      </c>
    </row>
    <row r="7" spans="1:29" s="53" customFormat="1" ht="15" customHeight="1" thickBot="1">
      <c r="A7" s="381" t="s">
        <v>131</v>
      </c>
      <c r="B7" s="381"/>
      <c r="C7" s="381"/>
      <c r="D7" s="72">
        <f>W7</f>
        <v>1234</v>
      </c>
      <c r="F7" s="382" t="s">
        <v>132</v>
      </c>
      <c r="G7" s="384" t="s">
        <v>133</v>
      </c>
      <c r="H7" s="59" t="s">
        <v>134</v>
      </c>
      <c r="I7" s="60"/>
      <c r="J7" s="61">
        <f aca="true" t="shared" si="1" ref="J7:J14">W18</f>
        <v>853971</v>
      </c>
      <c r="K7" s="62" t="s">
        <v>135</v>
      </c>
      <c r="L7" s="63" t="s">
        <v>135</v>
      </c>
      <c r="M7" s="64" t="s">
        <v>135</v>
      </c>
      <c r="T7" s="53" t="s">
        <v>131</v>
      </c>
      <c r="U7" s="210" t="s">
        <v>244</v>
      </c>
      <c r="V7" s="214" t="s">
        <v>308</v>
      </c>
      <c r="W7" s="274">
        <f ca="1" t="shared" si="0"/>
        <v>1234</v>
      </c>
      <c r="Y7" s="277">
        <f>'ごみ処理概要'!B7</f>
        <v>8000</v>
      </c>
      <c r="Z7" s="52">
        <v>7</v>
      </c>
      <c r="AB7" s="53">
        <v>2</v>
      </c>
      <c r="AC7" s="53" t="s">
        <v>356</v>
      </c>
    </row>
    <row r="8" spans="1:29" s="53" customFormat="1" ht="15" customHeight="1" thickBot="1">
      <c r="A8" s="386" t="s">
        <v>136</v>
      </c>
      <c r="B8" s="386"/>
      <c r="C8" s="386"/>
      <c r="D8" s="78">
        <f>SUM(D6:D7)</f>
        <v>2988455</v>
      </c>
      <c r="F8" s="383"/>
      <c r="G8" s="385"/>
      <c r="H8" s="397" t="s">
        <v>137</v>
      </c>
      <c r="I8" s="65" t="s">
        <v>138</v>
      </c>
      <c r="J8" s="66">
        <f t="shared" si="1"/>
        <v>21245</v>
      </c>
      <c r="K8" s="67" t="s">
        <v>135</v>
      </c>
      <c r="L8" s="68" t="s">
        <v>135</v>
      </c>
      <c r="M8" s="69" t="s">
        <v>135</v>
      </c>
      <c r="T8" s="53" t="s">
        <v>142</v>
      </c>
      <c r="U8" s="210" t="s">
        <v>245</v>
      </c>
      <c r="V8" s="214" t="s">
        <v>309</v>
      </c>
      <c r="W8" s="274">
        <f ca="1" t="shared" si="0"/>
        <v>0</v>
      </c>
      <c r="Y8" s="277">
        <f>'ごみ処理概要'!B8</f>
        <v>8201</v>
      </c>
      <c r="Z8" s="52">
        <v>8</v>
      </c>
      <c r="AB8" s="53">
        <v>3</v>
      </c>
      <c r="AC8" s="53" t="s">
        <v>357</v>
      </c>
    </row>
    <row r="9" spans="4:29" s="53" customFormat="1" ht="15" customHeight="1" thickBot="1">
      <c r="D9" s="70"/>
      <c r="F9" s="383"/>
      <c r="G9" s="385"/>
      <c r="H9" s="398"/>
      <c r="I9" s="71" t="s">
        <v>139</v>
      </c>
      <c r="J9" s="72">
        <f t="shared" si="1"/>
        <v>0</v>
      </c>
      <c r="K9" s="54" t="s">
        <v>135</v>
      </c>
      <c r="L9" s="73" t="s">
        <v>135</v>
      </c>
      <c r="M9" s="74" t="s">
        <v>135</v>
      </c>
      <c r="T9" s="53" t="s">
        <v>144</v>
      </c>
      <c r="U9" s="210" t="s">
        <v>245</v>
      </c>
      <c r="V9" s="214" t="s">
        <v>310</v>
      </c>
      <c r="W9" s="274">
        <f ca="1" t="shared" si="0"/>
        <v>822779</v>
      </c>
      <c r="Y9" s="277">
        <f>'ごみ処理概要'!B9</f>
        <v>8202</v>
      </c>
      <c r="Z9" s="52">
        <v>9</v>
      </c>
      <c r="AB9" s="53">
        <v>4</v>
      </c>
      <c r="AC9" s="53" t="s">
        <v>358</v>
      </c>
    </row>
    <row r="10" spans="1:29" s="53" customFormat="1" ht="15" customHeight="1">
      <c r="A10" s="400" t="s">
        <v>140</v>
      </c>
      <c r="B10" s="403" t="s">
        <v>141</v>
      </c>
      <c r="C10" s="229" t="s">
        <v>142</v>
      </c>
      <c r="D10" s="66">
        <f aca="true" t="shared" si="2" ref="D10:D15">W8</f>
        <v>0</v>
      </c>
      <c r="F10" s="383"/>
      <c r="G10" s="385"/>
      <c r="H10" s="398"/>
      <c r="I10" s="75" t="s">
        <v>143</v>
      </c>
      <c r="J10" s="72">
        <f t="shared" si="1"/>
        <v>0</v>
      </c>
      <c r="K10" s="54" t="s">
        <v>135</v>
      </c>
      <c r="L10" s="73" t="s">
        <v>135</v>
      </c>
      <c r="M10" s="74" t="s">
        <v>135</v>
      </c>
      <c r="T10" s="53" t="s">
        <v>146</v>
      </c>
      <c r="U10" s="210" t="s">
        <v>245</v>
      </c>
      <c r="V10" s="214" t="s">
        <v>311</v>
      </c>
      <c r="W10" s="274">
        <f ca="1" t="shared" si="0"/>
        <v>59236</v>
      </c>
      <c r="Y10" s="277">
        <f>'ごみ処理概要'!B10</f>
        <v>8203</v>
      </c>
      <c r="Z10" s="52">
        <v>10</v>
      </c>
      <c r="AB10" s="53">
        <v>5</v>
      </c>
      <c r="AC10" s="53" t="s">
        <v>359</v>
      </c>
    </row>
    <row r="11" spans="1:29" s="53" customFormat="1" ht="15" customHeight="1">
      <c r="A11" s="401"/>
      <c r="B11" s="404"/>
      <c r="C11" s="230" t="s">
        <v>144</v>
      </c>
      <c r="D11" s="72">
        <f t="shared" si="2"/>
        <v>822779</v>
      </c>
      <c r="F11" s="383"/>
      <c r="G11" s="385"/>
      <c r="H11" s="398"/>
      <c r="I11" s="76" t="s">
        <v>145</v>
      </c>
      <c r="J11" s="72">
        <f t="shared" si="1"/>
        <v>0</v>
      </c>
      <c r="K11" s="54" t="s">
        <v>135</v>
      </c>
      <c r="L11" s="73" t="s">
        <v>135</v>
      </c>
      <c r="M11" s="74" t="s">
        <v>135</v>
      </c>
      <c r="T11" s="53" t="s">
        <v>148</v>
      </c>
      <c r="U11" s="210" t="s">
        <v>245</v>
      </c>
      <c r="V11" s="214" t="s">
        <v>312</v>
      </c>
      <c r="W11" s="274">
        <f ca="1" t="shared" si="0"/>
        <v>93611</v>
      </c>
      <c r="Y11" s="277">
        <f>'ごみ処理概要'!B11</f>
        <v>8204</v>
      </c>
      <c r="Z11" s="52">
        <v>11</v>
      </c>
      <c r="AB11" s="53">
        <v>6</v>
      </c>
      <c r="AC11" s="53" t="s">
        <v>360</v>
      </c>
    </row>
    <row r="12" spans="1:29" s="53" customFormat="1" ht="15" customHeight="1">
      <c r="A12" s="401"/>
      <c r="B12" s="404"/>
      <c r="C12" s="230" t="s">
        <v>146</v>
      </c>
      <c r="D12" s="72">
        <f t="shared" si="2"/>
        <v>59236</v>
      </c>
      <c r="F12" s="383"/>
      <c r="G12" s="385"/>
      <c r="H12" s="398"/>
      <c r="I12" s="76" t="s">
        <v>147</v>
      </c>
      <c r="J12" s="72">
        <f t="shared" si="1"/>
        <v>0</v>
      </c>
      <c r="K12" s="54" t="s">
        <v>135</v>
      </c>
      <c r="L12" s="73" t="s">
        <v>135</v>
      </c>
      <c r="M12" s="74" t="s">
        <v>135</v>
      </c>
      <c r="T12" s="53" t="s">
        <v>150</v>
      </c>
      <c r="U12" s="210" t="s">
        <v>245</v>
      </c>
      <c r="V12" s="214" t="s">
        <v>313</v>
      </c>
      <c r="W12" s="274">
        <f ca="1" t="shared" si="0"/>
        <v>245</v>
      </c>
      <c r="Y12" s="277">
        <f>'ごみ処理概要'!B12</f>
        <v>8205</v>
      </c>
      <c r="Z12" s="52">
        <v>12</v>
      </c>
      <c r="AB12" s="53">
        <v>7</v>
      </c>
      <c r="AC12" s="53" t="s">
        <v>361</v>
      </c>
    </row>
    <row r="13" spans="1:29" s="53" customFormat="1" ht="15" customHeight="1">
      <c r="A13" s="401"/>
      <c r="B13" s="404"/>
      <c r="C13" s="230" t="s">
        <v>148</v>
      </c>
      <c r="D13" s="72">
        <f t="shared" si="2"/>
        <v>93611</v>
      </c>
      <c r="F13" s="383"/>
      <c r="G13" s="385"/>
      <c r="H13" s="398"/>
      <c r="I13" s="76" t="s">
        <v>149</v>
      </c>
      <c r="J13" s="72">
        <f t="shared" si="1"/>
        <v>2861</v>
      </c>
      <c r="K13" s="54" t="s">
        <v>135</v>
      </c>
      <c r="L13" s="73" t="s">
        <v>135</v>
      </c>
      <c r="M13" s="74" t="s">
        <v>135</v>
      </c>
      <c r="T13" s="53" t="s">
        <v>152</v>
      </c>
      <c r="U13" s="210" t="s">
        <v>245</v>
      </c>
      <c r="V13" s="214" t="s">
        <v>314</v>
      </c>
      <c r="W13" s="274">
        <f ca="1" t="shared" si="0"/>
        <v>10684</v>
      </c>
      <c r="Y13" s="277">
        <f>'ごみ処理概要'!B13</f>
        <v>8207</v>
      </c>
      <c r="Z13" s="52">
        <v>13</v>
      </c>
      <c r="AB13" s="53">
        <v>8</v>
      </c>
      <c r="AC13" s="53" t="s">
        <v>362</v>
      </c>
    </row>
    <row r="14" spans="1:29" s="53" customFormat="1" ht="15" customHeight="1" thickBot="1">
      <c r="A14" s="401"/>
      <c r="B14" s="404"/>
      <c r="C14" s="230" t="s">
        <v>150</v>
      </c>
      <c r="D14" s="72">
        <f t="shared" si="2"/>
        <v>245</v>
      </c>
      <c r="F14" s="383"/>
      <c r="G14" s="385"/>
      <c r="H14" s="399"/>
      <c r="I14" s="77" t="s">
        <v>151</v>
      </c>
      <c r="J14" s="78">
        <f t="shared" si="1"/>
        <v>0</v>
      </c>
      <c r="K14" s="79" t="s">
        <v>135</v>
      </c>
      <c r="L14" s="57" t="s">
        <v>135</v>
      </c>
      <c r="M14" s="58" t="s">
        <v>135</v>
      </c>
      <c r="T14" s="53" t="s">
        <v>155</v>
      </c>
      <c r="U14" s="210" t="s">
        <v>245</v>
      </c>
      <c r="V14" s="214" t="s">
        <v>315</v>
      </c>
      <c r="W14" s="274">
        <f ca="1" t="shared" si="0"/>
        <v>91480</v>
      </c>
      <c r="Y14" s="277">
        <f>'ごみ処理概要'!B14</f>
        <v>8208</v>
      </c>
      <c r="Z14" s="52">
        <v>14</v>
      </c>
      <c r="AB14" s="53">
        <v>9</v>
      </c>
      <c r="AC14" s="53" t="s">
        <v>363</v>
      </c>
    </row>
    <row r="15" spans="1:29" s="53" customFormat="1" ht="15" customHeight="1" thickBot="1">
      <c r="A15" s="401"/>
      <c r="B15" s="405"/>
      <c r="C15" s="230" t="s">
        <v>152</v>
      </c>
      <c r="D15" s="72">
        <f t="shared" si="2"/>
        <v>10684</v>
      </c>
      <c r="F15" s="383"/>
      <c r="G15" s="80"/>
      <c r="H15" s="81" t="s">
        <v>153</v>
      </c>
      <c r="I15" s="82"/>
      <c r="J15" s="83">
        <f>SUM(J7:J14)</f>
        <v>878077</v>
      </c>
      <c r="K15" s="84" t="s">
        <v>135</v>
      </c>
      <c r="L15" s="85">
        <f aca="true" t="shared" si="3" ref="L15:L22">W35</f>
        <v>98211</v>
      </c>
      <c r="M15" s="86">
        <f aca="true" t="shared" si="4" ref="M15:M21">W43</f>
        <v>17846</v>
      </c>
      <c r="T15" s="53" t="s">
        <v>164</v>
      </c>
      <c r="U15" s="210" t="s">
        <v>244</v>
      </c>
      <c r="V15" s="214" t="s">
        <v>351</v>
      </c>
      <c r="W15" s="274">
        <f ca="1" t="shared" si="0"/>
        <v>36664</v>
      </c>
      <c r="Y15" s="277">
        <f>'ごみ処理概要'!B15</f>
        <v>8210</v>
      </c>
      <c r="Z15" s="52">
        <v>15</v>
      </c>
      <c r="AB15" s="53">
        <v>10</v>
      </c>
      <c r="AC15" s="53" t="s">
        <v>364</v>
      </c>
    </row>
    <row r="16" spans="1:29" s="53" customFormat="1" ht="15" customHeight="1">
      <c r="A16" s="401"/>
      <c r="B16" s="87"/>
      <c r="C16" s="231" t="s">
        <v>153</v>
      </c>
      <c r="D16" s="72">
        <f>SUM(D10:D15)</f>
        <v>986555</v>
      </c>
      <c r="F16" s="383"/>
      <c r="G16" s="384" t="s">
        <v>154</v>
      </c>
      <c r="H16" s="88" t="s">
        <v>138</v>
      </c>
      <c r="I16" s="89"/>
      <c r="J16" s="90">
        <f aca="true" t="shared" si="5" ref="J16:J22">W26</f>
        <v>70894</v>
      </c>
      <c r="K16" s="232">
        <f aca="true" t="shared" si="6" ref="K16:K22">J8</f>
        <v>21245</v>
      </c>
      <c r="L16" s="233">
        <f t="shared" si="3"/>
        <v>18273</v>
      </c>
      <c r="M16" s="91">
        <f t="shared" si="4"/>
        <v>27391</v>
      </c>
      <c r="T16" s="53" t="s">
        <v>246</v>
      </c>
      <c r="U16" s="210" t="s">
        <v>245</v>
      </c>
      <c r="V16" s="53" t="s">
        <v>307</v>
      </c>
      <c r="W16" s="274">
        <f ca="1" t="shared" si="0"/>
        <v>802793</v>
      </c>
      <c r="Y16" s="277">
        <f>'ごみ処理概要'!B16</f>
        <v>8211</v>
      </c>
      <c r="Z16" s="52">
        <v>16</v>
      </c>
      <c r="AB16" s="53">
        <v>11</v>
      </c>
      <c r="AC16" s="53" t="s">
        <v>365</v>
      </c>
    </row>
    <row r="17" spans="1:29" s="53" customFormat="1" ht="15" customHeight="1">
      <c r="A17" s="401"/>
      <c r="B17" s="406" t="s">
        <v>155</v>
      </c>
      <c r="C17" s="407"/>
      <c r="D17" s="72">
        <f>W14</f>
        <v>91480</v>
      </c>
      <c r="F17" s="383"/>
      <c r="G17" s="385"/>
      <c r="H17" s="92" t="s">
        <v>139</v>
      </c>
      <c r="I17" s="93"/>
      <c r="J17" s="72">
        <f t="shared" si="5"/>
        <v>3</v>
      </c>
      <c r="K17" s="234">
        <f t="shared" si="6"/>
        <v>0</v>
      </c>
      <c r="L17" s="55">
        <f t="shared" si="3"/>
        <v>0</v>
      </c>
      <c r="M17" s="94">
        <f t="shared" si="4"/>
        <v>3</v>
      </c>
      <c r="T17" s="53" t="s">
        <v>247</v>
      </c>
      <c r="U17" s="210" t="s">
        <v>245</v>
      </c>
      <c r="V17" s="53" t="s">
        <v>308</v>
      </c>
      <c r="W17" s="274">
        <f ca="1" t="shared" si="0"/>
        <v>275242</v>
      </c>
      <c r="Y17" s="277">
        <f>'ごみ処理概要'!B17</f>
        <v>8212</v>
      </c>
      <c r="Z17" s="52">
        <v>17</v>
      </c>
      <c r="AB17" s="53">
        <v>12</v>
      </c>
      <c r="AC17" s="53" t="s">
        <v>366</v>
      </c>
    </row>
    <row r="18" spans="1:29" s="53" customFormat="1" ht="15" customHeight="1">
      <c r="A18" s="401"/>
      <c r="B18" s="406" t="s">
        <v>164</v>
      </c>
      <c r="C18" s="407"/>
      <c r="D18" s="72">
        <f>W15</f>
        <v>36664</v>
      </c>
      <c r="F18" s="383"/>
      <c r="G18" s="385"/>
      <c r="H18" s="95" t="s">
        <v>143</v>
      </c>
      <c r="I18" s="89"/>
      <c r="J18" s="72">
        <f t="shared" si="5"/>
        <v>0</v>
      </c>
      <c r="K18" s="234">
        <f t="shared" si="6"/>
        <v>0</v>
      </c>
      <c r="L18" s="55">
        <f t="shared" si="3"/>
        <v>0</v>
      </c>
      <c r="M18" s="94">
        <f t="shared" si="4"/>
        <v>0</v>
      </c>
      <c r="T18" s="53" t="s">
        <v>134</v>
      </c>
      <c r="U18" s="210" t="s">
        <v>248</v>
      </c>
      <c r="V18" s="53" t="s">
        <v>316</v>
      </c>
      <c r="W18" s="274">
        <f ca="1" t="shared" si="0"/>
        <v>853971</v>
      </c>
      <c r="Y18" s="277">
        <f>'ごみ処理概要'!B18</f>
        <v>8214</v>
      </c>
      <c r="Z18" s="52">
        <v>18</v>
      </c>
      <c r="AB18" s="53">
        <v>13</v>
      </c>
      <c r="AC18" s="53" t="s">
        <v>367</v>
      </c>
    </row>
    <row r="19" spans="1:29" s="53" customFormat="1" ht="15" customHeight="1" thickBot="1">
      <c r="A19" s="402"/>
      <c r="B19" s="408" t="s">
        <v>7</v>
      </c>
      <c r="C19" s="409"/>
      <c r="D19" s="78">
        <f>SUM(D16:D18)</f>
        <v>1114699</v>
      </c>
      <c r="F19" s="383"/>
      <c r="G19" s="385"/>
      <c r="H19" s="95" t="s">
        <v>145</v>
      </c>
      <c r="I19" s="89"/>
      <c r="J19" s="72">
        <f t="shared" si="5"/>
        <v>0</v>
      </c>
      <c r="K19" s="234">
        <f t="shared" si="6"/>
        <v>0</v>
      </c>
      <c r="L19" s="55">
        <f t="shared" si="3"/>
        <v>0</v>
      </c>
      <c r="M19" s="94">
        <f t="shared" si="4"/>
        <v>0</v>
      </c>
      <c r="T19" s="53" t="s">
        <v>138</v>
      </c>
      <c r="U19" s="210" t="s">
        <v>248</v>
      </c>
      <c r="V19" s="53" t="s">
        <v>317</v>
      </c>
      <c r="W19" s="274">
        <f ca="1" t="shared" si="0"/>
        <v>21245</v>
      </c>
      <c r="Y19" s="277">
        <f>'ごみ処理概要'!B19</f>
        <v>8215</v>
      </c>
      <c r="Z19" s="52">
        <v>19</v>
      </c>
      <c r="AB19" s="53">
        <v>14</v>
      </c>
      <c r="AC19" s="53" t="s">
        <v>368</v>
      </c>
    </row>
    <row r="20" spans="4:29" s="53" customFormat="1" ht="15" customHeight="1" thickBot="1">
      <c r="D20" s="70"/>
      <c r="F20" s="383"/>
      <c r="G20" s="385"/>
      <c r="H20" s="92" t="s">
        <v>147</v>
      </c>
      <c r="I20" s="93"/>
      <c r="J20" s="72">
        <f t="shared" si="5"/>
        <v>51858</v>
      </c>
      <c r="K20" s="234">
        <f t="shared" si="6"/>
        <v>0</v>
      </c>
      <c r="L20" s="55">
        <f t="shared" si="3"/>
        <v>0</v>
      </c>
      <c r="M20" s="94">
        <f t="shared" si="4"/>
        <v>31226</v>
      </c>
      <c r="T20" s="53" t="s">
        <v>139</v>
      </c>
      <c r="U20" s="210" t="s">
        <v>248</v>
      </c>
      <c r="V20" s="53" t="s">
        <v>318</v>
      </c>
      <c r="W20" s="274">
        <f ca="1" t="shared" si="0"/>
        <v>0</v>
      </c>
      <c r="Y20" s="277">
        <f>'ごみ処理概要'!B20</f>
        <v>8216</v>
      </c>
      <c r="Z20" s="52">
        <v>20</v>
      </c>
      <c r="AB20" s="53">
        <v>15</v>
      </c>
      <c r="AC20" s="53" t="s">
        <v>369</v>
      </c>
    </row>
    <row r="21" spans="1:29" s="53" customFormat="1" ht="15" customHeight="1">
      <c r="A21" s="388" t="s">
        <v>156</v>
      </c>
      <c r="B21" s="389"/>
      <c r="C21" s="390"/>
      <c r="D21" s="66">
        <f>W16</f>
        <v>802793</v>
      </c>
      <c r="F21" s="383"/>
      <c r="G21" s="385"/>
      <c r="H21" s="92" t="s">
        <v>149</v>
      </c>
      <c r="I21" s="93"/>
      <c r="J21" s="72">
        <f t="shared" si="5"/>
        <v>37630</v>
      </c>
      <c r="K21" s="234">
        <f t="shared" si="6"/>
        <v>2861</v>
      </c>
      <c r="L21" s="55">
        <f t="shared" si="3"/>
        <v>2313</v>
      </c>
      <c r="M21" s="94">
        <f t="shared" si="4"/>
        <v>28745</v>
      </c>
      <c r="T21" s="53" t="s">
        <v>143</v>
      </c>
      <c r="U21" s="210" t="s">
        <v>248</v>
      </c>
      <c r="V21" s="53" t="s">
        <v>314</v>
      </c>
      <c r="W21" s="274">
        <f ca="1" t="shared" si="0"/>
        <v>0</v>
      </c>
      <c r="Y21" s="277">
        <f>'ごみ処理概要'!B21</f>
        <v>8217</v>
      </c>
      <c r="Z21" s="52">
        <v>21</v>
      </c>
      <c r="AB21" s="53">
        <v>16</v>
      </c>
      <c r="AC21" s="53" t="s">
        <v>370</v>
      </c>
    </row>
    <row r="22" spans="1:29" s="53" customFormat="1" ht="15" customHeight="1" thickBot="1">
      <c r="A22" s="368" t="s">
        <v>157</v>
      </c>
      <c r="B22" s="369"/>
      <c r="C22" s="370"/>
      <c r="D22" s="72">
        <f>W17</f>
        <v>275242</v>
      </c>
      <c r="F22" s="383"/>
      <c r="G22" s="385"/>
      <c r="H22" s="96" t="s">
        <v>151</v>
      </c>
      <c r="I22" s="97"/>
      <c r="J22" s="78">
        <f t="shared" si="5"/>
        <v>2380</v>
      </c>
      <c r="K22" s="235">
        <f t="shared" si="6"/>
        <v>0</v>
      </c>
      <c r="L22" s="98">
        <f t="shared" si="3"/>
        <v>2380</v>
      </c>
      <c r="M22" s="58" t="s">
        <v>135</v>
      </c>
      <c r="T22" s="53" t="s">
        <v>145</v>
      </c>
      <c r="U22" s="210" t="s">
        <v>248</v>
      </c>
      <c r="V22" s="53" t="s">
        <v>319</v>
      </c>
      <c r="W22" s="274">
        <f ca="1" t="shared" si="0"/>
        <v>0</v>
      </c>
      <c r="Y22" s="277">
        <f>'ごみ処理概要'!B22</f>
        <v>8219</v>
      </c>
      <c r="Z22" s="52">
        <v>22</v>
      </c>
      <c r="AB22" s="53">
        <v>17</v>
      </c>
      <c r="AC22" s="53" t="s">
        <v>371</v>
      </c>
    </row>
    <row r="23" spans="1:29" s="53" customFormat="1" ht="15" customHeight="1" thickBot="1">
      <c r="A23" s="387" t="s">
        <v>348</v>
      </c>
      <c r="B23" s="369"/>
      <c r="C23" s="370"/>
      <c r="D23" s="72">
        <f>D18</f>
        <v>36664</v>
      </c>
      <c r="F23" s="383"/>
      <c r="G23" s="80"/>
      <c r="H23" s="99" t="s">
        <v>153</v>
      </c>
      <c r="I23" s="100"/>
      <c r="J23" s="101">
        <f>SUM(J16:J22)</f>
        <v>162765</v>
      </c>
      <c r="K23" s="102">
        <f>SUM(K16:K22)</f>
        <v>24106</v>
      </c>
      <c r="L23" s="103">
        <f>SUM(L16:L22)</f>
        <v>22966</v>
      </c>
      <c r="M23" s="104">
        <f>SUM(M16:M21)</f>
        <v>87365</v>
      </c>
      <c r="T23" s="53" t="s">
        <v>147</v>
      </c>
      <c r="U23" s="210" t="s">
        <v>248</v>
      </c>
      <c r="V23" s="53" t="s">
        <v>320</v>
      </c>
      <c r="W23" s="274">
        <f ca="1" t="shared" si="0"/>
        <v>0</v>
      </c>
      <c r="Y23" s="277">
        <f>'ごみ処理概要'!B23</f>
        <v>8220</v>
      </c>
      <c r="Z23" s="52">
        <v>23</v>
      </c>
      <c r="AB23" s="53">
        <v>18</v>
      </c>
      <c r="AC23" s="53" t="s">
        <v>372</v>
      </c>
    </row>
    <row r="24" spans="1:29" s="53" customFormat="1" ht="15" customHeight="1" thickBot="1">
      <c r="A24" s="391" t="s">
        <v>158</v>
      </c>
      <c r="B24" s="392"/>
      <c r="C24" s="393"/>
      <c r="D24" s="78">
        <f>SUM(D21:D23)</f>
        <v>1114699</v>
      </c>
      <c r="F24" s="105"/>
      <c r="G24" s="106" t="s">
        <v>159</v>
      </c>
      <c r="H24" s="99"/>
      <c r="I24" s="99"/>
      <c r="J24" s="61">
        <f>SUM(J7,J23)</f>
        <v>1016736</v>
      </c>
      <c r="K24" s="107">
        <f>K23</f>
        <v>24106</v>
      </c>
      <c r="L24" s="108">
        <f>SUM(L15,L23)</f>
        <v>121177</v>
      </c>
      <c r="M24" s="109">
        <f>SUM(M15,M23)</f>
        <v>105211</v>
      </c>
      <c r="T24" s="53" t="s">
        <v>149</v>
      </c>
      <c r="U24" s="210" t="s">
        <v>248</v>
      </c>
      <c r="V24" s="53" t="s">
        <v>321</v>
      </c>
      <c r="W24" s="274">
        <f ca="1" t="shared" si="0"/>
        <v>2861</v>
      </c>
      <c r="Y24" s="277">
        <f>'ごみ処理概要'!B24</f>
        <v>8221</v>
      </c>
      <c r="Z24" s="52">
        <v>24</v>
      </c>
      <c r="AB24" s="53">
        <v>19</v>
      </c>
      <c r="AC24" s="53" t="s">
        <v>373</v>
      </c>
    </row>
    <row r="25" spans="6:29" s="53" customFormat="1" ht="15" customHeight="1">
      <c r="F25" s="110" t="s">
        <v>160</v>
      </c>
      <c r="G25" s="111"/>
      <c r="H25" s="111"/>
      <c r="I25" s="112"/>
      <c r="J25" s="90">
        <f>W33</f>
        <v>61894</v>
      </c>
      <c r="K25" s="113" t="s">
        <v>135</v>
      </c>
      <c r="L25" s="114" t="s">
        <v>135</v>
      </c>
      <c r="M25" s="91">
        <f>J25</f>
        <v>61894</v>
      </c>
      <c r="T25" s="53" t="s">
        <v>151</v>
      </c>
      <c r="U25" s="210" t="s">
        <v>248</v>
      </c>
      <c r="V25" s="53" t="s">
        <v>315</v>
      </c>
      <c r="W25" s="274">
        <f ca="1" t="shared" si="0"/>
        <v>0</v>
      </c>
      <c r="Y25" s="277">
        <f>'ごみ処理概要'!B25</f>
        <v>8222</v>
      </c>
      <c r="Z25" s="52">
        <v>25</v>
      </c>
      <c r="AB25" s="53">
        <v>20</v>
      </c>
      <c r="AC25" s="53" t="s">
        <v>374</v>
      </c>
    </row>
    <row r="26" spans="6:29" s="53" customFormat="1" ht="15" customHeight="1" thickBot="1">
      <c r="F26" s="115" t="s">
        <v>161</v>
      </c>
      <c r="G26" s="116"/>
      <c r="H26" s="116"/>
      <c r="I26" s="117"/>
      <c r="J26" s="118">
        <f>W34</f>
        <v>536</v>
      </c>
      <c r="K26" s="119" t="s">
        <v>135</v>
      </c>
      <c r="L26" s="120">
        <f>J26</f>
        <v>536</v>
      </c>
      <c r="M26" s="121" t="s">
        <v>135</v>
      </c>
      <c r="T26" s="53" t="s">
        <v>138</v>
      </c>
      <c r="U26" s="210" t="s">
        <v>248</v>
      </c>
      <c r="V26" s="53" t="s">
        <v>322</v>
      </c>
      <c r="W26" s="274">
        <f ca="1" t="shared" si="0"/>
        <v>70894</v>
      </c>
      <c r="Y26" s="277">
        <f>'ごみ処理概要'!B26</f>
        <v>8223</v>
      </c>
      <c r="Z26" s="52">
        <v>26</v>
      </c>
      <c r="AB26" s="53">
        <v>21</v>
      </c>
      <c r="AC26" s="53" t="s">
        <v>375</v>
      </c>
    </row>
    <row r="27" spans="6:29" s="53" customFormat="1" ht="15" customHeight="1" thickBot="1">
      <c r="F27" s="394" t="s">
        <v>7</v>
      </c>
      <c r="G27" s="395"/>
      <c r="H27" s="395"/>
      <c r="I27" s="396"/>
      <c r="J27" s="122">
        <f>SUM(J24:J26)</f>
        <v>1079166</v>
      </c>
      <c r="K27" s="123">
        <f>SUM(K24:K26)</f>
        <v>24106</v>
      </c>
      <c r="L27" s="124">
        <f>SUM(L24:L26)</f>
        <v>121713</v>
      </c>
      <c r="M27" s="125">
        <f>SUM(M24:M26)</f>
        <v>167105</v>
      </c>
      <c r="T27" s="53" t="s">
        <v>139</v>
      </c>
      <c r="U27" s="210" t="s">
        <v>248</v>
      </c>
      <c r="V27" s="53" t="s">
        <v>323</v>
      </c>
      <c r="W27" s="274">
        <f ca="1" t="shared" si="0"/>
        <v>3</v>
      </c>
      <c r="Y27" s="277">
        <f>'ごみ処理概要'!B27</f>
        <v>8224</v>
      </c>
      <c r="Z27" s="52">
        <v>27</v>
      </c>
      <c r="AB27" s="53">
        <v>22</v>
      </c>
      <c r="AC27" s="53" t="s">
        <v>376</v>
      </c>
    </row>
    <row r="28" spans="6:29" s="53" customFormat="1" ht="15" customHeight="1" thickBot="1">
      <c r="F28" s="126" t="s">
        <v>162</v>
      </c>
      <c r="G28" s="127"/>
      <c r="H28" s="127"/>
      <c r="I28" s="127"/>
      <c r="T28" s="53" t="s">
        <v>143</v>
      </c>
      <c r="U28" s="210" t="s">
        <v>248</v>
      </c>
      <c r="V28" s="53" t="s">
        <v>309</v>
      </c>
      <c r="W28" s="274">
        <f ca="1" t="shared" si="0"/>
        <v>0</v>
      </c>
      <c r="Y28" s="277">
        <f>'ごみ処理概要'!B28</f>
        <v>8225</v>
      </c>
      <c r="Z28" s="52">
        <v>28</v>
      </c>
      <c r="AB28" s="53">
        <v>23</v>
      </c>
      <c r="AC28" s="53" t="s">
        <v>377</v>
      </c>
    </row>
    <row r="29" spans="11:29" s="53" customFormat="1" ht="15" customHeight="1" thickBot="1">
      <c r="K29" s="217"/>
      <c r="L29" s="218" t="s">
        <v>163</v>
      </c>
      <c r="M29" s="64" t="s">
        <v>164</v>
      </c>
      <c r="T29" s="53" t="s">
        <v>145</v>
      </c>
      <c r="U29" s="210" t="s">
        <v>248</v>
      </c>
      <c r="V29" s="53" t="s">
        <v>324</v>
      </c>
      <c r="W29" s="274">
        <f ca="1" t="shared" si="0"/>
        <v>0</v>
      </c>
      <c r="Y29" s="277">
        <f>'ごみ処理概要'!B29</f>
        <v>8226</v>
      </c>
      <c r="Z29" s="52">
        <v>29</v>
      </c>
      <c r="AB29" s="53">
        <v>24</v>
      </c>
      <c r="AC29" s="53" t="s">
        <v>378</v>
      </c>
    </row>
    <row r="30" spans="1:29" s="129" customFormat="1" ht="15" customHeight="1">
      <c r="A30" s="128" t="str">
        <f>"収集ごみ（混合ごみ＋可燃ごみ＋不燃ごみ＋資源ごみ＋粗大ごみ＋その他）＝"&amp;TEXT(D16,"#,##0")&amp;"t/年"</f>
        <v>収集ごみ（混合ごみ＋可燃ごみ＋不燃ごみ＋資源ごみ＋粗大ごみ＋その他）＝986,555t/年</v>
      </c>
      <c r="K30" s="219" t="s">
        <v>165</v>
      </c>
      <c r="L30" s="220">
        <f aca="true" t="shared" si="7" ref="L30:L42">W50-W63</f>
        <v>54702</v>
      </c>
      <c r="M30" s="216">
        <f aca="true" t="shared" si="8" ref="M30:M35">W63</f>
        <v>32695</v>
      </c>
      <c r="T30" s="53" t="s">
        <v>147</v>
      </c>
      <c r="U30" s="210" t="s">
        <v>248</v>
      </c>
      <c r="V30" s="53" t="s">
        <v>325</v>
      </c>
      <c r="W30" s="274">
        <f ca="1" t="shared" si="0"/>
        <v>51858</v>
      </c>
      <c r="Y30" s="277">
        <f>'ごみ処理概要'!B30</f>
        <v>8227</v>
      </c>
      <c r="Z30" s="52">
        <v>30</v>
      </c>
      <c r="AB30" s="129">
        <v>25</v>
      </c>
      <c r="AC30" s="129" t="s">
        <v>379</v>
      </c>
    </row>
    <row r="31" spans="1:29" s="129" customFormat="1" ht="15" customHeight="1">
      <c r="A31" s="130" t="str">
        <f>"計画収集量（収集ごみ＋直接搬入ごみ）＝"&amp;TEXT(D16+D17,"#,##0")&amp;"t/年"</f>
        <v>計画収集量（収集ごみ＋直接搬入ごみ）＝1,078,035t/年</v>
      </c>
      <c r="K31" s="221" t="s">
        <v>166</v>
      </c>
      <c r="L31" s="222">
        <f t="shared" si="7"/>
        <v>34468</v>
      </c>
      <c r="M31" s="215">
        <f t="shared" si="8"/>
        <v>1335</v>
      </c>
      <c r="T31" s="53" t="s">
        <v>149</v>
      </c>
      <c r="U31" s="210" t="s">
        <v>248</v>
      </c>
      <c r="V31" s="53" t="s">
        <v>326</v>
      </c>
      <c r="W31" s="274">
        <f ca="1" t="shared" si="0"/>
        <v>37630</v>
      </c>
      <c r="Y31" s="277">
        <f>'ごみ処理概要'!B31</f>
        <v>8228</v>
      </c>
      <c r="Z31" s="52">
        <v>31</v>
      </c>
      <c r="AB31" s="129">
        <v>26</v>
      </c>
      <c r="AC31" s="129" t="s">
        <v>380</v>
      </c>
    </row>
    <row r="32" spans="1:29" s="129" customFormat="1" ht="15" customHeight="1">
      <c r="A32" s="131" t="str">
        <f>"ごみ総排出量（計画収集量＋集団回収量）＝"&amp;TEXT(D19,"#,###0")&amp;"t/年"</f>
        <v>ごみ総排出量（計画収集量＋集団回収量）＝1,114,699t/年</v>
      </c>
      <c r="K32" s="221" t="s">
        <v>167</v>
      </c>
      <c r="L32" s="222">
        <f t="shared" si="7"/>
        <v>19745</v>
      </c>
      <c r="M32" s="215">
        <f t="shared" si="8"/>
        <v>1968</v>
      </c>
      <c r="T32" s="53" t="s">
        <v>151</v>
      </c>
      <c r="U32" s="210" t="s">
        <v>248</v>
      </c>
      <c r="V32" s="53" t="s">
        <v>310</v>
      </c>
      <c r="W32" s="274">
        <f ca="1" t="shared" si="0"/>
        <v>2380</v>
      </c>
      <c r="Y32" s="277">
        <f>'ごみ処理概要'!B32</f>
        <v>8229</v>
      </c>
      <c r="Z32" s="52">
        <v>32</v>
      </c>
      <c r="AB32" s="129">
        <v>27</v>
      </c>
      <c r="AC32" s="129" t="s">
        <v>381</v>
      </c>
    </row>
    <row r="33" spans="1:29" s="129" customFormat="1" ht="15" customHeight="1">
      <c r="A33" s="131" t="str">
        <f>"ごみ処理量（直接最終処分量＋直接焼却量＋焼却以外の中間処理量＋直接資源化量）＝"&amp;TEXT(J27,"#,##0")&amp;"t/年"</f>
        <v>ごみ処理量（直接最終処分量＋直接焼却量＋焼却以外の中間処理量＋直接資源化量）＝1,079,166t/年</v>
      </c>
      <c r="K33" s="221" t="s">
        <v>168</v>
      </c>
      <c r="L33" s="222">
        <f t="shared" si="7"/>
        <v>4839</v>
      </c>
      <c r="M33" s="215">
        <f t="shared" si="8"/>
        <v>146</v>
      </c>
      <c r="T33" s="53" t="s">
        <v>160</v>
      </c>
      <c r="U33" s="210" t="s">
        <v>248</v>
      </c>
      <c r="V33" s="53" t="s">
        <v>327</v>
      </c>
      <c r="W33" s="274">
        <f ca="1" t="shared" si="0"/>
        <v>61894</v>
      </c>
      <c r="Y33" s="277">
        <f>'ごみ処理概要'!B33</f>
        <v>8230</v>
      </c>
      <c r="Z33" s="52">
        <v>33</v>
      </c>
      <c r="AB33" s="129">
        <v>28</v>
      </c>
      <c r="AC33" s="129" t="s">
        <v>382</v>
      </c>
    </row>
    <row r="34" spans="1:29" s="129" customFormat="1" ht="15" customHeight="1">
      <c r="A34" s="130" t="str">
        <f>"１人１日あたりごみ排出量（ごみ総排出量/総人口）＝"&amp;TEXT(D19/D8/365*1000000,"#,##0")&amp;"g/人日"</f>
        <v>１人１日あたりごみ排出量（ごみ総排出量/総人口）＝1,022g/人日</v>
      </c>
      <c r="K34" s="221" t="s">
        <v>169</v>
      </c>
      <c r="L34" s="222">
        <f t="shared" si="7"/>
        <v>1784</v>
      </c>
      <c r="M34" s="215">
        <f t="shared" si="8"/>
        <v>9</v>
      </c>
      <c r="T34" s="53" t="s">
        <v>161</v>
      </c>
      <c r="U34" s="210" t="s">
        <v>248</v>
      </c>
      <c r="V34" s="53" t="s">
        <v>328</v>
      </c>
      <c r="W34" s="274">
        <f ca="1" t="shared" si="0"/>
        <v>536</v>
      </c>
      <c r="Y34" s="277">
        <f>'ごみ処理概要'!B34</f>
        <v>8231</v>
      </c>
      <c r="Z34" s="52">
        <v>34</v>
      </c>
      <c r="AB34" s="129">
        <v>29</v>
      </c>
      <c r="AC34" s="129" t="s">
        <v>383</v>
      </c>
    </row>
    <row r="35" spans="1:29" s="129" customFormat="1" ht="15" customHeight="1">
      <c r="A35" s="130" t="str">
        <f>"リサイクル率（[資源化量合計＋集団回収量]/[ごみ処理量＋集団回収量]）＝"&amp;TEXT((M27+M43)/(J27+M43)*100,"##.##")&amp;"％"</f>
        <v>リサイクル率（[資源化量合計＋集団回収量]/[ごみ処理量＋集団回収量]）＝18.26％</v>
      </c>
      <c r="K35" s="221" t="s">
        <v>170</v>
      </c>
      <c r="L35" s="222">
        <f t="shared" si="7"/>
        <v>2727</v>
      </c>
      <c r="M35" s="215">
        <f t="shared" si="8"/>
        <v>509</v>
      </c>
      <c r="T35" s="53" t="s">
        <v>252</v>
      </c>
      <c r="U35" s="210" t="s">
        <v>248</v>
      </c>
      <c r="V35" s="53" t="s">
        <v>329</v>
      </c>
      <c r="W35" s="274">
        <f ca="1" t="shared" si="0"/>
        <v>98211</v>
      </c>
      <c r="Y35" s="277">
        <f>'ごみ処理概要'!B35</f>
        <v>8232</v>
      </c>
      <c r="Z35" s="52">
        <v>35</v>
      </c>
      <c r="AB35" s="129">
        <v>30</v>
      </c>
      <c r="AC35" s="129" t="s">
        <v>384</v>
      </c>
    </row>
    <row r="36" spans="1:29" s="129" customFormat="1" ht="15" customHeight="1">
      <c r="A36" s="130" t="str">
        <f>"中間処理による減量化量（施設処理量-施設処理後資源化量-施設処理後残渣処分量）＝"&amp;TEXT(J24-L24-M24,"#,##0")&amp;"t/年"</f>
        <v>中間処理による減量化量（施設処理量-施設処理後資源化量-施設処理後残渣処分量）＝790,348t/年</v>
      </c>
      <c r="K36" s="221" t="s">
        <v>171</v>
      </c>
      <c r="L36" s="222">
        <f t="shared" si="7"/>
        <v>3</v>
      </c>
      <c r="M36" s="215"/>
      <c r="T36" s="53" t="s">
        <v>138</v>
      </c>
      <c r="U36" s="210" t="s">
        <v>248</v>
      </c>
      <c r="V36" s="53" t="s">
        <v>330</v>
      </c>
      <c r="W36" s="274">
        <f ca="1" t="shared" si="0"/>
        <v>18273</v>
      </c>
      <c r="Y36" s="277">
        <f>'ごみ処理概要'!B36</f>
        <v>8233</v>
      </c>
      <c r="Z36" s="52">
        <v>36</v>
      </c>
      <c r="AB36" s="129">
        <v>31</v>
      </c>
      <c r="AC36" s="129" t="s">
        <v>385</v>
      </c>
    </row>
    <row r="37" spans="1:29" s="129" customFormat="1" ht="15" customHeight="1">
      <c r="A37" s="130"/>
      <c r="K37" s="221" t="s">
        <v>172</v>
      </c>
      <c r="L37" s="222">
        <f t="shared" si="7"/>
        <v>0</v>
      </c>
      <c r="M37" s="215"/>
      <c r="T37" s="53" t="s">
        <v>139</v>
      </c>
      <c r="U37" s="210" t="s">
        <v>248</v>
      </c>
      <c r="V37" s="53" t="s">
        <v>331</v>
      </c>
      <c r="W37" s="274">
        <f ca="1" t="shared" si="0"/>
        <v>0</v>
      </c>
      <c r="Y37" s="277">
        <f>'ごみ処理概要'!B37</f>
        <v>8234</v>
      </c>
      <c r="Z37" s="52">
        <v>37</v>
      </c>
      <c r="AB37" s="129">
        <v>32</v>
      </c>
      <c r="AC37" s="129" t="s">
        <v>386</v>
      </c>
    </row>
    <row r="38" spans="1:29" s="129" customFormat="1" ht="15" customHeight="1">
      <c r="A38" s="130"/>
      <c r="K38" s="221" t="s">
        <v>173</v>
      </c>
      <c r="L38" s="222">
        <f t="shared" si="7"/>
        <v>9854</v>
      </c>
      <c r="M38" s="215"/>
      <c r="T38" s="53" t="s">
        <v>143</v>
      </c>
      <c r="U38" s="210" t="s">
        <v>248</v>
      </c>
      <c r="V38" s="53" t="s">
        <v>332</v>
      </c>
      <c r="W38" s="274">
        <f aca="true" ca="1" t="shared" si="9" ref="W38:W68">IF(W$2=0,INDIRECT(U38&amp;"!"&amp;V38&amp;$Z$2),0)</f>
        <v>0</v>
      </c>
      <c r="Y38" s="277">
        <f>'ごみ処理概要'!B38</f>
        <v>8235</v>
      </c>
      <c r="Z38" s="52">
        <v>38</v>
      </c>
      <c r="AB38" s="129">
        <v>33</v>
      </c>
      <c r="AC38" s="129" t="s">
        <v>387</v>
      </c>
    </row>
    <row r="39" spans="1:29" s="129" customFormat="1" ht="15" customHeight="1">
      <c r="A39" s="130"/>
      <c r="K39" s="221" t="s">
        <v>250</v>
      </c>
      <c r="L39" s="222">
        <f t="shared" si="7"/>
        <v>3322</v>
      </c>
      <c r="M39" s="215">
        <f>W72</f>
        <v>0</v>
      </c>
      <c r="T39" s="53" t="s">
        <v>145</v>
      </c>
      <c r="U39" s="210" t="s">
        <v>248</v>
      </c>
      <c r="V39" s="53" t="s">
        <v>333</v>
      </c>
      <c r="W39" s="274">
        <f ca="1" t="shared" si="9"/>
        <v>0</v>
      </c>
      <c r="Y39" s="277">
        <f>'ごみ処理概要'!B39</f>
        <v>8236</v>
      </c>
      <c r="Z39" s="52">
        <v>39</v>
      </c>
      <c r="AB39" s="129">
        <v>34</v>
      </c>
      <c r="AC39" s="129" t="s">
        <v>388</v>
      </c>
    </row>
    <row r="40" spans="1:29" s="129" customFormat="1" ht="15" customHeight="1">
      <c r="A40" s="130"/>
      <c r="K40" s="221" t="s">
        <v>251</v>
      </c>
      <c r="L40" s="222">
        <f t="shared" si="7"/>
        <v>0</v>
      </c>
      <c r="M40" s="215">
        <f>W73</f>
        <v>0</v>
      </c>
      <c r="T40" s="53" t="s">
        <v>147</v>
      </c>
      <c r="U40" s="210" t="s">
        <v>248</v>
      </c>
      <c r="V40" s="53" t="s">
        <v>334</v>
      </c>
      <c r="W40" s="274">
        <f ca="1" t="shared" si="9"/>
        <v>0</v>
      </c>
      <c r="Y40" s="277">
        <f>'ごみ処理概要'!B40</f>
        <v>8302</v>
      </c>
      <c r="Z40" s="52">
        <v>40</v>
      </c>
      <c r="AB40" s="129">
        <v>35</v>
      </c>
      <c r="AC40" s="129" t="s">
        <v>389</v>
      </c>
    </row>
    <row r="41" spans="1:29" ht="15" customHeight="1">
      <c r="A41" s="130"/>
      <c r="B41" s="129"/>
      <c r="C41" s="129"/>
      <c r="D41" s="129"/>
      <c r="E41" s="129"/>
      <c r="F41" s="129"/>
      <c r="G41" s="129"/>
      <c r="H41" s="129"/>
      <c r="I41" s="129"/>
      <c r="J41" s="129"/>
      <c r="K41" s="221" t="s">
        <v>174</v>
      </c>
      <c r="L41" s="222">
        <f t="shared" si="7"/>
        <v>31226</v>
      </c>
      <c r="M41" s="215"/>
      <c r="T41" s="53" t="s">
        <v>149</v>
      </c>
      <c r="U41" s="210" t="s">
        <v>248</v>
      </c>
      <c r="V41" s="53" t="s">
        <v>335</v>
      </c>
      <c r="W41" s="274">
        <f ca="1" t="shared" si="9"/>
        <v>2313</v>
      </c>
      <c r="X41" s="52"/>
      <c r="Y41" s="277">
        <f>'ごみ処理概要'!B41</f>
        <v>8309</v>
      </c>
      <c r="Z41" s="52">
        <v>41</v>
      </c>
      <c r="AB41" s="52">
        <v>36</v>
      </c>
      <c r="AC41" s="52" t="s">
        <v>390</v>
      </c>
    </row>
    <row r="42" spans="1:29" ht="15" customHeight="1" thickBot="1">
      <c r="A42" s="130"/>
      <c r="B42" s="129"/>
      <c r="C42" s="129"/>
      <c r="D42" s="129"/>
      <c r="E42" s="129"/>
      <c r="F42" s="129"/>
      <c r="G42" s="129"/>
      <c r="H42" s="129"/>
      <c r="I42" s="129"/>
      <c r="J42" s="129"/>
      <c r="K42" s="223" t="s">
        <v>150</v>
      </c>
      <c r="L42" s="224">
        <f t="shared" si="7"/>
        <v>4435</v>
      </c>
      <c r="M42" s="225">
        <f>W75</f>
        <v>2</v>
      </c>
      <c r="T42" s="53" t="s">
        <v>151</v>
      </c>
      <c r="U42" s="210" t="s">
        <v>248</v>
      </c>
      <c r="V42" s="53" t="s">
        <v>336</v>
      </c>
      <c r="W42" s="274">
        <f ca="1" t="shared" si="9"/>
        <v>2380</v>
      </c>
      <c r="X42" s="52"/>
      <c r="Y42" s="277">
        <f>'ごみ処理概要'!B42</f>
        <v>8310</v>
      </c>
      <c r="Z42" s="52">
        <v>42</v>
      </c>
      <c r="AB42" s="52">
        <v>37</v>
      </c>
      <c r="AC42" s="52" t="s">
        <v>391</v>
      </c>
    </row>
    <row r="43" spans="11:29" ht="15" customHeight="1" thickBot="1">
      <c r="K43" s="226" t="s">
        <v>7</v>
      </c>
      <c r="L43" s="227">
        <f>SUM(L30:L42)</f>
        <v>167105</v>
      </c>
      <c r="M43" s="228">
        <f>SUM(M30:M42)</f>
        <v>36664</v>
      </c>
      <c r="T43" s="53" t="s">
        <v>253</v>
      </c>
      <c r="U43" s="210" t="s">
        <v>244</v>
      </c>
      <c r="V43" s="53" t="s">
        <v>337</v>
      </c>
      <c r="W43" s="274">
        <f ca="1" t="shared" si="9"/>
        <v>17846</v>
      </c>
      <c r="X43" s="52"/>
      <c r="Y43" s="277">
        <f>'ごみ処理概要'!B43</f>
        <v>8341</v>
      </c>
      <c r="Z43" s="52">
        <v>43</v>
      </c>
      <c r="AB43" s="52">
        <v>38</v>
      </c>
      <c r="AC43" s="52" t="s">
        <v>392</v>
      </c>
    </row>
    <row r="44" spans="20:29" ht="15" customHeight="1">
      <c r="T44" s="53" t="s">
        <v>138</v>
      </c>
      <c r="U44" s="210" t="s">
        <v>244</v>
      </c>
      <c r="V44" s="53" t="s">
        <v>330</v>
      </c>
      <c r="W44" s="274">
        <f ca="1" t="shared" si="9"/>
        <v>27391</v>
      </c>
      <c r="X44" s="52"/>
      <c r="Y44" s="277">
        <f>'ごみ処理概要'!B44</f>
        <v>8364</v>
      </c>
      <c r="Z44" s="52">
        <v>44</v>
      </c>
      <c r="AB44" s="52">
        <v>39</v>
      </c>
      <c r="AC44" s="52" t="s">
        <v>393</v>
      </c>
    </row>
    <row r="45" spans="9:29" ht="15" customHeight="1">
      <c r="I45" s="132"/>
      <c r="J45" s="133"/>
      <c r="K45" s="134"/>
      <c r="T45" s="53" t="s">
        <v>139</v>
      </c>
      <c r="U45" s="210" t="s">
        <v>244</v>
      </c>
      <c r="V45" s="53" t="s">
        <v>331</v>
      </c>
      <c r="W45" s="274">
        <f ca="1" t="shared" si="9"/>
        <v>3</v>
      </c>
      <c r="X45" s="52"/>
      <c r="Y45" s="277">
        <f>'ごみ処理概要'!B45</f>
        <v>8442</v>
      </c>
      <c r="Z45" s="52">
        <v>45</v>
      </c>
      <c r="AB45" s="52">
        <v>40</v>
      </c>
      <c r="AC45" s="52" t="s">
        <v>394</v>
      </c>
    </row>
    <row r="46" spans="9:29" ht="15" customHeight="1">
      <c r="I46" s="132"/>
      <c r="J46" s="133"/>
      <c r="K46" s="134"/>
      <c r="T46" s="53" t="s">
        <v>143</v>
      </c>
      <c r="U46" s="210" t="s">
        <v>244</v>
      </c>
      <c r="V46" s="53" t="s">
        <v>332</v>
      </c>
      <c r="W46" s="274">
        <f ca="1" t="shared" si="9"/>
        <v>0</v>
      </c>
      <c r="X46" s="52"/>
      <c r="Y46" s="277">
        <f>'ごみ処理概要'!B46</f>
        <v>8443</v>
      </c>
      <c r="Z46" s="52">
        <v>46</v>
      </c>
      <c r="AB46" s="52">
        <v>41</v>
      </c>
      <c r="AC46" s="52" t="s">
        <v>395</v>
      </c>
    </row>
    <row r="47" spans="9:29" ht="15" customHeight="1">
      <c r="I47" s="132"/>
      <c r="J47" s="133"/>
      <c r="K47" s="134"/>
      <c r="T47" s="53" t="s">
        <v>145</v>
      </c>
      <c r="U47" s="210" t="s">
        <v>244</v>
      </c>
      <c r="V47" s="53" t="s">
        <v>333</v>
      </c>
      <c r="W47" s="274">
        <f ca="1" t="shared" si="9"/>
        <v>0</v>
      </c>
      <c r="X47" s="52"/>
      <c r="Y47" s="277">
        <f>'ごみ処理概要'!B47</f>
        <v>8447</v>
      </c>
      <c r="Z47" s="52">
        <v>47</v>
      </c>
      <c r="AB47" s="52">
        <v>42</v>
      </c>
      <c r="AC47" s="52" t="s">
        <v>396</v>
      </c>
    </row>
    <row r="48" spans="9:29" ht="15" customHeight="1">
      <c r="I48" s="132"/>
      <c r="J48" s="133"/>
      <c r="K48" s="134"/>
      <c r="T48" s="53" t="s">
        <v>147</v>
      </c>
      <c r="U48" s="210" t="s">
        <v>244</v>
      </c>
      <c r="V48" s="53" t="s">
        <v>334</v>
      </c>
      <c r="W48" s="274">
        <f ca="1" t="shared" si="9"/>
        <v>31226</v>
      </c>
      <c r="X48" s="52"/>
      <c r="Y48" s="277">
        <f>'ごみ処理概要'!B48</f>
        <v>8521</v>
      </c>
      <c r="Z48" s="52">
        <v>48</v>
      </c>
      <c r="AB48" s="52">
        <v>43</v>
      </c>
      <c r="AC48" s="52" t="s">
        <v>397</v>
      </c>
    </row>
    <row r="49" spans="20:29" ht="15" customHeight="1">
      <c r="T49" s="53" t="s">
        <v>149</v>
      </c>
      <c r="U49" s="210" t="s">
        <v>244</v>
      </c>
      <c r="V49" s="53" t="s">
        <v>335</v>
      </c>
      <c r="W49" s="274">
        <f ca="1" t="shared" si="9"/>
        <v>28745</v>
      </c>
      <c r="X49" s="52"/>
      <c r="Y49" s="277">
        <f>'ごみ処理概要'!B49</f>
        <v>8542</v>
      </c>
      <c r="Z49" s="52">
        <v>49</v>
      </c>
      <c r="AB49" s="52">
        <v>44</v>
      </c>
      <c r="AC49" s="52" t="s">
        <v>398</v>
      </c>
    </row>
    <row r="50" spans="20:29" ht="15" customHeight="1">
      <c r="T50" s="53" t="s">
        <v>165</v>
      </c>
      <c r="U50" s="210" t="s">
        <v>249</v>
      </c>
      <c r="V50" s="53" t="s">
        <v>307</v>
      </c>
      <c r="W50" s="274">
        <f ca="1" t="shared" si="9"/>
        <v>87397</v>
      </c>
      <c r="X50" s="52"/>
      <c r="Y50" s="277">
        <f>'ごみ処理概要'!B50</f>
        <v>8546</v>
      </c>
      <c r="Z50" s="52">
        <v>50</v>
      </c>
      <c r="AB50" s="52">
        <v>45</v>
      </c>
      <c r="AC50" s="52" t="s">
        <v>399</v>
      </c>
    </row>
    <row r="51" spans="20:29" ht="15" customHeight="1">
      <c r="T51" s="53" t="s">
        <v>166</v>
      </c>
      <c r="U51" s="210" t="s">
        <v>249</v>
      </c>
      <c r="V51" s="53" t="s">
        <v>308</v>
      </c>
      <c r="W51" s="274">
        <f ca="1" t="shared" si="9"/>
        <v>35803</v>
      </c>
      <c r="X51" s="52"/>
      <c r="Y51" s="277">
        <f>'ごみ処理概要'!B51</f>
        <v>8564</v>
      </c>
      <c r="Z51" s="52">
        <v>51</v>
      </c>
      <c r="AB51" s="52">
        <v>46</v>
      </c>
      <c r="AC51" s="52" t="s">
        <v>400</v>
      </c>
    </row>
    <row r="52" spans="20:29" ht="15" customHeight="1">
      <c r="T52" s="53" t="s">
        <v>256</v>
      </c>
      <c r="U52" s="210" t="s">
        <v>249</v>
      </c>
      <c r="V52" s="53" t="s">
        <v>322</v>
      </c>
      <c r="W52" s="274">
        <f ca="1" t="shared" si="9"/>
        <v>21713</v>
      </c>
      <c r="X52" s="52"/>
      <c r="Y52" s="277">
        <f>'ごみ処理概要'!B52</f>
        <v>0</v>
      </c>
      <c r="Z52" s="52">
        <v>52</v>
      </c>
      <c r="AB52" s="52">
        <v>47</v>
      </c>
      <c r="AC52" s="52" t="s">
        <v>401</v>
      </c>
    </row>
    <row r="53" spans="20:26" ht="15" customHeight="1">
      <c r="T53" s="53" t="s">
        <v>257</v>
      </c>
      <c r="U53" s="210" t="s">
        <v>249</v>
      </c>
      <c r="V53" s="53" t="s">
        <v>323</v>
      </c>
      <c r="W53" s="274">
        <f ca="1" t="shared" si="9"/>
        <v>4985</v>
      </c>
      <c r="X53" s="52"/>
      <c r="Y53" s="277">
        <f>'ごみ処理概要'!B53</f>
        <v>0</v>
      </c>
      <c r="Z53" s="52">
        <v>53</v>
      </c>
    </row>
    <row r="54" spans="20:26" ht="15" customHeight="1">
      <c r="T54" s="53" t="s">
        <v>258</v>
      </c>
      <c r="U54" s="210" t="s">
        <v>249</v>
      </c>
      <c r="V54" s="53" t="s">
        <v>309</v>
      </c>
      <c r="W54" s="274">
        <f ca="1" t="shared" si="9"/>
        <v>1793</v>
      </c>
      <c r="X54" s="52"/>
      <c r="Y54" s="277">
        <f>'ごみ処理概要'!B54</f>
        <v>0</v>
      </c>
      <c r="Z54" s="52">
        <v>54</v>
      </c>
    </row>
    <row r="55" spans="20:26" ht="15" customHeight="1">
      <c r="T55" s="53" t="s">
        <v>170</v>
      </c>
      <c r="U55" s="210" t="s">
        <v>249</v>
      </c>
      <c r="V55" s="53" t="s">
        <v>324</v>
      </c>
      <c r="W55" s="274">
        <f ca="1" t="shared" si="9"/>
        <v>3236</v>
      </c>
      <c r="X55" s="52"/>
      <c r="Y55" s="277">
        <f>'ごみ処理概要'!B55</f>
        <v>0</v>
      </c>
      <c r="Z55" s="52">
        <v>55</v>
      </c>
    </row>
    <row r="56" spans="20:26" ht="15" customHeight="1">
      <c r="T56" s="53" t="s">
        <v>171</v>
      </c>
      <c r="U56" s="210" t="s">
        <v>249</v>
      </c>
      <c r="V56" s="53" t="s">
        <v>325</v>
      </c>
      <c r="W56" s="274">
        <f ca="1" t="shared" si="9"/>
        <v>3</v>
      </c>
      <c r="X56" s="52"/>
      <c r="Y56" s="277">
        <f>'ごみ処理概要'!B56</f>
        <v>0</v>
      </c>
      <c r="Z56" s="52">
        <v>56</v>
      </c>
    </row>
    <row r="57" spans="20:26" ht="15" customHeight="1">
      <c r="T57" s="53" t="s">
        <v>172</v>
      </c>
      <c r="U57" s="210" t="s">
        <v>249</v>
      </c>
      <c r="V57" s="53" t="s">
        <v>326</v>
      </c>
      <c r="W57" s="274">
        <f ca="1" t="shared" si="9"/>
        <v>0</v>
      </c>
      <c r="X57" s="52"/>
      <c r="Y57" s="277">
        <f>'ごみ処理概要'!B57</f>
        <v>0</v>
      </c>
      <c r="Z57" s="52">
        <v>57</v>
      </c>
    </row>
    <row r="58" spans="20:26" ht="15" customHeight="1">
      <c r="T58" s="53" t="s">
        <v>173</v>
      </c>
      <c r="U58" s="210" t="s">
        <v>249</v>
      </c>
      <c r="V58" s="53" t="s">
        <v>310</v>
      </c>
      <c r="W58" s="274">
        <f ca="1" t="shared" si="9"/>
        <v>9854</v>
      </c>
      <c r="X58" s="52"/>
      <c r="Y58" s="277">
        <f>'ごみ処理概要'!B58</f>
        <v>0</v>
      </c>
      <c r="Z58" s="52">
        <v>58</v>
      </c>
    </row>
    <row r="59" spans="20:26" ht="15" customHeight="1">
      <c r="T59" s="53" t="s">
        <v>250</v>
      </c>
      <c r="U59" s="210" t="s">
        <v>249</v>
      </c>
      <c r="V59" s="53" t="s">
        <v>328</v>
      </c>
      <c r="W59" s="274">
        <f ca="1" t="shared" si="9"/>
        <v>3322</v>
      </c>
      <c r="X59" s="52"/>
      <c r="Y59" s="277">
        <f>'ごみ処理概要'!B59</f>
        <v>0</v>
      </c>
      <c r="Z59" s="52">
        <v>59</v>
      </c>
    </row>
    <row r="60" spans="20:26" ht="14.25">
      <c r="T60" s="53" t="s">
        <v>251</v>
      </c>
      <c r="U60" s="210" t="s">
        <v>249</v>
      </c>
      <c r="V60" s="53" t="s">
        <v>327</v>
      </c>
      <c r="W60" s="274">
        <f ca="1" t="shared" si="9"/>
        <v>0</v>
      </c>
      <c r="Y60" s="277">
        <f>'ごみ処理概要'!B60</f>
        <v>0</v>
      </c>
      <c r="Z60" s="52">
        <v>60</v>
      </c>
    </row>
    <row r="61" spans="20:26" ht="14.25">
      <c r="T61" s="53" t="s">
        <v>174</v>
      </c>
      <c r="U61" s="210" t="s">
        <v>249</v>
      </c>
      <c r="V61" s="53" t="s">
        <v>338</v>
      </c>
      <c r="W61" s="274">
        <f ca="1" t="shared" si="9"/>
        <v>31226</v>
      </c>
      <c r="Y61" s="277">
        <f>'ごみ処理概要'!B61</f>
        <v>0</v>
      </c>
      <c r="Z61" s="52">
        <v>61</v>
      </c>
    </row>
    <row r="62" spans="20:26" ht="14.25">
      <c r="T62" s="53" t="s">
        <v>150</v>
      </c>
      <c r="U62" s="210" t="s">
        <v>249</v>
      </c>
      <c r="V62" s="53" t="s">
        <v>311</v>
      </c>
      <c r="W62" s="274">
        <f ca="1" t="shared" si="9"/>
        <v>4437</v>
      </c>
      <c r="Y62" s="277">
        <f>'ごみ処理概要'!B62</f>
        <v>0</v>
      </c>
      <c r="Z62" s="52">
        <v>62</v>
      </c>
    </row>
    <row r="63" spans="20:26" ht="14.25">
      <c r="T63" s="53" t="s">
        <v>165</v>
      </c>
      <c r="U63" s="210" t="s">
        <v>249</v>
      </c>
      <c r="V63" s="53" t="s">
        <v>339</v>
      </c>
      <c r="W63" s="274">
        <f ca="1" t="shared" si="9"/>
        <v>32695</v>
      </c>
      <c r="Y63" s="277">
        <f>'ごみ処理概要'!B63</f>
        <v>0</v>
      </c>
      <c r="Z63" s="52">
        <v>63</v>
      </c>
    </row>
    <row r="64" spans="20:26" ht="14.25">
      <c r="T64" s="53" t="s">
        <v>166</v>
      </c>
      <c r="U64" s="210" t="s">
        <v>249</v>
      </c>
      <c r="V64" s="53" t="s">
        <v>340</v>
      </c>
      <c r="W64" s="274">
        <f ca="1" t="shared" si="9"/>
        <v>1335</v>
      </c>
      <c r="Y64" s="277">
        <f>'ごみ処理概要'!B64</f>
        <v>0</v>
      </c>
      <c r="Z64" s="52">
        <v>64</v>
      </c>
    </row>
    <row r="65" spans="20:26" ht="14.25">
      <c r="T65" s="53" t="s">
        <v>256</v>
      </c>
      <c r="U65" s="210" t="s">
        <v>249</v>
      </c>
      <c r="V65" s="53" t="s">
        <v>341</v>
      </c>
      <c r="W65" s="274">
        <f ca="1" t="shared" si="9"/>
        <v>1968</v>
      </c>
      <c r="Y65" s="277">
        <f>'ごみ処理概要'!B65</f>
        <v>0</v>
      </c>
      <c r="Z65" s="52">
        <v>65</v>
      </c>
    </row>
    <row r="66" spans="20:26" ht="14.25">
      <c r="T66" s="53" t="s">
        <v>257</v>
      </c>
      <c r="U66" s="210" t="s">
        <v>249</v>
      </c>
      <c r="V66" s="53" t="s">
        <v>342</v>
      </c>
      <c r="W66" s="274">
        <f ca="1" t="shared" si="9"/>
        <v>146</v>
      </c>
      <c r="Y66" s="277">
        <f>'ごみ処理概要'!B66</f>
        <v>0</v>
      </c>
      <c r="Z66" s="52">
        <v>66</v>
      </c>
    </row>
    <row r="67" spans="20:26" ht="14.25">
      <c r="T67" s="53" t="s">
        <v>258</v>
      </c>
      <c r="U67" s="210" t="s">
        <v>249</v>
      </c>
      <c r="V67" s="53" t="s">
        <v>343</v>
      </c>
      <c r="W67" s="274">
        <f ca="1" t="shared" si="9"/>
        <v>9</v>
      </c>
      <c r="Y67" s="277">
        <f>'ごみ処理概要'!B67</f>
        <v>0</v>
      </c>
      <c r="Z67" s="52">
        <v>67</v>
      </c>
    </row>
    <row r="68" spans="20:26" ht="14.25">
      <c r="T68" s="53" t="s">
        <v>170</v>
      </c>
      <c r="U68" s="210" t="s">
        <v>249</v>
      </c>
      <c r="V68" s="53" t="s">
        <v>344</v>
      </c>
      <c r="W68" s="274">
        <f ca="1" t="shared" si="9"/>
        <v>509</v>
      </c>
      <c r="Y68" s="277">
        <f>'ごみ処理概要'!B68</f>
        <v>0</v>
      </c>
      <c r="Z68" s="52">
        <v>68</v>
      </c>
    </row>
    <row r="69" spans="20:26" ht="14.25">
      <c r="T69" s="53" t="s">
        <v>171</v>
      </c>
      <c r="U69" s="210" t="s">
        <v>249</v>
      </c>
      <c r="Y69" s="277">
        <f>'ごみ処理概要'!B69</f>
        <v>0</v>
      </c>
      <c r="Z69" s="52">
        <v>69</v>
      </c>
    </row>
    <row r="70" spans="20:26" ht="14.25">
      <c r="T70" s="53" t="s">
        <v>172</v>
      </c>
      <c r="U70" s="210" t="s">
        <v>249</v>
      </c>
      <c r="Y70" s="277">
        <f>'ごみ処理概要'!B70</f>
        <v>0</v>
      </c>
      <c r="Z70" s="52">
        <v>70</v>
      </c>
    </row>
    <row r="71" spans="20:26" ht="14.25">
      <c r="T71" s="53" t="s">
        <v>173</v>
      </c>
      <c r="U71" s="210" t="s">
        <v>249</v>
      </c>
      <c r="Y71" s="277">
        <f>'ごみ処理概要'!B71</f>
        <v>0</v>
      </c>
      <c r="Z71" s="52">
        <v>71</v>
      </c>
    </row>
    <row r="72" spans="20:26" ht="14.25">
      <c r="T72" s="53" t="s">
        <v>250</v>
      </c>
      <c r="U72" s="210" t="s">
        <v>249</v>
      </c>
      <c r="V72" s="53" t="s">
        <v>345</v>
      </c>
      <c r="W72" s="274">
        <f ca="1">IF(W$2=0,INDIRECT(U72&amp;"!"&amp;V72&amp;$Z$2),0)</f>
        <v>0</v>
      </c>
      <c r="Y72" s="277">
        <f>'ごみ処理概要'!B72</f>
        <v>0</v>
      </c>
      <c r="Z72" s="52">
        <v>72</v>
      </c>
    </row>
    <row r="73" spans="20:26" ht="14.25">
      <c r="T73" s="53" t="s">
        <v>251</v>
      </c>
      <c r="U73" s="210" t="s">
        <v>249</v>
      </c>
      <c r="V73" s="53" t="s">
        <v>346</v>
      </c>
      <c r="W73" s="274">
        <f ca="1">IF(W$2=0,INDIRECT(U73&amp;"!"&amp;V73&amp;$Z$2),0)</f>
        <v>0</v>
      </c>
      <c r="Y73" s="277">
        <f>'ごみ処理概要'!B73</f>
        <v>0</v>
      </c>
      <c r="Z73" s="52">
        <v>73</v>
      </c>
    </row>
    <row r="74" spans="20:26" ht="14.25">
      <c r="T74" s="53" t="s">
        <v>174</v>
      </c>
      <c r="U74" s="210" t="s">
        <v>249</v>
      </c>
      <c r="Y74" s="277">
        <f>'ごみ処理概要'!B74</f>
        <v>0</v>
      </c>
      <c r="Z74" s="52">
        <v>74</v>
      </c>
    </row>
    <row r="75" spans="20:26" ht="14.25">
      <c r="T75" s="53" t="s">
        <v>150</v>
      </c>
      <c r="U75" s="210" t="s">
        <v>249</v>
      </c>
      <c r="V75" s="53" t="s">
        <v>347</v>
      </c>
      <c r="W75" s="274">
        <f ca="1">IF(W$2=0,INDIRECT(U75&amp;"!"&amp;V75&amp;$Z$2),0)</f>
        <v>2</v>
      </c>
      <c r="Y75" s="277">
        <f>'ごみ処理概要'!B75</f>
        <v>0</v>
      </c>
      <c r="Z75" s="52">
        <v>75</v>
      </c>
    </row>
    <row r="76" spans="25:26" ht="14.25">
      <c r="Y76" s="277">
        <f>'ごみ処理概要'!B76</f>
        <v>0</v>
      </c>
      <c r="Z76" s="52">
        <v>76</v>
      </c>
    </row>
    <row r="77" spans="20:26" ht="14.25">
      <c r="T77" s="53" t="s">
        <v>352</v>
      </c>
      <c r="U77" s="210" t="s">
        <v>244</v>
      </c>
      <c r="V77" s="214" t="s">
        <v>353</v>
      </c>
      <c r="W77" s="274">
        <f ca="1">IF(W$2=0,INDIRECT(U77&amp;"!"&amp;V77&amp;$Z$2),0)</f>
        <v>1535</v>
      </c>
      <c r="Y77" s="277">
        <f>'ごみ処理概要'!B77</f>
        <v>0</v>
      </c>
      <c r="Z77" s="52">
        <v>77</v>
      </c>
    </row>
    <row r="78" spans="25:26" ht="14.25">
      <c r="Y78" s="277">
        <f>'ごみ処理概要'!B78</f>
        <v>0</v>
      </c>
      <c r="Z78" s="52">
        <v>78</v>
      </c>
    </row>
    <row r="79" spans="25:26" ht="14.25">
      <c r="Y79" s="277">
        <f>'ごみ処理概要'!B79</f>
        <v>0</v>
      </c>
      <c r="Z79" s="52">
        <v>79</v>
      </c>
    </row>
    <row r="80" spans="25:26" ht="14.25">
      <c r="Y80" s="277">
        <f>'ごみ処理概要'!B80</f>
        <v>0</v>
      </c>
      <c r="Z80" s="52">
        <v>80</v>
      </c>
    </row>
    <row r="81" spans="25:26" ht="14.25">
      <c r="Y81" s="277">
        <f>'ごみ処理概要'!B81</f>
        <v>0</v>
      </c>
      <c r="Z81" s="52">
        <v>81</v>
      </c>
    </row>
    <row r="82" spans="25:26" ht="14.25">
      <c r="Y82" s="277">
        <f>'ごみ処理概要'!B82</f>
        <v>0</v>
      </c>
      <c r="Z82" s="52">
        <v>82</v>
      </c>
    </row>
    <row r="83" spans="25:26" ht="14.25">
      <c r="Y83" s="277">
        <f>'ごみ処理概要'!B83</f>
        <v>0</v>
      </c>
      <c r="Z83" s="52">
        <v>83</v>
      </c>
    </row>
    <row r="84" spans="25:26" ht="14.25">
      <c r="Y84" s="277">
        <f>'ごみ処理概要'!B84</f>
        <v>0</v>
      </c>
      <c r="Z84" s="52">
        <v>84</v>
      </c>
    </row>
    <row r="85" spans="25:26" ht="14.25">
      <c r="Y85" s="277">
        <f>'ごみ処理概要'!B85</f>
        <v>0</v>
      </c>
      <c r="Z85" s="52">
        <v>85</v>
      </c>
    </row>
    <row r="86" spans="25:26" ht="14.25">
      <c r="Y86" s="277">
        <f>'ごみ処理概要'!B86</f>
        <v>0</v>
      </c>
      <c r="Z86" s="52">
        <v>86</v>
      </c>
    </row>
    <row r="87" spans="25:26" ht="14.25">
      <c r="Y87" s="277">
        <f>'ごみ処理概要'!B87</f>
        <v>0</v>
      </c>
      <c r="Z87" s="52">
        <v>87</v>
      </c>
    </row>
    <row r="88" spans="25:26" ht="14.25">
      <c r="Y88" s="277">
        <f>'ごみ処理概要'!B88</f>
        <v>0</v>
      </c>
      <c r="Z88" s="52">
        <v>88</v>
      </c>
    </row>
    <row r="89" spans="25:26" ht="14.25">
      <c r="Y89" s="277">
        <f>'ごみ処理概要'!B89</f>
        <v>0</v>
      </c>
      <c r="Z89" s="52">
        <v>89</v>
      </c>
    </row>
    <row r="90" spans="25:26" ht="14.25">
      <c r="Y90" s="277">
        <f>'ごみ処理概要'!B90</f>
        <v>0</v>
      </c>
      <c r="Z90" s="52">
        <v>90</v>
      </c>
    </row>
    <row r="91" spans="25:26" ht="14.25">
      <c r="Y91" s="277">
        <f>'ごみ処理概要'!B91</f>
        <v>0</v>
      </c>
      <c r="Z91" s="52">
        <v>91</v>
      </c>
    </row>
    <row r="92" spans="25:26" ht="14.25">
      <c r="Y92" s="277">
        <f>'ごみ処理概要'!B92</f>
        <v>0</v>
      </c>
      <c r="Z92" s="52">
        <v>92</v>
      </c>
    </row>
    <row r="93" spans="25:26" ht="14.25">
      <c r="Y93" s="277">
        <f>'ごみ処理概要'!B93</f>
        <v>0</v>
      </c>
      <c r="Z93" s="52">
        <v>93</v>
      </c>
    </row>
    <row r="94" spans="25:26" ht="14.25">
      <c r="Y94" s="277">
        <f>'ごみ処理概要'!B94</f>
        <v>0</v>
      </c>
      <c r="Z94" s="52">
        <v>94</v>
      </c>
    </row>
    <row r="95" spans="25:26" ht="14.25">
      <c r="Y95" s="277">
        <f>'ごみ処理概要'!B95</f>
        <v>0</v>
      </c>
      <c r="Z95" s="52">
        <v>95</v>
      </c>
    </row>
    <row r="96" spans="25:26" ht="14.25">
      <c r="Y96" s="277">
        <f>'ごみ処理概要'!B96</f>
        <v>0</v>
      </c>
      <c r="Z96" s="52">
        <v>96</v>
      </c>
    </row>
    <row r="97" spans="25:26" ht="14.25">
      <c r="Y97" s="277">
        <f>'ごみ処理概要'!B97</f>
        <v>0</v>
      </c>
      <c r="Z97" s="52">
        <v>97</v>
      </c>
    </row>
    <row r="98" spans="25:26" ht="14.25">
      <c r="Y98" s="277">
        <f>'ごみ処理概要'!B98</f>
        <v>0</v>
      </c>
      <c r="Z98" s="52">
        <v>98</v>
      </c>
    </row>
    <row r="99" spans="25:26" ht="14.25">
      <c r="Y99" s="277">
        <f>'ごみ処理概要'!B99</f>
        <v>0</v>
      </c>
      <c r="Z99" s="52">
        <v>99</v>
      </c>
    </row>
    <row r="100" spans="25:26" ht="14.25">
      <c r="Y100" s="277">
        <f>'ごみ処理概要'!B100</f>
        <v>0</v>
      </c>
      <c r="Z100" s="52">
        <v>100</v>
      </c>
    </row>
    <row r="101" spans="25:26" ht="14.25">
      <c r="Y101" s="277">
        <f>'ごみ処理概要'!B101</f>
        <v>0</v>
      </c>
      <c r="Z101" s="52">
        <v>101</v>
      </c>
    </row>
    <row r="102" spans="25:26" ht="14.25">
      <c r="Y102" s="277">
        <f>'ごみ処理概要'!B102</f>
        <v>0</v>
      </c>
      <c r="Z102" s="52">
        <v>102</v>
      </c>
    </row>
    <row r="103" spans="25:26" ht="14.25">
      <c r="Y103" s="277">
        <f>'ごみ処理概要'!B103</f>
        <v>0</v>
      </c>
      <c r="Z103" s="52">
        <v>103</v>
      </c>
    </row>
    <row r="104" spans="25:26" ht="14.25">
      <c r="Y104" s="277">
        <f>'ごみ処理概要'!B104</f>
        <v>0</v>
      </c>
      <c r="Z104" s="52">
        <v>104</v>
      </c>
    </row>
    <row r="105" spans="25:26" ht="14.25">
      <c r="Y105" s="277">
        <f>'ごみ処理概要'!B105</f>
        <v>0</v>
      </c>
      <c r="Z105" s="52">
        <v>105</v>
      </c>
    </row>
    <row r="106" spans="25:26" ht="14.25">
      <c r="Y106" s="277">
        <f>'ごみ処理概要'!B106</f>
        <v>0</v>
      </c>
      <c r="Z106" s="52">
        <v>106</v>
      </c>
    </row>
    <row r="107" spans="25:26" ht="14.25">
      <c r="Y107" s="277">
        <f>'ごみ処理概要'!B107</f>
        <v>0</v>
      </c>
      <c r="Z107" s="52">
        <v>107</v>
      </c>
    </row>
    <row r="108" spans="25:26" ht="14.25">
      <c r="Y108" s="277">
        <f>'ごみ処理概要'!B108</f>
        <v>0</v>
      </c>
      <c r="Z108" s="52">
        <v>108</v>
      </c>
    </row>
    <row r="109" spans="25:26" ht="14.25">
      <c r="Y109" s="277">
        <f>'ごみ処理概要'!B109</f>
        <v>0</v>
      </c>
      <c r="Z109" s="52">
        <v>109</v>
      </c>
    </row>
    <row r="110" spans="25:26" ht="14.25">
      <c r="Y110" s="277">
        <f>'ごみ処理概要'!B110</f>
        <v>0</v>
      </c>
      <c r="Z110" s="52">
        <v>110</v>
      </c>
    </row>
    <row r="111" spans="25:26" ht="14.25">
      <c r="Y111" s="277">
        <f>'ごみ処理概要'!B111</f>
        <v>0</v>
      </c>
      <c r="Z111" s="52">
        <v>111</v>
      </c>
    </row>
    <row r="112" spans="25:26" ht="14.25">
      <c r="Y112" s="277">
        <f>'ごみ処理概要'!B112</f>
        <v>0</v>
      </c>
      <c r="Z112" s="52">
        <v>112</v>
      </c>
    </row>
    <row r="113" spans="25:26" ht="14.25">
      <c r="Y113" s="277">
        <f>'ごみ処理概要'!B113</f>
        <v>0</v>
      </c>
      <c r="Z113" s="52">
        <v>113</v>
      </c>
    </row>
    <row r="114" spans="25:26" ht="14.25">
      <c r="Y114" s="277">
        <f>'ごみ処理概要'!B114</f>
        <v>0</v>
      </c>
      <c r="Z114" s="52">
        <v>114</v>
      </c>
    </row>
    <row r="115" spans="25:26" ht="14.25">
      <c r="Y115" s="277">
        <f>'ごみ処理概要'!B115</f>
        <v>0</v>
      </c>
      <c r="Z115" s="52">
        <v>115</v>
      </c>
    </row>
    <row r="116" spans="25:26" ht="14.25">
      <c r="Y116" s="277">
        <f>'ごみ処理概要'!B116</f>
        <v>0</v>
      </c>
      <c r="Z116" s="52">
        <v>116</v>
      </c>
    </row>
    <row r="117" spans="25:26" ht="14.25">
      <c r="Y117" s="277">
        <f>'ごみ処理概要'!B117</f>
        <v>0</v>
      </c>
      <c r="Z117" s="52">
        <v>117</v>
      </c>
    </row>
    <row r="118" spans="25:26" ht="14.25">
      <c r="Y118" s="277">
        <f>'ごみ処理概要'!B118</f>
        <v>0</v>
      </c>
      <c r="Z118" s="52">
        <v>118</v>
      </c>
    </row>
    <row r="119" spans="25:26" ht="14.25">
      <c r="Y119" s="277">
        <f>'ごみ処理概要'!B119</f>
        <v>0</v>
      </c>
      <c r="Z119" s="52">
        <v>119</v>
      </c>
    </row>
    <row r="120" spans="25:26" ht="14.25">
      <c r="Y120" s="277">
        <f>'ごみ処理概要'!B120</f>
        <v>0</v>
      </c>
      <c r="Z120" s="52">
        <v>120</v>
      </c>
    </row>
    <row r="121" spans="25:26" ht="14.25">
      <c r="Y121" s="277">
        <f>'ごみ処理概要'!B121</f>
        <v>0</v>
      </c>
      <c r="Z121" s="52">
        <v>121</v>
      </c>
    </row>
    <row r="122" spans="25:26" ht="14.25">
      <c r="Y122" s="277">
        <f>'ごみ処理概要'!B122</f>
        <v>0</v>
      </c>
      <c r="Z122" s="52">
        <v>122</v>
      </c>
    </row>
    <row r="123" spans="25:26" ht="14.25">
      <c r="Y123" s="277">
        <f>'ごみ処理概要'!B123</f>
        <v>0</v>
      </c>
      <c r="Z123" s="52">
        <v>123</v>
      </c>
    </row>
    <row r="124" spans="25:26" ht="14.25">
      <c r="Y124" s="277">
        <f>'ごみ処理概要'!B124</f>
        <v>0</v>
      </c>
      <c r="Z124" s="52">
        <v>124</v>
      </c>
    </row>
    <row r="125" spans="25:26" ht="14.25">
      <c r="Y125" s="277">
        <f>'ごみ処理概要'!B125</f>
        <v>0</v>
      </c>
      <c r="Z125" s="52">
        <v>125</v>
      </c>
    </row>
    <row r="126" spans="25:26" ht="14.25">
      <c r="Y126" s="277">
        <f>'ごみ処理概要'!B126</f>
        <v>0</v>
      </c>
      <c r="Z126" s="52">
        <v>126</v>
      </c>
    </row>
    <row r="127" spans="25:26" ht="14.25">
      <c r="Y127" s="277">
        <f>'ごみ処理概要'!B127</f>
        <v>0</v>
      </c>
      <c r="Z127" s="52">
        <v>127</v>
      </c>
    </row>
    <row r="128" spans="25:26" ht="14.25">
      <c r="Y128" s="277">
        <f>'ごみ処理概要'!B128</f>
        <v>0</v>
      </c>
      <c r="Z128" s="52">
        <v>128</v>
      </c>
    </row>
    <row r="129" spans="25:26" ht="14.25">
      <c r="Y129" s="277">
        <f>'ごみ処理概要'!B129</f>
        <v>0</v>
      </c>
      <c r="Z129" s="52">
        <v>129</v>
      </c>
    </row>
    <row r="130" spans="25:26" ht="14.25">
      <c r="Y130" s="277">
        <f>'ごみ処理概要'!B130</f>
        <v>0</v>
      </c>
      <c r="Z130" s="52">
        <v>130</v>
      </c>
    </row>
    <row r="131" spans="25:26" ht="14.25">
      <c r="Y131" s="277">
        <f>'ごみ処理概要'!B131</f>
        <v>0</v>
      </c>
      <c r="Z131" s="52">
        <v>131</v>
      </c>
    </row>
    <row r="132" spans="25:26" ht="14.25">
      <c r="Y132" s="277">
        <f>'ごみ処理概要'!B132</f>
        <v>0</v>
      </c>
      <c r="Z132" s="52">
        <v>132</v>
      </c>
    </row>
    <row r="133" spans="25:26" ht="14.25">
      <c r="Y133" s="277">
        <f>'ごみ処理概要'!B133</f>
        <v>0</v>
      </c>
      <c r="Z133" s="52">
        <v>133</v>
      </c>
    </row>
    <row r="134" spans="25:26" ht="14.25">
      <c r="Y134" s="277">
        <f>'ごみ処理概要'!B134</f>
        <v>0</v>
      </c>
      <c r="Z134" s="52">
        <v>134</v>
      </c>
    </row>
    <row r="135" spans="25:26" ht="14.25">
      <c r="Y135" s="277">
        <f>'ごみ処理概要'!B135</f>
        <v>0</v>
      </c>
      <c r="Z135" s="52">
        <v>135</v>
      </c>
    </row>
    <row r="136" spans="25:26" ht="14.25">
      <c r="Y136" s="277">
        <f>'ごみ処理概要'!B136</f>
        <v>0</v>
      </c>
      <c r="Z136" s="52">
        <v>136</v>
      </c>
    </row>
    <row r="137" spans="25:26" ht="14.25">
      <c r="Y137" s="277">
        <f>'ごみ処理概要'!B137</f>
        <v>0</v>
      </c>
      <c r="Z137" s="52">
        <v>137</v>
      </c>
    </row>
    <row r="138" spans="25:26" ht="14.25">
      <c r="Y138" s="277">
        <f>'ごみ処理概要'!B138</f>
        <v>0</v>
      </c>
      <c r="Z138" s="52">
        <v>138</v>
      </c>
    </row>
    <row r="139" spans="25:26" ht="14.25">
      <c r="Y139" s="277">
        <f>'ごみ処理概要'!B139</f>
        <v>0</v>
      </c>
      <c r="Z139" s="52">
        <v>139</v>
      </c>
    </row>
    <row r="140" spans="25:26" ht="14.25">
      <c r="Y140" s="277">
        <f>'ごみ処理概要'!B140</f>
        <v>0</v>
      </c>
      <c r="Z140" s="52">
        <v>140</v>
      </c>
    </row>
    <row r="141" spans="25:26" ht="14.25">
      <c r="Y141" s="277">
        <f>'ごみ処理概要'!B141</f>
        <v>0</v>
      </c>
      <c r="Z141" s="52">
        <v>141</v>
      </c>
    </row>
    <row r="142" spans="25:26" ht="14.25">
      <c r="Y142" s="277">
        <f>'ごみ処理概要'!B142</f>
        <v>0</v>
      </c>
      <c r="Z142" s="52">
        <v>142</v>
      </c>
    </row>
    <row r="143" spans="25:26" ht="14.25">
      <c r="Y143" s="277">
        <f>'ごみ処理概要'!B143</f>
        <v>0</v>
      </c>
      <c r="Z143" s="52">
        <v>143</v>
      </c>
    </row>
    <row r="144" spans="25:26" ht="14.25">
      <c r="Y144" s="277">
        <f>'ごみ処理概要'!B144</f>
        <v>0</v>
      </c>
      <c r="Z144" s="52">
        <v>144</v>
      </c>
    </row>
    <row r="145" spans="25:26" ht="14.25">
      <c r="Y145" s="277">
        <f>'ごみ処理概要'!B145</f>
        <v>0</v>
      </c>
      <c r="Z145" s="52">
        <v>145</v>
      </c>
    </row>
    <row r="146" spans="25:26" ht="14.25">
      <c r="Y146" s="277">
        <f>'ごみ処理概要'!B146</f>
        <v>0</v>
      </c>
      <c r="Z146" s="52">
        <v>146</v>
      </c>
    </row>
    <row r="147" spans="25:26" ht="14.25">
      <c r="Y147" s="277">
        <f>'ごみ処理概要'!B147</f>
        <v>0</v>
      </c>
      <c r="Z147" s="52">
        <v>147</v>
      </c>
    </row>
    <row r="148" spans="25:26" ht="14.25">
      <c r="Y148" s="277">
        <f>'ごみ処理概要'!B148</f>
        <v>0</v>
      </c>
      <c r="Z148" s="52">
        <v>148</v>
      </c>
    </row>
    <row r="149" spans="25:26" ht="14.25">
      <c r="Y149" s="277">
        <f>'ごみ処理概要'!B149</f>
        <v>0</v>
      </c>
      <c r="Z149" s="52">
        <v>149</v>
      </c>
    </row>
    <row r="150" spans="25:26" ht="14.25">
      <c r="Y150" s="277">
        <f>'ごみ処理概要'!B150</f>
        <v>0</v>
      </c>
      <c r="Z150" s="52">
        <v>150</v>
      </c>
    </row>
    <row r="151" spans="25:26" ht="14.25">
      <c r="Y151" s="277">
        <f>'ごみ処理概要'!B151</f>
        <v>0</v>
      </c>
      <c r="Z151" s="52">
        <v>151</v>
      </c>
    </row>
    <row r="152" spans="25:26" ht="14.25">
      <c r="Y152" s="277">
        <f>'ごみ処理概要'!B152</f>
        <v>0</v>
      </c>
      <c r="Z152" s="52">
        <v>152</v>
      </c>
    </row>
    <row r="153" spans="25:26" ht="14.25">
      <c r="Y153" s="277">
        <f>'ごみ処理概要'!B153</f>
        <v>0</v>
      </c>
      <c r="Z153" s="52">
        <v>153</v>
      </c>
    </row>
    <row r="154" spans="25:26" ht="14.25">
      <c r="Y154" s="277">
        <f>'ごみ処理概要'!B154</f>
        <v>0</v>
      </c>
      <c r="Z154" s="52">
        <v>154</v>
      </c>
    </row>
    <row r="155" spans="25:26" ht="14.25">
      <c r="Y155" s="277">
        <f>'ごみ処理概要'!B155</f>
        <v>0</v>
      </c>
      <c r="Z155" s="52">
        <v>155</v>
      </c>
    </row>
    <row r="156" spans="25:26" ht="14.25">
      <c r="Y156" s="277">
        <f>'ごみ処理概要'!B156</f>
        <v>0</v>
      </c>
      <c r="Z156" s="52">
        <v>156</v>
      </c>
    </row>
    <row r="157" spans="25:26" ht="14.25">
      <c r="Y157" s="277">
        <f>'ごみ処理概要'!B157</f>
        <v>0</v>
      </c>
      <c r="Z157" s="52">
        <v>157</v>
      </c>
    </row>
    <row r="158" spans="25:26" ht="14.25">
      <c r="Y158" s="277">
        <f>'ごみ処理概要'!B158</f>
        <v>0</v>
      </c>
      <c r="Z158" s="52">
        <v>158</v>
      </c>
    </row>
    <row r="159" spans="25:26" ht="14.25">
      <c r="Y159" s="277">
        <f>'ごみ処理概要'!B159</f>
        <v>0</v>
      </c>
      <c r="Z159" s="52">
        <v>159</v>
      </c>
    </row>
    <row r="160" spans="25:26" ht="14.25">
      <c r="Y160" s="277">
        <f>'ごみ処理概要'!B160</f>
        <v>0</v>
      </c>
      <c r="Z160" s="52">
        <v>160</v>
      </c>
    </row>
    <row r="161" spans="25:26" ht="14.25">
      <c r="Y161" s="277">
        <f>'ごみ処理概要'!B161</f>
        <v>0</v>
      </c>
      <c r="Z161" s="52">
        <v>161</v>
      </c>
    </row>
    <row r="162" spans="25:26" ht="14.25">
      <c r="Y162" s="277">
        <f>'ごみ処理概要'!B162</f>
        <v>0</v>
      </c>
      <c r="Z162" s="52">
        <v>162</v>
      </c>
    </row>
    <row r="163" spans="25:26" ht="14.25">
      <c r="Y163" s="277">
        <f>'ごみ処理概要'!B163</f>
        <v>0</v>
      </c>
      <c r="Z163" s="52">
        <v>163</v>
      </c>
    </row>
    <row r="164" spans="25:26" ht="14.25">
      <c r="Y164" s="277">
        <f>'ごみ処理概要'!B164</f>
        <v>0</v>
      </c>
      <c r="Z164" s="52">
        <v>164</v>
      </c>
    </row>
    <row r="165" spans="25:26" ht="14.25">
      <c r="Y165" s="277">
        <f>'ごみ処理概要'!B165</f>
        <v>0</v>
      </c>
      <c r="Z165" s="52">
        <v>165</v>
      </c>
    </row>
    <row r="166" spans="25:26" ht="14.25">
      <c r="Y166" s="277">
        <f>'ごみ処理概要'!B166</f>
        <v>0</v>
      </c>
      <c r="Z166" s="52">
        <v>166</v>
      </c>
    </row>
    <row r="167" spans="25:26" ht="14.25">
      <c r="Y167" s="277">
        <f>'ごみ処理概要'!B167</f>
        <v>0</v>
      </c>
      <c r="Z167" s="52">
        <v>167</v>
      </c>
    </row>
    <row r="168" spans="25:26" ht="14.25">
      <c r="Y168" s="277">
        <f>'ごみ処理概要'!B168</f>
        <v>0</v>
      </c>
      <c r="Z168" s="52">
        <v>168</v>
      </c>
    </row>
    <row r="169" spans="25:26" ht="14.25">
      <c r="Y169" s="277">
        <f>'ごみ処理概要'!B169</f>
        <v>0</v>
      </c>
      <c r="Z169" s="52">
        <v>169</v>
      </c>
    </row>
    <row r="170" spans="25:26" ht="14.25">
      <c r="Y170" s="277">
        <f>'ごみ処理概要'!B170</f>
        <v>0</v>
      </c>
      <c r="Z170" s="52">
        <v>170</v>
      </c>
    </row>
    <row r="171" spans="25:26" ht="14.25">
      <c r="Y171" s="277">
        <f>'ごみ処理概要'!B171</f>
        <v>0</v>
      </c>
      <c r="Z171" s="52">
        <v>171</v>
      </c>
    </row>
    <row r="172" spans="25:26" ht="14.25">
      <c r="Y172" s="277">
        <f>'ごみ処理概要'!B172</f>
        <v>0</v>
      </c>
      <c r="Z172" s="52">
        <v>172</v>
      </c>
    </row>
    <row r="173" spans="25:26" ht="14.25">
      <c r="Y173" s="277">
        <f>'ごみ処理概要'!B173</f>
        <v>0</v>
      </c>
      <c r="Z173" s="52">
        <v>173</v>
      </c>
    </row>
    <row r="174" spans="25:26" ht="14.25">
      <c r="Y174" s="277">
        <f>'ごみ処理概要'!B174</f>
        <v>0</v>
      </c>
      <c r="Z174" s="52">
        <v>174</v>
      </c>
    </row>
    <row r="175" spans="25:26" ht="14.25">
      <c r="Y175" s="277">
        <f>'ごみ処理概要'!B175</f>
        <v>0</v>
      </c>
      <c r="Z175" s="52">
        <v>175</v>
      </c>
    </row>
    <row r="176" spans="25:26" ht="14.25">
      <c r="Y176" s="277">
        <f>'ごみ処理概要'!B176</f>
        <v>0</v>
      </c>
      <c r="Z176" s="52">
        <v>176</v>
      </c>
    </row>
    <row r="177" spans="25:26" ht="14.25">
      <c r="Y177" s="277">
        <f>'ごみ処理概要'!B177</f>
        <v>0</v>
      </c>
      <c r="Z177" s="52">
        <v>177</v>
      </c>
    </row>
    <row r="178" spans="25:26" ht="14.25">
      <c r="Y178" s="277">
        <f>'ごみ処理概要'!B178</f>
        <v>0</v>
      </c>
      <c r="Z178" s="52">
        <v>178</v>
      </c>
    </row>
    <row r="179" spans="25:26" ht="14.25">
      <c r="Y179" s="277">
        <f>'ごみ処理概要'!B179</f>
        <v>0</v>
      </c>
      <c r="Z179" s="52">
        <v>179</v>
      </c>
    </row>
    <row r="180" spans="25:26" ht="14.25">
      <c r="Y180" s="277">
        <f>'ごみ処理概要'!B180</f>
        <v>0</v>
      </c>
      <c r="Z180" s="52">
        <v>180</v>
      </c>
    </row>
    <row r="181" spans="25:26" ht="14.25">
      <c r="Y181" s="277">
        <f>'ごみ処理概要'!B181</f>
        <v>0</v>
      </c>
      <c r="Z181" s="52">
        <v>181</v>
      </c>
    </row>
    <row r="182" spans="25:26" ht="14.25">
      <c r="Y182" s="277">
        <f>'ごみ処理概要'!B182</f>
        <v>0</v>
      </c>
      <c r="Z182" s="52">
        <v>182</v>
      </c>
    </row>
    <row r="183" spans="25:26" ht="14.25">
      <c r="Y183" s="277">
        <f>'ごみ処理概要'!B183</f>
        <v>0</v>
      </c>
      <c r="Z183" s="52">
        <v>183</v>
      </c>
    </row>
    <row r="184" spans="25:26" ht="14.25">
      <c r="Y184" s="277">
        <f>'ごみ処理概要'!B184</f>
        <v>0</v>
      </c>
      <c r="Z184" s="52">
        <v>184</v>
      </c>
    </row>
    <row r="185" spans="25:26" ht="14.25">
      <c r="Y185" s="277">
        <f>'ごみ処理概要'!B185</f>
        <v>0</v>
      </c>
      <c r="Z185" s="52">
        <v>185</v>
      </c>
    </row>
    <row r="186" spans="25:26" ht="14.25">
      <c r="Y186" s="277">
        <f>'ごみ処理概要'!B186</f>
        <v>0</v>
      </c>
      <c r="Z186" s="52">
        <v>186</v>
      </c>
    </row>
    <row r="187" spans="25:26" ht="14.25">
      <c r="Y187" s="277">
        <f>'ごみ処理概要'!B187</f>
        <v>0</v>
      </c>
      <c r="Z187" s="52">
        <v>187</v>
      </c>
    </row>
    <row r="188" spans="25:26" ht="14.25">
      <c r="Y188" s="277">
        <f>'ごみ処理概要'!B188</f>
        <v>0</v>
      </c>
      <c r="Z188" s="52">
        <v>188</v>
      </c>
    </row>
    <row r="189" spans="25:26" ht="14.25">
      <c r="Y189" s="277">
        <f>'ごみ処理概要'!B189</f>
        <v>0</v>
      </c>
      <c r="Z189" s="52">
        <v>189</v>
      </c>
    </row>
    <row r="190" spans="25:26" ht="14.25">
      <c r="Y190" s="277">
        <f>'ごみ処理概要'!B190</f>
        <v>0</v>
      </c>
      <c r="Z190" s="52">
        <v>190</v>
      </c>
    </row>
    <row r="191" spans="25:26" ht="14.25">
      <c r="Y191" s="277">
        <f>'ごみ処理概要'!B191</f>
        <v>0</v>
      </c>
      <c r="Z191" s="52">
        <v>191</v>
      </c>
    </row>
    <row r="192" spans="25:26" ht="14.25">
      <c r="Y192" s="277">
        <f>'ごみ処理概要'!B192</f>
        <v>0</v>
      </c>
      <c r="Z192" s="52">
        <v>192</v>
      </c>
    </row>
    <row r="193" spans="25:26" ht="14.25">
      <c r="Y193" s="277">
        <f>'ごみ処理概要'!B193</f>
        <v>0</v>
      </c>
      <c r="Z193" s="52">
        <v>193</v>
      </c>
    </row>
    <row r="194" spans="25:26" ht="14.25">
      <c r="Y194" s="277">
        <f>'ごみ処理概要'!B194</f>
        <v>0</v>
      </c>
      <c r="Z194" s="52">
        <v>194</v>
      </c>
    </row>
    <row r="195" spans="25:26" ht="14.25">
      <c r="Y195" s="277">
        <f>'ごみ処理概要'!B195</f>
        <v>0</v>
      </c>
      <c r="Z195" s="52">
        <v>195</v>
      </c>
    </row>
    <row r="196" spans="25:26" ht="14.25">
      <c r="Y196" s="277">
        <f>'ごみ処理概要'!B196</f>
        <v>0</v>
      </c>
      <c r="Z196" s="52">
        <v>196</v>
      </c>
    </row>
    <row r="197" spans="25:26" ht="14.25">
      <c r="Y197" s="277">
        <f>'ごみ処理概要'!B197</f>
        <v>0</v>
      </c>
      <c r="Z197" s="52">
        <v>197</v>
      </c>
    </row>
    <row r="198" spans="25:26" ht="14.25">
      <c r="Y198" s="277">
        <f>'ごみ処理概要'!B198</f>
        <v>0</v>
      </c>
      <c r="Z198" s="52">
        <v>198</v>
      </c>
    </row>
    <row r="199" spans="25:26" ht="14.25">
      <c r="Y199" s="277">
        <f>'ごみ処理概要'!B199</f>
        <v>0</v>
      </c>
      <c r="Z199" s="52">
        <v>199</v>
      </c>
    </row>
    <row r="200" spans="25:26" ht="14.25">
      <c r="Y200" s="277">
        <f>'ごみ処理概要'!B200</f>
        <v>0</v>
      </c>
      <c r="Z200" s="52">
        <v>200</v>
      </c>
    </row>
    <row r="201" spans="25:26" ht="14.25">
      <c r="Y201" s="277">
        <f>'ごみ処理概要'!B201</f>
        <v>0</v>
      </c>
      <c r="Z201" s="52">
        <v>201</v>
      </c>
    </row>
    <row r="202" spans="25:26" ht="14.25">
      <c r="Y202" s="277">
        <f>'ごみ処理概要'!B202</f>
        <v>0</v>
      </c>
      <c r="Z202" s="52">
        <v>202</v>
      </c>
    </row>
    <row r="203" spans="25:26" ht="14.25">
      <c r="Y203" s="277">
        <f>'ごみ処理概要'!B203</f>
        <v>0</v>
      </c>
      <c r="Z203" s="52">
        <v>203</v>
      </c>
    </row>
    <row r="204" spans="25:26" ht="14.25">
      <c r="Y204" s="277">
        <f>'ごみ処理概要'!B204</f>
        <v>0</v>
      </c>
      <c r="Z204" s="52">
        <v>204</v>
      </c>
    </row>
    <row r="205" spans="25:26" ht="14.25">
      <c r="Y205" s="277">
        <f>'ごみ処理概要'!B205</f>
        <v>0</v>
      </c>
      <c r="Z205" s="52">
        <v>205</v>
      </c>
    </row>
    <row r="206" spans="25:26" ht="14.25">
      <c r="Y206" s="277">
        <f>'ごみ処理概要'!B206</f>
        <v>0</v>
      </c>
      <c r="Z206" s="52">
        <v>206</v>
      </c>
    </row>
    <row r="207" spans="25:26" ht="14.25">
      <c r="Y207" s="277">
        <f>'ごみ処理概要'!B207</f>
        <v>0</v>
      </c>
      <c r="Z207" s="52">
        <v>207</v>
      </c>
    </row>
    <row r="208" spans="25:26" ht="14.25">
      <c r="Y208" s="277">
        <f>'ごみ処理概要'!B208</f>
        <v>0</v>
      </c>
      <c r="Z208" s="52">
        <v>208</v>
      </c>
    </row>
    <row r="209" spans="25:26" ht="14.25">
      <c r="Y209" s="277">
        <f>'ごみ処理概要'!B209</f>
        <v>0</v>
      </c>
      <c r="Z209" s="52">
        <v>209</v>
      </c>
    </row>
    <row r="210" spans="25:26" ht="14.25">
      <c r="Y210" s="277">
        <f>'ごみ処理概要'!B210</f>
        <v>0</v>
      </c>
      <c r="Z210" s="52">
        <v>210</v>
      </c>
    </row>
    <row r="211" spans="25:26" ht="14.25">
      <c r="Y211" s="277">
        <f>'ごみ処理概要'!B211</f>
        <v>0</v>
      </c>
      <c r="Z211" s="52">
        <v>211</v>
      </c>
    </row>
    <row r="212" spans="25:26" ht="14.25">
      <c r="Y212" s="277">
        <f>'ごみ処理概要'!B212</f>
        <v>0</v>
      </c>
      <c r="Z212" s="52">
        <v>212</v>
      </c>
    </row>
    <row r="213" spans="25:26" ht="14.25">
      <c r="Y213" s="277">
        <f>'ごみ処理概要'!B213</f>
        <v>0</v>
      </c>
      <c r="Z213" s="52">
        <v>213</v>
      </c>
    </row>
    <row r="214" spans="25:26" ht="14.25">
      <c r="Y214" s="277">
        <f>'ごみ処理概要'!B214</f>
        <v>0</v>
      </c>
      <c r="Z214" s="52">
        <v>214</v>
      </c>
    </row>
    <row r="215" spans="25:26" ht="14.25">
      <c r="Y215" s="277">
        <f>'ごみ処理概要'!B215</f>
        <v>0</v>
      </c>
      <c r="Z215" s="52">
        <v>215</v>
      </c>
    </row>
    <row r="216" spans="25:26" ht="14.25">
      <c r="Y216" s="277">
        <f>'ごみ処理概要'!B216</f>
        <v>0</v>
      </c>
      <c r="Z216" s="52">
        <v>216</v>
      </c>
    </row>
    <row r="217" spans="25:26" ht="14.25">
      <c r="Y217" s="277">
        <f>'ごみ処理概要'!B217</f>
        <v>0</v>
      </c>
      <c r="Z217" s="52">
        <v>217</v>
      </c>
    </row>
    <row r="218" spans="25:26" ht="14.25">
      <c r="Y218" s="277">
        <f>'ごみ処理概要'!B218</f>
        <v>0</v>
      </c>
      <c r="Z218" s="52">
        <v>218</v>
      </c>
    </row>
    <row r="219" spans="25:26" ht="14.25">
      <c r="Y219" s="277">
        <f>'ごみ処理概要'!B219</f>
        <v>0</v>
      </c>
      <c r="Z219" s="52">
        <v>219</v>
      </c>
    </row>
    <row r="220" spans="25:26" ht="14.25">
      <c r="Y220" s="277">
        <f>'ごみ処理概要'!B220</f>
        <v>0</v>
      </c>
      <c r="Z220" s="52">
        <v>220</v>
      </c>
    </row>
    <row r="221" spans="25:26" ht="14.25">
      <c r="Y221" s="277">
        <f>'ごみ処理概要'!B221</f>
        <v>0</v>
      </c>
      <c r="Z221" s="52">
        <v>221</v>
      </c>
    </row>
    <row r="222" spans="25:26" ht="14.25">
      <c r="Y222" s="277">
        <f>'ごみ処理概要'!B222</f>
        <v>0</v>
      </c>
      <c r="Z222" s="52">
        <v>222</v>
      </c>
    </row>
    <row r="223" spans="25:26" ht="14.25">
      <c r="Y223" s="277">
        <f>'ごみ処理概要'!B223</f>
        <v>0</v>
      </c>
      <c r="Z223" s="52">
        <v>223</v>
      </c>
    </row>
    <row r="224" spans="25:26" ht="14.25">
      <c r="Y224" s="277">
        <f>'ごみ処理概要'!B224</f>
        <v>0</v>
      </c>
      <c r="Z224" s="52">
        <v>224</v>
      </c>
    </row>
    <row r="225" spans="25:26" ht="14.25">
      <c r="Y225" s="277">
        <f>'ごみ処理概要'!B225</f>
        <v>0</v>
      </c>
      <c r="Z225" s="52">
        <v>225</v>
      </c>
    </row>
    <row r="226" spans="25:26" ht="14.25">
      <c r="Y226" s="277">
        <f>'ごみ処理概要'!B226</f>
        <v>0</v>
      </c>
      <c r="Z226" s="52">
        <v>226</v>
      </c>
    </row>
    <row r="227" spans="25:26" ht="14.25">
      <c r="Y227" s="277">
        <f>'ごみ処理概要'!B227</f>
        <v>0</v>
      </c>
      <c r="Z227" s="52">
        <v>227</v>
      </c>
    </row>
    <row r="228" spans="25:26" ht="14.25">
      <c r="Y228" s="277">
        <f>'ごみ処理概要'!B228</f>
        <v>0</v>
      </c>
      <c r="Z228" s="52">
        <v>228</v>
      </c>
    </row>
    <row r="229" spans="25:26" ht="14.25">
      <c r="Y229" s="277">
        <f>'ごみ処理概要'!B229</f>
        <v>0</v>
      </c>
      <c r="Z229" s="52">
        <v>229</v>
      </c>
    </row>
    <row r="230" spans="25:26" ht="14.25">
      <c r="Y230" s="277">
        <f>'ごみ処理概要'!B230</f>
        <v>0</v>
      </c>
      <c r="Z230" s="52">
        <v>230</v>
      </c>
    </row>
    <row r="231" spans="25:26" ht="14.25">
      <c r="Y231" s="277">
        <f>'ごみ処理概要'!B231</f>
        <v>0</v>
      </c>
      <c r="Z231" s="52">
        <v>231</v>
      </c>
    </row>
    <row r="232" spans="25:26" ht="14.25">
      <c r="Y232" s="277">
        <f>'ごみ処理概要'!B232</f>
        <v>0</v>
      </c>
      <c r="Z232" s="52">
        <v>232</v>
      </c>
    </row>
    <row r="233" spans="25:26" ht="14.25">
      <c r="Y233" s="277">
        <f>'ごみ処理概要'!B233</f>
        <v>0</v>
      </c>
      <c r="Z233" s="52">
        <v>233</v>
      </c>
    </row>
    <row r="234" spans="25:26" ht="14.25">
      <c r="Y234" s="277">
        <f>'ごみ処理概要'!B234</f>
        <v>0</v>
      </c>
      <c r="Z234" s="52">
        <v>234</v>
      </c>
    </row>
    <row r="235" spans="25:26" ht="14.25">
      <c r="Y235" s="277">
        <f>'ごみ処理概要'!B235</f>
        <v>0</v>
      </c>
      <c r="Z235" s="52">
        <v>235</v>
      </c>
    </row>
    <row r="236" spans="25:26" ht="14.25">
      <c r="Y236" s="277">
        <f>'ごみ処理概要'!B236</f>
        <v>0</v>
      </c>
      <c r="Z236" s="52">
        <v>236</v>
      </c>
    </row>
    <row r="237" spans="25:26" ht="14.25">
      <c r="Y237" s="277">
        <f>'ごみ処理概要'!B237</f>
        <v>0</v>
      </c>
      <c r="Z237" s="52">
        <v>237</v>
      </c>
    </row>
    <row r="238" spans="25:26" ht="14.25">
      <c r="Y238" s="277">
        <f>'ごみ処理概要'!B238</f>
        <v>0</v>
      </c>
      <c r="Z238" s="52">
        <v>238</v>
      </c>
    </row>
    <row r="239" spans="25:26" ht="14.25">
      <c r="Y239" s="277">
        <f>'ごみ処理概要'!B239</f>
        <v>0</v>
      </c>
      <c r="Z239" s="52">
        <v>239</v>
      </c>
    </row>
    <row r="240" spans="25:26" ht="14.25">
      <c r="Y240" s="277">
        <f>'ごみ処理概要'!B240</f>
        <v>0</v>
      </c>
      <c r="Z240" s="52">
        <v>240</v>
      </c>
    </row>
    <row r="241" spans="25:26" ht="14.25">
      <c r="Y241" s="277">
        <f>'ごみ処理概要'!B241</f>
        <v>0</v>
      </c>
      <c r="Z241" s="52">
        <v>241</v>
      </c>
    </row>
    <row r="242" spans="25:26" ht="14.25">
      <c r="Y242" s="277">
        <f>'ごみ処理概要'!B242</f>
        <v>0</v>
      </c>
      <c r="Z242" s="52">
        <v>242</v>
      </c>
    </row>
    <row r="243" spans="25:26" ht="14.25">
      <c r="Y243" s="277">
        <f>'ごみ処理概要'!B243</f>
        <v>0</v>
      </c>
      <c r="Z243" s="52">
        <v>243</v>
      </c>
    </row>
    <row r="244" spans="25:26" ht="14.25">
      <c r="Y244" s="277">
        <f>'ごみ処理概要'!B244</f>
        <v>0</v>
      </c>
      <c r="Z244" s="52">
        <v>244</v>
      </c>
    </row>
    <row r="245" spans="25:26" ht="14.25">
      <c r="Y245" s="277">
        <f>'ごみ処理概要'!B245</f>
        <v>0</v>
      </c>
      <c r="Z245" s="52">
        <v>245</v>
      </c>
    </row>
    <row r="246" spans="25:26" ht="14.25">
      <c r="Y246" s="277">
        <f>'ごみ処理概要'!B246</f>
        <v>0</v>
      </c>
      <c r="Z246" s="52">
        <v>246</v>
      </c>
    </row>
    <row r="247" spans="25:26" ht="14.25">
      <c r="Y247" s="277">
        <f>'ごみ処理概要'!B247</f>
        <v>0</v>
      </c>
      <c r="Z247" s="52">
        <v>247</v>
      </c>
    </row>
    <row r="248" spans="25:26" ht="14.25">
      <c r="Y248" s="277">
        <f>'ごみ処理概要'!B248</f>
        <v>0</v>
      </c>
      <c r="Z248" s="52">
        <v>248</v>
      </c>
    </row>
    <row r="249" spans="25:26" ht="14.25">
      <c r="Y249" s="277">
        <f>'ごみ処理概要'!B249</f>
        <v>0</v>
      </c>
      <c r="Z249" s="52">
        <v>249</v>
      </c>
    </row>
    <row r="250" spans="25:26" ht="14.25">
      <c r="Y250" s="277">
        <f>'ごみ処理概要'!B250</f>
        <v>0</v>
      </c>
      <c r="Z250" s="52">
        <v>250</v>
      </c>
    </row>
    <row r="251" spans="25:26" ht="14.25">
      <c r="Y251" s="277">
        <f>'ごみ処理概要'!B251</f>
        <v>0</v>
      </c>
      <c r="Z251" s="52">
        <v>251</v>
      </c>
    </row>
    <row r="252" spans="25:26" ht="14.25">
      <c r="Y252" s="277">
        <f>'ごみ処理概要'!B252</f>
        <v>0</v>
      </c>
      <c r="Z252" s="52">
        <v>252</v>
      </c>
    </row>
    <row r="253" spans="25:26" ht="14.25">
      <c r="Y253" s="277">
        <f>'ごみ処理概要'!B253</f>
        <v>0</v>
      </c>
      <c r="Z253" s="52">
        <v>253</v>
      </c>
    </row>
    <row r="254" spans="25:26" ht="14.25">
      <c r="Y254" s="277">
        <f>'ごみ処理概要'!B254</f>
        <v>0</v>
      </c>
      <c r="Z254" s="52">
        <v>254</v>
      </c>
    </row>
    <row r="255" spans="25:26" ht="14.25">
      <c r="Y255" s="277">
        <f>'ごみ処理概要'!B255</f>
        <v>0</v>
      </c>
      <c r="Z255" s="52">
        <v>255</v>
      </c>
    </row>
    <row r="256" spans="25:26" ht="14.25">
      <c r="Y256" s="277">
        <f>'ごみ処理概要'!B256</f>
        <v>0</v>
      </c>
      <c r="Z256" s="52">
        <v>256</v>
      </c>
    </row>
    <row r="257" spans="25:26" ht="14.25">
      <c r="Y257" s="277">
        <f>'ごみ処理概要'!B257</f>
        <v>0</v>
      </c>
      <c r="Z257" s="52">
        <v>257</v>
      </c>
    </row>
    <row r="258" spans="25:26" ht="14.25">
      <c r="Y258" s="277">
        <f>'ごみ処理概要'!B258</f>
        <v>0</v>
      </c>
      <c r="Z258" s="52">
        <v>258</v>
      </c>
    </row>
    <row r="259" spans="25:26" ht="14.25">
      <c r="Y259" s="277">
        <f>'ごみ処理概要'!B259</f>
        <v>0</v>
      </c>
      <c r="Z259" s="52">
        <v>259</v>
      </c>
    </row>
    <row r="260" spans="25:26" ht="14.25">
      <c r="Y260" s="277">
        <f>'ごみ処理概要'!B260</f>
        <v>0</v>
      </c>
      <c r="Z260" s="52">
        <v>260</v>
      </c>
    </row>
    <row r="261" spans="25:26" ht="14.25">
      <c r="Y261" s="277">
        <f>'ごみ処理概要'!B261</f>
        <v>0</v>
      </c>
      <c r="Z261" s="52">
        <v>261</v>
      </c>
    </row>
    <row r="262" spans="25:26" ht="14.25">
      <c r="Y262" s="277">
        <f>'ごみ処理概要'!B262</f>
        <v>0</v>
      </c>
      <c r="Z262" s="52">
        <v>262</v>
      </c>
    </row>
    <row r="263" spans="25:26" ht="14.25">
      <c r="Y263" s="277">
        <f>'ごみ処理概要'!B263</f>
        <v>0</v>
      </c>
      <c r="Z263" s="52">
        <v>263</v>
      </c>
    </row>
    <row r="264" spans="25:26" ht="14.25">
      <c r="Y264" s="277">
        <f>'ごみ処理概要'!B264</f>
        <v>0</v>
      </c>
      <c r="Z264" s="52">
        <v>264</v>
      </c>
    </row>
    <row r="265" spans="25:26" ht="14.25">
      <c r="Y265" s="277">
        <f>'ごみ処理概要'!B265</f>
        <v>0</v>
      </c>
      <c r="Z265" s="52">
        <v>265</v>
      </c>
    </row>
    <row r="266" spans="25:26" ht="14.25">
      <c r="Y266" s="277">
        <f>'ごみ処理概要'!B266</f>
        <v>0</v>
      </c>
      <c r="Z266" s="52">
        <v>266</v>
      </c>
    </row>
    <row r="267" spans="25:26" ht="14.25">
      <c r="Y267" s="277">
        <f>'ごみ処理概要'!B267</f>
        <v>0</v>
      </c>
      <c r="Z267" s="52">
        <v>267</v>
      </c>
    </row>
    <row r="268" spans="25:26" ht="14.25">
      <c r="Y268" s="277">
        <f>'ごみ処理概要'!B268</f>
        <v>0</v>
      </c>
      <c r="Z268" s="52">
        <v>268</v>
      </c>
    </row>
    <row r="269" spans="25:26" ht="14.25">
      <c r="Y269" s="277">
        <f>'ごみ処理概要'!B269</f>
        <v>0</v>
      </c>
      <c r="Z269" s="52">
        <v>269</v>
      </c>
    </row>
    <row r="270" spans="25:26" ht="14.25">
      <c r="Y270" s="277">
        <f>'ごみ処理概要'!B270</f>
        <v>0</v>
      </c>
      <c r="Z270" s="52">
        <v>270</v>
      </c>
    </row>
    <row r="271" spans="25:26" ht="14.25">
      <c r="Y271" s="277">
        <f>'ごみ処理概要'!B271</f>
        <v>0</v>
      </c>
      <c r="Z271" s="52">
        <v>271</v>
      </c>
    </row>
    <row r="272" spans="25:26" ht="14.25">
      <c r="Y272" s="277">
        <f>'ごみ処理概要'!B272</f>
        <v>0</v>
      </c>
      <c r="Z272" s="52">
        <v>272</v>
      </c>
    </row>
    <row r="273" spans="25:26" ht="14.25">
      <c r="Y273" s="277">
        <f>'ごみ処理概要'!B273</f>
        <v>0</v>
      </c>
      <c r="Z273" s="52">
        <v>273</v>
      </c>
    </row>
    <row r="274" spans="25:26" ht="14.25">
      <c r="Y274" s="277">
        <f>'ごみ処理概要'!B274</f>
        <v>0</v>
      </c>
      <c r="Z274" s="52">
        <v>274</v>
      </c>
    </row>
    <row r="275" spans="25:26" ht="14.25">
      <c r="Y275" s="277">
        <f>'ごみ処理概要'!B275</f>
        <v>0</v>
      </c>
      <c r="Z275" s="52">
        <v>275</v>
      </c>
    </row>
    <row r="276" spans="25:26" ht="14.25">
      <c r="Y276" s="277">
        <f>'ごみ処理概要'!B276</f>
        <v>0</v>
      </c>
      <c r="Z276" s="52">
        <v>276</v>
      </c>
    </row>
    <row r="277" spans="25:26" ht="14.25">
      <c r="Y277" s="277">
        <f>'ごみ処理概要'!B277</f>
        <v>0</v>
      </c>
      <c r="Z277" s="52">
        <v>277</v>
      </c>
    </row>
    <row r="278" spans="25:26" ht="14.25">
      <c r="Y278" s="277">
        <f>'ごみ処理概要'!B278</f>
        <v>0</v>
      </c>
      <c r="Z278" s="52">
        <v>278</v>
      </c>
    </row>
    <row r="279" spans="25:26" ht="14.25">
      <c r="Y279" s="277">
        <f>'ごみ処理概要'!B279</f>
        <v>0</v>
      </c>
      <c r="Z279" s="52">
        <v>279</v>
      </c>
    </row>
    <row r="280" spans="25:26" ht="14.25">
      <c r="Y280" s="277">
        <f>'ごみ処理概要'!B280</f>
        <v>0</v>
      </c>
      <c r="Z280" s="52">
        <v>280</v>
      </c>
    </row>
    <row r="281" spans="25:26" ht="14.25">
      <c r="Y281" s="277">
        <f>'ごみ処理概要'!B281</f>
        <v>0</v>
      </c>
      <c r="Z281" s="52">
        <v>281</v>
      </c>
    </row>
    <row r="282" spans="25:26" ht="14.25">
      <c r="Y282" s="277">
        <f>'ごみ処理概要'!B282</f>
        <v>0</v>
      </c>
      <c r="Z282" s="52">
        <v>282</v>
      </c>
    </row>
    <row r="283" spans="25:26" ht="14.25">
      <c r="Y283" s="277">
        <f>'ごみ処理概要'!B283</f>
        <v>0</v>
      </c>
      <c r="Z283" s="52">
        <v>283</v>
      </c>
    </row>
    <row r="284" spans="25:26" ht="14.25">
      <c r="Y284" s="277">
        <f>'ごみ処理概要'!B284</f>
        <v>0</v>
      </c>
      <c r="Z284" s="52">
        <v>284</v>
      </c>
    </row>
    <row r="285" spans="25:26" ht="14.25">
      <c r="Y285" s="277">
        <f>'ごみ処理概要'!B285</f>
        <v>0</v>
      </c>
      <c r="Z285" s="52">
        <v>285</v>
      </c>
    </row>
    <row r="286" spans="25:26" ht="14.25">
      <c r="Y286" s="277">
        <f>'ごみ処理概要'!B286</f>
        <v>0</v>
      </c>
      <c r="Z286" s="52">
        <v>286</v>
      </c>
    </row>
    <row r="287" spans="25:26" ht="14.25">
      <c r="Y287" s="277">
        <f>'ごみ処理概要'!B287</f>
        <v>0</v>
      </c>
      <c r="Z287" s="52">
        <v>287</v>
      </c>
    </row>
    <row r="288" spans="25:26" ht="14.25">
      <c r="Y288" s="277">
        <f>'ごみ処理概要'!B288</f>
        <v>0</v>
      </c>
      <c r="Z288" s="52">
        <v>288</v>
      </c>
    </row>
    <row r="289" spans="25:26" ht="14.25">
      <c r="Y289" s="277">
        <f>'ごみ処理概要'!B289</f>
        <v>0</v>
      </c>
      <c r="Z289" s="52">
        <v>289</v>
      </c>
    </row>
    <row r="290" spans="25:26" ht="14.25">
      <c r="Y290" s="277">
        <f>'ごみ処理概要'!B290</f>
        <v>0</v>
      </c>
      <c r="Z290" s="52">
        <v>290</v>
      </c>
    </row>
    <row r="291" spans="25:26" ht="14.25">
      <c r="Y291" s="277">
        <f>'ごみ処理概要'!B291</f>
        <v>0</v>
      </c>
      <c r="Z291" s="52">
        <v>291</v>
      </c>
    </row>
    <row r="292" spans="25:26" ht="14.25">
      <c r="Y292" s="277">
        <f>'ごみ処理概要'!B292</f>
        <v>0</v>
      </c>
      <c r="Z292" s="52">
        <v>292</v>
      </c>
    </row>
    <row r="293" spans="25:26" ht="14.25">
      <c r="Y293" s="277">
        <f>'ごみ処理概要'!B293</f>
        <v>0</v>
      </c>
      <c r="Z293" s="52">
        <v>293</v>
      </c>
    </row>
    <row r="294" spans="25:26" ht="14.25">
      <c r="Y294" s="277">
        <f>'ごみ処理概要'!B294</f>
        <v>0</v>
      </c>
      <c r="Z294" s="52">
        <v>294</v>
      </c>
    </row>
    <row r="295" spans="25:26" ht="14.25">
      <c r="Y295" s="277">
        <f>'ごみ処理概要'!B295</f>
        <v>0</v>
      </c>
      <c r="Z295" s="52">
        <v>295</v>
      </c>
    </row>
    <row r="296" spans="25:26" ht="14.25">
      <c r="Y296" s="277">
        <f>'ごみ処理概要'!B296</f>
        <v>0</v>
      </c>
      <c r="Z296" s="52">
        <v>296</v>
      </c>
    </row>
    <row r="297" spans="25:26" ht="14.25">
      <c r="Y297" s="277">
        <f>'ごみ処理概要'!B297</f>
        <v>0</v>
      </c>
      <c r="Z297" s="52">
        <v>297</v>
      </c>
    </row>
    <row r="298" spans="25:26" ht="14.25">
      <c r="Y298" s="277">
        <f>'ごみ処理概要'!B298</f>
        <v>0</v>
      </c>
      <c r="Z298" s="52">
        <v>298</v>
      </c>
    </row>
    <row r="299" spans="25:26" ht="14.25">
      <c r="Y299" s="277">
        <f>'ごみ処理概要'!B299</f>
        <v>0</v>
      </c>
      <c r="Z299" s="52">
        <v>299</v>
      </c>
    </row>
    <row r="300" spans="25:26" ht="14.25">
      <c r="Y300" s="277">
        <f>'ごみ処理概要'!B300</f>
        <v>0</v>
      </c>
      <c r="Z300" s="52">
        <v>300</v>
      </c>
    </row>
  </sheetData>
  <sheetProtection/>
  <mergeCells count="20">
    <mergeCell ref="A21:C21"/>
    <mergeCell ref="A24:C24"/>
    <mergeCell ref="F27:I27"/>
    <mergeCell ref="H8:H14"/>
    <mergeCell ref="A10:A19"/>
    <mergeCell ref="B10:B15"/>
    <mergeCell ref="G16:G22"/>
    <mergeCell ref="B17:C17"/>
    <mergeCell ref="B18:C18"/>
    <mergeCell ref="B19:C19"/>
    <mergeCell ref="A22:C22"/>
    <mergeCell ref="F5:I6"/>
    <mergeCell ref="J5:J6"/>
    <mergeCell ref="K5:M5"/>
    <mergeCell ref="A6:C6"/>
    <mergeCell ref="A7:C7"/>
    <mergeCell ref="F7:F23"/>
    <mergeCell ref="G7:G14"/>
    <mergeCell ref="A8:C8"/>
    <mergeCell ref="A23:C23"/>
  </mergeCells>
  <printOptions horizontalCentered="1"/>
  <pageMargins left="0.5905511811023623" right="0.5905511811023623" top="0.3937007874015748" bottom="0.3937007874015748" header="0.31496062992125984" footer="0.31496062992125984"/>
  <pageSetup fitToHeight="1" fitToWidth="1" horizontalDpi="600" verticalDpi="600" orientation="landscape" paperSize="9" scale="98" r:id="rId1"/>
  <headerFooter alignWithMargins="0">
    <oddHeader>&amp;R&amp;F   &amp;D   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zoomScale="75" zoomScaleNormal="75" zoomScalePageLayoutView="0" workbookViewId="0" topLeftCell="A1">
      <selection activeCell="P19" sqref="P19"/>
    </sheetView>
  </sheetViews>
  <sheetFormatPr defaultColWidth="8.796875" defaultRowHeight="14.25"/>
  <cols>
    <col min="1" max="1" width="2.19921875" style="135" customWidth="1"/>
    <col min="2" max="2" width="13.8984375" style="135" customWidth="1"/>
    <col min="3" max="3" width="8.69921875" style="137" customWidth="1"/>
    <col min="4" max="4" width="14.19921875" style="135" customWidth="1"/>
    <col min="5" max="6" width="8.69921875" style="135" customWidth="1"/>
    <col min="7" max="7" width="13.8984375" style="135" customWidth="1"/>
    <col min="8" max="8" width="8.69921875" style="135" customWidth="1"/>
    <col min="9" max="9" width="8.69921875" style="136" customWidth="1"/>
    <col min="10" max="10" width="15.69921875" style="135" customWidth="1"/>
    <col min="11" max="11" width="8.69921875" style="135" customWidth="1"/>
    <col min="12" max="12" width="15.8984375" style="135" customWidth="1"/>
    <col min="13" max="13" width="8.69921875" style="137" customWidth="1"/>
    <col min="14" max="14" width="13" style="135" customWidth="1"/>
    <col min="15" max="15" width="12.8984375" style="135" customWidth="1"/>
    <col min="16" max="16" width="8.69921875" style="135" customWidth="1"/>
    <col min="17" max="17" width="13.19921875" style="135" customWidth="1"/>
    <col min="18" max="16384" width="8.69921875" style="135" customWidth="1"/>
  </cols>
  <sheetData>
    <row r="1" spans="1:17" ht="13.5" customHeight="1">
      <c r="A1" s="414" t="str">
        <f>'ごみ集計結果'!A4&amp;"のごみ処理フローシート"</f>
        <v>合計 処理量のごみ処理フローシート</v>
      </c>
      <c r="B1" s="414"/>
      <c r="C1" s="414"/>
      <c r="D1" s="414"/>
      <c r="E1" s="414"/>
      <c r="F1" s="414"/>
      <c r="G1" s="414"/>
      <c r="H1" s="414"/>
      <c r="P1" s="135" t="str">
        <f>'ごみ集計結果'!L2</f>
        <v>茨城県</v>
      </c>
      <c r="Q1" s="135" t="e">
        <f>'ごみ集計結果'!M2</f>
        <v>#N/A</v>
      </c>
    </row>
    <row r="2" spans="1:8" ht="13.5" customHeight="1">
      <c r="A2" s="414"/>
      <c r="B2" s="414"/>
      <c r="C2" s="414"/>
      <c r="D2" s="414"/>
      <c r="E2" s="414"/>
      <c r="F2" s="414"/>
      <c r="G2" s="414"/>
      <c r="H2" s="414"/>
    </row>
    <row r="3" ht="7.5" customHeight="1" thickBot="1"/>
    <row r="4" spans="1:17" s="145" customFormat="1" ht="21.75" customHeight="1">
      <c r="A4" s="410" t="s">
        <v>243</v>
      </c>
      <c r="B4" s="410"/>
      <c r="C4" s="410"/>
      <c r="D4" s="410"/>
      <c r="E4" s="138"/>
      <c r="F4" s="139" t="s">
        <v>175</v>
      </c>
      <c r="G4" s="140"/>
      <c r="H4" s="138"/>
      <c r="I4" s="141"/>
      <c r="J4" s="142"/>
      <c r="K4" s="138"/>
      <c r="L4" s="138"/>
      <c r="M4" s="142"/>
      <c r="N4" s="142"/>
      <c r="O4" s="138"/>
      <c r="P4" s="143" t="s">
        <v>176</v>
      </c>
      <c r="Q4" s="144"/>
    </row>
    <row r="5" spans="2:17" s="145" customFormat="1" ht="21.75" customHeight="1" thickBot="1">
      <c r="B5" s="146"/>
      <c r="C5" s="147"/>
      <c r="D5" s="146"/>
      <c r="E5" s="138"/>
      <c r="F5" s="148" t="s">
        <v>177</v>
      </c>
      <c r="G5" s="149">
        <f>'ごみ集計結果'!J26</f>
        <v>536</v>
      </c>
      <c r="H5" s="138"/>
      <c r="I5" s="141"/>
      <c r="J5" s="142"/>
      <c r="K5" s="138"/>
      <c r="L5" s="138"/>
      <c r="M5" s="142"/>
      <c r="N5" s="142"/>
      <c r="O5" s="138"/>
      <c r="P5" s="148" t="s">
        <v>178</v>
      </c>
      <c r="Q5" s="149">
        <f>'ごみ集計結果'!L27</f>
        <v>121713</v>
      </c>
    </row>
    <row r="6" spans="1:17" s="145" customFormat="1" ht="21.75" customHeight="1" thickBot="1">
      <c r="A6" s="138"/>
      <c r="C6" s="150"/>
      <c r="E6" s="138"/>
      <c r="F6" s="138"/>
      <c r="G6" s="151"/>
      <c r="H6" s="138"/>
      <c r="I6" s="141"/>
      <c r="J6" s="142"/>
      <c r="K6" s="138"/>
      <c r="L6" s="138"/>
      <c r="M6" s="142"/>
      <c r="N6" s="151"/>
      <c r="O6" s="138"/>
      <c r="P6" s="138"/>
      <c r="Q6" s="138"/>
    </row>
    <row r="7" spans="1:17" s="145" customFormat="1" ht="21.75" customHeight="1">
      <c r="A7" s="138"/>
      <c r="B7" s="138"/>
      <c r="C7" s="142"/>
      <c r="D7" s="151"/>
      <c r="E7" s="138"/>
      <c r="F7" s="139" t="s">
        <v>179</v>
      </c>
      <c r="G7" s="144"/>
      <c r="H7" s="138"/>
      <c r="I7" s="152" t="s">
        <v>110</v>
      </c>
      <c r="J7" s="144"/>
      <c r="K7" s="138"/>
      <c r="L7" s="153" t="s">
        <v>180</v>
      </c>
      <c r="M7" s="154" t="s">
        <v>181</v>
      </c>
      <c r="N7" s="155">
        <f>'ごみ集計結果'!L15</f>
        <v>98211</v>
      </c>
      <c r="O7" s="138"/>
      <c r="P7" s="138"/>
      <c r="Q7" s="138"/>
    </row>
    <row r="8" spans="1:17" s="145" customFormat="1" ht="21.75" customHeight="1" thickBot="1">
      <c r="A8" s="151"/>
      <c r="B8" s="411" t="s">
        <v>182</v>
      </c>
      <c r="C8" s="411"/>
      <c r="D8" s="411"/>
      <c r="E8" s="138"/>
      <c r="F8" s="148" t="s">
        <v>183</v>
      </c>
      <c r="G8" s="149">
        <f>'ごみ集計結果'!J7</f>
        <v>853971</v>
      </c>
      <c r="H8" s="138"/>
      <c r="I8" s="148" t="s">
        <v>184</v>
      </c>
      <c r="J8" s="149">
        <f>'ごみ集計結果'!J15</f>
        <v>878077</v>
      </c>
      <c r="K8" s="138"/>
      <c r="L8" s="156" t="s">
        <v>185</v>
      </c>
      <c r="M8" s="157" t="s">
        <v>186</v>
      </c>
      <c r="N8" s="158">
        <f>'ごみ集計結果'!M15</f>
        <v>17846</v>
      </c>
      <c r="O8" s="138"/>
      <c r="P8" s="138"/>
      <c r="Q8" s="138"/>
    </row>
    <row r="9" spans="1:17" s="145" customFormat="1" ht="21.75" customHeight="1" thickBot="1">
      <c r="A9" s="151"/>
      <c r="B9" s="138"/>
      <c r="C9" s="142"/>
      <c r="D9" s="151"/>
      <c r="E9" s="138"/>
      <c r="F9" s="138"/>
      <c r="G9" s="151"/>
      <c r="H9" s="138"/>
      <c r="I9" s="141"/>
      <c r="J9" s="151"/>
      <c r="K9" s="138"/>
      <c r="L9" s="138"/>
      <c r="M9" s="142"/>
      <c r="N9" s="151"/>
      <c r="O9" s="138"/>
      <c r="P9" s="138"/>
      <c r="Q9" s="138"/>
    </row>
    <row r="10" spans="1:17" s="145" customFormat="1" ht="21.75" customHeight="1" thickBot="1">
      <c r="A10" s="151"/>
      <c r="B10" s="159" t="s">
        <v>57</v>
      </c>
      <c r="C10" s="160" t="s">
        <v>187</v>
      </c>
      <c r="D10" s="161">
        <f>'ごみ集計結果'!D10</f>
        <v>0</v>
      </c>
      <c r="E10" s="138"/>
      <c r="F10" s="138"/>
      <c r="G10" s="151"/>
      <c r="H10" s="138"/>
      <c r="I10" s="162"/>
      <c r="L10" s="163" t="s">
        <v>188</v>
      </c>
      <c r="M10" s="164" t="s">
        <v>189</v>
      </c>
      <c r="N10" s="161">
        <f>'ごみ集計結果'!K23</f>
        <v>24106</v>
      </c>
      <c r="O10" s="138"/>
      <c r="P10" s="143" t="s">
        <v>190</v>
      </c>
      <c r="Q10" s="165"/>
    </row>
    <row r="11" spans="1:17" s="145" customFormat="1" ht="21.75" customHeight="1" thickBot="1">
      <c r="A11" s="151"/>
      <c r="B11" s="138"/>
      <c r="C11" s="142"/>
      <c r="D11" s="166"/>
      <c r="E11" s="138"/>
      <c r="F11" s="138"/>
      <c r="G11" s="151"/>
      <c r="H11" s="138"/>
      <c r="I11" s="141"/>
      <c r="J11" s="151"/>
      <c r="K11" s="138"/>
      <c r="L11" s="138"/>
      <c r="M11" s="142"/>
      <c r="N11" s="151"/>
      <c r="O11" s="138"/>
      <c r="P11" s="148"/>
      <c r="Q11" s="149">
        <f>'ごみ集計結果'!L23</f>
        <v>22966</v>
      </c>
    </row>
    <row r="12" spans="1:17" s="145" customFormat="1" ht="21.75" customHeight="1" thickBot="1">
      <c r="A12" s="151"/>
      <c r="B12" s="159" t="s">
        <v>58</v>
      </c>
      <c r="C12" s="167" t="s">
        <v>191</v>
      </c>
      <c r="D12" s="161">
        <f>'ごみ集計結果'!D11</f>
        <v>822779</v>
      </c>
      <c r="E12" s="138"/>
      <c r="F12" s="138"/>
      <c r="G12" s="151"/>
      <c r="H12" s="138"/>
      <c r="I12" s="152" t="s">
        <v>115</v>
      </c>
      <c r="J12" s="144"/>
      <c r="K12" s="138"/>
      <c r="L12" s="153" t="s">
        <v>188</v>
      </c>
      <c r="M12" s="154" t="s">
        <v>192</v>
      </c>
      <c r="N12" s="155">
        <f>'ごみ集計結果'!K16</f>
        <v>21245</v>
      </c>
      <c r="O12" s="138"/>
      <c r="P12" s="138"/>
      <c r="Q12" s="138"/>
    </row>
    <row r="13" spans="1:17" s="145" customFormat="1" ht="21.75" customHeight="1" thickBot="1">
      <c r="A13" s="151"/>
      <c r="B13" s="138"/>
      <c r="C13" s="142"/>
      <c r="D13" s="166"/>
      <c r="E13" s="138"/>
      <c r="F13" s="138"/>
      <c r="G13" s="151"/>
      <c r="H13" s="138"/>
      <c r="I13" s="148" t="s">
        <v>193</v>
      </c>
      <c r="J13" s="149">
        <f>'ごみ集計結果'!J16</f>
        <v>70894</v>
      </c>
      <c r="K13" s="138"/>
      <c r="L13" s="168" t="s">
        <v>190</v>
      </c>
      <c r="M13" s="169" t="s">
        <v>194</v>
      </c>
      <c r="N13" s="170">
        <f>'ごみ集計結果'!L16</f>
        <v>18273</v>
      </c>
      <c r="O13" s="138"/>
      <c r="P13" s="138"/>
      <c r="Q13" s="138"/>
    </row>
    <row r="14" spans="1:17" s="145" customFormat="1" ht="21.75" customHeight="1" thickBot="1">
      <c r="A14" s="151"/>
      <c r="B14" s="159" t="s">
        <v>59</v>
      </c>
      <c r="C14" s="167" t="s">
        <v>195</v>
      </c>
      <c r="D14" s="161">
        <f>'ごみ集計結果'!D12</f>
        <v>59236</v>
      </c>
      <c r="E14" s="138"/>
      <c r="F14" s="138"/>
      <c r="G14" s="151"/>
      <c r="H14" s="138"/>
      <c r="I14" s="141"/>
      <c r="J14" s="151"/>
      <c r="K14" s="138"/>
      <c r="L14" s="171" t="s">
        <v>185</v>
      </c>
      <c r="M14" s="172" t="s">
        <v>196</v>
      </c>
      <c r="N14" s="149">
        <f>'ごみ集計結果'!M16</f>
        <v>27391</v>
      </c>
      <c r="O14" s="138"/>
      <c r="P14" s="138"/>
      <c r="Q14" s="138"/>
    </row>
    <row r="15" spans="1:17" s="145" customFormat="1" ht="21.75" customHeight="1" thickBot="1">
      <c r="A15" s="151"/>
      <c r="B15" s="173"/>
      <c r="C15" s="147"/>
      <c r="D15" s="174"/>
      <c r="E15" s="138"/>
      <c r="F15" s="138"/>
      <c r="G15" s="151"/>
      <c r="H15" s="138"/>
      <c r="I15" s="141"/>
      <c r="J15" s="151"/>
      <c r="K15" s="138"/>
      <c r="L15" s="175"/>
      <c r="M15" s="160"/>
      <c r="N15" s="176"/>
      <c r="O15" s="138"/>
      <c r="P15" s="138"/>
      <c r="Q15" s="138"/>
    </row>
    <row r="16" spans="1:15" s="145" customFormat="1" ht="21.75" customHeight="1" thickBot="1">
      <c r="A16" s="151"/>
      <c r="B16" s="159" t="s">
        <v>54</v>
      </c>
      <c r="C16" s="167" t="s">
        <v>197</v>
      </c>
      <c r="D16" s="161">
        <f>'ごみ集計結果'!D13</f>
        <v>93611</v>
      </c>
      <c r="E16" s="138"/>
      <c r="F16" s="138"/>
      <c r="G16" s="151"/>
      <c r="H16" s="138"/>
      <c r="I16" s="152" t="s">
        <v>198</v>
      </c>
      <c r="J16" s="144"/>
      <c r="K16" s="138"/>
      <c r="L16" s="153" t="s">
        <v>188</v>
      </c>
      <c r="M16" s="154" t="s">
        <v>199</v>
      </c>
      <c r="N16" s="155">
        <f>'ごみ集計結果'!K17</f>
        <v>0</v>
      </c>
      <c r="O16" s="138"/>
    </row>
    <row r="17" spans="1:15" s="145" customFormat="1" ht="21.75" customHeight="1" thickBot="1">
      <c r="A17" s="151"/>
      <c r="C17" s="150"/>
      <c r="D17" s="177"/>
      <c r="E17" s="138"/>
      <c r="H17" s="138"/>
      <c r="I17" s="148" t="s">
        <v>200</v>
      </c>
      <c r="J17" s="149">
        <f>'ごみ集計結果'!J17</f>
        <v>3</v>
      </c>
      <c r="K17" s="138"/>
      <c r="L17" s="168" t="s">
        <v>190</v>
      </c>
      <c r="M17" s="169" t="s">
        <v>201</v>
      </c>
      <c r="N17" s="170">
        <f>'ごみ集計結果'!L17</f>
        <v>0</v>
      </c>
      <c r="O17" s="138"/>
    </row>
    <row r="18" spans="1:15" s="145" customFormat="1" ht="21.75" customHeight="1" thickBot="1">
      <c r="A18" s="151"/>
      <c r="B18" s="178" t="s">
        <v>202</v>
      </c>
      <c r="C18" s="167" t="s">
        <v>203</v>
      </c>
      <c r="D18" s="161">
        <f>'ごみ集計結果'!D14</f>
        <v>245</v>
      </c>
      <c r="E18" s="138"/>
      <c r="H18" s="138"/>
      <c r="I18" s="141"/>
      <c r="J18" s="151"/>
      <c r="K18" s="138"/>
      <c r="L18" s="171" t="s">
        <v>185</v>
      </c>
      <c r="M18" s="172" t="s">
        <v>204</v>
      </c>
      <c r="N18" s="149">
        <f>'ごみ集計結果'!M17</f>
        <v>3</v>
      </c>
      <c r="O18" s="138"/>
    </row>
    <row r="19" spans="1:15" s="145" customFormat="1" ht="21.75" customHeight="1" thickBot="1">
      <c r="A19" s="151"/>
      <c r="B19" s="138"/>
      <c r="C19" s="142"/>
      <c r="D19" s="166"/>
      <c r="E19" s="138"/>
      <c r="H19" s="138"/>
      <c r="I19" s="141"/>
      <c r="J19" s="151"/>
      <c r="K19" s="138"/>
      <c r="L19" s="175"/>
      <c r="M19" s="160"/>
      <c r="N19" s="176"/>
      <c r="O19" s="138"/>
    </row>
    <row r="20" spans="1:18" s="145" customFormat="1" ht="21.75" customHeight="1" thickBot="1">
      <c r="A20" s="151"/>
      <c r="B20" s="178" t="s">
        <v>60</v>
      </c>
      <c r="C20" s="167" t="s">
        <v>205</v>
      </c>
      <c r="D20" s="161">
        <f>'ごみ集計結果'!D15</f>
        <v>10684</v>
      </c>
      <c r="E20" s="138"/>
      <c r="F20" s="152" t="s">
        <v>206</v>
      </c>
      <c r="G20" s="140"/>
      <c r="H20" s="138"/>
      <c r="I20" s="179" t="s">
        <v>117</v>
      </c>
      <c r="J20" s="165"/>
      <c r="L20" s="153" t="s">
        <v>188</v>
      </c>
      <c r="M20" s="180" t="s">
        <v>207</v>
      </c>
      <c r="N20" s="181">
        <f>'ごみ集計結果'!K18</f>
        <v>0</v>
      </c>
      <c r="O20" s="138"/>
      <c r="R20" s="182"/>
    </row>
    <row r="21" spans="1:15" s="145" customFormat="1" ht="21.75" customHeight="1" thickBot="1">
      <c r="A21" s="151"/>
      <c r="B21" s="183"/>
      <c r="C21" s="184"/>
      <c r="D21" s="166"/>
      <c r="E21" s="138"/>
      <c r="F21" s="148"/>
      <c r="G21" s="149">
        <f>'ごみ集計結果'!J23</f>
        <v>162765</v>
      </c>
      <c r="H21" s="138"/>
      <c r="I21" s="148" t="s">
        <v>208</v>
      </c>
      <c r="J21" s="185">
        <f>'ごみ集計結果'!J18</f>
        <v>0</v>
      </c>
      <c r="L21" s="168" t="s">
        <v>190</v>
      </c>
      <c r="M21" s="186" t="s">
        <v>209</v>
      </c>
      <c r="N21" s="187">
        <f>'ごみ集計結果'!L18</f>
        <v>0</v>
      </c>
      <c r="O21" s="138"/>
    </row>
    <row r="22" spans="1:15" s="145" customFormat="1" ht="21.75" customHeight="1" thickBot="1">
      <c r="A22" s="151"/>
      <c r="B22" s="178" t="s">
        <v>56</v>
      </c>
      <c r="C22" s="167" t="s">
        <v>210</v>
      </c>
      <c r="D22" s="161">
        <f>'ごみ集計結果'!D17</f>
        <v>91480</v>
      </c>
      <c r="E22" s="138"/>
      <c r="F22" s="138"/>
      <c r="G22" s="151"/>
      <c r="H22" s="138"/>
      <c r="L22" s="171" t="s">
        <v>185</v>
      </c>
      <c r="M22" s="188" t="s">
        <v>211</v>
      </c>
      <c r="N22" s="185">
        <f>'ごみ集計結果'!M18</f>
        <v>0</v>
      </c>
      <c r="O22" s="138"/>
    </row>
    <row r="23" spans="1:15" s="145" customFormat="1" ht="21.75" customHeight="1" thickBot="1">
      <c r="A23" s="151"/>
      <c r="B23" s="173"/>
      <c r="C23" s="147"/>
      <c r="D23" s="189"/>
      <c r="E23" s="138"/>
      <c r="F23" s="138"/>
      <c r="G23" s="151"/>
      <c r="H23" s="138"/>
      <c r="I23" s="141"/>
      <c r="J23" s="151"/>
      <c r="K23" s="138"/>
      <c r="L23" s="175"/>
      <c r="M23" s="160"/>
      <c r="N23" s="176"/>
      <c r="O23" s="138"/>
    </row>
    <row r="24" spans="1:17" s="145" customFormat="1" ht="21.75" customHeight="1" thickBot="1">
      <c r="A24" s="151"/>
      <c r="B24" s="178" t="s">
        <v>212</v>
      </c>
      <c r="C24" s="164" t="s">
        <v>213</v>
      </c>
      <c r="D24" s="161">
        <f>'ごみ集計結果'!W77</f>
        <v>1535</v>
      </c>
      <c r="E24" s="138"/>
      <c r="F24" s="138"/>
      <c r="G24" s="151"/>
      <c r="H24" s="138"/>
      <c r="I24" s="179" t="s">
        <v>118</v>
      </c>
      <c r="J24" s="165"/>
      <c r="L24" s="153" t="s">
        <v>188</v>
      </c>
      <c r="M24" s="180" t="s">
        <v>214</v>
      </c>
      <c r="N24" s="181">
        <f>'ごみ集計結果'!K19</f>
        <v>0</v>
      </c>
      <c r="O24" s="138"/>
      <c r="P24" s="138"/>
      <c r="Q24" s="138"/>
    </row>
    <row r="25" spans="1:17" s="145" customFormat="1" ht="21.75" customHeight="1" thickBot="1">
      <c r="A25" s="151"/>
      <c r="B25" s="190"/>
      <c r="C25" s="191"/>
      <c r="D25" s="192"/>
      <c r="E25" s="138"/>
      <c r="F25" s="138"/>
      <c r="G25" s="151"/>
      <c r="H25" s="138"/>
      <c r="I25" s="148" t="s">
        <v>215</v>
      </c>
      <c r="J25" s="185">
        <f>'ごみ集計結果'!J19</f>
        <v>0</v>
      </c>
      <c r="L25" s="168" t="s">
        <v>190</v>
      </c>
      <c r="M25" s="186" t="s">
        <v>216</v>
      </c>
      <c r="N25" s="187">
        <f>'ごみ集計結果'!L19</f>
        <v>0</v>
      </c>
      <c r="O25" s="138"/>
      <c r="P25" s="138"/>
      <c r="Q25" s="138"/>
    </row>
    <row r="26" spans="1:17" s="145" customFormat="1" ht="21.75" customHeight="1" thickBot="1">
      <c r="A26" s="151"/>
      <c r="B26" s="193" t="s">
        <v>217</v>
      </c>
      <c r="C26" s="164" t="s">
        <v>218</v>
      </c>
      <c r="D26" s="161">
        <f>'ごみ集計結果'!D23</f>
        <v>36664</v>
      </c>
      <c r="E26" s="138"/>
      <c r="F26" s="138"/>
      <c r="G26" s="151"/>
      <c r="H26" s="138"/>
      <c r="L26" s="171" t="s">
        <v>185</v>
      </c>
      <c r="M26" s="188" t="s">
        <v>219</v>
      </c>
      <c r="N26" s="185">
        <f>'ごみ集計結果'!M19</f>
        <v>0</v>
      </c>
      <c r="O26" s="138"/>
      <c r="Q26" s="138"/>
    </row>
    <row r="27" spans="1:16" s="145" customFormat="1" ht="21.75" customHeight="1" thickBot="1">
      <c r="A27" s="151"/>
      <c r="E27" s="138"/>
      <c r="F27" s="138"/>
      <c r="G27" s="151"/>
      <c r="H27" s="138"/>
      <c r="O27" s="194"/>
      <c r="P27" s="138"/>
    </row>
    <row r="28" spans="1:16" s="145" customFormat="1" ht="21.75" customHeight="1">
      <c r="A28" s="151"/>
      <c r="B28" s="195"/>
      <c r="C28" s="191"/>
      <c r="D28" s="192"/>
      <c r="E28" s="138"/>
      <c r="F28" s="138"/>
      <c r="G28" s="151"/>
      <c r="H28" s="138"/>
      <c r="I28" s="152" t="s">
        <v>119</v>
      </c>
      <c r="J28" s="144"/>
      <c r="K28" s="138"/>
      <c r="L28" s="153" t="s">
        <v>188</v>
      </c>
      <c r="M28" s="154" t="s">
        <v>220</v>
      </c>
      <c r="N28" s="155">
        <f>'ごみ集計結果'!K20</f>
        <v>0</v>
      </c>
      <c r="O28" s="194"/>
      <c r="P28" s="138"/>
    </row>
    <row r="29" spans="1:16" s="145" customFormat="1" ht="21.75" customHeight="1" thickBot="1">
      <c r="A29" s="151"/>
      <c r="B29" s="195"/>
      <c r="C29" s="191"/>
      <c r="D29" s="192"/>
      <c r="E29" s="138"/>
      <c r="F29" s="138"/>
      <c r="G29" s="151"/>
      <c r="H29" s="138"/>
      <c r="I29" s="148" t="s">
        <v>221</v>
      </c>
      <c r="J29" s="149">
        <f>'ごみ集計結果'!J20</f>
        <v>51858</v>
      </c>
      <c r="K29" s="138"/>
      <c r="L29" s="168" t="s">
        <v>190</v>
      </c>
      <c r="M29" s="169" t="s">
        <v>222</v>
      </c>
      <c r="N29" s="170">
        <f>'ごみ集計結果'!L20</f>
        <v>0</v>
      </c>
      <c r="O29" s="194"/>
      <c r="P29" s="138"/>
    </row>
    <row r="30" spans="1:16" s="145" customFormat="1" ht="21.75" customHeight="1" thickBot="1">
      <c r="A30" s="151"/>
      <c r="B30" s="195"/>
      <c r="C30" s="191"/>
      <c r="D30" s="192"/>
      <c r="E30" s="138"/>
      <c r="F30" s="138"/>
      <c r="G30" s="151"/>
      <c r="H30" s="138"/>
      <c r="I30" s="141"/>
      <c r="J30" s="142"/>
      <c r="K30" s="138"/>
      <c r="L30" s="171" t="s">
        <v>185</v>
      </c>
      <c r="M30" s="172" t="s">
        <v>223</v>
      </c>
      <c r="N30" s="149">
        <f>'ごみ集計結果'!M20</f>
        <v>31226</v>
      </c>
      <c r="O30" s="194"/>
      <c r="P30" s="138"/>
    </row>
    <row r="31" spans="1:16" s="145" customFormat="1" ht="21.75" customHeight="1" thickBot="1">
      <c r="A31" s="151"/>
      <c r="B31" s="195"/>
      <c r="C31" s="191"/>
      <c r="D31" s="192"/>
      <c r="E31" s="138"/>
      <c r="F31" s="138"/>
      <c r="G31" s="151"/>
      <c r="H31" s="138"/>
      <c r="O31" s="194"/>
      <c r="P31" s="138"/>
    </row>
    <row r="32" spans="1:16" s="145" customFormat="1" ht="21.75" customHeight="1">
      <c r="A32" s="151"/>
      <c r="B32" s="195"/>
      <c r="C32" s="191"/>
      <c r="D32" s="192"/>
      <c r="E32" s="138"/>
      <c r="F32" s="138"/>
      <c r="G32" s="151"/>
      <c r="H32" s="138"/>
      <c r="I32" s="152" t="s">
        <v>224</v>
      </c>
      <c r="J32" s="144"/>
      <c r="K32" s="138"/>
      <c r="L32" s="153" t="s">
        <v>188</v>
      </c>
      <c r="M32" s="154" t="s">
        <v>225</v>
      </c>
      <c r="N32" s="155">
        <f>'ごみ集計結果'!K21</f>
        <v>2861</v>
      </c>
      <c r="O32" s="194"/>
      <c r="P32" s="138"/>
    </row>
    <row r="33" spans="1:16" s="145" customFormat="1" ht="21.75" customHeight="1" thickBot="1">
      <c r="A33" s="151"/>
      <c r="B33" s="195"/>
      <c r="C33" s="191"/>
      <c r="D33" s="192"/>
      <c r="E33" s="138"/>
      <c r="F33" s="138"/>
      <c r="G33" s="151"/>
      <c r="H33" s="138"/>
      <c r="I33" s="148" t="s">
        <v>226</v>
      </c>
      <c r="J33" s="149">
        <f>'ごみ集計結果'!J21</f>
        <v>37630</v>
      </c>
      <c r="K33" s="138"/>
      <c r="L33" s="168" t="s">
        <v>190</v>
      </c>
      <c r="M33" s="169" t="s">
        <v>227</v>
      </c>
      <c r="N33" s="170">
        <f>'ごみ集計結果'!L21</f>
        <v>2313</v>
      </c>
      <c r="O33" s="194"/>
      <c r="P33" s="138"/>
    </row>
    <row r="34" spans="1:16" s="145" customFormat="1" ht="21.75" customHeight="1" thickBot="1">
      <c r="A34" s="151"/>
      <c r="B34" s="195"/>
      <c r="C34" s="191"/>
      <c r="D34" s="192"/>
      <c r="E34" s="138"/>
      <c r="F34" s="138"/>
      <c r="G34" s="151"/>
      <c r="H34" s="138"/>
      <c r="I34" s="141"/>
      <c r="J34" s="151"/>
      <c r="K34" s="138"/>
      <c r="L34" s="171" t="s">
        <v>185</v>
      </c>
      <c r="M34" s="172" t="s">
        <v>228</v>
      </c>
      <c r="N34" s="149">
        <f>'ごみ集計結果'!M21</f>
        <v>28745</v>
      </c>
      <c r="O34" s="194"/>
      <c r="P34" s="138"/>
    </row>
    <row r="35" spans="1:16" s="145" customFormat="1" ht="21.75" customHeight="1" thickBot="1">
      <c r="A35" s="151"/>
      <c r="B35" s="138"/>
      <c r="C35" s="142"/>
      <c r="D35" s="151"/>
      <c r="E35" s="138"/>
      <c r="F35" s="138"/>
      <c r="G35" s="151"/>
      <c r="H35" s="138"/>
      <c r="I35" s="141"/>
      <c r="J35" s="142"/>
      <c r="K35" s="138"/>
      <c r="L35" s="196"/>
      <c r="M35" s="197"/>
      <c r="N35" s="198"/>
      <c r="O35" s="194"/>
      <c r="P35" s="138"/>
    </row>
    <row r="36" spans="1:17" s="145" customFormat="1" ht="21.75" customHeight="1">
      <c r="A36" s="151"/>
      <c r="C36" s="150"/>
      <c r="E36" s="138"/>
      <c r="F36" s="138"/>
      <c r="G36" s="151"/>
      <c r="H36" s="138"/>
      <c r="I36" s="139" t="s">
        <v>229</v>
      </c>
      <c r="J36" s="144"/>
      <c r="K36" s="138"/>
      <c r="L36" s="199" t="s">
        <v>188</v>
      </c>
      <c r="M36" s="200" t="s">
        <v>230</v>
      </c>
      <c r="N36" s="155">
        <f>'ごみ集計結果'!K22</f>
        <v>0</v>
      </c>
      <c r="O36" s="194"/>
      <c r="P36" s="138" t="s">
        <v>231</v>
      </c>
      <c r="Q36" s="138"/>
    </row>
    <row r="37" spans="1:17" s="145" customFormat="1" ht="21.75" customHeight="1" thickBot="1">
      <c r="A37" s="138"/>
      <c r="E37" s="138"/>
      <c r="F37" s="138"/>
      <c r="G37" s="151"/>
      <c r="H37" s="138"/>
      <c r="I37" s="148" t="s">
        <v>232</v>
      </c>
      <c r="J37" s="149">
        <f>'ごみ集計結果'!J22</f>
        <v>2380</v>
      </c>
      <c r="K37" s="138"/>
      <c r="L37" s="171" t="s">
        <v>190</v>
      </c>
      <c r="M37" s="172" t="s">
        <v>233</v>
      </c>
      <c r="N37" s="158">
        <f>'ごみ集計結果'!L22</f>
        <v>2380</v>
      </c>
      <c r="O37" s="138"/>
      <c r="P37" s="412">
        <f>'ごみ集計結果'!M24</f>
        <v>105211</v>
      </c>
      <c r="Q37" s="412"/>
    </row>
    <row r="38" spans="1:17" s="145" customFormat="1" ht="21.75" customHeight="1" thickBot="1">
      <c r="A38" s="138"/>
      <c r="B38" s="201" t="s">
        <v>234</v>
      </c>
      <c r="C38" s="202" t="s">
        <v>235</v>
      </c>
      <c r="D38" s="203">
        <f>'ごみ集計結果'!D6</f>
        <v>2987221</v>
      </c>
      <c r="E38" s="138"/>
      <c r="F38" s="138"/>
      <c r="G38" s="151"/>
      <c r="H38" s="138"/>
      <c r="I38" s="141"/>
      <c r="J38" s="142"/>
      <c r="K38" s="138"/>
      <c r="L38" s="138"/>
      <c r="M38" s="142"/>
      <c r="N38" s="142"/>
      <c r="O38" s="138"/>
      <c r="P38" s="413"/>
      <c r="Q38" s="413"/>
    </row>
    <row r="39" spans="1:17" s="145" customFormat="1" ht="21.75" customHeight="1">
      <c r="A39" s="138"/>
      <c r="B39" s="204" t="s">
        <v>236</v>
      </c>
      <c r="C39" s="205" t="s">
        <v>237</v>
      </c>
      <c r="D39" s="206">
        <f>'ごみ集計結果'!D7</f>
        <v>1234</v>
      </c>
      <c r="E39" s="138"/>
      <c r="F39" s="152" t="s">
        <v>238</v>
      </c>
      <c r="G39" s="165"/>
      <c r="H39" s="138"/>
      <c r="I39" s="141"/>
      <c r="J39" s="142"/>
      <c r="K39" s="138"/>
      <c r="L39" s="138"/>
      <c r="M39" s="142"/>
      <c r="N39" s="142"/>
      <c r="O39" s="138"/>
      <c r="P39" s="152" t="s">
        <v>239</v>
      </c>
      <c r="Q39" s="165"/>
    </row>
    <row r="40" spans="1:17" s="145" customFormat="1" ht="21.75" customHeight="1" thickBot="1">
      <c r="A40" s="138"/>
      <c r="B40" s="207" t="s">
        <v>240</v>
      </c>
      <c r="C40" s="208" t="s">
        <v>241</v>
      </c>
      <c r="D40" s="209">
        <f>'ごみ集計結果'!D8</f>
        <v>2988455</v>
      </c>
      <c r="E40" s="138"/>
      <c r="F40" s="148" t="s">
        <v>242</v>
      </c>
      <c r="G40" s="149">
        <f>'ごみ集計結果'!J25</f>
        <v>61894</v>
      </c>
      <c r="H40" s="138"/>
      <c r="I40" s="141"/>
      <c r="J40" s="142"/>
      <c r="K40" s="138"/>
      <c r="L40" s="138"/>
      <c r="M40" s="142"/>
      <c r="N40" s="142"/>
      <c r="O40" s="138"/>
      <c r="P40" s="148"/>
      <c r="Q40" s="149">
        <f>'ごみ集計結果'!M27</f>
        <v>167105</v>
      </c>
    </row>
    <row r="41" ht="21.75" customHeight="1"/>
    <row r="42" ht="19.5" customHeight="1"/>
    <row r="43" ht="19.5" customHeight="1"/>
    <row r="44" ht="19.5" customHeight="1"/>
    <row r="45" ht="19.5" customHeight="1"/>
  </sheetData>
  <sheetProtection/>
  <mergeCells count="4">
    <mergeCell ref="A4:D4"/>
    <mergeCell ref="B8:D8"/>
    <mergeCell ref="P37:Q38"/>
    <mergeCell ref="A1:H2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paperSize="9" scale="68" r:id="rId2"/>
  <headerFooter alignWithMargins="0">
    <oddHeader>&amp;R&amp;F   &amp;D   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M.Aicha</dc:creator>
  <cp:keywords/>
  <dc:description/>
  <cp:lastModifiedBy>M.Aicha</cp:lastModifiedBy>
  <cp:lastPrinted>2008-01-22T02:53:06Z</cp:lastPrinted>
  <dcterms:created xsi:type="dcterms:W3CDTF">2008-01-06T09:11:49Z</dcterms:created>
  <dcterms:modified xsi:type="dcterms:W3CDTF">2008-09-16T07:19:01Z</dcterms:modified>
  <cp:category/>
  <cp:version/>
  <cp:contentType/>
  <cp:contentStatus/>
</cp:coreProperties>
</file>