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'ごみ処理概要'!$A$7:$AW$43</definedName>
    <definedName name="_xlnm.Print_Area" localSheetId="2">'ごみ処理量内訳'!$A$7:$AR$43</definedName>
    <definedName name="_xlnm.Print_Area" localSheetId="1">'ごみ搬入量内訳'!$A$7:$DK$43</definedName>
    <definedName name="_xlnm.Print_Area" localSheetId="4">'災害廃棄物搬入量'!$A$7:$CY$43</definedName>
    <definedName name="_xlnm.Print_Area" localSheetId="3">'資源化量内訳'!$A$7:$EH$43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<sst xmlns="http://schemas.openxmlformats.org/spreadsheetml/2006/main" count="1800" uniqueCount="439">
  <si>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</si>
  <si>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</si>
  <si>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</si>
  <si>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</si>
  <si>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</si>
  <si>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</si>
  <si>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</si>
  <si>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</si>
  <si>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</si>
  <si>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</si>
  <si>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</si>
  <si>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</si>
  <si>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</si>
  <si>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</si>
  <si>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</si>
  <si>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</si>
  <si>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</si>
  <si>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</si>
  <si>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</si>
  <si>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</si>
  <si>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</si>
  <si>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</si>
  <si>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</si>
  <si>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</si>
  <si>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</si>
  <si>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</si>
  <si>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</si>
  <si>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</si>
  <si>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</si>
  <si>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</si>
  <si>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</si>
  <si>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</si>
  <si>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</si>
  <si>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</si>
  <si>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</si>
  <si>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</si>
  <si>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</si>
  <si>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</si>
  <si>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</si>
  <si>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</si>
  <si>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</si>
  <si>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</si>
  <si>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</si>
  <si>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</si>
  <si>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</si>
  <si>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</si>
  <si>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</si>
  <si>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</si>
  <si>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</si>
  <si>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</si>
  <si>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</si>
  <si>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</si>
  <si>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</si>
  <si>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</si>
  <si>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</si>
  <si>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</si>
  <si>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</si>
  <si>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</si>
  <si>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</si>
  <si>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</si>
  <si>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</si>
  <si>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</si>
  <si>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</si>
  <si>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</si>
  <si>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</si>
  <si>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</si>
  <si>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</si>
  <si>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</si>
  <si>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</si>
  <si>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</si>
  <si>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</si>
  <si>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</si>
  <si>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</si>
  <si>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</si>
  <si>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</si>
  <si>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</si>
  <si>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</si>
  <si>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</si>
  <si>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</si>
  <si>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</si>
  <si>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</si>
  <si>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</si>
  <si>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</si>
  <si>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</si>
  <si>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</si>
  <si>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</si>
  <si>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</si>
  <si>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</si>
  <si>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</si>
  <si>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</si>
  <si>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</si>
  <si>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</si>
  <si>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</si>
  <si>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</si>
  <si>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</si>
  <si>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</si>
  <si>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</si>
  <si>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</si>
  <si>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</si>
  <si>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</si>
  <si>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</si>
  <si>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</si>
  <si>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</si>
  <si>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</si>
  <si>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</si>
  <si>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</si>
  <si>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</si>
  <si>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</si>
  <si>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</si>
  <si>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</si>
  <si>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</si>
  <si>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</si>
  <si>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</si>
  <si>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</si>
  <si>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</si>
  <si>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</si>
  <si>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</si>
  <si>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</si>
  <si>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</si>
  <si>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</si>
  <si>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</si>
  <si>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</si>
  <si>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</si>
  <si>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</si>
  <si>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</si>
  <si>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</si>
  <si>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</si>
  <si>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</si>
  <si>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</si>
  <si>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</si>
  <si>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</si>
  <si>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</si>
  <si>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</si>
  <si>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</si>
  <si>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</si>
  <si>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</si>
  <si>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</si>
  <si>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</si>
  <si>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</si>
  <si>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</si>
  <si>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</si>
  <si>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</si>
  <si>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</si>
  <si>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</si>
  <si>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</si>
  <si>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</si>
  <si>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</si>
  <si>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</si>
  <si>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</si>
  <si>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</si>
  <si>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</si>
  <si>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</si>
  <si>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</si>
  <si>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</si>
  <si>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</si>
  <si>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</si>
  <si>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</si>
  <si>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</si>
  <si>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</si>
  <si>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</si>
  <si>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</si>
  <si>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</si>
  <si>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</si>
  <si>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</si>
  <si>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</si>
  <si>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</si>
  <si>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</si>
  <si>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</si>
  <si>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</si>
  <si>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</si>
  <si>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</si>
  <si>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</si>
  <si>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</si>
  <si>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</si>
  <si>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</si>
  <si>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</si>
  <si>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</si>
  <si>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</si>
  <si>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</si>
  <si>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</si>
  <si>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</si>
  <si>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</si>
  <si>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</si>
  <si>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</si>
  <si>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</si>
  <si>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</si>
  <si>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</si>
  <si>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</si>
  <si>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</si>
  <si>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</si>
  <si>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</si>
  <si>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</si>
  <si>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</si>
  <si>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</si>
  <si>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</si>
  <si>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</si>
  <si>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</si>
  <si>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</si>
  <si>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</si>
  <si>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</si>
  <si>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</si>
  <si>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</si>
  <si>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</si>
  <si>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</si>
  <si>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</si>
  <si>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</si>
  <si>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</si>
  <si>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</si>
  <si>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</si>
  <si>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</si>
  <si>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</si>
  <si>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</si>
  <si>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</si>
  <si>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</si>
  <si>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</si>
  <si>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</si>
  <si>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</si>
  <si>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</si>
  <si>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</si>
  <si>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</si>
  <si>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</si>
  <si>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</si>
  <si>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</si>
  <si>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</si>
  <si>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</si>
  <si>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</si>
  <si>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</si>
  <si>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</si>
  <si>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</si>
  <si>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</si>
  <si>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</si>
  <si>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</si>
  <si>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</si>
  <si>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</si>
  <si>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</si>
  <si>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</si>
  <si>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</si>
  <si>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</si>
  <si>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</si>
  <si>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</si>
  <si>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</si>
  <si>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</si>
  <si>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</si>
  <si>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</si>
  <si>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</si>
  <si>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</si>
  <si>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</si>
  <si>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</si>
  <si>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</si>
  <si>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</si>
  <si>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</si>
  <si>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</si>
  <si>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</si>
  <si>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</si>
  <si>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</si>
  <si>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</si>
  <si>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</si>
  <si>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</si>
  <si>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</si>
  <si>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</si>
  <si>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</si>
  <si>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</si>
  <si>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</si>
  <si>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</si>
  <si>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</si>
  <si>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</si>
  <si>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</si>
  <si>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</si>
  <si>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</si>
  <si>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</si>
  <si>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</si>
  <si>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</si>
  <si>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</si>
  <si>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</si>
  <si>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</si>
  <si>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</si>
  <si>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</si>
  <si>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</si>
  <si>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</si>
  <si>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</si>
  <si>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</si>
  <si>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</si>
  <si>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</si>
  <si>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</si>
  <si>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</si>
  <si>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</si>
  <si>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</si>
  <si>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</si>
  <si>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</si>
  <si>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</si>
  <si>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</si>
  <si>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</si>
  <si>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</si>
  <si>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</si>
  <si>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</si>
  <si>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</si>
  <si>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</si>
  <si>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</si>
  <si>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</si>
  <si>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</si>
  <si>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</si>
  <si>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</si>
  <si>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</si>
  <si>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</si>
  <si>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</si>
  <si>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</si>
  <si>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</si>
  <si>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</si>
  <si>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</si>
  <si>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</si>
  <si>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</si>
  <si>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</si>
  <si>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</si>
  <si>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</si>
  <si>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</si>
  <si>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</si>
  <si>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</si>
  <si>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</si>
  <si>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</si>
  <si>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</si>
  <si>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</si>
  <si>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</si>
  <si>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</si>
  <si>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</si>
  <si>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</si>
  <si>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</si>
  <si>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</si>
  <si>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</si>
  <si>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</si>
  <si>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</si>
  <si>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</si>
  <si>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</si>
  <si>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</si>
  <si>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</si>
  <si>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</si>
  <si>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</si>
  <si>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</si>
  <si>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</si>
  <si>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</si>
  <si>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</si>
  <si>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</si>
  <si>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</si>
  <si>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</si>
  <si>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</si>
  <si>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</si>
  <si>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</si>
  <si>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</si>
  <si>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</si>
  <si>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</si>
  <si>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</si>
  <si>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</si>
  <si>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</si>
  <si>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</si>
  <si>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</si>
  <si>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</si>
  <si>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</si>
  <si>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</si>
  <si>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</si>
  <si>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</si>
  <si>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</si>
  <si>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</si>
  <si>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</si>
  <si>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</si>
  <si>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</si>
  <si>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</si>
  <si>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</si>
  <si>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</si>
  <si>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</si>
  <si>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</si>
  <si>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</si>
  <si>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</si>
  <si>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</si>
  <si>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</si>
  <si>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</si>
  <si>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</si>
  <si>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</si>
  <si>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</si>
  <si>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</si>
  <si>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</si>
  <si>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</si>
  <si>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</si>
  <si>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</si>
  <si>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</si>
  <si>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</si>
  <si>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</si>
  <si>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</si>
  <si>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</si>
  <si>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</si>
  <si>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</si>
  <si>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</si>
  <si>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</si>
  <si>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</si>
  <si>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</si>
  <si>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</si>
  <si>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</si>
  <si>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</si>
  <si>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</si>
  <si>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</si>
  <si>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</si>
  <si>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</si>
  <si>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</si>
  <si>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</si>
  <si>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仙台市</t>
  </si>
  <si>
    <t>○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</si>
  <si>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</si>
  <si>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</si>
  <si>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</si>
  <si>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</si>
  <si>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</si>
  <si>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</si>
  <si>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</si>
  <si>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</si>
  <si>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</si>
  <si>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</si>
  <si>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</si>
  <si>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</si>
  <si>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</si>
  <si>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</si>
  <si>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</si>
  <si>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</si>
  <si>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</si>
  <si>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</si>
  <si>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</si>
  <si>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</si>
  <si>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</si>
  <si>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</si>
  <si>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</si>
  <si>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</si>
  <si>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</si>
  <si>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</si>
  <si>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</si>
  <si>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</si>
  <si>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</si>
  <si>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</si>
  <si>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</si>
  <si>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</si>
  <si>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</si>
  <si>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本吉町</t>
  </si>
  <si>
    <t>南三陸町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</si>
</sst>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18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0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43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6" t="s">
        <v>299</v>
      </c>
      <c r="B2" s="348" t="s">
        <v>300</v>
      </c>
      <c r="C2" s="350" t="s">
        <v>301</v>
      </c>
      <c r="D2" s="329" t="s">
        <v>0</v>
      </c>
      <c r="E2" s="330"/>
      <c r="F2" s="239"/>
      <c r="G2" s="329" t="s">
        <v>350</v>
      </c>
      <c r="H2" s="330"/>
      <c r="I2" s="330"/>
      <c r="J2" s="342"/>
      <c r="K2" s="343" t="s">
        <v>1</v>
      </c>
      <c r="L2" s="344"/>
      <c r="M2" s="345"/>
      <c r="N2" s="332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3" t="s">
        <v>3</v>
      </c>
      <c r="AK2" s="329" t="s">
        <v>261</v>
      </c>
      <c r="AL2" s="330"/>
      <c r="AM2" s="330"/>
      <c r="AN2" s="330"/>
      <c r="AO2" s="330"/>
      <c r="AP2" s="330"/>
      <c r="AQ2" s="330"/>
      <c r="AR2" s="331"/>
      <c r="AS2" s="323" t="s">
        <v>4</v>
      </c>
      <c r="AT2" s="329" t="s">
        <v>5</v>
      </c>
      <c r="AU2" s="337"/>
      <c r="AV2" s="337"/>
      <c r="AW2" s="338"/>
    </row>
    <row r="3" spans="1:49" s="243" customFormat="1" ht="22.5" customHeight="1">
      <c r="A3" s="347"/>
      <c r="B3" s="349"/>
      <c r="C3" s="351"/>
      <c r="D3" s="244"/>
      <c r="E3" s="327" t="s">
        <v>262</v>
      </c>
      <c r="F3" s="332" t="s">
        <v>6</v>
      </c>
      <c r="G3" s="327" t="s">
        <v>263</v>
      </c>
      <c r="H3" s="327" t="s">
        <v>264</v>
      </c>
      <c r="I3" s="332" t="s">
        <v>164</v>
      </c>
      <c r="J3" s="246" t="s">
        <v>7</v>
      </c>
      <c r="K3" s="325" t="s">
        <v>8</v>
      </c>
      <c r="L3" s="325" t="s">
        <v>349</v>
      </c>
      <c r="M3" s="325" t="s">
        <v>265</v>
      </c>
      <c r="N3" s="341"/>
      <c r="O3" s="327" t="s">
        <v>266</v>
      </c>
      <c r="P3" s="327" t="s">
        <v>267</v>
      </c>
      <c r="Q3" s="334" t="s">
        <v>9</v>
      </c>
      <c r="R3" s="335"/>
      <c r="S3" s="335"/>
      <c r="T3" s="335"/>
      <c r="U3" s="335"/>
      <c r="V3" s="335"/>
      <c r="W3" s="335"/>
      <c r="X3" s="336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4"/>
      <c r="AK3" s="327" t="s">
        <v>269</v>
      </c>
      <c r="AL3" s="327" t="s">
        <v>10</v>
      </c>
      <c r="AM3" s="332" t="s">
        <v>270</v>
      </c>
      <c r="AN3" s="332" t="s">
        <v>271</v>
      </c>
      <c r="AO3" s="332" t="s">
        <v>272</v>
      </c>
      <c r="AP3" s="332" t="s">
        <v>273</v>
      </c>
      <c r="AQ3" s="339" t="s">
        <v>274</v>
      </c>
      <c r="AR3" s="246" t="s">
        <v>11</v>
      </c>
      <c r="AS3" s="324"/>
      <c r="AT3" s="327" t="s">
        <v>275</v>
      </c>
      <c r="AU3" s="327" t="s">
        <v>276</v>
      </c>
      <c r="AV3" s="327" t="s">
        <v>277</v>
      </c>
      <c r="AW3" s="246" t="s">
        <v>7</v>
      </c>
    </row>
    <row r="4" spans="1:49" s="243" customFormat="1" ht="22.5" customHeight="1">
      <c r="A4" s="347"/>
      <c r="B4" s="349"/>
      <c r="C4" s="351"/>
      <c r="D4" s="244"/>
      <c r="E4" s="341"/>
      <c r="F4" s="333"/>
      <c r="G4" s="341"/>
      <c r="H4" s="341"/>
      <c r="I4" s="341"/>
      <c r="J4" s="249"/>
      <c r="K4" s="326"/>
      <c r="L4" s="326"/>
      <c r="M4" s="326"/>
      <c r="N4" s="341"/>
      <c r="O4" s="328"/>
      <c r="P4" s="328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2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4"/>
      <c r="AK4" s="328"/>
      <c r="AL4" s="328"/>
      <c r="AM4" s="328"/>
      <c r="AN4" s="333"/>
      <c r="AO4" s="333"/>
      <c r="AP4" s="328"/>
      <c r="AQ4" s="340"/>
      <c r="AR4" s="251"/>
      <c r="AS4" s="324"/>
      <c r="AT4" s="328"/>
      <c r="AU4" s="328"/>
      <c r="AV4" s="328"/>
      <c r="AW4" s="251"/>
    </row>
    <row r="5" spans="1:49" s="258" customFormat="1" ht="15.75" customHeight="1">
      <c r="A5" s="347"/>
      <c r="B5" s="349"/>
      <c r="C5" s="351"/>
      <c r="D5" s="252"/>
      <c r="E5" s="253"/>
      <c r="F5" s="253"/>
      <c r="G5" s="253"/>
      <c r="H5" s="253"/>
      <c r="I5" s="253"/>
      <c r="J5" s="249"/>
      <c r="K5" s="326"/>
      <c r="L5" s="326"/>
      <c r="M5" s="326"/>
      <c r="N5" s="253"/>
      <c r="O5" s="253"/>
      <c r="P5" s="253"/>
      <c r="Q5" s="254"/>
      <c r="R5" s="253"/>
      <c r="S5" s="255"/>
      <c r="T5" s="253"/>
      <c r="U5" s="256"/>
      <c r="V5" s="253"/>
      <c r="W5" s="341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4"/>
      <c r="AK5" s="253"/>
      <c r="AL5" s="253"/>
      <c r="AM5" s="257"/>
      <c r="AN5" s="257"/>
      <c r="AO5" s="257"/>
      <c r="AP5" s="253"/>
      <c r="AQ5" s="253"/>
      <c r="AR5" s="249"/>
      <c r="AS5" s="324"/>
      <c r="AT5" s="253"/>
      <c r="AU5" s="253"/>
      <c r="AV5" s="253"/>
      <c r="AW5" s="254"/>
    </row>
    <row r="6" spans="1:49" s="243" customFormat="1" ht="22.5" customHeight="1">
      <c r="A6" s="347"/>
      <c r="B6" s="349"/>
      <c r="C6" s="351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宮城県</v>
      </c>
      <c r="B7" s="280">
        <f>INT(B8/1000)*1000</f>
        <v>4000</v>
      </c>
      <c r="C7" s="280" t="s">
        <v>354</v>
      </c>
      <c r="D7" s="278">
        <f>SUM(E7:F7)</f>
        <v>2350706</v>
      </c>
      <c r="E7" s="278">
        <f>SUM(E8:E200)</f>
        <v>2350700</v>
      </c>
      <c r="F7" s="278">
        <f>SUM(F8:F200)</f>
        <v>6</v>
      </c>
      <c r="G7" s="278">
        <f>SUM(G8:G200)</f>
        <v>824707</v>
      </c>
      <c r="H7" s="278">
        <f>SUM(H8:H200)</f>
        <v>76258</v>
      </c>
      <c r="I7" s="278">
        <f>SUM(I8:I200)</f>
        <v>52631</v>
      </c>
      <c r="J7" s="278">
        <f>SUM(G7:I7)</f>
        <v>953596</v>
      </c>
      <c r="K7" s="278">
        <f>IF($D7&gt;0,J7/$D7/365*10^6,0)</f>
        <v>1111.4072882027433</v>
      </c>
      <c r="L7" s="278">
        <f>IF($D7&gt;0,('ごみ搬入量内訳'!E7+I7)/$D7/365*10^6,0)</f>
        <v>767.1807696735214</v>
      </c>
      <c r="M7" s="278">
        <f>IF($D7&gt;0,'ごみ搬入量内訳'!F7/$D7/365*10^6,0)</f>
        <v>344.22651852922206</v>
      </c>
      <c r="N7" s="278">
        <f>SUM(N8:N200)</f>
        <v>2</v>
      </c>
      <c r="O7" s="278">
        <f>'ごみ処理量内訳'!E7</f>
        <v>713913</v>
      </c>
      <c r="P7" s="278">
        <f>'ごみ処理量内訳'!N7</f>
        <v>9043</v>
      </c>
      <c r="Q7" s="278">
        <f aca="true" t="shared" si="0" ref="Q7:AH7">SUM(Q8:Q200)</f>
        <v>172451</v>
      </c>
      <c r="R7" s="278">
        <f t="shared" si="0"/>
        <v>65951</v>
      </c>
      <c r="S7" s="278">
        <f t="shared" si="0"/>
        <v>1392</v>
      </c>
      <c r="T7" s="278">
        <f t="shared" si="0"/>
        <v>0</v>
      </c>
      <c r="U7" s="278">
        <f t="shared" si="0"/>
        <v>471</v>
      </c>
      <c r="V7" s="278">
        <f t="shared" si="0"/>
        <v>0</v>
      </c>
      <c r="W7" s="278">
        <f t="shared" si="0"/>
        <v>104610</v>
      </c>
      <c r="X7" s="278">
        <f t="shared" si="0"/>
        <v>27</v>
      </c>
      <c r="Y7" s="278">
        <f t="shared" si="0"/>
        <v>5569</v>
      </c>
      <c r="Z7" s="278">
        <f t="shared" si="0"/>
        <v>4038</v>
      </c>
      <c r="AA7" s="278">
        <f t="shared" si="0"/>
        <v>426</v>
      </c>
      <c r="AB7" s="278">
        <f t="shared" si="0"/>
        <v>784</v>
      </c>
      <c r="AC7" s="278">
        <f t="shared" si="0"/>
        <v>121</v>
      </c>
      <c r="AD7" s="278">
        <f t="shared" si="0"/>
        <v>4</v>
      </c>
      <c r="AE7" s="278">
        <f t="shared" si="0"/>
        <v>59</v>
      </c>
      <c r="AF7" s="278">
        <f t="shared" si="0"/>
        <v>0</v>
      </c>
      <c r="AG7" s="278">
        <f t="shared" si="0"/>
        <v>0</v>
      </c>
      <c r="AH7" s="278">
        <f t="shared" si="0"/>
        <v>137</v>
      </c>
      <c r="AI7" s="278">
        <f>SUM(O7:Q7,Y7)</f>
        <v>900976</v>
      </c>
      <c r="AJ7" s="279">
        <f>IF(AI7&gt;0,(Y7+O7+Q7)/AI7*100,0)</f>
        <v>98.99631066754276</v>
      </c>
      <c r="AK7" s="278">
        <f aca="true" t="shared" si="1" ref="AK7:AQ7">SUM(AK8:AK200)</f>
        <v>2583</v>
      </c>
      <c r="AL7" s="278">
        <f t="shared" si="1"/>
        <v>17164</v>
      </c>
      <c r="AM7" s="278">
        <f t="shared" si="1"/>
        <v>1392</v>
      </c>
      <c r="AN7" s="278">
        <f t="shared" si="1"/>
        <v>0</v>
      </c>
      <c r="AO7" s="278">
        <f t="shared" si="1"/>
        <v>44</v>
      </c>
      <c r="AP7" s="278">
        <f t="shared" si="1"/>
        <v>0</v>
      </c>
      <c r="AQ7" s="278">
        <f t="shared" si="1"/>
        <v>92855</v>
      </c>
      <c r="AR7" s="278">
        <f>SUM(AK7:AQ7)</f>
        <v>114038</v>
      </c>
      <c r="AS7" s="279">
        <f>IF(AI7+I7&gt;0,(Y7+AR7+I7)/(AI7+I7)*100,0)</f>
        <v>18.061738221300807</v>
      </c>
      <c r="AT7" s="278">
        <f>SUM(AT8:AT200)</f>
        <v>9043</v>
      </c>
      <c r="AU7" s="278">
        <f>SUM(AU8:AU200)</f>
        <v>98071</v>
      </c>
      <c r="AV7" s="278">
        <f>SUM(AV8:AV200)</f>
        <v>13144</v>
      </c>
      <c r="AW7" s="278">
        <f>SUM(AT7:AV7)</f>
        <v>120258</v>
      </c>
    </row>
    <row r="8" spans="1:49" ht="13.5" customHeight="1">
      <c r="A8" s="416" t="s">
        <v>358</v>
      </c>
      <c r="B8" s="416">
        <v>4100</v>
      </c>
      <c r="C8" s="416" t="s">
        <v>402</v>
      </c>
      <c r="D8" s="294">
        <f aca="true" t="shared" si="2" ref="D8:D43">SUM(E8:F8)</f>
        <v>1005881</v>
      </c>
      <c r="E8" s="295">
        <v>1005881</v>
      </c>
      <c r="F8" s="295"/>
      <c r="G8" s="296">
        <f>'ごみ搬入量内訳'!H8</f>
        <v>382708</v>
      </c>
      <c r="H8" s="296">
        <f>'ごみ搬入量内訳'!AG8</f>
        <v>39905</v>
      </c>
      <c r="I8" s="296">
        <f>'資源化量内訳'!DX8</f>
        <v>41510</v>
      </c>
      <c r="J8" s="294">
        <f>SUM(G8:I8)</f>
        <v>464123</v>
      </c>
      <c r="K8" s="294">
        <f>IF($D8&gt;0,J8/$D8/365*10^6,0)</f>
        <v>1264.1354822426297</v>
      </c>
      <c r="L8" s="296">
        <f>IF($D8&gt;0,('ごみ搬入量内訳'!E8+I8)/$D8/365*10^6,0)</f>
        <v>829.8239151440788</v>
      </c>
      <c r="M8" s="296">
        <f>IF($D8&gt;0,'ごみ搬入量内訳'!F8/$D8/365*10^6,0)</f>
        <v>434.31156709855094</v>
      </c>
      <c r="N8" s="296">
        <f>'ごみ搬入量内訳'!AH8</f>
        <v>0</v>
      </c>
      <c r="O8" s="296">
        <f>'ごみ処理量内訳'!E8</f>
        <v>343320</v>
      </c>
      <c r="P8" s="296">
        <f>'ごみ処理量内訳'!N8</f>
        <v>3297</v>
      </c>
      <c r="Q8" s="296">
        <f>'ごみ処理量内訳'!F8</f>
        <v>75996</v>
      </c>
      <c r="R8" s="296">
        <f>'ごみ処理量内訳'!G8</f>
        <v>36699</v>
      </c>
      <c r="S8" s="296">
        <f>'ごみ処理量内訳'!H8</f>
        <v>1392</v>
      </c>
      <c r="T8" s="296">
        <f>'ごみ処理量内訳'!I8</f>
        <v>0</v>
      </c>
      <c r="U8" s="296">
        <f>'ごみ処理量内訳'!J8</f>
        <v>0</v>
      </c>
      <c r="V8" s="296">
        <f>'ごみ処理量内訳'!K8</f>
        <v>0</v>
      </c>
      <c r="W8" s="296">
        <f>'ごみ処理量内訳'!L8</f>
        <v>37905</v>
      </c>
      <c r="X8" s="296">
        <f>'ごみ処理量内訳'!M8</f>
        <v>0</v>
      </c>
      <c r="Y8" s="296">
        <f>'資源化量内訳'!R8</f>
        <v>0</v>
      </c>
      <c r="Z8" s="296">
        <f>'資源化量内訳'!S8</f>
        <v>0</v>
      </c>
      <c r="AA8" s="296">
        <f>'資源化量内訳'!T8</f>
        <v>0</v>
      </c>
      <c r="AB8" s="296">
        <f>'資源化量内訳'!U8</f>
        <v>0</v>
      </c>
      <c r="AC8" s="296">
        <f>'資源化量内訳'!V8</f>
        <v>0</v>
      </c>
      <c r="AD8" s="296">
        <f>'資源化量内訳'!W8</f>
        <v>0</v>
      </c>
      <c r="AE8" s="296">
        <f>'資源化量内訳'!X8</f>
        <v>0</v>
      </c>
      <c r="AF8" s="296">
        <f>'資源化量内訳'!Y8</f>
        <v>0</v>
      </c>
      <c r="AG8" s="296">
        <f>'資源化量内訳'!Z8</f>
        <v>0</v>
      </c>
      <c r="AH8" s="296">
        <f>'資源化量内訳'!AA8</f>
        <v>0</v>
      </c>
      <c r="AI8" s="294">
        <f>SUM(O8:Q8,Y8)</f>
        <v>422613</v>
      </c>
      <c r="AJ8" s="297">
        <f>IF(AI8&gt;0,(Y8+O8+Q8)/AI8*100,0)</f>
        <v>99.21985362494765</v>
      </c>
      <c r="AK8" s="296">
        <f>'資源化量内訳'!AP8</f>
        <v>144</v>
      </c>
      <c r="AL8" s="296">
        <f>'資源化量内訳'!BC8</f>
        <v>2728</v>
      </c>
      <c r="AM8" s="296">
        <f>'資源化量内訳'!BO8</f>
        <v>1392</v>
      </c>
      <c r="AN8" s="296">
        <f>'資源化量内訳'!CA8</f>
        <v>0</v>
      </c>
      <c r="AO8" s="296">
        <f>'資源化量内訳'!CM8</f>
        <v>0</v>
      </c>
      <c r="AP8" s="296">
        <f>'資源化量内訳'!CY8</f>
        <v>0</v>
      </c>
      <c r="AQ8" s="296">
        <f>'資源化量内訳'!DL8</f>
        <v>31725</v>
      </c>
      <c r="AR8" s="294">
        <f>SUM(AK8:AQ8)</f>
        <v>35989</v>
      </c>
      <c r="AS8" s="297">
        <f>IF(AI8+I8&gt;0,(Y8+AR8+I8)/(AI8+I8)*100,0)</f>
        <v>16.697944294939056</v>
      </c>
      <c r="AT8" s="296">
        <f>'ごみ処理量内訳'!AI8</f>
        <v>3297</v>
      </c>
      <c r="AU8" s="296">
        <f>'ごみ処理量内訳'!AJ8</f>
        <v>56687</v>
      </c>
      <c r="AV8" s="296">
        <f>'ごみ処理量内訳'!AK8</f>
        <v>2707</v>
      </c>
      <c r="AW8" s="294">
        <f>SUM(AT8:AV8)</f>
        <v>62691</v>
      </c>
    </row>
    <row r="9" spans="1:49" ht="13.5" customHeight="1">
      <c r="A9" s="416" t="s">
        <v>358</v>
      </c>
      <c r="B9" s="416">
        <v>4202</v>
      </c>
      <c r="C9" s="416" t="s">
        <v>404</v>
      </c>
      <c r="D9" s="294">
        <f t="shared" si="2"/>
        <v>169147</v>
      </c>
      <c r="E9" s="295">
        <v>169141</v>
      </c>
      <c r="F9" s="295">
        <v>6</v>
      </c>
      <c r="G9" s="296">
        <f>'ごみ搬入量内訳'!H9</f>
        <v>75735</v>
      </c>
      <c r="H9" s="296">
        <f>'ごみ搬入量内訳'!AG9</f>
        <v>4351</v>
      </c>
      <c r="I9" s="296">
        <f>'資源化量内訳'!DX9</f>
        <v>2124</v>
      </c>
      <c r="J9" s="294">
        <f aca="true" t="shared" si="3" ref="J9:J43">SUM(G9:I9)</f>
        <v>82210</v>
      </c>
      <c r="K9" s="294">
        <f aca="true" t="shared" si="4" ref="K9:K43">IF($D9&gt;0,J9/$D9/365*10^6,0)</f>
        <v>1331.5806766441542</v>
      </c>
      <c r="L9" s="296">
        <f>IF($D9&gt;0,('ごみ搬入量内訳'!E9+I9)/$D9/365*10^6,0)</f>
        <v>811.6308980168099</v>
      </c>
      <c r="M9" s="296">
        <f>IF($D9&gt;0,'ごみ搬入量内訳'!F9/$D9/365*10^6,0)</f>
        <v>519.9497786273446</v>
      </c>
      <c r="N9" s="296">
        <f>'ごみ搬入量内訳'!AH9</f>
        <v>2</v>
      </c>
      <c r="O9" s="296">
        <f>'ごみ処理量内訳'!E9</f>
        <v>53938</v>
      </c>
      <c r="P9" s="296">
        <f>'ごみ処理量内訳'!N9</f>
        <v>4256</v>
      </c>
      <c r="Q9" s="296">
        <f>'ごみ処理量内訳'!F9</f>
        <v>21856</v>
      </c>
      <c r="R9" s="296">
        <f>'ごみ処理量内訳'!G9</f>
        <v>0</v>
      </c>
      <c r="S9" s="296">
        <f>'ごみ処理量内訳'!H9</f>
        <v>0</v>
      </c>
      <c r="T9" s="296">
        <f>'ごみ処理量内訳'!I9</f>
        <v>0</v>
      </c>
      <c r="U9" s="296">
        <f>'ごみ処理量内訳'!J9</f>
        <v>0</v>
      </c>
      <c r="V9" s="296">
        <f>'ごみ処理量内訳'!K9</f>
        <v>0</v>
      </c>
      <c r="W9" s="296">
        <f>'ごみ処理量内訳'!L9</f>
        <v>21856</v>
      </c>
      <c r="X9" s="296">
        <f>'ごみ処理量内訳'!M9</f>
        <v>0</v>
      </c>
      <c r="Y9" s="296">
        <f>'資源化量内訳'!R9</f>
        <v>36</v>
      </c>
      <c r="Z9" s="296">
        <f>'資源化量内訳'!S9</f>
        <v>0</v>
      </c>
      <c r="AA9" s="296">
        <f>'資源化量内訳'!T9</f>
        <v>0</v>
      </c>
      <c r="AB9" s="296">
        <f>'資源化量内訳'!U9</f>
        <v>0</v>
      </c>
      <c r="AC9" s="296">
        <f>'資源化量内訳'!V9</f>
        <v>0</v>
      </c>
      <c r="AD9" s="296">
        <f>'資源化量内訳'!W9</f>
        <v>0</v>
      </c>
      <c r="AE9" s="296">
        <f>'資源化量内訳'!X9</f>
        <v>0</v>
      </c>
      <c r="AF9" s="296">
        <f>'資源化量内訳'!Y9</f>
        <v>0</v>
      </c>
      <c r="AG9" s="296">
        <f>'資源化量内訳'!Z9</f>
        <v>0</v>
      </c>
      <c r="AH9" s="296">
        <f>'資源化量内訳'!AA9</f>
        <v>36</v>
      </c>
      <c r="AI9" s="294">
        <f aca="true" t="shared" si="5" ref="AI9:AI43">SUM(O9:Q9,Y9)</f>
        <v>80086</v>
      </c>
      <c r="AJ9" s="297">
        <f aca="true" t="shared" si="6" ref="AJ9:AJ43">IF(AI9&gt;0,(Y9+O9+Q9)/AI9*100,0)</f>
        <v>94.68571285867692</v>
      </c>
      <c r="AK9" s="296">
        <f>'資源化量内訳'!AP9</f>
        <v>1606</v>
      </c>
      <c r="AL9" s="296">
        <f>'資源化量内訳'!BC9</f>
        <v>0</v>
      </c>
      <c r="AM9" s="296">
        <f>'資源化量内訳'!BO9</f>
        <v>0</v>
      </c>
      <c r="AN9" s="296">
        <f>'資源化量内訳'!CA9</f>
        <v>0</v>
      </c>
      <c r="AO9" s="296">
        <f>'資源化量内訳'!CM9</f>
        <v>0</v>
      </c>
      <c r="AP9" s="296">
        <f>'資源化量内訳'!CY9</f>
        <v>0</v>
      </c>
      <c r="AQ9" s="296">
        <f>'資源化量内訳'!DL9</f>
        <v>20409</v>
      </c>
      <c r="AR9" s="294">
        <f aca="true" t="shared" si="7" ref="AR9:AR43">SUM(AK9:AQ9)</f>
        <v>22015</v>
      </c>
      <c r="AS9" s="297">
        <f aca="true" t="shared" si="8" ref="AS9:AS43">IF(AI9+I9&gt;0,(Y9+AR9+I9)/(AI9+I9)*100,0)</f>
        <v>29.40639824838827</v>
      </c>
      <c r="AT9" s="296">
        <f>'ごみ処理量内訳'!AI9</f>
        <v>4256</v>
      </c>
      <c r="AU9" s="296">
        <f>'ごみ処理量内訳'!AJ9</f>
        <v>3551</v>
      </c>
      <c r="AV9" s="296">
        <f>'ごみ処理量内訳'!AK9</f>
        <v>939</v>
      </c>
      <c r="AW9" s="294">
        <f aca="true" t="shared" si="9" ref="AW9:AW43">SUM(AT9:AV9)</f>
        <v>8746</v>
      </c>
    </row>
    <row r="10" spans="1:49" ht="13.5" customHeight="1">
      <c r="A10" s="416" t="s">
        <v>358</v>
      </c>
      <c r="B10" s="416">
        <v>4203</v>
      </c>
      <c r="C10" s="416" t="s">
        <v>405</v>
      </c>
      <c r="D10" s="294">
        <f t="shared" si="2"/>
        <v>59665</v>
      </c>
      <c r="E10" s="295">
        <v>59665</v>
      </c>
      <c r="F10" s="295"/>
      <c r="G10" s="296">
        <f>'ごみ搬入量内訳'!H10</f>
        <v>23813</v>
      </c>
      <c r="H10" s="296">
        <f>'ごみ搬入量内訳'!AG10</f>
        <v>1615</v>
      </c>
      <c r="I10" s="296">
        <f>'資源化量内訳'!DX10</f>
        <v>0</v>
      </c>
      <c r="J10" s="294">
        <f t="shared" si="3"/>
        <v>25428</v>
      </c>
      <c r="K10" s="294">
        <f t="shared" si="4"/>
        <v>1167.615074577349</v>
      </c>
      <c r="L10" s="296">
        <f>IF($D10&gt;0,('ごみ搬入量内訳'!E10+I10)/$D10/365*10^6,0)</f>
        <v>834.843859953232</v>
      </c>
      <c r="M10" s="296">
        <f>IF($D10&gt;0,'ごみ搬入量内訳'!F10/$D10/365*10^6,0)</f>
        <v>332.7712146241171</v>
      </c>
      <c r="N10" s="296">
        <f>'ごみ搬入量内訳'!AH10</f>
        <v>0</v>
      </c>
      <c r="O10" s="296">
        <f>'ごみ処理量内訳'!E10</f>
        <v>20272</v>
      </c>
      <c r="P10" s="296">
        <f>'ごみ処理量内訳'!N10</f>
        <v>263</v>
      </c>
      <c r="Q10" s="296">
        <f>'ごみ処理量内訳'!F10</f>
        <v>4727</v>
      </c>
      <c r="R10" s="296">
        <f>'ごみ処理量内訳'!G10</f>
        <v>0</v>
      </c>
      <c r="S10" s="296">
        <f>'ごみ処理量内訳'!H10</f>
        <v>0</v>
      </c>
      <c r="T10" s="296">
        <f>'ごみ処理量内訳'!I10</f>
        <v>0</v>
      </c>
      <c r="U10" s="296">
        <f>'ごみ処理量内訳'!J10</f>
        <v>0</v>
      </c>
      <c r="V10" s="296">
        <f>'ごみ処理量内訳'!K10</f>
        <v>0</v>
      </c>
      <c r="W10" s="296">
        <f>'ごみ処理量内訳'!L10</f>
        <v>4727</v>
      </c>
      <c r="X10" s="296">
        <f>'ごみ処理量内訳'!M10</f>
        <v>0</v>
      </c>
      <c r="Y10" s="296">
        <f>'資源化量内訳'!R10</f>
        <v>0</v>
      </c>
      <c r="Z10" s="296">
        <f>'資源化量内訳'!S10</f>
        <v>0</v>
      </c>
      <c r="AA10" s="296">
        <f>'資源化量内訳'!T10</f>
        <v>0</v>
      </c>
      <c r="AB10" s="296">
        <f>'資源化量内訳'!U10</f>
        <v>0</v>
      </c>
      <c r="AC10" s="296">
        <f>'資源化量内訳'!V10</f>
        <v>0</v>
      </c>
      <c r="AD10" s="296">
        <f>'資源化量内訳'!W10</f>
        <v>0</v>
      </c>
      <c r="AE10" s="296">
        <f>'資源化量内訳'!X10</f>
        <v>0</v>
      </c>
      <c r="AF10" s="296">
        <f>'資源化量内訳'!Y10</f>
        <v>0</v>
      </c>
      <c r="AG10" s="296">
        <f>'資源化量内訳'!Z10</f>
        <v>0</v>
      </c>
      <c r="AH10" s="296">
        <f>'資源化量内訳'!AA10</f>
        <v>0</v>
      </c>
      <c r="AI10" s="294">
        <f t="shared" si="5"/>
        <v>25262</v>
      </c>
      <c r="AJ10" s="297">
        <f t="shared" si="6"/>
        <v>98.95891061673659</v>
      </c>
      <c r="AK10" s="296">
        <f>'資源化量内訳'!AP10</f>
        <v>0</v>
      </c>
      <c r="AL10" s="296">
        <f>'資源化量内訳'!BC10</f>
        <v>0</v>
      </c>
      <c r="AM10" s="296">
        <f>'資源化量内訳'!BO10</f>
        <v>0</v>
      </c>
      <c r="AN10" s="296">
        <f>'資源化量内訳'!CA10</f>
        <v>0</v>
      </c>
      <c r="AO10" s="296">
        <f>'資源化量内訳'!CM10</f>
        <v>0</v>
      </c>
      <c r="AP10" s="296">
        <f>'資源化量内訳'!CY10</f>
        <v>0</v>
      </c>
      <c r="AQ10" s="296">
        <f>'資源化量内訳'!DL10</f>
        <v>4727</v>
      </c>
      <c r="AR10" s="294">
        <f t="shared" si="7"/>
        <v>4727</v>
      </c>
      <c r="AS10" s="297">
        <f t="shared" si="8"/>
        <v>18.71189929538437</v>
      </c>
      <c r="AT10" s="296">
        <f>'ごみ処理量内訳'!AI10</f>
        <v>263</v>
      </c>
      <c r="AU10" s="296">
        <f>'ごみ処理量内訳'!AJ10</f>
        <v>2335</v>
      </c>
      <c r="AV10" s="296">
        <f>'ごみ処理量内訳'!AK10</f>
        <v>166</v>
      </c>
      <c r="AW10" s="294">
        <f t="shared" si="9"/>
        <v>2764</v>
      </c>
    </row>
    <row r="11" spans="1:49" ht="13.5" customHeight="1">
      <c r="A11" s="416" t="s">
        <v>358</v>
      </c>
      <c r="B11" s="416">
        <v>4205</v>
      </c>
      <c r="C11" s="416" t="s">
        <v>406</v>
      </c>
      <c r="D11" s="294">
        <f t="shared" si="2"/>
        <v>66694</v>
      </c>
      <c r="E11" s="295">
        <v>66694</v>
      </c>
      <c r="F11" s="295"/>
      <c r="G11" s="296">
        <f>'ごみ搬入量内訳'!H11</f>
        <v>22622</v>
      </c>
      <c r="H11" s="296">
        <f>'ごみ搬入量内訳'!AG11</f>
        <v>1720</v>
      </c>
      <c r="I11" s="296">
        <f>'資源化量内訳'!DX11</f>
        <v>98</v>
      </c>
      <c r="J11" s="294">
        <f t="shared" si="3"/>
        <v>24440</v>
      </c>
      <c r="K11" s="294">
        <f t="shared" si="4"/>
        <v>1003.9719331512435</v>
      </c>
      <c r="L11" s="296">
        <f>IF($D11&gt;0,('ごみ搬入量内訳'!E11+I11)/$D11/365*10^6,0)</f>
        <v>743.284294535131</v>
      </c>
      <c r="M11" s="296">
        <f>IF($D11&gt;0,'ごみ搬入量内訳'!F11/$D11/365*10^6,0)</f>
        <v>260.68763861611257</v>
      </c>
      <c r="N11" s="296">
        <f>'ごみ搬入量内訳'!AH11</f>
        <v>0</v>
      </c>
      <c r="O11" s="296">
        <f>'ごみ処理量内訳'!E11</f>
        <v>19536</v>
      </c>
      <c r="P11" s="296">
        <f>'ごみ処理量内訳'!N11</f>
        <v>120</v>
      </c>
      <c r="Q11" s="296">
        <f>'ごみ処理量内訳'!F11</f>
        <v>4686</v>
      </c>
      <c r="R11" s="296">
        <f>'ごみ処理量内訳'!G11</f>
        <v>3122</v>
      </c>
      <c r="S11" s="296">
        <f>'ごみ処理量内訳'!H11</f>
        <v>0</v>
      </c>
      <c r="T11" s="296">
        <f>'ごみ処理量内訳'!I11</f>
        <v>0</v>
      </c>
      <c r="U11" s="296">
        <f>'ごみ処理量内訳'!J11</f>
        <v>0</v>
      </c>
      <c r="V11" s="296">
        <f>'ごみ処理量内訳'!K11</f>
        <v>0</v>
      </c>
      <c r="W11" s="296">
        <f>'ごみ処理量内訳'!L11</f>
        <v>1564</v>
      </c>
      <c r="X11" s="296">
        <f>'ごみ処理量内訳'!M11</f>
        <v>0</v>
      </c>
      <c r="Y11" s="296">
        <f>'資源化量内訳'!R11</f>
        <v>0</v>
      </c>
      <c r="Z11" s="296">
        <f>'資源化量内訳'!S11</f>
        <v>0</v>
      </c>
      <c r="AA11" s="296">
        <f>'資源化量内訳'!T11</f>
        <v>0</v>
      </c>
      <c r="AB11" s="296">
        <f>'資源化量内訳'!U11</f>
        <v>0</v>
      </c>
      <c r="AC11" s="296">
        <f>'資源化量内訳'!V11</f>
        <v>0</v>
      </c>
      <c r="AD11" s="296">
        <f>'資源化量内訳'!W11</f>
        <v>0</v>
      </c>
      <c r="AE11" s="296">
        <f>'資源化量内訳'!X11</f>
        <v>0</v>
      </c>
      <c r="AF11" s="296">
        <f>'資源化量内訳'!Y11</f>
        <v>0</v>
      </c>
      <c r="AG11" s="296">
        <f>'資源化量内訳'!Z11</f>
        <v>0</v>
      </c>
      <c r="AH11" s="296">
        <f>'資源化量内訳'!AA11</f>
        <v>0</v>
      </c>
      <c r="AI11" s="294">
        <f t="shared" si="5"/>
        <v>24342</v>
      </c>
      <c r="AJ11" s="297">
        <f t="shared" si="6"/>
        <v>99.5070248952428</v>
      </c>
      <c r="AK11" s="296">
        <f>'資源化量内訳'!AP11</f>
        <v>130</v>
      </c>
      <c r="AL11" s="296">
        <f>'資源化量内訳'!BC11</f>
        <v>1063</v>
      </c>
      <c r="AM11" s="296">
        <f>'資源化量内訳'!BO11</f>
        <v>0</v>
      </c>
      <c r="AN11" s="296">
        <f>'資源化量内訳'!CA11</f>
        <v>0</v>
      </c>
      <c r="AO11" s="296">
        <f>'資源化量内訳'!CM11</f>
        <v>0</v>
      </c>
      <c r="AP11" s="296">
        <f>'資源化量内訳'!CY11</f>
        <v>0</v>
      </c>
      <c r="AQ11" s="296">
        <f>'資源化量内訳'!DL11</f>
        <v>1645</v>
      </c>
      <c r="AR11" s="294">
        <f t="shared" si="7"/>
        <v>2838</v>
      </c>
      <c r="AS11" s="297">
        <f t="shared" si="8"/>
        <v>12.013093289689035</v>
      </c>
      <c r="AT11" s="296">
        <f>'ごみ処理量内訳'!AI11</f>
        <v>120</v>
      </c>
      <c r="AU11" s="296">
        <f>'ごみ処理量内訳'!AJ11</f>
        <v>2713</v>
      </c>
      <c r="AV11" s="296">
        <f>'ごみ処理量内訳'!AK11</f>
        <v>1260</v>
      </c>
      <c r="AW11" s="294">
        <f t="shared" si="9"/>
        <v>4093</v>
      </c>
    </row>
    <row r="12" spans="1:49" ht="13.5" customHeight="1">
      <c r="A12" s="416" t="s">
        <v>358</v>
      </c>
      <c r="B12" s="416">
        <v>4206</v>
      </c>
      <c r="C12" s="416" t="s">
        <v>407</v>
      </c>
      <c r="D12" s="294">
        <f t="shared" si="2"/>
        <v>39539</v>
      </c>
      <c r="E12" s="295">
        <v>39539</v>
      </c>
      <c r="F12" s="295"/>
      <c r="G12" s="296">
        <f>'ごみ搬入量内訳'!H12</f>
        <v>13088</v>
      </c>
      <c r="H12" s="296">
        <f>'ごみ搬入量内訳'!AG12</f>
        <v>530</v>
      </c>
      <c r="I12" s="296">
        <f>'資源化量内訳'!DX12</f>
        <v>348</v>
      </c>
      <c r="J12" s="294">
        <f t="shared" si="3"/>
        <v>13966</v>
      </c>
      <c r="K12" s="294">
        <f t="shared" si="4"/>
        <v>967.728412418881</v>
      </c>
      <c r="L12" s="296">
        <f>IF($D12&gt;0,('ごみ搬入量内訳'!E12+I12)/$D12/365*10^6,0)</f>
        <v>742.3916805567729</v>
      </c>
      <c r="M12" s="296">
        <f>IF($D12&gt;0,'ごみ搬入量内訳'!F12/$D12/365*10^6,0)</f>
        <v>225.33673186210805</v>
      </c>
      <c r="N12" s="296">
        <f>'ごみ搬入量内訳'!AH12</f>
        <v>0</v>
      </c>
      <c r="O12" s="296">
        <f>'ごみ処理量内訳'!E12</f>
        <v>10404</v>
      </c>
      <c r="P12" s="296">
        <f>'ごみ処理量内訳'!N12</f>
        <v>0</v>
      </c>
      <c r="Q12" s="296">
        <f>'ごみ処理量内訳'!F12</f>
        <v>3203</v>
      </c>
      <c r="R12" s="296">
        <f>'ごみ処理量内訳'!G12</f>
        <v>1579</v>
      </c>
      <c r="S12" s="296">
        <f>'ごみ処理量内訳'!H12</f>
        <v>0</v>
      </c>
      <c r="T12" s="296">
        <f>'ごみ処理量内訳'!I12</f>
        <v>0</v>
      </c>
      <c r="U12" s="296">
        <f>'ごみ処理量内訳'!J12</f>
        <v>471</v>
      </c>
      <c r="V12" s="296">
        <f>'ごみ処理量内訳'!K12</f>
        <v>0</v>
      </c>
      <c r="W12" s="296">
        <f>'ごみ処理量内訳'!L12</f>
        <v>1153</v>
      </c>
      <c r="X12" s="296">
        <f>'ごみ処理量内訳'!M12</f>
        <v>0</v>
      </c>
      <c r="Y12" s="296">
        <f>'資源化量内訳'!R12</f>
        <v>11</v>
      </c>
      <c r="Z12" s="296">
        <f>'資源化量内訳'!S12</f>
        <v>0</v>
      </c>
      <c r="AA12" s="296">
        <f>'資源化量内訳'!T12</f>
        <v>0</v>
      </c>
      <c r="AB12" s="296">
        <f>'資源化量内訳'!U12</f>
        <v>0</v>
      </c>
      <c r="AC12" s="296">
        <f>'資源化量内訳'!V12</f>
        <v>0</v>
      </c>
      <c r="AD12" s="296">
        <f>'資源化量内訳'!W12</f>
        <v>0</v>
      </c>
      <c r="AE12" s="296">
        <f>'資源化量内訳'!X12</f>
        <v>0</v>
      </c>
      <c r="AF12" s="296">
        <f>'資源化量内訳'!Y12</f>
        <v>0</v>
      </c>
      <c r="AG12" s="296">
        <f>'資源化量内訳'!Z12</f>
        <v>0</v>
      </c>
      <c r="AH12" s="296">
        <f>'資源化量内訳'!AA12</f>
        <v>11</v>
      </c>
      <c r="AI12" s="294">
        <f t="shared" si="5"/>
        <v>13618</v>
      </c>
      <c r="AJ12" s="297">
        <f t="shared" si="6"/>
        <v>100</v>
      </c>
      <c r="AK12" s="296">
        <f>'資源化量内訳'!AP12</f>
        <v>0</v>
      </c>
      <c r="AL12" s="296">
        <f>'資源化量内訳'!BC12</f>
        <v>1040</v>
      </c>
      <c r="AM12" s="296">
        <f>'資源化量内訳'!BO12</f>
        <v>0</v>
      </c>
      <c r="AN12" s="296">
        <f>'資源化量内訳'!CA12</f>
        <v>0</v>
      </c>
      <c r="AO12" s="296">
        <f>'資源化量内訳'!CM12</f>
        <v>44</v>
      </c>
      <c r="AP12" s="296">
        <f>'資源化量内訳'!CY12</f>
        <v>0</v>
      </c>
      <c r="AQ12" s="296">
        <f>'資源化量内訳'!DL12</f>
        <v>1153</v>
      </c>
      <c r="AR12" s="294">
        <f t="shared" si="7"/>
        <v>2237</v>
      </c>
      <c r="AS12" s="297">
        <f t="shared" si="8"/>
        <v>18.587999427180296</v>
      </c>
      <c r="AT12" s="296">
        <f>'ごみ処理量内訳'!AI12</f>
        <v>0</v>
      </c>
      <c r="AU12" s="296">
        <f>'ごみ処理量内訳'!AJ12</f>
        <v>1331</v>
      </c>
      <c r="AV12" s="296">
        <f>'ごみ処理量内訳'!AK12</f>
        <v>539</v>
      </c>
      <c r="AW12" s="294">
        <f t="shared" si="9"/>
        <v>1870</v>
      </c>
    </row>
    <row r="13" spans="1:49" ht="13.5" customHeight="1">
      <c r="A13" s="416" t="s">
        <v>358</v>
      </c>
      <c r="B13" s="416">
        <v>4207</v>
      </c>
      <c r="C13" s="416" t="s">
        <v>408</v>
      </c>
      <c r="D13" s="294">
        <f t="shared" si="2"/>
        <v>68651</v>
      </c>
      <c r="E13" s="295">
        <v>68651</v>
      </c>
      <c r="F13" s="295"/>
      <c r="G13" s="296">
        <f>'ごみ搬入量内訳'!H13</f>
        <v>21596</v>
      </c>
      <c r="H13" s="296">
        <f>'ごみ搬入量内訳'!AG13</f>
        <v>1821</v>
      </c>
      <c r="I13" s="296">
        <f>'資源化量内訳'!DX13</f>
        <v>1034</v>
      </c>
      <c r="J13" s="294">
        <f t="shared" si="3"/>
        <v>24451</v>
      </c>
      <c r="K13" s="294">
        <f t="shared" si="4"/>
        <v>975.7911916197932</v>
      </c>
      <c r="L13" s="296">
        <f>IF($D13&gt;0,('ごみ搬入量内訳'!E13+I13)/$D13/365*10^6,0)</f>
        <v>741.2916193340827</v>
      </c>
      <c r="M13" s="296">
        <f>IF($D13&gt;0,'ごみ搬入量内訳'!F13/$D13/365*10^6,0)</f>
        <v>234.49957228571031</v>
      </c>
      <c r="N13" s="296">
        <f>'ごみ搬入量内訳'!AH13</f>
        <v>0</v>
      </c>
      <c r="O13" s="296">
        <f>'ごみ処理量内訳'!E13</f>
        <v>18043</v>
      </c>
      <c r="P13" s="296">
        <f>'ごみ処理量内訳'!N13</f>
        <v>0</v>
      </c>
      <c r="Q13" s="296">
        <f>'ごみ処理量内訳'!F13</f>
        <v>5374</v>
      </c>
      <c r="R13" s="296">
        <f>'ごみ処理量内訳'!G13</f>
        <v>600</v>
      </c>
      <c r="S13" s="296">
        <f>'ごみ処理量内訳'!H13</f>
        <v>0</v>
      </c>
      <c r="T13" s="296">
        <f>'ごみ処理量内訳'!I13</f>
        <v>0</v>
      </c>
      <c r="U13" s="296">
        <f>'ごみ処理量内訳'!J13</f>
        <v>0</v>
      </c>
      <c r="V13" s="296">
        <f>'ごみ処理量内訳'!K13</f>
        <v>0</v>
      </c>
      <c r="W13" s="296">
        <f>'ごみ処理量内訳'!L13</f>
        <v>4774</v>
      </c>
      <c r="X13" s="296">
        <f>'ごみ処理量内訳'!M13</f>
        <v>0</v>
      </c>
      <c r="Y13" s="296">
        <f>'資源化量内訳'!R13</f>
        <v>0</v>
      </c>
      <c r="Z13" s="296">
        <f>'資源化量内訳'!S13</f>
        <v>0</v>
      </c>
      <c r="AA13" s="296">
        <f>'資源化量内訳'!T13</f>
        <v>0</v>
      </c>
      <c r="AB13" s="296">
        <f>'資源化量内訳'!U13</f>
        <v>0</v>
      </c>
      <c r="AC13" s="296">
        <f>'資源化量内訳'!V13</f>
        <v>0</v>
      </c>
      <c r="AD13" s="296">
        <f>'資源化量内訳'!W13</f>
        <v>0</v>
      </c>
      <c r="AE13" s="296">
        <f>'資源化量内訳'!X13</f>
        <v>0</v>
      </c>
      <c r="AF13" s="296">
        <f>'資源化量内訳'!Y13</f>
        <v>0</v>
      </c>
      <c r="AG13" s="296">
        <f>'資源化量内訳'!Z13</f>
        <v>0</v>
      </c>
      <c r="AH13" s="296">
        <f>'資源化量内訳'!AA13</f>
        <v>0</v>
      </c>
      <c r="AI13" s="294">
        <f t="shared" si="5"/>
        <v>23417</v>
      </c>
      <c r="AJ13" s="297">
        <f t="shared" si="6"/>
        <v>100</v>
      </c>
      <c r="AK13" s="296">
        <f>'資源化量内訳'!AP13</f>
        <v>0</v>
      </c>
      <c r="AL13" s="296">
        <f>'資源化量内訳'!BC13</f>
        <v>421</v>
      </c>
      <c r="AM13" s="296">
        <f>'資源化量内訳'!BO13</f>
        <v>0</v>
      </c>
      <c r="AN13" s="296">
        <f>'資源化量内訳'!CA13</f>
        <v>0</v>
      </c>
      <c r="AO13" s="296">
        <f>'資源化量内訳'!CM13</f>
        <v>0</v>
      </c>
      <c r="AP13" s="296">
        <f>'資源化量内訳'!CY13</f>
        <v>0</v>
      </c>
      <c r="AQ13" s="296">
        <f>'資源化量内訳'!DL13</f>
        <v>4320</v>
      </c>
      <c r="AR13" s="294">
        <f t="shared" si="7"/>
        <v>4741</v>
      </c>
      <c r="AS13" s="297">
        <f t="shared" si="8"/>
        <v>23.61866590323504</v>
      </c>
      <c r="AT13" s="296">
        <f>'ごみ処理量内訳'!AI13</f>
        <v>0</v>
      </c>
      <c r="AU13" s="296">
        <f>'ごみ処理量内訳'!AJ13</f>
        <v>3077</v>
      </c>
      <c r="AV13" s="296">
        <f>'ごみ処理量内訳'!AK13</f>
        <v>0</v>
      </c>
      <c r="AW13" s="294">
        <f t="shared" si="9"/>
        <v>3077</v>
      </c>
    </row>
    <row r="14" spans="1:49" ht="13.5" customHeight="1">
      <c r="A14" s="416" t="s">
        <v>358</v>
      </c>
      <c r="B14" s="416">
        <v>4208</v>
      </c>
      <c r="C14" s="416" t="s">
        <v>409</v>
      </c>
      <c r="D14" s="294">
        <f t="shared" si="2"/>
        <v>33170</v>
      </c>
      <c r="E14" s="295">
        <v>33170</v>
      </c>
      <c r="F14" s="295"/>
      <c r="G14" s="296">
        <f>'ごみ搬入量内訳'!H14</f>
        <v>9870</v>
      </c>
      <c r="H14" s="296">
        <f>'ごみ搬入量内訳'!AG14</f>
        <v>501</v>
      </c>
      <c r="I14" s="296">
        <f>'資源化量内訳'!DX14</f>
        <v>0</v>
      </c>
      <c r="J14" s="294">
        <f t="shared" si="3"/>
        <v>10371</v>
      </c>
      <c r="K14" s="294">
        <f t="shared" si="4"/>
        <v>856.6083397689777</v>
      </c>
      <c r="L14" s="296">
        <f>IF($D14&gt;0,('ごみ搬入量内訳'!E14+I14)/$D14/365*10^6,0)</f>
        <v>664.8192582008004</v>
      </c>
      <c r="M14" s="296">
        <f>IF($D14&gt;0,'ごみ搬入量内訳'!F14/$D14/365*10^6,0)</f>
        <v>191.7890815681772</v>
      </c>
      <c r="N14" s="296">
        <f>'ごみ搬入量内訳'!AH14</f>
        <v>0</v>
      </c>
      <c r="O14" s="296">
        <f>'ごみ処理量内訳'!E14</f>
        <v>8011</v>
      </c>
      <c r="P14" s="296">
        <f>'ごみ処理量内訳'!N14</f>
        <v>0</v>
      </c>
      <c r="Q14" s="296">
        <f>'ごみ処理量内訳'!F14</f>
        <v>2350</v>
      </c>
      <c r="R14" s="296">
        <f>'ごみ処理量内訳'!G14</f>
        <v>1271</v>
      </c>
      <c r="S14" s="296">
        <f>'ごみ処理量内訳'!H14</f>
        <v>0</v>
      </c>
      <c r="T14" s="296">
        <f>'ごみ処理量内訳'!I14</f>
        <v>0</v>
      </c>
      <c r="U14" s="296">
        <f>'ごみ処理量内訳'!J14</f>
        <v>0</v>
      </c>
      <c r="V14" s="296">
        <f>'ごみ処理量内訳'!K14</f>
        <v>0</v>
      </c>
      <c r="W14" s="296">
        <f>'ごみ処理量内訳'!L14</f>
        <v>1079</v>
      </c>
      <c r="X14" s="296">
        <f>'ごみ処理量内訳'!M14</f>
        <v>0</v>
      </c>
      <c r="Y14" s="296">
        <f>'資源化量内訳'!R14</f>
        <v>10</v>
      </c>
      <c r="Z14" s="296">
        <f>'資源化量内訳'!S14</f>
        <v>0</v>
      </c>
      <c r="AA14" s="296">
        <f>'資源化量内訳'!T14</f>
        <v>0</v>
      </c>
      <c r="AB14" s="296">
        <f>'資源化量内訳'!U14</f>
        <v>0</v>
      </c>
      <c r="AC14" s="296">
        <f>'資源化量内訳'!V14</f>
        <v>0</v>
      </c>
      <c r="AD14" s="296">
        <f>'資源化量内訳'!W14</f>
        <v>0</v>
      </c>
      <c r="AE14" s="296">
        <f>'資源化量内訳'!X14</f>
        <v>0</v>
      </c>
      <c r="AF14" s="296">
        <f>'資源化量内訳'!Y14</f>
        <v>0</v>
      </c>
      <c r="AG14" s="296">
        <f>'資源化量内訳'!Z14</f>
        <v>0</v>
      </c>
      <c r="AH14" s="296">
        <f>'資源化量内訳'!AA14</f>
        <v>10</v>
      </c>
      <c r="AI14" s="294">
        <f t="shared" si="5"/>
        <v>10371</v>
      </c>
      <c r="AJ14" s="297">
        <f t="shared" si="6"/>
        <v>100</v>
      </c>
      <c r="AK14" s="296">
        <f>'資源化量内訳'!AP14</f>
        <v>0</v>
      </c>
      <c r="AL14" s="296">
        <f>'資源化量内訳'!BC14</f>
        <v>868</v>
      </c>
      <c r="AM14" s="296">
        <f>'資源化量内訳'!BO14</f>
        <v>0</v>
      </c>
      <c r="AN14" s="296">
        <f>'資源化量内訳'!CA14</f>
        <v>0</v>
      </c>
      <c r="AO14" s="296">
        <f>'資源化量内訳'!CM14</f>
        <v>0</v>
      </c>
      <c r="AP14" s="296">
        <f>'資源化量内訳'!CY14</f>
        <v>0</v>
      </c>
      <c r="AQ14" s="296">
        <f>'資源化量内訳'!DL14</f>
        <v>1079</v>
      </c>
      <c r="AR14" s="294">
        <f t="shared" si="7"/>
        <v>1947</v>
      </c>
      <c r="AS14" s="297">
        <f t="shared" si="8"/>
        <v>18.86992575450776</v>
      </c>
      <c r="AT14" s="296">
        <f>'ごみ処理量内訳'!AI14</f>
        <v>0</v>
      </c>
      <c r="AU14" s="296">
        <f>'ごみ処理量内訳'!AJ14</f>
        <v>1025</v>
      </c>
      <c r="AV14" s="296">
        <f>'ごみ処理量内訳'!AK14</f>
        <v>403</v>
      </c>
      <c r="AW14" s="294">
        <f t="shared" si="9"/>
        <v>1428</v>
      </c>
    </row>
    <row r="15" spans="1:49" ht="13.5" customHeight="1">
      <c r="A15" s="416" t="s">
        <v>358</v>
      </c>
      <c r="B15" s="416">
        <v>4209</v>
      </c>
      <c r="C15" s="416" t="s">
        <v>410</v>
      </c>
      <c r="D15" s="294">
        <f t="shared" si="2"/>
        <v>62708</v>
      </c>
      <c r="E15" s="295">
        <v>62708</v>
      </c>
      <c r="F15" s="295"/>
      <c r="G15" s="296">
        <f>'ごみ搬入量内訳'!H15</f>
        <v>22648</v>
      </c>
      <c r="H15" s="296">
        <f>'ごみ搬入量内訳'!AG15</f>
        <v>1729</v>
      </c>
      <c r="I15" s="296">
        <f>'資源化量内訳'!DX15</f>
        <v>676</v>
      </c>
      <c r="J15" s="294">
        <f t="shared" si="3"/>
        <v>25053</v>
      </c>
      <c r="K15" s="294">
        <f t="shared" si="4"/>
        <v>1094.5709664537787</v>
      </c>
      <c r="L15" s="296">
        <f>IF($D15&gt;0,('ごみ搬入量内訳'!E15+I15)/$D15/365*10^6,0)</f>
        <v>787.9967249814534</v>
      </c>
      <c r="M15" s="296">
        <f>IF($D15&gt;0,'ごみ搬入量内訳'!F15/$D15/365*10^6,0)</f>
        <v>306.5742414723253</v>
      </c>
      <c r="N15" s="296">
        <f>'ごみ搬入量内訳'!AH15</f>
        <v>0</v>
      </c>
      <c r="O15" s="296">
        <f>'ごみ処理量内訳'!E15</f>
        <v>20422</v>
      </c>
      <c r="P15" s="296">
        <f>'ごみ処理量内訳'!N15</f>
        <v>87</v>
      </c>
      <c r="Q15" s="296">
        <f>'ごみ処理量内訳'!F15</f>
        <v>3855</v>
      </c>
      <c r="R15" s="296">
        <f>'ごみ処理量内訳'!G15</f>
        <v>1089</v>
      </c>
      <c r="S15" s="296">
        <f>'ごみ処理量内訳'!H15</f>
        <v>0</v>
      </c>
      <c r="T15" s="296">
        <f>'ごみ処理量内訳'!I15</f>
        <v>0</v>
      </c>
      <c r="U15" s="296">
        <f>'ごみ処理量内訳'!J15</f>
        <v>0</v>
      </c>
      <c r="V15" s="296">
        <f>'ごみ処理量内訳'!K15</f>
        <v>0</v>
      </c>
      <c r="W15" s="296">
        <f>'ごみ処理量内訳'!L15</f>
        <v>2766</v>
      </c>
      <c r="X15" s="296">
        <f>'ごみ処理量内訳'!M15</f>
        <v>0</v>
      </c>
      <c r="Y15" s="296">
        <f>'資源化量内訳'!R15</f>
        <v>13</v>
      </c>
      <c r="Z15" s="296">
        <f>'資源化量内訳'!S15</f>
        <v>0</v>
      </c>
      <c r="AA15" s="296">
        <f>'資源化量内訳'!T15</f>
        <v>0</v>
      </c>
      <c r="AB15" s="296">
        <f>'資源化量内訳'!U15</f>
        <v>0</v>
      </c>
      <c r="AC15" s="296">
        <f>'資源化量内訳'!V15</f>
        <v>0</v>
      </c>
      <c r="AD15" s="296">
        <f>'資源化量内訳'!W15</f>
        <v>0</v>
      </c>
      <c r="AE15" s="296">
        <f>'資源化量内訳'!X15</f>
        <v>0</v>
      </c>
      <c r="AF15" s="296">
        <f>'資源化量内訳'!Y15</f>
        <v>0</v>
      </c>
      <c r="AG15" s="296">
        <f>'資源化量内訳'!Z15</f>
        <v>0</v>
      </c>
      <c r="AH15" s="296">
        <f>'資源化量内訳'!AA15</f>
        <v>13</v>
      </c>
      <c r="AI15" s="294">
        <f t="shared" si="5"/>
        <v>24377</v>
      </c>
      <c r="AJ15" s="297">
        <f t="shared" si="6"/>
        <v>99.64310620667021</v>
      </c>
      <c r="AK15" s="296">
        <f>'資源化量内訳'!AP15</f>
        <v>0</v>
      </c>
      <c r="AL15" s="296">
        <f>'資源化量内訳'!BC15</f>
        <v>104</v>
      </c>
      <c r="AM15" s="296">
        <f>'資源化量内訳'!BO15</f>
        <v>0</v>
      </c>
      <c r="AN15" s="296">
        <f>'資源化量内訳'!CA15</f>
        <v>0</v>
      </c>
      <c r="AO15" s="296">
        <f>'資源化量内訳'!CM15</f>
        <v>0</v>
      </c>
      <c r="AP15" s="296">
        <f>'資源化量内訳'!CY15</f>
        <v>0</v>
      </c>
      <c r="AQ15" s="296">
        <f>'資源化量内訳'!DL15</f>
        <v>2661</v>
      </c>
      <c r="AR15" s="294">
        <f t="shared" si="7"/>
        <v>2765</v>
      </c>
      <c r="AS15" s="297">
        <f t="shared" si="8"/>
        <v>13.786772043268272</v>
      </c>
      <c r="AT15" s="296">
        <f>'ごみ処理量内訳'!AI15</f>
        <v>87</v>
      </c>
      <c r="AU15" s="296">
        <f>'ごみ処理量内訳'!AJ15</f>
        <v>2936</v>
      </c>
      <c r="AV15" s="296">
        <f>'ごみ処理量内訳'!AK15</f>
        <v>622</v>
      </c>
      <c r="AW15" s="294">
        <f t="shared" si="9"/>
        <v>3645</v>
      </c>
    </row>
    <row r="16" spans="1:49" ht="13.5" customHeight="1">
      <c r="A16" s="416" t="s">
        <v>358</v>
      </c>
      <c r="B16" s="416">
        <v>4211</v>
      </c>
      <c r="C16" s="416" t="s">
        <v>411</v>
      </c>
      <c r="D16" s="294">
        <f t="shared" si="2"/>
        <v>44067</v>
      </c>
      <c r="E16" s="295">
        <v>44067</v>
      </c>
      <c r="F16" s="295"/>
      <c r="G16" s="296">
        <f>'ごみ搬入量内訳'!H16</f>
        <v>15163</v>
      </c>
      <c r="H16" s="296">
        <f>'ごみ搬入量内訳'!AG16</f>
        <v>1008</v>
      </c>
      <c r="I16" s="296">
        <f>'資源化量内訳'!DX16</f>
        <v>725</v>
      </c>
      <c r="J16" s="294">
        <f t="shared" si="3"/>
        <v>16896</v>
      </c>
      <c r="K16" s="294">
        <f t="shared" si="4"/>
        <v>1050.4552376813515</v>
      </c>
      <c r="L16" s="296">
        <f>IF($D16&gt;0,('ごみ搬入量内訳'!E16+I16)/$D16/365*10^6,0)</f>
        <v>810.9071771471274</v>
      </c>
      <c r="M16" s="296">
        <f>IF($D16&gt;0,'ごみ搬入量内訳'!F16/$D16/365*10^6,0)</f>
        <v>239.54806053422385</v>
      </c>
      <c r="N16" s="296">
        <f>'ごみ搬入量内訳'!AH16</f>
        <v>0</v>
      </c>
      <c r="O16" s="296">
        <f>'ごみ処理量内訳'!E16</f>
        <v>12118</v>
      </c>
      <c r="P16" s="296">
        <f>'ごみ処理量内訳'!N16</f>
        <v>27</v>
      </c>
      <c r="Q16" s="296">
        <f>'ごみ処理量内訳'!F16</f>
        <v>4045</v>
      </c>
      <c r="R16" s="296">
        <f>'ごみ処理量内訳'!G16</f>
        <v>49</v>
      </c>
      <c r="S16" s="296">
        <f>'ごみ処理量内訳'!H16</f>
        <v>0</v>
      </c>
      <c r="T16" s="296">
        <f>'ごみ処理量内訳'!I16</f>
        <v>0</v>
      </c>
      <c r="U16" s="296">
        <f>'ごみ処理量内訳'!J16</f>
        <v>0</v>
      </c>
      <c r="V16" s="296">
        <f>'ごみ処理量内訳'!K16</f>
        <v>0</v>
      </c>
      <c r="W16" s="296">
        <f>'ごみ処理量内訳'!L16</f>
        <v>3996</v>
      </c>
      <c r="X16" s="296">
        <f>'ごみ処理量内訳'!M16</f>
        <v>0</v>
      </c>
      <c r="Y16" s="296">
        <f>'資源化量内訳'!R16</f>
        <v>0</v>
      </c>
      <c r="Z16" s="296">
        <f>'資源化量内訳'!S16</f>
        <v>0</v>
      </c>
      <c r="AA16" s="296">
        <f>'資源化量内訳'!T16</f>
        <v>0</v>
      </c>
      <c r="AB16" s="296">
        <f>'資源化量内訳'!U16</f>
        <v>0</v>
      </c>
      <c r="AC16" s="296">
        <f>'資源化量内訳'!V16</f>
        <v>0</v>
      </c>
      <c r="AD16" s="296">
        <f>'資源化量内訳'!W16</f>
        <v>0</v>
      </c>
      <c r="AE16" s="296">
        <f>'資源化量内訳'!X16</f>
        <v>0</v>
      </c>
      <c r="AF16" s="296">
        <f>'資源化量内訳'!Y16</f>
        <v>0</v>
      </c>
      <c r="AG16" s="296">
        <f>'資源化量内訳'!Z16</f>
        <v>0</v>
      </c>
      <c r="AH16" s="296">
        <f>'資源化量内訳'!AA16</f>
        <v>0</v>
      </c>
      <c r="AI16" s="294">
        <f t="shared" si="5"/>
        <v>16190</v>
      </c>
      <c r="AJ16" s="297">
        <f t="shared" si="6"/>
        <v>99.83323038912908</v>
      </c>
      <c r="AK16" s="296">
        <f>'資源化量内訳'!AP16</f>
        <v>0</v>
      </c>
      <c r="AL16" s="296">
        <f>'資源化量内訳'!BC16</f>
        <v>327</v>
      </c>
      <c r="AM16" s="296">
        <f>'資源化量内訳'!BO16</f>
        <v>0</v>
      </c>
      <c r="AN16" s="296">
        <f>'資源化量内訳'!CA16</f>
        <v>0</v>
      </c>
      <c r="AO16" s="296">
        <f>'資源化量内訳'!CM16</f>
        <v>0</v>
      </c>
      <c r="AP16" s="296">
        <f>'資源化量内訳'!CY16</f>
        <v>0</v>
      </c>
      <c r="AQ16" s="296">
        <f>'資源化量内訳'!DL16</f>
        <v>2470</v>
      </c>
      <c r="AR16" s="294">
        <f t="shared" si="7"/>
        <v>2797</v>
      </c>
      <c r="AS16" s="297">
        <f t="shared" si="8"/>
        <v>20.821755838013598</v>
      </c>
      <c r="AT16" s="296">
        <f>'ごみ処理量内訳'!AI16</f>
        <v>27</v>
      </c>
      <c r="AU16" s="296">
        <f>'ごみ処理量内訳'!AJ16</f>
        <v>2005</v>
      </c>
      <c r="AV16" s="296">
        <f>'ごみ処理量内訳'!AK16</f>
        <v>0</v>
      </c>
      <c r="AW16" s="294">
        <f t="shared" si="9"/>
        <v>2032</v>
      </c>
    </row>
    <row r="17" spans="1:49" ht="13.5" customHeight="1">
      <c r="A17" s="416" t="s">
        <v>358</v>
      </c>
      <c r="B17" s="416">
        <v>4212</v>
      </c>
      <c r="C17" s="416" t="s">
        <v>412</v>
      </c>
      <c r="D17" s="294">
        <f t="shared" si="2"/>
        <v>90570</v>
      </c>
      <c r="E17" s="295">
        <v>90570</v>
      </c>
      <c r="F17" s="295"/>
      <c r="G17" s="296">
        <f>'ごみ搬入量内訳'!H17</f>
        <v>20711</v>
      </c>
      <c r="H17" s="296">
        <f>'ごみ搬入量内訳'!AG17</f>
        <v>3566</v>
      </c>
      <c r="I17" s="296">
        <f>'資源化量内訳'!DX17</f>
        <v>115</v>
      </c>
      <c r="J17" s="294">
        <f t="shared" si="3"/>
        <v>24392</v>
      </c>
      <c r="K17" s="294">
        <f t="shared" si="4"/>
        <v>737.8535636554485</v>
      </c>
      <c r="L17" s="296">
        <f>IF($D17&gt;0,('ごみ搬入量内訳'!E17+I17)/$D17/365*10^6,0)</f>
        <v>479.79236524840394</v>
      </c>
      <c r="M17" s="296">
        <f>IF($D17&gt;0,'ごみ搬入量内訳'!F17/$D17/365*10^6,0)</f>
        <v>258.0611984070446</v>
      </c>
      <c r="N17" s="296">
        <f>'ごみ搬入量内訳'!AH17</f>
        <v>0</v>
      </c>
      <c r="O17" s="296">
        <f>'ごみ処理量内訳'!E17</f>
        <v>16782</v>
      </c>
      <c r="P17" s="296">
        <f>'ごみ処理量内訳'!N17</f>
        <v>515</v>
      </c>
      <c r="Q17" s="296">
        <f>'ごみ処理量内訳'!F17</f>
        <v>6980</v>
      </c>
      <c r="R17" s="296">
        <f>'ごみ処理量内訳'!G17</f>
        <v>3973</v>
      </c>
      <c r="S17" s="296">
        <f>'ごみ処理量内訳'!H17</f>
        <v>0</v>
      </c>
      <c r="T17" s="296">
        <f>'ごみ処理量内訳'!I17</f>
        <v>0</v>
      </c>
      <c r="U17" s="296">
        <f>'ごみ処理量内訳'!J17</f>
        <v>0</v>
      </c>
      <c r="V17" s="296">
        <f>'ごみ処理量内訳'!K17</f>
        <v>0</v>
      </c>
      <c r="W17" s="296">
        <f>'ごみ処理量内訳'!L17</f>
        <v>3007</v>
      </c>
      <c r="X17" s="296">
        <f>'ごみ処理量内訳'!M17</f>
        <v>0</v>
      </c>
      <c r="Y17" s="296">
        <f>'資源化量内訳'!R17</f>
        <v>0</v>
      </c>
      <c r="Z17" s="296">
        <f>'資源化量内訳'!S17</f>
        <v>0</v>
      </c>
      <c r="AA17" s="296">
        <f>'資源化量内訳'!T17</f>
        <v>0</v>
      </c>
      <c r="AB17" s="296">
        <f>'資源化量内訳'!U17</f>
        <v>0</v>
      </c>
      <c r="AC17" s="296">
        <f>'資源化量内訳'!V17</f>
        <v>0</v>
      </c>
      <c r="AD17" s="296">
        <f>'資源化量内訳'!W17</f>
        <v>0</v>
      </c>
      <c r="AE17" s="296">
        <f>'資源化量内訳'!X17</f>
        <v>0</v>
      </c>
      <c r="AF17" s="296">
        <f>'資源化量内訳'!Y17</f>
        <v>0</v>
      </c>
      <c r="AG17" s="296">
        <f>'資源化量内訳'!Z17</f>
        <v>0</v>
      </c>
      <c r="AH17" s="296">
        <f>'資源化量内訳'!AA17</f>
        <v>0</v>
      </c>
      <c r="AI17" s="294">
        <f t="shared" si="5"/>
        <v>24277</v>
      </c>
      <c r="AJ17" s="297">
        <f t="shared" si="6"/>
        <v>97.87865057461795</v>
      </c>
      <c r="AK17" s="296">
        <f>'資源化量内訳'!AP17</f>
        <v>78</v>
      </c>
      <c r="AL17" s="296">
        <f>'資源化量内訳'!BC17</f>
        <v>969</v>
      </c>
      <c r="AM17" s="296">
        <f>'資源化量内訳'!BO17</f>
        <v>0</v>
      </c>
      <c r="AN17" s="296">
        <f>'資源化量内訳'!CA17</f>
        <v>0</v>
      </c>
      <c r="AO17" s="296">
        <f>'資源化量内訳'!CM17</f>
        <v>0</v>
      </c>
      <c r="AP17" s="296">
        <f>'資源化量内訳'!CY17</f>
        <v>0</v>
      </c>
      <c r="AQ17" s="296">
        <f>'資源化量内訳'!DL17</f>
        <v>2975</v>
      </c>
      <c r="AR17" s="294">
        <f t="shared" si="7"/>
        <v>4022</v>
      </c>
      <c r="AS17" s="297">
        <f t="shared" si="8"/>
        <v>16.960478845523124</v>
      </c>
      <c r="AT17" s="296">
        <f>'ごみ処理量内訳'!AI17</f>
        <v>515</v>
      </c>
      <c r="AU17" s="296">
        <f>'ごみ処理量内訳'!AJ17</f>
        <v>1145</v>
      </c>
      <c r="AV17" s="296">
        <f>'ごみ処理量内訳'!AK17</f>
        <v>1152</v>
      </c>
      <c r="AW17" s="294">
        <f t="shared" si="9"/>
        <v>2812</v>
      </c>
    </row>
    <row r="18" spans="1:49" ht="13.5" customHeight="1">
      <c r="A18" s="416" t="s">
        <v>358</v>
      </c>
      <c r="B18" s="416">
        <v>4213</v>
      </c>
      <c r="C18" s="416" t="s">
        <v>413</v>
      </c>
      <c r="D18" s="294">
        <f t="shared" si="2"/>
        <v>81191</v>
      </c>
      <c r="E18" s="295">
        <v>81191</v>
      </c>
      <c r="F18" s="295"/>
      <c r="G18" s="296">
        <f>'ごみ搬入量内訳'!H18</f>
        <v>19538</v>
      </c>
      <c r="H18" s="296">
        <f>'ごみ搬入量内訳'!AG18</f>
        <v>1424</v>
      </c>
      <c r="I18" s="296">
        <f>'資源化量内訳'!DX18</f>
        <v>0</v>
      </c>
      <c r="J18" s="294">
        <f t="shared" si="3"/>
        <v>20962</v>
      </c>
      <c r="K18" s="294">
        <f t="shared" si="4"/>
        <v>707.3460973051369</v>
      </c>
      <c r="L18" s="296">
        <f>IF($D18&gt;0,('ごみ搬入量内訳'!E18+I18)/$D18/365*10^6,0)</f>
        <v>553.4725068218136</v>
      </c>
      <c r="M18" s="296">
        <f>IF($D18&gt;0,'ごみ搬入量内訳'!F18/$D18/365*10^6,0)</f>
        <v>153.87359048332334</v>
      </c>
      <c r="N18" s="296">
        <f>'ごみ搬入量内訳'!AH18</f>
        <v>0</v>
      </c>
      <c r="O18" s="296">
        <f>'ごみ処理量内訳'!E18</f>
        <v>16804</v>
      </c>
      <c r="P18" s="296">
        <f>'ごみ処理量内訳'!N18</f>
        <v>0</v>
      </c>
      <c r="Q18" s="296">
        <f>'ごみ処理量内訳'!F18</f>
        <v>1693</v>
      </c>
      <c r="R18" s="296">
        <f>'ごみ処理量内訳'!G18</f>
        <v>1693</v>
      </c>
      <c r="S18" s="296">
        <f>'ごみ処理量内訳'!H18</f>
        <v>0</v>
      </c>
      <c r="T18" s="296">
        <f>'ごみ処理量内訳'!I18</f>
        <v>0</v>
      </c>
      <c r="U18" s="296">
        <f>'ごみ処理量内訳'!J18</f>
        <v>0</v>
      </c>
      <c r="V18" s="296">
        <f>'ごみ処理量内訳'!K18</f>
        <v>0</v>
      </c>
      <c r="W18" s="296">
        <f>'ごみ処理量内訳'!L18</f>
        <v>0</v>
      </c>
      <c r="X18" s="296">
        <f>'ごみ処理量内訳'!M18</f>
        <v>0</v>
      </c>
      <c r="Y18" s="296">
        <f>'資源化量内訳'!R18</f>
        <v>2464</v>
      </c>
      <c r="Z18" s="296">
        <f>'資源化量内訳'!S18</f>
        <v>1406</v>
      </c>
      <c r="AA18" s="296">
        <f>'資源化量内訳'!T18</f>
        <v>204</v>
      </c>
      <c r="AB18" s="296">
        <f>'資源化量内訳'!U18</f>
        <v>733</v>
      </c>
      <c r="AC18" s="296">
        <f>'資源化量内訳'!V18</f>
        <v>121</v>
      </c>
      <c r="AD18" s="296">
        <f>'資源化量内訳'!W18</f>
        <v>0</v>
      </c>
      <c r="AE18" s="296">
        <f>'資源化量内訳'!X18</f>
        <v>0</v>
      </c>
      <c r="AF18" s="296">
        <f>'資源化量内訳'!Y18</f>
        <v>0</v>
      </c>
      <c r="AG18" s="296">
        <f>'資源化量内訳'!Z18</f>
        <v>0</v>
      </c>
      <c r="AH18" s="296">
        <f>'資源化量内訳'!AA18</f>
        <v>0</v>
      </c>
      <c r="AI18" s="294">
        <f t="shared" si="5"/>
        <v>20961</v>
      </c>
      <c r="AJ18" s="297">
        <f t="shared" si="6"/>
        <v>100</v>
      </c>
      <c r="AK18" s="296">
        <f>'資源化量内訳'!AP18</f>
        <v>123</v>
      </c>
      <c r="AL18" s="296">
        <f>'資源化量内訳'!BC18</f>
        <v>311</v>
      </c>
      <c r="AM18" s="296">
        <f>'資源化量内訳'!BO18</f>
        <v>0</v>
      </c>
      <c r="AN18" s="296">
        <f>'資源化量内訳'!CA18</f>
        <v>0</v>
      </c>
      <c r="AO18" s="296">
        <f>'資源化量内訳'!CM18</f>
        <v>0</v>
      </c>
      <c r="AP18" s="296">
        <f>'資源化量内訳'!CY18</f>
        <v>0</v>
      </c>
      <c r="AQ18" s="296">
        <f>'資源化量内訳'!DL18</f>
        <v>0</v>
      </c>
      <c r="AR18" s="294">
        <f t="shared" si="7"/>
        <v>434</v>
      </c>
      <c r="AS18" s="297">
        <f t="shared" si="8"/>
        <v>13.82567625590382</v>
      </c>
      <c r="AT18" s="296">
        <f>'ごみ処理量内訳'!AI18</f>
        <v>0</v>
      </c>
      <c r="AU18" s="296">
        <f>'ごみ処理量内訳'!AJ18</f>
        <v>1487</v>
      </c>
      <c r="AV18" s="296">
        <f>'ごみ処理量内訳'!AK18</f>
        <v>612</v>
      </c>
      <c r="AW18" s="294">
        <f t="shared" si="9"/>
        <v>2099</v>
      </c>
    </row>
    <row r="19" spans="1:49" ht="13.5" customHeight="1">
      <c r="A19" s="416" t="s">
        <v>358</v>
      </c>
      <c r="B19" s="416">
        <v>4214</v>
      </c>
      <c r="C19" s="416" t="s">
        <v>414</v>
      </c>
      <c r="D19" s="294">
        <f t="shared" si="2"/>
        <v>43772</v>
      </c>
      <c r="E19" s="295">
        <v>43772</v>
      </c>
      <c r="F19" s="295"/>
      <c r="G19" s="296">
        <f>'ごみ搬入量内訳'!H19</f>
        <v>14252</v>
      </c>
      <c r="H19" s="296">
        <f>'ごみ搬入量内訳'!AG19</f>
        <v>783</v>
      </c>
      <c r="I19" s="296">
        <f>'資源化量内訳'!DX19</f>
        <v>311</v>
      </c>
      <c r="J19" s="294">
        <f t="shared" si="3"/>
        <v>15346</v>
      </c>
      <c r="K19" s="294">
        <f t="shared" si="4"/>
        <v>960.518953130731</v>
      </c>
      <c r="L19" s="296">
        <f>IF($D19&gt;0,('ごみ搬入量内訳'!E19+I19)/$D19/365*10^6,0)</f>
        <v>821.3169362036655</v>
      </c>
      <c r="M19" s="296">
        <f>IF($D19&gt;0,'ごみ搬入量内訳'!F19/$D19/365*10^6,0)</f>
        <v>139.20201692706542</v>
      </c>
      <c r="N19" s="296">
        <f>'ごみ搬入量内訳'!AH19</f>
        <v>0</v>
      </c>
      <c r="O19" s="296">
        <f>'ごみ処理量内訳'!E19</f>
        <v>11610</v>
      </c>
      <c r="P19" s="296">
        <f>'ごみ処理量内訳'!N19</f>
        <v>0</v>
      </c>
      <c r="Q19" s="296">
        <f>'ごみ処理量内訳'!F19</f>
        <v>3425</v>
      </c>
      <c r="R19" s="296">
        <f>'ごみ処理量内訳'!G19</f>
        <v>0</v>
      </c>
      <c r="S19" s="296">
        <f>'ごみ処理量内訳'!H19</f>
        <v>0</v>
      </c>
      <c r="T19" s="296">
        <f>'ごみ処理量内訳'!I19</f>
        <v>0</v>
      </c>
      <c r="U19" s="296">
        <f>'ごみ処理量内訳'!J19</f>
        <v>0</v>
      </c>
      <c r="V19" s="296">
        <f>'ごみ処理量内訳'!K19</f>
        <v>0</v>
      </c>
      <c r="W19" s="296">
        <f>'ごみ処理量内訳'!L19</f>
        <v>3425</v>
      </c>
      <c r="X19" s="296">
        <f>'ごみ処理量内訳'!M19</f>
        <v>0</v>
      </c>
      <c r="Y19" s="296">
        <f>'資源化量内訳'!R19</f>
        <v>0</v>
      </c>
      <c r="Z19" s="296">
        <f>'資源化量内訳'!S19</f>
        <v>0</v>
      </c>
      <c r="AA19" s="296">
        <f>'資源化量内訳'!T19</f>
        <v>0</v>
      </c>
      <c r="AB19" s="296">
        <f>'資源化量内訳'!U19</f>
        <v>0</v>
      </c>
      <c r="AC19" s="296">
        <f>'資源化量内訳'!V19</f>
        <v>0</v>
      </c>
      <c r="AD19" s="296">
        <f>'資源化量内訳'!W19</f>
        <v>0</v>
      </c>
      <c r="AE19" s="296">
        <f>'資源化量内訳'!X19</f>
        <v>0</v>
      </c>
      <c r="AF19" s="296">
        <f>'資源化量内訳'!Y19</f>
        <v>0</v>
      </c>
      <c r="AG19" s="296">
        <f>'資源化量内訳'!Z19</f>
        <v>0</v>
      </c>
      <c r="AH19" s="296">
        <f>'資源化量内訳'!AA19</f>
        <v>0</v>
      </c>
      <c r="AI19" s="294">
        <f t="shared" si="5"/>
        <v>15035</v>
      </c>
      <c r="AJ19" s="297">
        <f t="shared" si="6"/>
        <v>100</v>
      </c>
      <c r="AK19" s="296">
        <f>'資源化量内訳'!AP19</f>
        <v>371</v>
      </c>
      <c r="AL19" s="296">
        <f>'資源化量内訳'!BC19</f>
        <v>0</v>
      </c>
      <c r="AM19" s="296">
        <f>'資源化量内訳'!BO19</f>
        <v>0</v>
      </c>
      <c r="AN19" s="296">
        <f>'資源化量内訳'!CA19</f>
        <v>0</v>
      </c>
      <c r="AO19" s="296">
        <f>'資源化量内訳'!CM19</f>
        <v>0</v>
      </c>
      <c r="AP19" s="296">
        <f>'資源化量内訳'!CY19</f>
        <v>0</v>
      </c>
      <c r="AQ19" s="296">
        <f>'資源化量内訳'!DL19</f>
        <v>2607</v>
      </c>
      <c r="AR19" s="294">
        <f t="shared" si="7"/>
        <v>2978</v>
      </c>
      <c r="AS19" s="297">
        <f t="shared" si="8"/>
        <v>21.43229506060211</v>
      </c>
      <c r="AT19" s="296">
        <f>'ごみ処理量内訳'!AI19</f>
        <v>0</v>
      </c>
      <c r="AU19" s="296">
        <f>'ごみ処理量内訳'!AJ19</f>
        <v>750</v>
      </c>
      <c r="AV19" s="296">
        <f>'ごみ処理量内訳'!AK19</f>
        <v>322</v>
      </c>
      <c r="AW19" s="294">
        <f t="shared" si="9"/>
        <v>1072</v>
      </c>
    </row>
    <row r="20" spans="1:49" ht="13.5" customHeight="1">
      <c r="A20" s="416" t="s">
        <v>358</v>
      </c>
      <c r="B20" s="416">
        <v>4215</v>
      </c>
      <c r="C20" s="416" t="s">
        <v>415</v>
      </c>
      <c r="D20" s="294">
        <f t="shared" si="2"/>
        <v>138986</v>
      </c>
      <c r="E20" s="295">
        <v>138986</v>
      </c>
      <c r="F20" s="295"/>
      <c r="G20" s="296">
        <f>'ごみ搬入量内訳'!H20</f>
        <v>43706</v>
      </c>
      <c r="H20" s="296">
        <f>'ごみ搬入量内訳'!AG20</f>
        <v>5473</v>
      </c>
      <c r="I20" s="296">
        <f>'資源化量内訳'!DX20</f>
        <v>932</v>
      </c>
      <c r="J20" s="294">
        <f t="shared" si="3"/>
        <v>50111</v>
      </c>
      <c r="K20" s="294">
        <f t="shared" si="4"/>
        <v>987.8002889420812</v>
      </c>
      <c r="L20" s="296">
        <f>IF($D20&gt;0,('ごみ搬入量内訳'!E20+I20)/$D20/365*10^6,0)</f>
        <v>681.2748854767868</v>
      </c>
      <c r="M20" s="296">
        <f>IF($D20&gt;0,'ごみ搬入量内訳'!F20/$D20/365*10^6,0)</f>
        <v>306.5254034652943</v>
      </c>
      <c r="N20" s="296">
        <f>'ごみ搬入量内訳'!AH20</f>
        <v>0</v>
      </c>
      <c r="O20" s="296">
        <f>'ごみ処理量内訳'!E20</f>
        <v>41238</v>
      </c>
      <c r="P20" s="296">
        <f>'ごみ処理量内訳'!N20</f>
        <v>0</v>
      </c>
      <c r="Q20" s="296">
        <f>'ごみ処理量内訳'!F20</f>
        <v>7941</v>
      </c>
      <c r="R20" s="296">
        <f>'ごみ処理量内訳'!G20</f>
        <v>4292</v>
      </c>
      <c r="S20" s="296">
        <f>'ごみ処理量内訳'!H20</f>
        <v>0</v>
      </c>
      <c r="T20" s="296">
        <f>'ごみ処理量内訳'!I20</f>
        <v>0</v>
      </c>
      <c r="U20" s="296">
        <f>'ごみ処理量内訳'!J20</f>
        <v>0</v>
      </c>
      <c r="V20" s="296">
        <f>'ごみ処理量内訳'!K20</f>
        <v>0</v>
      </c>
      <c r="W20" s="296">
        <f>'ごみ処理量内訳'!L20</f>
        <v>3649</v>
      </c>
      <c r="X20" s="296">
        <f>'ごみ処理量内訳'!M20</f>
        <v>0</v>
      </c>
      <c r="Y20" s="296">
        <f>'資源化量内訳'!R20</f>
        <v>0</v>
      </c>
      <c r="Z20" s="296">
        <f>'資源化量内訳'!S20</f>
        <v>0</v>
      </c>
      <c r="AA20" s="296">
        <f>'資源化量内訳'!T20</f>
        <v>0</v>
      </c>
      <c r="AB20" s="296">
        <f>'資源化量内訳'!U20</f>
        <v>0</v>
      </c>
      <c r="AC20" s="296">
        <f>'資源化量内訳'!V20</f>
        <v>0</v>
      </c>
      <c r="AD20" s="296">
        <f>'資源化量内訳'!W20</f>
        <v>0</v>
      </c>
      <c r="AE20" s="296">
        <f>'資源化量内訳'!X20</f>
        <v>0</v>
      </c>
      <c r="AF20" s="296">
        <f>'資源化量内訳'!Y20</f>
        <v>0</v>
      </c>
      <c r="AG20" s="296">
        <f>'資源化量内訳'!Z20</f>
        <v>0</v>
      </c>
      <c r="AH20" s="296">
        <f>'資源化量内訳'!AA20</f>
        <v>0</v>
      </c>
      <c r="AI20" s="294">
        <f t="shared" si="5"/>
        <v>49179</v>
      </c>
      <c r="AJ20" s="297">
        <f t="shared" si="6"/>
        <v>100</v>
      </c>
      <c r="AK20" s="296">
        <f>'資源化量内訳'!AP20</f>
        <v>0</v>
      </c>
      <c r="AL20" s="296">
        <f>'資源化量内訳'!BC20</f>
        <v>2609</v>
      </c>
      <c r="AM20" s="296">
        <f>'資源化量内訳'!BO20</f>
        <v>0</v>
      </c>
      <c r="AN20" s="296">
        <f>'資源化量内訳'!CA20</f>
        <v>0</v>
      </c>
      <c r="AO20" s="296">
        <f>'資源化量内訳'!CM20</f>
        <v>0</v>
      </c>
      <c r="AP20" s="296">
        <f>'資源化量内訳'!CY20</f>
        <v>0</v>
      </c>
      <c r="AQ20" s="296">
        <f>'資源化量内訳'!DL20</f>
        <v>3649</v>
      </c>
      <c r="AR20" s="294">
        <f t="shared" si="7"/>
        <v>6258</v>
      </c>
      <c r="AS20" s="297">
        <f t="shared" si="8"/>
        <v>14.348147113408233</v>
      </c>
      <c r="AT20" s="296">
        <f>'ごみ処理量内訳'!AI20</f>
        <v>0</v>
      </c>
      <c r="AU20" s="296">
        <f>'ごみ処理量内訳'!AJ20</f>
        <v>4907</v>
      </c>
      <c r="AV20" s="296">
        <f>'ごみ処理量内訳'!AK20</f>
        <v>1067</v>
      </c>
      <c r="AW20" s="294">
        <f t="shared" si="9"/>
        <v>5974</v>
      </c>
    </row>
    <row r="21" spans="1:49" ht="13.5" customHeight="1">
      <c r="A21" s="416" t="s">
        <v>358</v>
      </c>
      <c r="B21" s="416">
        <v>4301</v>
      </c>
      <c r="C21" s="416" t="s">
        <v>416</v>
      </c>
      <c r="D21" s="294">
        <f t="shared" si="2"/>
        <v>13643</v>
      </c>
      <c r="E21" s="295">
        <v>13643</v>
      </c>
      <c r="F21" s="295"/>
      <c r="G21" s="296">
        <f>'ごみ搬入量内訳'!H21</f>
        <v>4528</v>
      </c>
      <c r="H21" s="296">
        <f>'ごみ搬入量内訳'!AG21</f>
        <v>112</v>
      </c>
      <c r="I21" s="296">
        <f>'資源化量内訳'!DX21</f>
        <v>561</v>
      </c>
      <c r="J21" s="294">
        <f t="shared" si="3"/>
        <v>5201</v>
      </c>
      <c r="K21" s="294">
        <f t="shared" si="4"/>
        <v>1044.4414768374368</v>
      </c>
      <c r="L21" s="296">
        <f>IF($D21&gt;0,('ごみ搬入量内訳'!E21+I21)/$D21/365*10^6,0)</f>
        <v>897.6453377164665</v>
      </c>
      <c r="M21" s="296">
        <f>IF($D21&gt;0,'ごみ搬入量内訳'!F21/$D21/365*10^6,0)</f>
        <v>146.79613912097025</v>
      </c>
      <c r="N21" s="296">
        <f>'ごみ搬入量内訳'!AH21</f>
        <v>0</v>
      </c>
      <c r="O21" s="296">
        <f>'ごみ処理量内訳'!E21</f>
        <v>3664</v>
      </c>
      <c r="P21" s="296">
        <f>'ごみ処理量内訳'!N21</f>
        <v>0</v>
      </c>
      <c r="Q21" s="296">
        <f>'ごみ処理量内訳'!F21</f>
        <v>625</v>
      </c>
      <c r="R21" s="296">
        <f>'ごみ処理量内訳'!G21</f>
        <v>625</v>
      </c>
      <c r="S21" s="296">
        <f>'ごみ処理量内訳'!H21</f>
        <v>0</v>
      </c>
      <c r="T21" s="296">
        <f>'ごみ処理量内訳'!I21</f>
        <v>0</v>
      </c>
      <c r="U21" s="296">
        <f>'ごみ処理量内訳'!J21</f>
        <v>0</v>
      </c>
      <c r="V21" s="296">
        <f>'ごみ処理量内訳'!K21</f>
        <v>0</v>
      </c>
      <c r="W21" s="296">
        <f>'ごみ処理量内訳'!L21</f>
        <v>0</v>
      </c>
      <c r="X21" s="296">
        <f>'ごみ処理量内訳'!M21</f>
        <v>0</v>
      </c>
      <c r="Y21" s="296">
        <f>'資源化量内訳'!R21</f>
        <v>351</v>
      </c>
      <c r="Z21" s="296">
        <f>'資源化量内訳'!S21</f>
        <v>348</v>
      </c>
      <c r="AA21" s="296">
        <f>'資源化量内訳'!T21</f>
        <v>0</v>
      </c>
      <c r="AB21" s="296">
        <f>'資源化量内訳'!U21</f>
        <v>0</v>
      </c>
      <c r="AC21" s="296">
        <f>'資源化量内訳'!V21</f>
        <v>0</v>
      </c>
      <c r="AD21" s="296">
        <f>'資源化量内訳'!W21</f>
        <v>0</v>
      </c>
      <c r="AE21" s="296">
        <f>'資源化量内訳'!X21</f>
        <v>0</v>
      </c>
      <c r="AF21" s="296">
        <f>'資源化量内訳'!Y21</f>
        <v>0</v>
      </c>
      <c r="AG21" s="296">
        <f>'資源化量内訳'!Z21</f>
        <v>0</v>
      </c>
      <c r="AH21" s="296">
        <f>'資源化量内訳'!AA21</f>
        <v>3</v>
      </c>
      <c r="AI21" s="294">
        <f t="shared" si="5"/>
        <v>4640</v>
      </c>
      <c r="AJ21" s="297">
        <f t="shared" si="6"/>
        <v>100</v>
      </c>
      <c r="AK21" s="296">
        <f>'資源化量内訳'!AP21</f>
        <v>0</v>
      </c>
      <c r="AL21" s="296">
        <f>'資源化量内訳'!BC21</f>
        <v>461</v>
      </c>
      <c r="AM21" s="296">
        <f>'資源化量内訳'!BO21</f>
        <v>0</v>
      </c>
      <c r="AN21" s="296">
        <f>'資源化量内訳'!CA21</f>
        <v>0</v>
      </c>
      <c r="AO21" s="296">
        <f>'資源化量内訳'!CM21</f>
        <v>0</v>
      </c>
      <c r="AP21" s="296">
        <f>'資源化量内訳'!CY21</f>
        <v>0</v>
      </c>
      <c r="AQ21" s="296">
        <f>'資源化量内訳'!DL21</f>
        <v>0</v>
      </c>
      <c r="AR21" s="294">
        <f t="shared" si="7"/>
        <v>461</v>
      </c>
      <c r="AS21" s="297">
        <f t="shared" si="8"/>
        <v>26.398769467410116</v>
      </c>
      <c r="AT21" s="296">
        <f>'ごみ処理量内訳'!AI21</f>
        <v>0</v>
      </c>
      <c r="AU21" s="296">
        <f>'ごみ処理量内訳'!AJ21</f>
        <v>469</v>
      </c>
      <c r="AV21" s="296">
        <f>'ごみ処理量内訳'!AK21</f>
        <v>164</v>
      </c>
      <c r="AW21" s="294">
        <f t="shared" si="9"/>
        <v>633</v>
      </c>
    </row>
    <row r="22" spans="1:49" ht="13.5" customHeight="1">
      <c r="A22" s="416" t="s">
        <v>358</v>
      </c>
      <c r="B22" s="416">
        <v>4302</v>
      </c>
      <c r="C22" s="416" t="s">
        <v>417</v>
      </c>
      <c r="D22" s="294">
        <f t="shared" si="2"/>
        <v>1915</v>
      </c>
      <c r="E22" s="295">
        <v>1915</v>
      </c>
      <c r="F22" s="295"/>
      <c r="G22" s="296">
        <f>'ごみ搬入量内訳'!H22</f>
        <v>437</v>
      </c>
      <c r="H22" s="296">
        <f>'ごみ搬入量内訳'!AG22</f>
        <v>16</v>
      </c>
      <c r="I22" s="296">
        <f>'資源化量内訳'!DX22</f>
        <v>0</v>
      </c>
      <c r="J22" s="294">
        <f t="shared" si="3"/>
        <v>453</v>
      </c>
      <c r="K22" s="294">
        <f t="shared" si="4"/>
        <v>648.0918487785686</v>
      </c>
      <c r="L22" s="296">
        <f>IF($D22&gt;0,('ごみ搬入量内訳'!E22+I22)/$D22/365*10^6,0)</f>
        <v>625.2011874530563</v>
      </c>
      <c r="M22" s="296">
        <f>IF($D22&gt;0,'ごみ搬入量内訳'!F22/$D22/365*10^6,0)</f>
        <v>22.890661325512358</v>
      </c>
      <c r="N22" s="296">
        <f>'ごみ搬入量内訳'!AH22</f>
        <v>0</v>
      </c>
      <c r="O22" s="296">
        <f>'ごみ処理量内訳'!E22</f>
        <v>388</v>
      </c>
      <c r="P22" s="296">
        <f>'ごみ処理量内訳'!N22</f>
        <v>0</v>
      </c>
      <c r="Q22" s="296">
        <f>'ごみ処理量内訳'!F22</f>
        <v>65</v>
      </c>
      <c r="R22" s="296">
        <f>'ごみ処理量内訳'!G22</f>
        <v>65</v>
      </c>
      <c r="S22" s="296">
        <f>'ごみ処理量内訳'!H22</f>
        <v>0</v>
      </c>
      <c r="T22" s="296">
        <f>'ごみ処理量内訳'!I22</f>
        <v>0</v>
      </c>
      <c r="U22" s="296">
        <f>'ごみ処理量内訳'!J22</f>
        <v>0</v>
      </c>
      <c r="V22" s="296">
        <f>'ごみ処理量内訳'!K22</f>
        <v>0</v>
      </c>
      <c r="W22" s="296">
        <f>'ごみ処理量内訳'!L22</f>
        <v>0</v>
      </c>
      <c r="X22" s="296">
        <f>'ごみ処理量内訳'!M22</f>
        <v>0</v>
      </c>
      <c r="Y22" s="296">
        <f>'資源化量内訳'!R22</f>
        <v>62</v>
      </c>
      <c r="Z22" s="296">
        <f>'資源化量内訳'!S22</f>
        <v>62</v>
      </c>
      <c r="AA22" s="296">
        <f>'資源化量内訳'!T22</f>
        <v>0</v>
      </c>
      <c r="AB22" s="296">
        <f>'資源化量内訳'!U22</f>
        <v>0</v>
      </c>
      <c r="AC22" s="296">
        <f>'資源化量内訳'!V22</f>
        <v>0</v>
      </c>
      <c r="AD22" s="296">
        <f>'資源化量内訳'!W22</f>
        <v>0</v>
      </c>
      <c r="AE22" s="296">
        <f>'資源化量内訳'!X22</f>
        <v>0</v>
      </c>
      <c r="AF22" s="296">
        <f>'資源化量内訳'!Y22</f>
        <v>0</v>
      </c>
      <c r="AG22" s="296">
        <f>'資源化量内訳'!Z22</f>
        <v>0</v>
      </c>
      <c r="AH22" s="296">
        <f>'資源化量内訳'!AA22</f>
        <v>0</v>
      </c>
      <c r="AI22" s="294">
        <f t="shared" si="5"/>
        <v>515</v>
      </c>
      <c r="AJ22" s="297">
        <f t="shared" si="6"/>
        <v>100</v>
      </c>
      <c r="AK22" s="296">
        <f>'資源化量内訳'!AP22</f>
        <v>0</v>
      </c>
      <c r="AL22" s="296">
        <f>'資源化量内訳'!BC22</f>
        <v>46</v>
      </c>
      <c r="AM22" s="296">
        <f>'資源化量内訳'!BO22</f>
        <v>0</v>
      </c>
      <c r="AN22" s="296">
        <f>'資源化量内訳'!CA22</f>
        <v>0</v>
      </c>
      <c r="AO22" s="296">
        <f>'資源化量内訳'!CM22</f>
        <v>0</v>
      </c>
      <c r="AP22" s="296">
        <f>'資源化量内訳'!CY22</f>
        <v>0</v>
      </c>
      <c r="AQ22" s="296">
        <f>'資源化量内訳'!DL22</f>
        <v>0</v>
      </c>
      <c r="AR22" s="294">
        <f t="shared" si="7"/>
        <v>46</v>
      </c>
      <c r="AS22" s="297">
        <f t="shared" si="8"/>
        <v>20.97087378640777</v>
      </c>
      <c r="AT22" s="296">
        <f>'ごみ処理量内訳'!AI22</f>
        <v>0</v>
      </c>
      <c r="AU22" s="296">
        <f>'ごみ処理量内訳'!AJ22</f>
        <v>49</v>
      </c>
      <c r="AV22" s="296">
        <f>'ごみ処理量内訳'!AK22</f>
        <v>19</v>
      </c>
      <c r="AW22" s="294">
        <f t="shared" si="9"/>
        <v>68</v>
      </c>
    </row>
    <row r="23" spans="1:49" ht="13.5" customHeight="1">
      <c r="A23" s="416" t="s">
        <v>358</v>
      </c>
      <c r="B23" s="416">
        <v>4321</v>
      </c>
      <c r="C23" s="416" t="s">
        <v>418</v>
      </c>
      <c r="D23" s="294">
        <f t="shared" si="2"/>
        <v>23454</v>
      </c>
      <c r="E23" s="295">
        <v>23454</v>
      </c>
      <c r="F23" s="295"/>
      <c r="G23" s="296">
        <f>'ごみ搬入量内訳'!H23</f>
        <v>7640</v>
      </c>
      <c r="H23" s="296">
        <f>'ごみ搬入量内訳'!AG23</f>
        <v>298</v>
      </c>
      <c r="I23" s="296">
        <f>'資源化量内訳'!DX23</f>
        <v>373</v>
      </c>
      <c r="J23" s="294">
        <f t="shared" si="3"/>
        <v>8311</v>
      </c>
      <c r="K23" s="294">
        <f t="shared" si="4"/>
        <v>970.8306904450682</v>
      </c>
      <c r="L23" s="296">
        <f>IF($D23&gt;0,('ごみ搬入量内訳'!E23+I23)/$D23/365*10^6,0)</f>
        <v>701.460509700714</v>
      </c>
      <c r="M23" s="296">
        <f>IF($D23&gt;0,'ごみ搬入量内訳'!F23/$D23/365*10^6,0)</f>
        <v>269.3701807443542</v>
      </c>
      <c r="N23" s="296">
        <f>'ごみ搬入量内訳'!AH23</f>
        <v>0</v>
      </c>
      <c r="O23" s="296">
        <f>'ごみ処理量内訳'!E23</f>
        <v>7046</v>
      </c>
      <c r="P23" s="296">
        <f>'ごみ処理量内訳'!N23</f>
        <v>0</v>
      </c>
      <c r="Q23" s="296">
        <f>'ごみ処理量内訳'!F23</f>
        <v>887</v>
      </c>
      <c r="R23" s="296">
        <f>'ごみ処理量内訳'!G23</f>
        <v>887</v>
      </c>
      <c r="S23" s="296">
        <f>'ごみ処理量内訳'!H23</f>
        <v>0</v>
      </c>
      <c r="T23" s="296">
        <f>'ごみ処理量内訳'!I23</f>
        <v>0</v>
      </c>
      <c r="U23" s="296">
        <f>'ごみ処理量内訳'!J23</f>
        <v>0</v>
      </c>
      <c r="V23" s="296">
        <f>'ごみ処理量内訳'!K23</f>
        <v>0</v>
      </c>
      <c r="W23" s="296">
        <f>'ごみ処理量内訳'!L23</f>
        <v>0</v>
      </c>
      <c r="X23" s="296">
        <f>'ごみ処理量内訳'!M23</f>
        <v>0</v>
      </c>
      <c r="Y23" s="296">
        <f>'資源化量内訳'!R23</f>
        <v>5</v>
      </c>
      <c r="Z23" s="296">
        <f>'資源化量内訳'!S23</f>
        <v>0</v>
      </c>
      <c r="AA23" s="296">
        <f>'資源化量内訳'!T23</f>
        <v>0</v>
      </c>
      <c r="AB23" s="296">
        <f>'資源化量内訳'!U23</f>
        <v>0</v>
      </c>
      <c r="AC23" s="296">
        <f>'資源化量内訳'!V23</f>
        <v>0</v>
      </c>
      <c r="AD23" s="296">
        <f>'資源化量内訳'!W23</f>
        <v>0</v>
      </c>
      <c r="AE23" s="296">
        <f>'資源化量内訳'!X23</f>
        <v>0</v>
      </c>
      <c r="AF23" s="296">
        <f>'資源化量内訳'!Y23</f>
        <v>0</v>
      </c>
      <c r="AG23" s="296">
        <f>'資源化量内訳'!Z23</f>
        <v>0</v>
      </c>
      <c r="AH23" s="296">
        <f>'資源化量内訳'!AA23</f>
        <v>5</v>
      </c>
      <c r="AI23" s="294">
        <f t="shared" si="5"/>
        <v>7938</v>
      </c>
      <c r="AJ23" s="297">
        <f t="shared" si="6"/>
        <v>100</v>
      </c>
      <c r="AK23" s="296">
        <f>'資源化量内訳'!AP23</f>
        <v>0</v>
      </c>
      <c r="AL23" s="296">
        <f>'資源化量内訳'!BC23</f>
        <v>589</v>
      </c>
      <c r="AM23" s="296">
        <f>'資源化量内訳'!BO23</f>
        <v>0</v>
      </c>
      <c r="AN23" s="296">
        <f>'資源化量内訳'!CA23</f>
        <v>0</v>
      </c>
      <c r="AO23" s="296">
        <f>'資源化量内訳'!CM23</f>
        <v>0</v>
      </c>
      <c r="AP23" s="296">
        <f>'資源化量内訳'!CY23</f>
        <v>0</v>
      </c>
      <c r="AQ23" s="296">
        <f>'資源化量内訳'!DL23</f>
        <v>0</v>
      </c>
      <c r="AR23" s="294">
        <f t="shared" si="7"/>
        <v>589</v>
      </c>
      <c r="AS23" s="297">
        <f t="shared" si="8"/>
        <v>11.635182288533269</v>
      </c>
      <c r="AT23" s="296">
        <f>'ごみ処理量内訳'!AI23</f>
        <v>0</v>
      </c>
      <c r="AU23" s="296">
        <f>'ごみ処理量内訳'!AJ23</f>
        <v>658</v>
      </c>
      <c r="AV23" s="296">
        <f>'ごみ処理量内訳'!AK23</f>
        <v>298</v>
      </c>
      <c r="AW23" s="294">
        <f t="shared" si="9"/>
        <v>956</v>
      </c>
    </row>
    <row r="24" spans="1:49" ht="13.5" customHeight="1">
      <c r="A24" s="416" t="s">
        <v>358</v>
      </c>
      <c r="B24" s="416">
        <v>4322</v>
      </c>
      <c r="C24" s="416" t="s">
        <v>419</v>
      </c>
      <c r="D24" s="294">
        <f t="shared" si="2"/>
        <v>12797</v>
      </c>
      <c r="E24" s="295">
        <v>12797</v>
      </c>
      <c r="F24" s="295"/>
      <c r="G24" s="296">
        <f>'ごみ搬入量内訳'!H24</f>
        <v>4059</v>
      </c>
      <c r="H24" s="296">
        <f>'ごみ搬入量内訳'!AG24</f>
        <v>126</v>
      </c>
      <c r="I24" s="296">
        <f>'資源化量内訳'!DX24</f>
        <v>0</v>
      </c>
      <c r="J24" s="294">
        <f t="shared" si="3"/>
        <v>4185</v>
      </c>
      <c r="K24" s="294">
        <f t="shared" si="4"/>
        <v>895.9719797341199</v>
      </c>
      <c r="L24" s="296">
        <f>IF($D24&gt;0,('ごみ搬入量内訳'!E24+I24)/$D24/365*10^6,0)</f>
        <v>646.1274635215232</v>
      </c>
      <c r="M24" s="296">
        <f>IF($D24&gt;0,'ごみ搬入量内訳'!F24/$D24/365*10^6,0)</f>
        <v>249.84451621259691</v>
      </c>
      <c r="N24" s="296">
        <f>'ごみ搬入量内訳'!AH24</f>
        <v>0</v>
      </c>
      <c r="O24" s="296">
        <f>'ごみ処理量内訳'!E24</f>
        <v>3287</v>
      </c>
      <c r="P24" s="296">
        <f>'ごみ処理量内訳'!N24</f>
        <v>0</v>
      </c>
      <c r="Q24" s="296">
        <f>'ごみ処理量内訳'!F24</f>
        <v>894</v>
      </c>
      <c r="R24" s="296">
        <f>'ごみ処理量内訳'!G24</f>
        <v>533</v>
      </c>
      <c r="S24" s="296">
        <f>'ごみ処理量内訳'!H24</f>
        <v>0</v>
      </c>
      <c r="T24" s="296">
        <f>'ごみ処理量内訳'!I24</f>
        <v>0</v>
      </c>
      <c r="U24" s="296">
        <f>'ごみ処理量内訳'!J24</f>
        <v>0</v>
      </c>
      <c r="V24" s="296">
        <f>'ごみ処理量内訳'!K24</f>
        <v>0</v>
      </c>
      <c r="W24" s="296">
        <f>'ごみ処理量内訳'!L24</f>
        <v>361</v>
      </c>
      <c r="X24" s="296">
        <f>'ごみ処理量内訳'!M24</f>
        <v>0</v>
      </c>
      <c r="Y24" s="296">
        <f>'資源化量内訳'!R24</f>
        <v>4</v>
      </c>
      <c r="Z24" s="296">
        <f>'資源化量内訳'!S24</f>
        <v>0</v>
      </c>
      <c r="AA24" s="296">
        <f>'資源化量内訳'!T24</f>
        <v>0</v>
      </c>
      <c r="AB24" s="296">
        <f>'資源化量内訳'!U24</f>
        <v>0</v>
      </c>
      <c r="AC24" s="296">
        <f>'資源化量内訳'!V24</f>
        <v>0</v>
      </c>
      <c r="AD24" s="296">
        <f>'資源化量内訳'!W24</f>
        <v>0</v>
      </c>
      <c r="AE24" s="296">
        <f>'資源化量内訳'!X24</f>
        <v>0</v>
      </c>
      <c r="AF24" s="296">
        <f>'資源化量内訳'!Y24</f>
        <v>0</v>
      </c>
      <c r="AG24" s="296">
        <f>'資源化量内訳'!Z24</f>
        <v>0</v>
      </c>
      <c r="AH24" s="296">
        <f>'資源化量内訳'!AA24</f>
        <v>4</v>
      </c>
      <c r="AI24" s="294">
        <f t="shared" si="5"/>
        <v>4185</v>
      </c>
      <c r="AJ24" s="297">
        <f t="shared" si="6"/>
        <v>100</v>
      </c>
      <c r="AK24" s="296">
        <f>'資源化量内訳'!AP24</f>
        <v>0</v>
      </c>
      <c r="AL24" s="296">
        <f>'資源化量内訳'!BC24</f>
        <v>360</v>
      </c>
      <c r="AM24" s="296">
        <f>'資源化量内訳'!BO24</f>
        <v>0</v>
      </c>
      <c r="AN24" s="296">
        <f>'資源化量内訳'!CA24</f>
        <v>0</v>
      </c>
      <c r="AO24" s="296">
        <f>'資源化量内訳'!CM24</f>
        <v>0</v>
      </c>
      <c r="AP24" s="296">
        <f>'資源化量内訳'!CY24</f>
        <v>0</v>
      </c>
      <c r="AQ24" s="296">
        <f>'資源化量内訳'!DL24</f>
        <v>361</v>
      </c>
      <c r="AR24" s="294">
        <f t="shared" si="7"/>
        <v>721</v>
      </c>
      <c r="AS24" s="297">
        <f t="shared" si="8"/>
        <v>17.32377538829152</v>
      </c>
      <c r="AT24" s="296">
        <f>'ごみ処理量内訳'!AI24</f>
        <v>0</v>
      </c>
      <c r="AU24" s="296">
        <f>'ごみ処理量内訳'!AJ24</f>
        <v>420</v>
      </c>
      <c r="AV24" s="296">
        <f>'ごみ処理量内訳'!AK24</f>
        <v>173</v>
      </c>
      <c r="AW24" s="294">
        <f t="shared" si="9"/>
        <v>593</v>
      </c>
    </row>
    <row r="25" spans="1:49" ht="13.5" customHeight="1">
      <c r="A25" s="416" t="s">
        <v>358</v>
      </c>
      <c r="B25" s="416">
        <v>4323</v>
      </c>
      <c r="C25" s="416" t="s">
        <v>420</v>
      </c>
      <c r="D25" s="294">
        <f t="shared" si="2"/>
        <v>39381</v>
      </c>
      <c r="E25" s="295">
        <v>39381</v>
      </c>
      <c r="F25" s="295"/>
      <c r="G25" s="296">
        <f>'ごみ搬入量内訳'!H25</f>
        <v>13135</v>
      </c>
      <c r="H25" s="296">
        <f>'ごみ搬入量内訳'!AG25</f>
        <v>1260</v>
      </c>
      <c r="I25" s="296">
        <f>'資源化量内訳'!DX25</f>
        <v>691</v>
      </c>
      <c r="J25" s="294">
        <f t="shared" si="3"/>
        <v>15086</v>
      </c>
      <c r="K25" s="294">
        <f t="shared" si="4"/>
        <v>1049.5291345906671</v>
      </c>
      <c r="L25" s="296">
        <f>IF($D25&gt;0,('ごみ搬入量内訳'!E25+I25)/$D25/365*10^6,0)</f>
        <v>797.338818211828</v>
      </c>
      <c r="M25" s="296">
        <f>IF($D25&gt;0,'ごみ搬入量内訳'!F25/$D25/365*10^6,0)</f>
        <v>252.19031637883927</v>
      </c>
      <c r="N25" s="296">
        <f>'ごみ搬入量内訳'!AH25</f>
        <v>0</v>
      </c>
      <c r="O25" s="296">
        <f>'ごみ処理量内訳'!E25</f>
        <v>11791</v>
      </c>
      <c r="P25" s="296">
        <f>'ごみ処理量内訳'!N25</f>
        <v>0</v>
      </c>
      <c r="Q25" s="296">
        <f>'ごみ処理量内訳'!F25</f>
        <v>2593</v>
      </c>
      <c r="R25" s="296">
        <f>'ごみ処理量内訳'!G25</f>
        <v>1455</v>
      </c>
      <c r="S25" s="296">
        <f>'ごみ処理量内訳'!H25</f>
        <v>0</v>
      </c>
      <c r="T25" s="296">
        <f>'ごみ処理量内訳'!I25</f>
        <v>0</v>
      </c>
      <c r="U25" s="296">
        <f>'ごみ処理量内訳'!J25</f>
        <v>0</v>
      </c>
      <c r="V25" s="296">
        <f>'ごみ処理量内訳'!K25</f>
        <v>0</v>
      </c>
      <c r="W25" s="296">
        <f>'ごみ処理量内訳'!L25</f>
        <v>1138</v>
      </c>
      <c r="X25" s="296">
        <f>'ごみ処理量内訳'!M25</f>
        <v>0</v>
      </c>
      <c r="Y25" s="296">
        <f>'資源化量内訳'!R25</f>
        <v>11</v>
      </c>
      <c r="Z25" s="296">
        <f>'資源化量内訳'!S25</f>
        <v>0</v>
      </c>
      <c r="AA25" s="296">
        <f>'資源化量内訳'!T25</f>
        <v>0</v>
      </c>
      <c r="AB25" s="296">
        <f>'資源化量内訳'!U25</f>
        <v>0</v>
      </c>
      <c r="AC25" s="296">
        <f>'資源化量内訳'!V25</f>
        <v>0</v>
      </c>
      <c r="AD25" s="296">
        <f>'資源化量内訳'!W25</f>
        <v>0</v>
      </c>
      <c r="AE25" s="296">
        <f>'資源化量内訳'!X25</f>
        <v>0</v>
      </c>
      <c r="AF25" s="296">
        <f>'資源化量内訳'!Y25</f>
        <v>0</v>
      </c>
      <c r="AG25" s="296">
        <f>'資源化量内訳'!Z25</f>
        <v>0</v>
      </c>
      <c r="AH25" s="296">
        <f>'資源化量内訳'!AA25</f>
        <v>11</v>
      </c>
      <c r="AI25" s="294">
        <f t="shared" si="5"/>
        <v>14395</v>
      </c>
      <c r="AJ25" s="297">
        <f t="shared" si="6"/>
        <v>100</v>
      </c>
      <c r="AK25" s="296">
        <f>'資源化量内訳'!AP25</f>
        <v>0</v>
      </c>
      <c r="AL25" s="296">
        <f>'資源化量内訳'!BC25</f>
        <v>943</v>
      </c>
      <c r="AM25" s="296">
        <f>'資源化量内訳'!BO25</f>
        <v>0</v>
      </c>
      <c r="AN25" s="296">
        <f>'資源化量内訳'!CA25</f>
        <v>0</v>
      </c>
      <c r="AO25" s="296">
        <f>'資源化量内訳'!CM25</f>
        <v>0</v>
      </c>
      <c r="AP25" s="296">
        <f>'資源化量内訳'!CY25</f>
        <v>0</v>
      </c>
      <c r="AQ25" s="296">
        <f>'資源化量内訳'!DL25</f>
        <v>1138</v>
      </c>
      <c r="AR25" s="294">
        <f t="shared" si="7"/>
        <v>2081</v>
      </c>
      <c r="AS25" s="297">
        <f t="shared" si="8"/>
        <v>18.447567280922712</v>
      </c>
      <c r="AT25" s="296">
        <f>'ごみ処理量内訳'!AI25</f>
        <v>0</v>
      </c>
      <c r="AU25" s="296">
        <f>'ごみ処理量内訳'!AJ25</f>
        <v>1101</v>
      </c>
      <c r="AV25" s="296">
        <f>'ごみ処理量内訳'!AK25</f>
        <v>512</v>
      </c>
      <c r="AW25" s="294">
        <f t="shared" si="9"/>
        <v>1613</v>
      </c>
    </row>
    <row r="26" spans="1:49" ht="13.5" customHeight="1">
      <c r="A26" s="416" t="s">
        <v>358</v>
      </c>
      <c r="B26" s="416">
        <v>4324</v>
      </c>
      <c r="C26" s="416" t="s">
        <v>421</v>
      </c>
      <c r="D26" s="294">
        <f t="shared" si="2"/>
        <v>10615</v>
      </c>
      <c r="E26" s="295">
        <v>10615</v>
      </c>
      <c r="F26" s="295"/>
      <c r="G26" s="296">
        <f>'ごみ搬入量内訳'!H26</f>
        <v>2814</v>
      </c>
      <c r="H26" s="296">
        <f>'ごみ搬入量内訳'!AG26</f>
        <v>69</v>
      </c>
      <c r="I26" s="296">
        <f>'資源化量内訳'!DX26</f>
        <v>0</v>
      </c>
      <c r="J26" s="294">
        <f t="shared" si="3"/>
        <v>2883</v>
      </c>
      <c r="K26" s="294">
        <f t="shared" si="4"/>
        <v>744.1008136586247</v>
      </c>
      <c r="L26" s="296">
        <f>IF($D26&gt;0,('ごみ搬入量内訳'!E26+I26)/$D26/365*10^6,0)</f>
        <v>528.0715451770885</v>
      </c>
      <c r="M26" s="296">
        <f>IF($D26&gt;0,'ごみ搬入量内訳'!F26/$D26/365*10^6,0)</f>
        <v>216.0292684815362</v>
      </c>
      <c r="N26" s="296">
        <f>'ごみ搬入量内訳'!AH26</f>
        <v>0</v>
      </c>
      <c r="O26" s="296">
        <f>'ごみ処理量内訳'!E26</f>
        <v>2307</v>
      </c>
      <c r="P26" s="296">
        <f>'ごみ処理量内訳'!N26</f>
        <v>0</v>
      </c>
      <c r="Q26" s="296">
        <f>'ごみ処理量内訳'!F26</f>
        <v>574</v>
      </c>
      <c r="R26" s="296">
        <f>'ごみ処理量内訳'!G26</f>
        <v>378</v>
      </c>
      <c r="S26" s="296">
        <f>'ごみ処理量内訳'!H26</f>
        <v>0</v>
      </c>
      <c r="T26" s="296">
        <f>'ごみ処理量内訳'!I26</f>
        <v>0</v>
      </c>
      <c r="U26" s="296">
        <f>'ごみ処理量内訳'!J26</f>
        <v>0</v>
      </c>
      <c r="V26" s="296">
        <f>'ごみ処理量内訳'!K26</f>
        <v>0</v>
      </c>
      <c r="W26" s="296">
        <f>'ごみ処理量内訳'!L26</f>
        <v>196</v>
      </c>
      <c r="X26" s="296">
        <f>'ごみ処理量内訳'!M26</f>
        <v>0</v>
      </c>
      <c r="Y26" s="296">
        <f>'資源化量内訳'!R26</f>
        <v>2</v>
      </c>
      <c r="Z26" s="296">
        <f>'資源化量内訳'!S26</f>
        <v>0</v>
      </c>
      <c r="AA26" s="296">
        <f>'資源化量内訳'!T26</f>
        <v>0</v>
      </c>
      <c r="AB26" s="296">
        <f>'資源化量内訳'!U26</f>
        <v>0</v>
      </c>
      <c r="AC26" s="296">
        <f>'資源化量内訳'!V26</f>
        <v>0</v>
      </c>
      <c r="AD26" s="296">
        <f>'資源化量内訳'!W26</f>
        <v>0</v>
      </c>
      <c r="AE26" s="296">
        <f>'資源化量内訳'!X26</f>
        <v>0</v>
      </c>
      <c r="AF26" s="296">
        <f>'資源化量内訳'!Y26</f>
        <v>0</v>
      </c>
      <c r="AG26" s="296">
        <f>'資源化量内訳'!Z26</f>
        <v>0</v>
      </c>
      <c r="AH26" s="296">
        <f>'資源化量内訳'!AA26</f>
        <v>2</v>
      </c>
      <c r="AI26" s="294">
        <f t="shared" si="5"/>
        <v>2883</v>
      </c>
      <c r="AJ26" s="297">
        <f t="shared" si="6"/>
        <v>100</v>
      </c>
      <c r="AK26" s="296">
        <f>'資源化量内訳'!AP26</f>
        <v>0</v>
      </c>
      <c r="AL26" s="296">
        <f>'資源化量内訳'!BC26</f>
        <v>281</v>
      </c>
      <c r="AM26" s="296">
        <f>'資源化量内訳'!BO26</f>
        <v>0</v>
      </c>
      <c r="AN26" s="296">
        <f>'資源化量内訳'!CA26</f>
        <v>0</v>
      </c>
      <c r="AO26" s="296">
        <f>'資源化量内訳'!CM26</f>
        <v>0</v>
      </c>
      <c r="AP26" s="296">
        <f>'資源化量内訳'!CY26</f>
        <v>0</v>
      </c>
      <c r="AQ26" s="296">
        <f>'資源化量内訳'!DL26</f>
        <v>196</v>
      </c>
      <c r="AR26" s="294">
        <f t="shared" si="7"/>
        <v>477</v>
      </c>
      <c r="AS26" s="297">
        <f t="shared" si="8"/>
        <v>16.61463753035033</v>
      </c>
      <c r="AT26" s="296">
        <f>'ごみ処理量内訳'!AI26</f>
        <v>0</v>
      </c>
      <c r="AU26" s="296">
        <f>'ごみ処理量内訳'!AJ26</f>
        <v>295</v>
      </c>
      <c r="AV26" s="296">
        <f>'ごみ処理量内訳'!AK26</f>
        <v>97</v>
      </c>
      <c r="AW26" s="294">
        <f t="shared" si="9"/>
        <v>392</v>
      </c>
    </row>
    <row r="27" spans="1:49" ht="13.5" customHeight="1">
      <c r="A27" s="416" t="s">
        <v>358</v>
      </c>
      <c r="B27" s="416">
        <v>4341</v>
      </c>
      <c r="C27" s="416" t="s">
        <v>422</v>
      </c>
      <c r="D27" s="294">
        <f t="shared" si="2"/>
        <v>16947</v>
      </c>
      <c r="E27" s="295">
        <v>16947</v>
      </c>
      <c r="F27" s="295"/>
      <c r="G27" s="296">
        <f>'ごみ搬入量内訳'!H27</f>
        <v>3845</v>
      </c>
      <c r="H27" s="296">
        <f>'ごみ搬入量内訳'!AG27</f>
        <v>128</v>
      </c>
      <c r="I27" s="296">
        <f>'資源化量内訳'!DX27</f>
        <v>0</v>
      </c>
      <c r="J27" s="294">
        <f t="shared" si="3"/>
        <v>3973</v>
      </c>
      <c r="K27" s="294">
        <f t="shared" si="4"/>
        <v>642.2925300554267</v>
      </c>
      <c r="L27" s="296">
        <f>IF($D27&gt;0,('ごみ搬入量内訳'!E27+I27)/$D27/365*10^6,0)</f>
        <v>548.2038684666377</v>
      </c>
      <c r="M27" s="296">
        <f>IF($D27&gt;0,'ごみ搬入量内訳'!F27/$D27/365*10^6,0)</f>
        <v>94.08866158878891</v>
      </c>
      <c r="N27" s="296">
        <f>'ごみ搬入量内訳'!AH27</f>
        <v>0</v>
      </c>
      <c r="O27" s="296">
        <f>'ごみ処理量内訳'!E27</f>
        <v>2882</v>
      </c>
      <c r="P27" s="296">
        <f>'ごみ処理量内訳'!N27</f>
        <v>0</v>
      </c>
      <c r="Q27" s="296">
        <f>'ごみ処理量内訳'!F27</f>
        <v>1087</v>
      </c>
      <c r="R27" s="296">
        <f>'ごみ処理量内訳'!G27</f>
        <v>569</v>
      </c>
      <c r="S27" s="296">
        <f>'ごみ処理量内訳'!H27</f>
        <v>0</v>
      </c>
      <c r="T27" s="296">
        <f>'ごみ処理量内訳'!I27</f>
        <v>0</v>
      </c>
      <c r="U27" s="296">
        <f>'ごみ処理量内訳'!J27</f>
        <v>0</v>
      </c>
      <c r="V27" s="296">
        <f>'ごみ処理量内訳'!K27</f>
        <v>0</v>
      </c>
      <c r="W27" s="296">
        <f>'ごみ処理量内訳'!L27</f>
        <v>518</v>
      </c>
      <c r="X27" s="296">
        <f>'ごみ処理量内訳'!M27</f>
        <v>0</v>
      </c>
      <c r="Y27" s="296">
        <f>'資源化量内訳'!R27</f>
        <v>4</v>
      </c>
      <c r="Z27" s="296">
        <f>'資源化量内訳'!S27</f>
        <v>0</v>
      </c>
      <c r="AA27" s="296">
        <f>'資源化量内訳'!T27</f>
        <v>0</v>
      </c>
      <c r="AB27" s="296">
        <f>'資源化量内訳'!U27</f>
        <v>0</v>
      </c>
      <c r="AC27" s="296">
        <f>'資源化量内訳'!V27</f>
        <v>0</v>
      </c>
      <c r="AD27" s="296">
        <f>'資源化量内訳'!W27</f>
        <v>0</v>
      </c>
      <c r="AE27" s="296">
        <f>'資源化量内訳'!X27</f>
        <v>0</v>
      </c>
      <c r="AF27" s="296">
        <f>'資源化量内訳'!Y27</f>
        <v>0</v>
      </c>
      <c r="AG27" s="296">
        <f>'資源化量内訳'!Z27</f>
        <v>0</v>
      </c>
      <c r="AH27" s="296">
        <f>'資源化量内訳'!AA27</f>
        <v>4</v>
      </c>
      <c r="AI27" s="294">
        <f t="shared" si="5"/>
        <v>3973</v>
      </c>
      <c r="AJ27" s="297">
        <f t="shared" si="6"/>
        <v>100</v>
      </c>
      <c r="AK27" s="296">
        <f>'資源化量内訳'!AP27</f>
        <v>0</v>
      </c>
      <c r="AL27" s="296">
        <f>'資源化量内訳'!BC27</f>
        <v>412</v>
      </c>
      <c r="AM27" s="296">
        <f>'資源化量内訳'!BO27</f>
        <v>0</v>
      </c>
      <c r="AN27" s="296">
        <f>'資源化量内訳'!CA27</f>
        <v>0</v>
      </c>
      <c r="AO27" s="296">
        <f>'資源化量内訳'!CM27</f>
        <v>0</v>
      </c>
      <c r="AP27" s="296">
        <f>'資源化量内訳'!CY27</f>
        <v>0</v>
      </c>
      <c r="AQ27" s="296">
        <f>'資源化量内訳'!DL27</f>
        <v>518</v>
      </c>
      <c r="AR27" s="294">
        <f t="shared" si="7"/>
        <v>930</v>
      </c>
      <c r="AS27" s="297">
        <f t="shared" si="8"/>
        <v>23.50868361439718</v>
      </c>
      <c r="AT27" s="296">
        <f>'ごみ処理量内訳'!AI27</f>
        <v>0</v>
      </c>
      <c r="AU27" s="296">
        <f>'ごみ処理量内訳'!AJ27</f>
        <v>369</v>
      </c>
      <c r="AV27" s="296">
        <f>'ごみ処理量内訳'!AK27</f>
        <v>157</v>
      </c>
      <c r="AW27" s="294">
        <f t="shared" si="9"/>
        <v>526</v>
      </c>
    </row>
    <row r="28" spans="1:49" ht="13.5" customHeight="1">
      <c r="A28" s="416" t="s">
        <v>358</v>
      </c>
      <c r="B28" s="416">
        <v>4361</v>
      </c>
      <c r="C28" s="416" t="s">
        <v>423</v>
      </c>
      <c r="D28" s="294">
        <f t="shared" si="2"/>
        <v>35964</v>
      </c>
      <c r="E28" s="295">
        <v>35964</v>
      </c>
      <c r="F28" s="295"/>
      <c r="G28" s="296">
        <f>'ごみ搬入量内訳'!H28</f>
        <v>10125</v>
      </c>
      <c r="H28" s="296">
        <f>'ごみ搬入量内訳'!AG28</f>
        <v>1337</v>
      </c>
      <c r="I28" s="296">
        <f>'資源化量内訳'!DX28</f>
        <v>513</v>
      </c>
      <c r="J28" s="294">
        <f t="shared" si="3"/>
        <v>11975</v>
      </c>
      <c r="K28" s="294">
        <f t="shared" si="4"/>
        <v>912.2516732866809</v>
      </c>
      <c r="L28" s="296">
        <f>IF($D28&gt;0,('ごみ搬入量内訳'!E28+I28)/$D28/365*10^6,0)</f>
        <v>788.4596925692816</v>
      </c>
      <c r="M28" s="296">
        <f>IF($D28&gt;0,'ごみ搬入量内訳'!F28/$D28/365*10^6,0)</f>
        <v>123.79198071739927</v>
      </c>
      <c r="N28" s="296">
        <f>'ごみ搬入量内訳'!AH28</f>
        <v>0</v>
      </c>
      <c r="O28" s="296">
        <f>'ごみ処理量内訳'!E28</f>
        <v>8581</v>
      </c>
      <c r="P28" s="296">
        <f>'ごみ処理量内訳'!N28</f>
        <v>102</v>
      </c>
      <c r="Q28" s="296">
        <f>'ごみ処理量内訳'!F28</f>
        <v>2881</v>
      </c>
      <c r="R28" s="296">
        <f>'ごみ処理量内訳'!G28</f>
        <v>545</v>
      </c>
      <c r="S28" s="296">
        <f>'ごみ処理量内訳'!H28</f>
        <v>0</v>
      </c>
      <c r="T28" s="296">
        <f>'ごみ処理量内訳'!I28</f>
        <v>0</v>
      </c>
      <c r="U28" s="296">
        <f>'ごみ処理量内訳'!J28</f>
        <v>0</v>
      </c>
      <c r="V28" s="296">
        <f>'ごみ処理量内訳'!K28</f>
        <v>0</v>
      </c>
      <c r="W28" s="296">
        <f>'ごみ処理量内訳'!L28</f>
        <v>2309</v>
      </c>
      <c r="X28" s="296">
        <f>'ごみ処理量内訳'!M28</f>
        <v>27</v>
      </c>
      <c r="Y28" s="296">
        <f>'資源化量内訳'!R28</f>
        <v>0</v>
      </c>
      <c r="Z28" s="296">
        <f>'資源化量内訳'!S28</f>
        <v>0</v>
      </c>
      <c r="AA28" s="296">
        <f>'資源化量内訳'!T28</f>
        <v>0</v>
      </c>
      <c r="AB28" s="296">
        <f>'資源化量内訳'!U28</f>
        <v>0</v>
      </c>
      <c r="AC28" s="296">
        <f>'資源化量内訳'!V28</f>
        <v>0</v>
      </c>
      <c r="AD28" s="296">
        <f>'資源化量内訳'!W28</f>
        <v>0</v>
      </c>
      <c r="AE28" s="296">
        <f>'資源化量内訳'!X28</f>
        <v>0</v>
      </c>
      <c r="AF28" s="296">
        <f>'資源化量内訳'!Y28</f>
        <v>0</v>
      </c>
      <c r="AG28" s="296">
        <f>'資源化量内訳'!Z28</f>
        <v>0</v>
      </c>
      <c r="AH28" s="296">
        <f>'資源化量内訳'!AA28</f>
        <v>0</v>
      </c>
      <c r="AI28" s="294">
        <f t="shared" si="5"/>
        <v>11564</v>
      </c>
      <c r="AJ28" s="297">
        <f t="shared" si="6"/>
        <v>99.11795226565202</v>
      </c>
      <c r="AK28" s="296">
        <f>'資源化量内訳'!AP28</f>
        <v>0</v>
      </c>
      <c r="AL28" s="296">
        <f>'資源化量内訳'!BC28</f>
        <v>518</v>
      </c>
      <c r="AM28" s="296">
        <f>'資源化量内訳'!BO28</f>
        <v>0</v>
      </c>
      <c r="AN28" s="296">
        <f>'資源化量内訳'!CA28</f>
        <v>0</v>
      </c>
      <c r="AO28" s="296">
        <f>'資源化量内訳'!CM28</f>
        <v>0</v>
      </c>
      <c r="AP28" s="296">
        <f>'資源化量内訳'!CY28</f>
        <v>0</v>
      </c>
      <c r="AQ28" s="296">
        <f>'資源化量内訳'!DL28</f>
        <v>1992</v>
      </c>
      <c r="AR28" s="294">
        <f t="shared" si="7"/>
        <v>2510</v>
      </c>
      <c r="AS28" s="297">
        <f t="shared" si="8"/>
        <v>25.031050757638486</v>
      </c>
      <c r="AT28" s="296">
        <f>'ごみ処理量内訳'!AI28</f>
        <v>102</v>
      </c>
      <c r="AU28" s="296">
        <f>'ごみ処理量内訳'!AJ28</f>
        <v>1198</v>
      </c>
      <c r="AV28" s="296">
        <f>'ごみ処理量内訳'!AK28</f>
        <v>0</v>
      </c>
      <c r="AW28" s="294">
        <f t="shared" si="9"/>
        <v>1300</v>
      </c>
    </row>
    <row r="29" spans="1:49" ht="13.5" customHeight="1">
      <c r="A29" s="416" t="s">
        <v>358</v>
      </c>
      <c r="B29" s="416">
        <v>4362</v>
      </c>
      <c r="C29" s="416" t="s">
        <v>424</v>
      </c>
      <c r="D29" s="294">
        <f t="shared" si="2"/>
        <v>17574</v>
      </c>
      <c r="E29" s="295">
        <v>17574</v>
      </c>
      <c r="F29" s="295"/>
      <c r="G29" s="296">
        <f>'ごみ搬入量内訳'!H29</f>
        <v>4394</v>
      </c>
      <c r="H29" s="296">
        <f>'ごみ搬入量内訳'!AG29</f>
        <v>1001</v>
      </c>
      <c r="I29" s="296">
        <f>'資源化量内訳'!DX29</f>
        <v>188</v>
      </c>
      <c r="J29" s="294">
        <f t="shared" si="3"/>
        <v>5583</v>
      </c>
      <c r="K29" s="294">
        <f t="shared" si="4"/>
        <v>870.3704569795666</v>
      </c>
      <c r="L29" s="296">
        <f>IF($D29&gt;0,('ごみ搬入量内訳'!E29+I29)/$D29/365*10^6,0)</f>
        <v>738.326076348778</v>
      </c>
      <c r="M29" s="296">
        <f>IF($D29&gt;0,'ごみ搬入量内訳'!F29/$D29/365*10^6,0)</f>
        <v>132.04438063078862</v>
      </c>
      <c r="N29" s="296">
        <f>'ごみ搬入量内訳'!AH29</f>
        <v>0</v>
      </c>
      <c r="O29" s="296">
        <f>'ごみ処理量内訳'!E29</f>
        <v>3805</v>
      </c>
      <c r="P29" s="296">
        <f>'ごみ処理量内訳'!N29</f>
        <v>13</v>
      </c>
      <c r="Q29" s="296">
        <f>'ごみ処理量内訳'!F29</f>
        <v>1577</v>
      </c>
      <c r="R29" s="296">
        <f>'ごみ処理量内訳'!G29</f>
        <v>417</v>
      </c>
      <c r="S29" s="296">
        <f>'ごみ処理量内訳'!H29</f>
        <v>0</v>
      </c>
      <c r="T29" s="296">
        <f>'ごみ処理量内訳'!I29</f>
        <v>0</v>
      </c>
      <c r="U29" s="296">
        <f>'ごみ処理量内訳'!J29</f>
        <v>0</v>
      </c>
      <c r="V29" s="296">
        <f>'ごみ処理量内訳'!K29</f>
        <v>0</v>
      </c>
      <c r="W29" s="296">
        <f>'ごみ処理量内訳'!L29</f>
        <v>1160</v>
      </c>
      <c r="X29" s="296">
        <f>'ごみ処理量内訳'!M29</f>
        <v>0</v>
      </c>
      <c r="Y29" s="296">
        <f>'資源化量内訳'!R29</f>
        <v>0</v>
      </c>
      <c r="Z29" s="296">
        <f>'資源化量内訳'!S29</f>
        <v>0</v>
      </c>
      <c r="AA29" s="296">
        <f>'資源化量内訳'!T29</f>
        <v>0</v>
      </c>
      <c r="AB29" s="296">
        <f>'資源化量内訳'!U29</f>
        <v>0</v>
      </c>
      <c r="AC29" s="296">
        <f>'資源化量内訳'!V29</f>
        <v>0</v>
      </c>
      <c r="AD29" s="296">
        <f>'資源化量内訳'!W29</f>
        <v>0</v>
      </c>
      <c r="AE29" s="296">
        <f>'資源化量内訳'!X29</f>
        <v>0</v>
      </c>
      <c r="AF29" s="296">
        <f>'資源化量内訳'!Y29</f>
        <v>0</v>
      </c>
      <c r="AG29" s="296">
        <f>'資源化量内訳'!Z29</f>
        <v>0</v>
      </c>
      <c r="AH29" s="296">
        <f>'資源化量内訳'!AA29</f>
        <v>0</v>
      </c>
      <c r="AI29" s="294">
        <f t="shared" si="5"/>
        <v>5395</v>
      </c>
      <c r="AJ29" s="297">
        <f t="shared" si="6"/>
        <v>99.75903614457832</v>
      </c>
      <c r="AK29" s="296">
        <f>'資源化量内訳'!AP29</f>
        <v>0</v>
      </c>
      <c r="AL29" s="296">
        <f>'資源化量内訳'!BC29</f>
        <v>287</v>
      </c>
      <c r="AM29" s="296">
        <f>'資源化量内訳'!BO29</f>
        <v>0</v>
      </c>
      <c r="AN29" s="296">
        <f>'資源化量内訳'!CA29</f>
        <v>0</v>
      </c>
      <c r="AO29" s="296">
        <f>'資源化量内訳'!CM29</f>
        <v>0</v>
      </c>
      <c r="AP29" s="296">
        <f>'資源化量内訳'!CY29</f>
        <v>0</v>
      </c>
      <c r="AQ29" s="296">
        <f>'資源化量内訳'!DL29</f>
        <v>1033</v>
      </c>
      <c r="AR29" s="294">
        <f t="shared" si="7"/>
        <v>1320</v>
      </c>
      <c r="AS29" s="297">
        <f t="shared" si="8"/>
        <v>27.010567795092243</v>
      </c>
      <c r="AT29" s="296">
        <f>'ごみ処理量内訳'!AI29</f>
        <v>13</v>
      </c>
      <c r="AU29" s="296">
        <f>'ごみ処理量内訳'!AJ29</f>
        <v>544</v>
      </c>
      <c r="AV29" s="296">
        <f>'ごみ処理量内訳'!AK29</f>
        <v>0</v>
      </c>
      <c r="AW29" s="294">
        <f t="shared" si="9"/>
        <v>557</v>
      </c>
    </row>
    <row r="30" spans="1:49" ht="13.5" customHeight="1">
      <c r="A30" s="416" t="s">
        <v>358</v>
      </c>
      <c r="B30" s="416">
        <v>4401</v>
      </c>
      <c r="C30" s="416" t="s">
        <v>425</v>
      </c>
      <c r="D30" s="294">
        <f t="shared" si="2"/>
        <v>16304</v>
      </c>
      <c r="E30" s="295">
        <v>16304</v>
      </c>
      <c r="F30" s="295"/>
      <c r="G30" s="296">
        <f>'ごみ搬入量内訳'!H30</f>
        <v>6286</v>
      </c>
      <c r="H30" s="296">
        <f>'ごみ搬入量内訳'!AG30</f>
        <v>614</v>
      </c>
      <c r="I30" s="296">
        <f>'資源化量内訳'!DX30</f>
        <v>0</v>
      </c>
      <c r="J30" s="294">
        <f t="shared" si="3"/>
        <v>6900</v>
      </c>
      <c r="K30" s="294">
        <f t="shared" si="4"/>
        <v>1159.4767902993801</v>
      </c>
      <c r="L30" s="296">
        <f>IF($D30&gt;0,('ごみ搬入量内訳'!E30+I30)/$D30/365*10^6,0)</f>
        <v>730.8064581176818</v>
      </c>
      <c r="M30" s="296">
        <f>IF($D30&gt;0,'ごみ搬入量内訳'!F30/$D30/365*10^6,0)</f>
        <v>428.67033218169837</v>
      </c>
      <c r="N30" s="296">
        <f>'ごみ搬入量内訳'!AH30</f>
        <v>0</v>
      </c>
      <c r="O30" s="296">
        <f>'ごみ処理量内訳'!E30</f>
        <v>5494</v>
      </c>
      <c r="P30" s="296">
        <f>'ごみ処理量内訳'!N30</f>
        <v>108</v>
      </c>
      <c r="Q30" s="296">
        <f>'ごみ処理量内訳'!F30</f>
        <v>1295</v>
      </c>
      <c r="R30" s="296">
        <f>'ごみ処理量内訳'!G30</f>
        <v>249</v>
      </c>
      <c r="S30" s="296">
        <f>'ごみ処理量内訳'!H30</f>
        <v>0</v>
      </c>
      <c r="T30" s="296">
        <f>'ごみ処理量内訳'!I30</f>
        <v>0</v>
      </c>
      <c r="U30" s="296">
        <f>'ごみ処理量内訳'!J30</f>
        <v>0</v>
      </c>
      <c r="V30" s="296">
        <f>'ごみ処理量内訳'!K30</f>
        <v>0</v>
      </c>
      <c r="W30" s="296">
        <f>'ごみ処理量内訳'!L30</f>
        <v>1046</v>
      </c>
      <c r="X30" s="296">
        <f>'ごみ処理量内訳'!M30</f>
        <v>0</v>
      </c>
      <c r="Y30" s="296">
        <f>'資源化量内訳'!R30</f>
        <v>3</v>
      </c>
      <c r="Z30" s="296">
        <f>'資源化量内訳'!S30</f>
        <v>0</v>
      </c>
      <c r="AA30" s="296">
        <f>'資源化量内訳'!T30</f>
        <v>0</v>
      </c>
      <c r="AB30" s="296">
        <f>'資源化量内訳'!U30</f>
        <v>0</v>
      </c>
      <c r="AC30" s="296">
        <f>'資源化量内訳'!V30</f>
        <v>0</v>
      </c>
      <c r="AD30" s="296">
        <f>'資源化量内訳'!W30</f>
        <v>0</v>
      </c>
      <c r="AE30" s="296">
        <f>'資源化量内訳'!X30</f>
        <v>0</v>
      </c>
      <c r="AF30" s="296">
        <f>'資源化量内訳'!Y30</f>
        <v>0</v>
      </c>
      <c r="AG30" s="296">
        <f>'資源化量内訳'!Z30</f>
        <v>0</v>
      </c>
      <c r="AH30" s="296">
        <f>'資源化量内訳'!AA30</f>
        <v>3</v>
      </c>
      <c r="AI30" s="294">
        <f t="shared" si="5"/>
        <v>6900</v>
      </c>
      <c r="AJ30" s="297">
        <f t="shared" si="6"/>
        <v>98.43478260869564</v>
      </c>
      <c r="AK30" s="296">
        <f>'資源化量内訳'!AP30</f>
        <v>0</v>
      </c>
      <c r="AL30" s="296">
        <f>'資源化量内訳'!BC30</f>
        <v>20</v>
      </c>
      <c r="AM30" s="296">
        <f>'資源化量内訳'!BO30</f>
        <v>0</v>
      </c>
      <c r="AN30" s="296">
        <f>'資源化量内訳'!CA30</f>
        <v>0</v>
      </c>
      <c r="AO30" s="296">
        <f>'資源化量内訳'!CM30</f>
        <v>0</v>
      </c>
      <c r="AP30" s="296">
        <f>'資源化量内訳'!CY30</f>
        <v>0</v>
      </c>
      <c r="AQ30" s="296">
        <f>'資源化量内訳'!DL30</f>
        <v>1027</v>
      </c>
      <c r="AR30" s="294">
        <f t="shared" si="7"/>
        <v>1047</v>
      </c>
      <c r="AS30" s="297">
        <f t="shared" si="8"/>
        <v>15.217391304347828</v>
      </c>
      <c r="AT30" s="296">
        <f>'ごみ処理量内訳'!AI30</f>
        <v>108</v>
      </c>
      <c r="AU30" s="296">
        <f>'ごみ処理量内訳'!AJ30</f>
        <v>785</v>
      </c>
      <c r="AV30" s="296">
        <f>'ごみ処理量内訳'!AK30</f>
        <v>142</v>
      </c>
      <c r="AW30" s="294">
        <f t="shared" si="9"/>
        <v>1035</v>
      </c>
    </row>
    <row r="31" spans="1:49" ht="13.5" customHeight="1">
      <c r="A31" s="416" t="s">
        <v>358</v>
      </c>
      <c r="B31" s="416">
        <v>4404</v>
      </c>
      <c r="C31" s="416" t="s">
        <v>426</v>
      </c>
      <c r="D31" s="294">
        <f t="shared" si="2"/>
        <v>21296</v>
      </c>
      <c r="E31" s="295">
        <v>21296</v>
      </c>
      <c r="F31" s="295"/>
      <c r="G31" s="296">
        <f>'ごみ搬入量内訳'!H31</f>
        <v>6635</v>
      </c>
      <c r="H31" s="296">
        <f>'ごみ搬入量内訳'!AG31</f>
        <v>398</v>
      </c>
      <c r="I31" s="296">
        <f>'資源化量内訳'!DX31</f>
        <v>134</v>
      </c>
      <c r="J31" s="294">
        <f t="shared" si="3"/>
        <v>7167</v>
      </c>
      <c r="K31" s="294">
        <f t="shared" si="4"/>
        <v>922.0330784352068</v>
      </c>
      <c r="L31" s="296">
        <f>IF($D31&gt;0,('ごみ搬入量内訳'!E31+I31)/$D31/365*10^6,0)</f>
        <v>809.3358582999701</v>
      </c>
      <c r="M31" s="296">
        <f>IF($D31&gt;0,'ごみ搬入量内訳'!F31/$D31/365*10^6,0)</f>
        <v>112.69722013523666</v>
      </c>
      <c r="N31" s="296">
        <f>'ごみ搬入量内訳'!AH31</f>
        <v>0</v>
      </c>
      <c r="O31" s="296">
        <f>'ごみ処理量内訳'!E31</f>
        <v>5424</v>
      </c>
      <c r="P31" s="296">
        <f>'ごみ処理量内訳'!N31</f>
        <v>62</v>
      </c>
      <c r="Q31" s="296">
        <f>'ごみ処理量内訳'!F31</f>
        <v>1544</v>
      </c>
      <c r="R31" s="296">
        <f>'ごみ処理量内訳'!G31</f>
        <v>266</v>
      </c>
      <c r="S31" s="296">
        <f>'ごみ処理量内訳'!H31</f>
        <v>0</v>
      </c>
      <c r="T31" s="296">
        <f>'ごみ処理量内訳'!I31</f>
        <v>0</v>
      </c>
      <c r="U31" s="296">
        <f>'ごみ処理量内訳'!J31</f>
        <v>0</v>
      </c>
      <c r="V31" s="296">
        <f>'ごみ処理量内訳'!K31</f>
        <v>0</v>
      </c>
      <c r="W31" s="296">
        <f>'ごみ処理量内訳'!L31</f>
        <v>1278</v>
      </c>
      <c r="X31" s="296">
        <f>'ごみ処理量内訳'!M31</f>
        <v>0</v>
      </c>
      <c r="Y31" s="296">
        <f>'資源化量内訳'!R31</f>
        <v>3</v>
      </c>
      <c r="Z31" s="296">
        <f>'資源化量内訳'!S31</f>
        <v>0</v>
      </c>
      <c r="AA31" s="296">
        <f>'資源化量内訳'!T31</f>
        <v>0</v>
      </c>
      <c r="AB31" s="296">
        <f>'資源化量内訳'!U31</f>
        <v>0</v>
      </c>
      <c r="AC31" s="296">
        <f>'資源化量内訳'!V31</f>
        <v>0</v>
      </c>
      <c r="AD31" s="296">
        <f>'資源化量内訳'!W31</f>
        <v>0</v>
      </c>
      <c r="AE31" s="296">
        <f>'資源化量内訳'!X31</f>
        <v>0</v>
      </c>
      <c r="AF31" s="296">
        <f>'資源化量内訳'!Y31</f>
        <v>0</v>
      </c>
      <c r="AG31" s="296">
        <f>'資源化量内訳'!Z31</f>
        <v>0</v>
      </c>
      <c r="AH31" s="296">
        <f>'資源化量内訳'!AA31</f>
        <v>3</v>
      </c>
      <c r="AI31" s="294">
        <f t="shared" si="5"/>
        <v>7033</v>
      </c>
      <c r="AJ31" s="297">
        <f t="shared" si="6"/>
        <v>99.11844163230484</v>
      </c>
      <c r="AK31" s="296">
        <f>'資源化量内訳'!AP31</f>
        <v>0</v>
      </c>
      <c r="AL31" s="296">
        <f>'資源化量内訳'!BC31</f>
        <v>45</v>
      </c>
      <c r="AM31" s="296">
        <f>'資源化量内訳'!BO31</f>
        <v>0</v>
      </c>
      <c r="AN31" s="296">
        <f>'資源化量内訳'!CA31</f>
        <v>0</v>
      </c>
      <c r="AO31" s="296">
        <f>'資源化量内訳'!CM31</f>
        <v>0</v>
      </c>
      <c r="AP31" s="296">
        <f>'資源化量内訳'!CY31</f>
        <v>0</v>
      </c>
      <c r="AQ31" s="296">
        <f>'資源化量内訳'!DL31</f>
        <v>1234</v>
      </c>
      <c r="AR31" s="294">
        <f t="shared" si="7"/>
        <v>1279</v>
      </c>
      <c r="AS31" s="297">
        <f t="shared" si="8"/>
        <v>19.757220594390958</v>
      </c>
      <c r="AT31" s="296">
        <f>'ごみ処理量内訳'!AI31</f>
        <v>62</v>
      </c>
      <c r="AU31" s="296">
        <f>'ごみ処理量内訳'!AJ31</f>
        <v>779</v>
      </c>
      <c r="AV31" s="296">
        <f>'ごみ処理量内訳'!AK31</f>
        <v>152</v>
      </c>
      <c r="AW31" s="294">
        <f t="shared" si="9"/>
        <v>993</v>
      </c>
    </row>
    <row r="32" spans="1:49" ht="13.5" customHeight="1">
      <c r="A32" s="416" t="s">
        <v>358</v>
      </c>
      <c r="B32" s="416">
        <v>4406</v>
      </c>
      <c r="C32" s="416" t="s">
        <v>427</v>
      </c>
      <c r="D32" s="294">
        <f t="shared" si="2"/>
        <v>33035</v>
      </c>
      <c r="E32" s="295">
        <v>33035</v>
      </c>
      <c r="F32" s="295"/>
      <c r="G32" s="296">
        <f>'ごみ搬入量内訳'!H32</f>
        <v>13244</v>
      </c>
      <c r="H32" s="296">
        <f>'ごみ搬入量内訳'!AG32</f>
        <v>996</v>
      </c>
      <c r="I32" s="296">
        <f>'資源化量内訳'!DX32</f>
        <v>531</v>
      </c>
      <c r="J32" s="294">
        <f t="shared" si="3"/>
        <v>14771</v>
      </c>
      <c r="K32" s="294">
        <f t="shared" si="4"/>
        <v>1225.0187119928842</v>
      </c>
      <c r="L32" s="296">
        <f>IF($D32&gt;0,('ごみ搬入量内訳'!E32+I32)/$D32/365*10^6,0)</f>
        <v>820.9640667536091</v>
      </c>
      <c r="M32" s="296">
        <f>IF($D32&gt;0,'ごみ搬入量内訳'!F32/$D32/365*10^6,0)</f>
        <v>404.0546452392751</v>
      </c>
      <c r="N32" s="296">
        <f>'ごみ搬入量内訳'!AH32</f>
        <v>0</v>
      </c>
      <c r="O32" s="296">
        <f>'ごみ処理量内訳'!E32</f>
        <v>11712</v>
      </c>
      <c r="P32" s="296">
        <f>'ごみ処理量内訳'!N32</f>
        <v>0</v>
      </c>
      <c r="Q32" s="296">
        <f>'ごみ処理量内訳'!F32</f>
        <v>2521</v>
      </c>
      <c r="R32" s="296">
        <f>'ごみ処理量内訳'!G32</f>
        <v>543</v>
      </c>
      <c r="S32" s="296">
        <f>'ごみ処理量内訳'!H32</f>
        <v>0</v>
      </c>
      <c r="T32" s="296">
        <f>'ごみ処理量内訳'!I32</f>
        <v>0</v>
      </c>
      <c r="U32" s="296">
        <f>'ごみ処理量内訳'!J32</f>
        <v>0</v>
      </c>
      <c r="V32" s="296">
        <f>'ごみ処理量内訳'!K32</f>
        <v>0</v>
      </c>
      <c r="W32" s="296">
        <f>'ごみ処理量内訳'!L32</f>
        <v>1978</v>
      </c>
      <c r="X32" s="296">
        <f>'ごみ処理量内訳'!M32</f>
        <v>0</v>
      </c>
      <c r="Y32" s="296">
        <f>'資源化量内訳'!R32</f>
        <v>7</v>
      </c>
      <c r="Z32" s="296">
        <f>'資源化量内訳'!S32</f>
        <v>0</v>
      </c>
      <c r="AA32" s="296">
        <f>'資源化量内訳'!T32</f>
        <v>0</v>
      </c>
      <c r="AB32" s="296">
        <f>'資源化量内訳'!U32</f>
        <v>0</v>
      </c>
      <c r="AC32" s="296">
        <f>'資源化量内訳'!V32</f>
        <v>0</v>
      </c>
      <c r="AD32" s="296">
        <f>'資源化量内訳'!W32</f>
        <v>0</v>
      </c>
      <c r="AE32" s="296">
        <f>'資源化量内訳'!X32</f>
        <v>0</v>
      </c>
      <c r="AF32" s="296">
        <f>'資源化量内訳'!Y32</f>
        <v>0</v>
      </c>
      <c r="AG32" s="296">
        <f>'資源化量内訳'!Z32</f>
        <v>0</v>
      </c>
      <c r="AH32" s="296">
        <f>'資源化量内訳'!AA32</f>
        <v>7</v>
      </c>
      <c r="AI32" s="294">
        <f t="shared" si="5"/>
        <v>14240</v>
      </c>
      <c r="AJ32" s="297">
        <f t="shared" si="6"/>
        <v>100</v>
      </c>
      <c r="AK32" s="296">
        <f>'資源化量内訳'!AP32</f>
        <v>0</v>
      </c>
      <c r="AL32" s="296">
        <f>'資源化量内訳'!BC32</f>
        <v>68</v>
      </c>
      <c r="AM32" s="296">
        <f>'資源化量内訳'!BO32</f>
        <v>0</v>
      </c>
      <c r="AN32" s="296">
        <f>'資源化量内訳'!CA32</f>
        <v>0</v>
      </c>
      <c r="AO32" s="296">
        <f>'資源化量内訳'!CM32</f>
        <v>0</v>
      </c>
      <c r="AP32" s="296">
        <f>'資源化量内訳'!CY32</f>
        <v>0</v>
      </c>
      <c r="AQ32" s="296">
        <f>'資源化量内訳'!DL32</f>
        <v>1909</v>
      </c>
      <c r="AR32" s="294">
        <f t="shared" si="7"/>
        <v>1977</v>
      </c>
      <c r="AS32" s="297">
        <f t="shared" si="8"/>
        <v>17.026606187800418</v>
      </c>
      <c r="AT32" s="296">
        <f>'ごみ処理量内訳'!AI32</f>
        <v>0</v>
      </c>
      <c r="AU32" s="296">
        <f>'ごみ処理量内訳'!AJ32</f>
        <v>1682</v>
      </c>
      <c r="AV32" s="296">
        <f>'ごみ処理量内訳'!AK32</f>
        <v>310</v>
      </c>
      <c r="AW32" s="294">
        <f t="shared" si="9"/>
        <v>1992</v>
      </c>
    </row>
    <row r="33" spans="1:49" ht="13.5" customHeight="1">
      <c r="A33" s="416" t="s">
        <v>358</v>
      </c>
      <c r="B33" s="416">
        <v>4421</v>
      </c>
      <c r="C33" s="416" t="s">
        <v>428</v>
      </c>
      <c r="D33" s="294">
        <f t="shared" si="2"/>
        <v>23980</v>
      </c>
      <c r="E33" s="295">
        <v>23980</v>
      </c>
      <c r="F33" s="295"/>
      <c r="G33" s="296">
        <f>'ごみ搬入量内訳'!H33</f>
        <v>8617</v>
      </c>
      <c r="H33" s="296">
        <f>'ごみ搬入量内訳'!AG33</f>
        <v>962</v>
      </c>
      <c r="I33" s="296">
        <f>'資源化量内訳'!DX33</f>
        <v>388</v>
      </c>
      <c r="J33" s="294">
        <f t="shared" si="3"/>
        <v>9967</v>
      </c>
      <c r="K33" s="294">
        <f t="shared" si="4"/>
        <v>1138.7343334056918</v>
      </c>
      <c r="L33" s="296">
        <f>IF($D33&gt;0,('ごみ搬入量内訳'!E33+I33)/$D33/365*10^6,0)</f>
        <v>743.1992413769466</v>
      </c>
      <c r="M33" s="296">
        <f>IF($D33&gt;0,'ごみ搬入量内訳'!F33/$D33/365*10^6,0)</f>
        <v>395.53509202874545</v>
      </c>
      <c r="N33" s="296">
        <f>'ごみ搬入量内訳'!AH33</f>
        <v>0</v>
      </c>
      <c r="O33" s="296">
        <f>'ごみ処理量内訳'!E33</f>
        <v>8100</v>
      </c>
      <c r="P33" s="296">
        <f>'ごみ処理量内訳'!N33</f>
        <v>0</v>
      </c>
      <c r="Q33" s="296">
        <f>'ごみ処理量内訳'!F33</f>
        <v>1149</v>
      </c>
      <c r="R33" s="296">
        <f>'ごみ処理量内訳'!G33</f>
        <v>882</v>
      </c>
      <c r="S33" s="296">
        <f>'ごみ処理量内訳'!H33</f>
        <v>0</v>
      </c>
      <c r="T33" s="296">
        <f>'ごみ処理量内訳'!I33</f>
        <v>0</v>
      </c>
      <c r="U33" s="296">
        <f>'ごみ処理量内訳'!J33</f>
        <v>0</v>
      </c>
      <c r="V33" s="296">
        <f>'ごみ処理量内訳'!K33</f>
        <v>0</v>
      </c>
      <c r="W33" s="296">
        <f>'ごみ処理量内訳'!L33</f>
        <v>267</v>
      </c>
      <c r="X33" s="296">
        <f>'ごみ処理量内訳'!M33</f>
        <v>0</v>
      </c>
      <c r="Y33" s="296">
        <f>'資源化量内訳'!R33</f>
        <v>330</v>
      </c>
      <c r="Z33" s="296">
        <f>'資源化量内訳'!S33</f>
        <v>318</v>
      </c>
      <c r="AA33" s="296">
        <f>'資源化量内訳'!T33</f>
        <v>0</v>
      </c>
      <c r="AB33" s="296">
        <f>'資源化量内訳'!U33</f>
        <v>0</v>
      </c>
      <c r="AC33" s="296">
        <f>'資源化量内訳'!V33</f>
        <v>0</v>
      </c>
      <c r="AD33" s="296">
        <f>'資源化量内訳'!W33</f>
        <v>2</v>
      </c>
      <c r="AE33" s="296">
        <f>'資源化量内訳'!X33</f>
        <v>0</v>
      </c>
      <c r="AF33" s="296">
        <f>'資源化量内訳'!Y33</f>
        <v>0</v>
      </c>
      <c r="AG33" s="296">
        <f>'資源化量内訳'!Z33</f>
        <v>0</v>
      </c>
      <c r="AH33" s="296">
        <f>'資源化量内訳'!AA33</f>
        <v>10</v>
      </c>
      <c r="AI33" s="294">
        <f t="shared" si="5"/>
        <v>9579</v>
      </c>
      <c r="AJ33" s="297">
        <f t="shared" si="6"/>
        <v>100</v>
      </c>
      <c r="AK33" s="296">
        <f>'資源化量内訳'!AP33</f>
        <v>0</v>
      </c>
      <c r="AL33" s="296">
        <f>'資源化量内訳'!BC33</f>
        <v>508</v>
      </c>
      <c r="AM33" s="296">
        <f>'資源化量内訳'!BO33</f>
        <v>0</v>
      </c>
      <c r="AN33" s="296">
        <f>'資源化量内訳'!CA33</f>
        <v>0</v>
      </c>
      <c r="AO33" s="296">
        <f>'資源化量内訳'!CM33</f>
        <v>0</v>
      </c>
      <c r="AP33" s="296">
        <f>'資源化量内訳'!CY33</f>
        <v>0</v>
      </c>
      <c r="AQ33" s="296">
        <f>'資源化量内訳'!DL33</f>
        <v>182</v>
      </c>
      <c r="AR33" s="294">
        <f t="shared" si="7"/>
        <v>690</v>
      </c>
      <c r="AS33" s="297">
        <f t="shared" si="8"/>
        <v>14.126617838868267</v>
      </c>
      <c r="AT33" s="296">
        <f>'ごみ処理量内訳'!AI33</f>
        <v>0</v>
      </c>
      <c r="AU33" s="296">
        <f>'ごみ処理量内訳'!AJ33</f>
        <v>1600</v>
      </c>
      <c r="AV33" s="296">
        <f>'ごみ処理量内訳'!AK33</f>
        <v>183</v>
      </c>
      <c r="AW33" s="294">
        <f t="shared" si="9"/>
        <v>1783</v>
      </c>
    </row>
    <row r="34" spans="1:49" ht="13.5">
      <c r="A34" s="416" t="s">
        <v>358</v>
      </c>
      <c r="B34" s="416">
        <v>4422</v>
      </c>
      <c r="C34" s="416" t="s">
        <v>429</v>
      </c>
      <c r="D34" s="294">
        <f t="shared" si="2"/>
        <v>9511</v>
      </c>
      <c r="E34" s="295">
        <v>9511</v>
      </c>
      <c r="F34" s="295"/>
      <c r="G34" s="296">
        <f>'ごみ搬入量内訳'!H34</f>
        <v>2170</v>
      </c>
      <c r="H34" s="296">
        <f>'ごみ搬入量内訳'!AG34</f>
        <v>199</v>
      </c>
      <c r="I34" s="296">
        <f>'資源化量内訳'!DX34</f>
        <v>0</v>
      </c>
      <c r="J34" s="294">
        <f t="shared" si="3"/>
        <v>2369</v>
      </c>
      <c r="K34" s="294">
        <f t="shared" si="4"/>
        <v>682.4109934711503</v>
      </c>
      <c r="L34" s="296">
        <f>IF($D34&gt;0,('ごみ搬入量内訳'!E34+I34)/$D34/365*10^6,0)</f>
        <v>429.49547963929297</v>
      </c>
      <c r="M34" s="296">
        <f>IF($D34&gt;0,'ごみ搬入量内訳'!F34/$D34/365*10^6,0)</f>
        <v>252.91551383185725</v>
      </c>
      <c r="N34" s="296">
        <f>'ごみ搬入量内訳'!AH34</f>
        <v>0</v>
      </c>
      <c r="O34" s="296">
        <f>'ごみ処理量内訳'!E34</f>
        <v>1914</v>
      </c>
      <c r="P34" s="296">
        <f>'ごみ処理量内訳'!N34</f>
        <v>0</v>
      </c>
      <c r="Q34" s="296">
        <f>'ごみ処理量内訳'!F34</f>
        <v>356</v>
      </c>
      <c r="R34" s="296">
        <f>'ごみ処理量内訳'!G34</f>
        <v>292</v>
      </c>
      <c r="S34" s="296">
        <f>'ごみ処理量内訳'!H34</f>
        <v>0</v>
      </c>
      <c r="T34" s="296">
        <f>'ごみ処理量内訳'!I34</f>
        <v>0</v>
      </c>
      <c r="U34" s="296">
        <f>'ごみ処理量内訳'!J34</f>
        <v>0</v>
      </c>
      <c r="V34" s="296">
        <f>'ごみ処理量内訳'!K34</f>
        <v>0</v>
      </c>
      <c r="W34" s="296">
        <f>'ごみ処理量内訳'!L34</f>
        <v>64</v>
      </c>
      <c r="X34" s="296">
        <f>'ごみ処理量内訳'!M34</f>
        <v>0</v>
      </c>
      <c r="Y34" s="296">
        <f>'資源化量内訳'!R34</f>
        <v>99</v>
      </c>
      <c r="Z34" s="296">
        <f>'資源化量内訳'!S34</f>
        <v>97</v>
      </c>
      <c r="AA34" s="296">
        <f>'資源化量内訳'!T34</f>
        <v>0</v>
      </c>
      <c r="AB34" s="296">
        <f>'資源化量内訳'!U34</f>
        <v>0</v>
      </c>
      <c r="AC34" s="296">
        <f>'資源化量内訳'!V34</f>
        <v>0</v>
      </c>
      <c r="AD34" s="296">
        <f>'資源化量内訳'!W34</f>
        <v>1</v>
      </c>
      <c r="AE34" s="296">
        <f>'資源化量内訳'!X34</f>
        <v>0</v>
      </c>
      <c r="AF34" s="296">
        <f>'資源化量内訳'!Y34</f>
        <v>0</v>
      </c>
      <c r="AG34" s="296">
        <f>'資源化量内訳'!Z34</f>
        <v>0</v>
      </c>
      <c r="AH34" s="296">
        <f>'資源化量内訳'!AA34</f>
        <v>1</v>
      </c>
      <c r="AI34" s="294">
        <f t="shared" si="5"/>
        <v>2369</v>
      </c>
      <c r="AJ34" s="297">
        <f t="shared" si="6"/>
        <v>100</v>
      </c>
      <c r="AK34" s="296">
        <f>'資源化量内訳'!AP34</f>
        <v>0</v>
      </c>
      <c r="AL34" s="296">
        <f>'資源化量内訳'!BC34</f>
        <v>196</v>
      </c>
      <c r="AM34" s="296">
        <f>'資源化量内訳'!BO34</f>
        <v>0</v>
      </c>
      <c r="AN34" s="296">
        <f>'資源化量内訳'!CA34</f>
        <v>0</v>
      </c>
      <c r="AO34" s="296">
        <f>'資源化量内訳'!CM34</f>
        <v>0</v>
      </c>
      <c r="AP34" s="296">
        <f>'資源化量内訳'!CY34</f>
        <v>0</v>
      </c>
      <c r="AQ34" s="296">
        <f>'資源化量内訳'!DL34</f>
        <v>45</v>
      </c>
      <c r="AR34" s="294">
        <f t="shared" si="7"/>
        <v>241</v>
      </c>
      <c r="AS34" s="297">
        <f t="shared" si="8"/>
        <v>14.352047277332208</v>
      </c>
      <c r="AT34" s="296">
        <f>'ごみ処理量内訳'!AI34</f>
        <v>0</v>
      </c>
      <c r="AU34" s="296">
        <f>'ごみ処理量内訳'!AJ34</f>
        <v>379</v>
      </c>
      <c r="AV34" s="296">
        <f>'ごみ処理量内訳'!AK34</f>
        <v>48</v>
      </c>
      <c r="AW34" s="294">
        <f t="shared" si="9"/>
        <v>427</v>
      </c>
    </row>
    <row r="35" spans="1:49" ht="13.5">
      <c r="A35" s="416" t="s">
        <v>358</v>
      </c>
      <c r="B35" s="416">
        <v>4423</v>
      </c>
      <c r="C35" s="416" t="s">
        <v>430</v>
      </c>
      <c r="D35" s="294">
        <f t="shared" si="2"/>
        <v>43449</v>
      </c>
      <c r="E35" s="295">
        <v>43449</v>
      </c>
      <c r="F35" s="295"/>
      <c r="G35" s="296">
        <f>'ごみ搬入量内訳'!H35</f>
        <v>15590</v>
      </c>
      <c r="H35" s="296">
        <f>'ごみ搬入量内訳'!AG35</f>
        <v>365</v>
      </c>
      <c r="I35" s="296">
        <f>'資源化量内訳'!DX35</f>
        <v>588</v>
      </c>
      <c r="J35" s="294">
        <f t="shared" si="3"/>
        <v>16543</v>
      </c>
      <c r="K35" s="294">
        <f t="shared" si="4"/>
        <v>1043.137648075511</v>
      </c>
      <c r="L35" s="296">
        <f>IF($D35&gt;0,('ごみ搬入量内訳'!E35+I35)/$D35/365*10^6,0)</f>
        <v>794.9486991046344</v>
      </c>
      <c r="M35" s="296">
        <f>IF($D35&gt;0,'ごみ搬入量内訳'!F35/$D35/365*10^6,0)</f>
        <v>248.1889489708766</v>
      </c>
      <c r="N35" s="296">
        <f>'ごみ搬入量内訳'!AH35</f>
        <v>0</v>
      </c>
      <c r="O35" s="296">
        <f>'ごみ処理量内訳'!E35</f>
        <v>12444</v>
      </c>
      <c r="P35" s="296">
        <f>'ごみ処理量内訳'!N35</f>
        <v>41</v>
      </c>
      <c r="Q35" s="296">
        <f>'ごみ処理量内訳'!F35</f>
        <v>1919</v>
      </c>
      <c r="R35" s="296">
        <f>'ごみ処理量内訳'!G35</f>
        <v>884</v>
      </c>
      <c r="S35" s="296">
        <f>'ごみ処理量内訳'!H35</f>
        <v>0</v>
      </c>
      <c r="T35" s="296">
        <f>'ごみ処理量内訳'!I35</f>
        <v>0</v>
      </c>
      <c r="U35" s="296">
        <f>'ごみ処理量内訳'!J35</f>
        <v>0</v>
      </c>
      <c r="V35" s="296">
        <f>'ごみ処理量内訳'!K35</f>
        <v>0</v>
      </c>
      <c r="W35" s="296">
        <f>'ごみ処理量内訳'!L35</f>
        <v>1035</v>
      </c>
      <c r="X35" s="296">
        <f>'ごみ処理量内訳'!M35</f>
        <v>0</v>
      </c>
      <c r="Y35" s="296">
        <f>'資源化量内訳'!R35</f>
        <v>1464</v>
      </c>
      <c r="Z35" s="296">
        <f>'資源化量内訳'!S35</f>
        <v>1261</v>
      </c>
      <c r="AA35" s="296">
        <f>'資源化量内訳'!T35</f>
        <v>121</v>
      </c>
      <c r="AB35" s="296">
        <f>'資源化量内訳'!U35</f>
        <v>34</v>
      </c>
      <c r="AC35" s="296">
        <f>'資源化量内訳'!V35</f>
        <v>0</v>
      </c>
      <c r="AD35" s="296">
        <f>'資源化量内訳'!W35</f>
        <v>0</v>
      </c>
      <c r="AE35" s="296">
        <f>'資源化量内訳'!X35</f>
        <v>36</v>
      </c>
      <c r="AF35" s="296">
        <f>'資源化量内訳'!Y35</f>
        <v>0</v>
      </c>
      <c r="AG35" s="296">
        <f>'資源化量内訳'!Z35</f>
        <v>0</v>
      </c>
      <c r="AH35" s="296">
        <f>'資源化量内訳'!AA35</f>
        <v>12</v>
      </c>
      <c r="AI35" s="294">
        <f t="shared" si="5"/>
        <v>15868</v>
      </c>
      <c r="AJ35" s="297">
        <f t="shared" si="6"/>
        <v>99.74161835139904</v>
      </c>
      <c r="AK35" s="296">
        <f>'資源化量内訳'!AP35</f>
        <v>0</v>
      </c>
      <c r="AL35" s="296">
        <f>'資源化量内訳'!BC35</f>
        <v>81</v>
      </c>
      <c r="AM35" s="296">
        <f>'資源化量内訳'!BO35</f>
        <v>0</v>
      </c>
      <c r="AN35" s="296">
        <f>'資源化量内訳'!CA35</f>
        <v>0</v>
      </c>
      <c r="AO35" s="296">
        <f>'資源化量内訳'!CM35</f>
        <v>0</v>
      </c>
      <c r="AP35" s="296">
        <f>'資源化量内訳'!CY35</f>
        <v>0</v>
      </c>
      <c r="AQ35" s="296">
        <f>'資源化量内訳'!DL35</f>
        <v>1017</v>
      </c>
      <c r="AR35" s="294">
        <f t="shared" si="7"/>
        <v>1098</v>
      </c>
      <c r="AS35" s="297">
        <f t="shared" si="8"/>
        <v>19.14195430238211</v>
      </c>
      <c r="AT35" s="296">
        <f>'ごみ処理量内訳'!AI35</f>
        <v>41</v>
      </c>
      <c r="AU35" s="296">
        <f>'ごみ処理量内訳'!AJ35</f>
        <v>0</v>
      </c>
      <c r="AV35" s="296">
        <f>'ごみ処理量内訳'!AK35</f>
        <v>108</v>
      </c>
      <c r="AW35" s="294">
        <f t="shared" si="9"/>
        <v>149</v>
      </c>
    </row>
    <row r="36" spans="1:49" ht="13.5">
      <c r="A36" s="416" t="s">
        <v>358</v>
      </c>
      <c r="B36" s="416">
        <v>4424</v>
      </c>
      <c r="C36" s="416" t="s">
        <v>431</v>
      </c>
      <c r="D36" s="294">
        <f t="shared" si="2"/>
        <v>5706</v>
      </c>
      <c r="E36" s="295">
        <v>5706</v>
      </c>
      <c r="F36" s="295"/>
      <c r="G36" s="296">
        <f>'ごみ搬入量内訳'!H36</f>
        <v>1919</v>
      </c>
      <c r="H36" s="296">
        <f>'ごみ搬入量内訳'!AG36</f>
        <v>197</v>
      </c>
      <c r="I36" s="296">
        <f>'資源化量内訳'!DX36</f>
        <v>155</v>
      </c>
      <c r="J36" s="294">
        <f t="shared" si="3"/>
        <v>2271</v>
      </c>
      <c r="K36" s="294">
        <f t="shared" si="4"/>
        <v>1090.416720683347</v>
      </c>
      <c r="L36" s="296">
        <f>IF($D36&gt;0,('ごみ搬入量内訳'!E36+I36)/$D36/365*10^6,0)</f>
        <v>591.0625201062088</v>
      </c>
      <c r="M36" s="296">
        <f>IF($D36&gt;0,'ごみ搬入量内訳'!F36/$D36/365*10^6,0)</f>
        <v>499.35420057713816</v>
      </c>
      <c r="N36" s="296">
        <f>'ごみ搬入量内訳'!AH36</f>
        <v>0</v>
      </c>
      <c r="O36" s="296">
        <f>'ごみ処理量内訳'!E36</f>
        <v>1858</v>
      </c>
      <c r="P36" s="296">
        <f>'ごみ処理量内訳'!N36</f>
        <v>0</v>
      </c>
      <c r="Q36" s="296">
        <f>'ごみ処理量内訳'!F36</f>
        <v>213</v>
      </c>
      <c r="R36" s="296">
        <f>'ごみ処理量内訳'!G36</f>
        <v>172</v>
      </c>
      <c r="S36" s="296">
        <f>'ごみ処理量内訳'!H36</f>
        <v>0</v>
      </c>
      <c r="T36" s="296">
        <f>'ごみ処理量内訳'!I36</f>
        <v>0</v>
      </c>
      <c r="U36" s="296">
        <f>'ごみ処理量内訳'!J36</f>
        <v>0</v>
      </c>
      <c r="V36" s="296">
        <f>'ごみ処理量内訳'!K36</f>
        <v>0</v>
      </c>
      <c r="W36" s="296">
        <f>'ごみ処理量内訳'!L36</f>
        <v>41</v>
      </c>
      <c r="X36" s="296">
        <f>'ごみ処理量内訳'!M36</f>
        <v>0</v>
      </c>
      <c r="Y36" s="296">
        <f>'資源化量内訳'!R36</f>
        <v>45</v>
      </c>
      <c r="Z36" s="296">
        <f>'資源化量内訳'!S36</f>
        <v>43</v>
      </c>
      <c r="AA36" s="296">
        <f>'資源化量内訳'!T36</f>
        <v>0</v>
      </c>
      <c r="AB36" s="296">
        <f>'資源化量内訳'!U36</f>
        <v>0</v>
      </c>
      <c r="AC36" s="296">
        <f>'資源化量内訳'!V36</f>
        <v>0</v>
      </c>
      <c r="AD36" s="296">
        <f>'資源化量内訳'!W36</f>
        <v>0</v>
      </c>
      <c r="AE36" s="296">
        <f>'資源化量内訳'!X36</f>
        <v>0</v>
      </c>
      <c r="AF36" s="296">
        <f>'資源化量内訳'!Y36</f>
        <v>0</v>
      </c>
      <c r="AG36" s="296">
        <f>'資源化量内訳'!Z36</f>
        <v>0</v>
      </c>
      <c r="AH36" s="296">
        <f>'資源化量内訳'!AA36</f>
        <v>2</v>
      </c>
      <c r="AI36" s="294">
        <f t="shared" si="5"/>
        <v>2116</v>
      </c>
      <c r="AJ36" s="297">
        <f t="shared" si="6"/>
        <v>100</v>
      </c>
      <c r="AK36" s="296">
        <f>'資源化量内訳'!AP36</f>
        <v>0</v>
      </c>
      <c r="AL36" s="296">
        <f>'資源化量内訳'!BC36</f>
        <v>116</v>
      </c>
      <c r="AM36" s="296">
        <f>'資源化量内訳'!BO36</f>
        <v>0</v>
      </c>
      <c r="AN36" s="296">
        <f>'資源化量内訳'!CA36</f>
        <v>0</v>
      </c>
      <c r="AO36" s="296">
        <f>'資源化量内訳'!CM36</f>
        <v>0</v>
      </c>
      <c r="AP36" s="296">
        <f>'資源化量内訳'!CY36</f>
        <v>0</v>
      </c>
      <c r="AQ36" s="296">
        <f>'資源化量内訳'!DL36</f>
        <v>30</v>
      </c>
      <c r="AR36" s="294">
        <f t="shared" si="7"/>
        <v>146</v>
      </c>
      <c r="AS36" s="297">
        <f t="shared" si="8"/>
        <v>15.235579040070455</v>
      </c>
      <c r="AT36" s="296">
        <f>'ごみ処理量内訳'!AI36</f>
        <v>0</v>
      </c>
      <c r="AU36" s="296">
        <f>'ごみ処理量内訳'!AJ36</f>
        <v>362</v>
      </c>
      <c r="AV36" s="296">
        <f>'ごみ処理量内訳'!AK36</f>
        <v>28</v>
      </c>
      <c r="AW36" s="294">
        <f t="shared" si="9"/>
        <v>390</v>
      </c>
    </row>
    <row r="37" spans="1:49" ht="13.5">
      <c r="A37" s="416" t="s">
        <v>358</v>
      </c>
      <c r="B37" s="416">
        <v>4444</v>
      </c>
      <c r="C37" s="416" t="s">
        <v>432</v>
      </c>
      <c r="D37" s="294">
        <f t="shared" si="2"/>
        <v>7869</v>
      </c>
      <c r="E37" s="295">
        <v>7869</v>
      </c>
      <c r="F37" s="295"/>
      <c r="G37" s="296">
        <f>'ごみ搬入量内訳'!H37</f>
        <v>1757</v>
      </c>
      <c r="H37" s="296">
        <f>'ごみ搬入量内訳'!AG37</f>
        <v>68</v>
      </c>
      <c r="I37" s="296">
        <f>'資源化量内訳'!DX37</f>
        <v>0</v>
      </c>
      <c r="J37" s="294">
        <f t="shared" si="3"/>
        <v>1825</v>
      </c>
      <c r="K37" s="294">
        <f t="shared" si="4"/>
        <v>635.4047528275512</v>
      </c>
      <c r="L37" s="296">
        <f>IF($D37&gt;0,('ごみ搬入量内訳'!E37+I37)/$D37/365*10^6,0)</f>
        <v>548.3630058648729</v>
      </c>
      <c r="M37" s="296">
        <f>IF($D37&gt;0,'ごみ搬入量内訳'!F37/$D37/365*10^6,0)</f>
        <v>87.04174696267823</v>
      </c>
      <c r="N37" s="296">
        <f>'ごみ搬入量内訳'!AH37</f>
        <v>0</v>
      </c>
      <c r="O37" s="296">
        <f>'ごみ処理量内訳'!E37</f>
        <v>1429</v>
      </c>
      <c r="P37" s="296">
        <f>'ごみ処理量内訳'!N37</f>
        <v>0</v>
      </c>
      <c r="Q37" s="296">
        <f>'ごみ処理量内訳'!F37</f>
        <v>396</v>
      </c>
      <c r="R37" s="296">
        <f>'ごみ処理量内訳'!G37</f>
        <v>219</v>
      </c>
      <c r="S37" s="296">
        <f>'ごみ処理量内訳'!H37</f>
        <v>0</v>
      </c>
      <c r="T37" s="296">
        <f>'ごみ処理量内訳'!I37</f>
        <v>0</v>
      </c>
      <c r="U37" s="296">
        <f>'ごみ処理量内訳'!J37</f>
        <v>0</v>
      </c>
      <c r="V37" s="296">
        <f>'ごみ処理量内訳'!K37</f>
        <v>0</v>
      </c>
      <c r="W37" s="296">
        <f>'ごみ処理量内訳'!L37</f>
        <v>177</v>
      </c>
      <c r="X37" s="296">
        <f>'ごみ処理量内訳'!M37</f>
        <v>0</v>
      </c>
      <c r="Y37" s="296">
        <f>'資源化量内訳'!R37</f>
        <v>0</v>
      </c>
      <c r="Z37" s="296">
        <f>'資源化量内訳'!S37</f>
        <v>0</v>
      </c>
      <c r="AA37" s="296">
        <f>'資源化量内訳'!T37</f>
        <v>0</v>
      </c>
      <c r="AB37" s="296">
        <f>'資源化量内訳'!U37</f>
        <v>0</v>
      </c>
      <c r="AC37" s="296">
        <f>'資源化量内訳'!V37</f>
        <v>0</v>
      </c>
      <c r="AD37" s="296">
        <f>'資源化量内訳'!W37</f>
        <v>0</v>
      </c>
      <c r="AE37" s="296">
        <f>'資源化量内訳'!X37</f>
        <v>0</v>
      </c>
      <c r="AF37" s="296">
        <f>'資源化量内訳'!Y37</f>
        <v>0</v>
      </c>
      <c r="AG37" s="296">
        <f>'資源化量内訳'!Z37</f>
        <v>0</v>
      </c>
      <c r="AH37" s="296">
        <f>'資源化量内訳'!AA37</f>
        <v>0</v>
      </c>
      <c r="AI37" s="294">
        <f t="shared" si="5"/>
        <v>1825</v>
      </c>
      <c r="AJ37" s="297">
        <f t="shared" si="6"/>
        <v>100</v>
      </c>
      <c r="AK37" s="296">
        <f>'資源化量内訳'!AP37</f>
        <v>0</v>
      </c>
      <c r="AL37" s="296">
        <f>'資源化量内訳'!BC37</f>
        <v>157</v>
      </c>
      <c r="AM37" s="296">
        <f>'資源化量内訳'!BO37</f>
        <v>0</v>
      </c>
      <c r="AN37" s="296">
        <f>'資源化量内訳'!CA37</f>
        <v>0</v>
      </c>
      <c r="AO37" s="296">
        <f>'資源化量内訳'!CM37</f>
        <v>0</v>
      </c>
      <c r="AP37" s="296">
        <f>'資源化量内訳'!CY37</f>
        <v>0</v>
      </c>
      <c r="AQ37" s="296">
        <f>'資源化量内訳'!DL37</f>
        <v>177</v>
      </c>
      <c r="AR37" s="294">
        <f t="shared" si="7"/>
        <v>334</v>
      </c>
      <c r="AS37" s="297">
        <f t="shared" si="8"/>
        <v>18.301369863013697</v>
      </c>
      <c r="AT37" s="296">
        <f>'ごみ処理量内訳'!AI37</f>
        <v>0</v>
      </c>
      <c r="AU37" s="296">
        <f>'ごみ処理量内訳'!AJ37</f>
        <v>133</v>
      </c>
      <c r="AV37" s="296">
        <f>'ごみ処理量内訳'!AK37</f>
        <v>54</v>
      </c>
      <c r="AW37" s="294">
        <f t="shared" si="9"/>
        <v>187</v>
      </c>
    </row>
    <row r="38" spans="1:49" ht="13.5">
      <c r="A38" s="416" t="s">
        <v>358</v>
      </c>
      <c r="B38" s="416">
        <v>4445</v>
      </c>
      <c r="C38" s="416" t="s">
        <v>433</v>
      </c>
      <c r="D38" s="294">
        <f t="shared" si="2"/>
        <v>27436</v>
      </c>
      <c r="E38" s="295">
        <v>27436</v>
      </c>
      <c r="F38" s="295"/>
      <c r="G38" s="296">
        <f>'ごみ搬入量内訳'!H38</f>
        <v>8089</v>
      </c>
      <c r="H38" s="296">
        <f>'ごみ搬入量内訳'!AG38</f>
        <v>332</v>
      </c>
      <c r="I38" s="296">
        <f>'資源化量内訳'!DX38</f>
        <v>251</v>
      </c>
      <c r="J38" s="294">
        <f t="shared" si="3"/>
        <v>8672</v>
      </c>
      <c r="K38" s="294">
        <f t="shared" si="4"/>
        <v>865.975510627972</v>
      </c>
      <c r="L38" s="296">
        <f>IF($D38&gt;0,('ごみ搬入量内訳'!E38+I38)/$D38/365*10^6,0)</f>
        <v>741.9508814536247</v>
      </c>
      <c r="M38" s="296">
        <f>IF($D38&gt;0,'ごみ搬入量内訳'!F38/$D38/365*10^6,0)</f>
        <v>124.02462917434747</v>
      </c>
      <c r="N38" s="296">
        <f>'ごみ搬入量内訳'!AH38</f>
        <v>0</v>
      </c>
      <c r="O38" s="296">
        <f>'ごみ処理量内訳'!E38</f>
        <v>7017</v>
      </c>
      <c r="P38" s="296">
        <f>'ごみ処理量内訳'!N38</f>
        <v>0</v>
      </c>
      <c r="Q38" s="296">
        <f>'ごみ処理量内訳'!F38</f>
        <v>1404</v>
      </c>
      <c r="R38" s="296">
        <f>'ごみ処理量内訳'!G38</f>
        <v>887</v>
      </c>
      <c r="S38" s="296">
        <f>'ごみ処理量内訳'!H38</f>
        <v>0</v>
      </c>
      <c r="T38" s="296">
        <f>'ごみ処理量内訳'!I38</f>
        <v>0</v>
      </c>
      <c r="U38" s="296">
        <f>'ごみ処理量内訳'!J38</f>
        <v>0</v>
      </c>
      <c r="V38" s="296">
        <f>'ごみ処理量内訳'!K38</f>
        <v>0</v>
      </c>
      <c r="W38" s="296">
        <f>'ごみ処理量内訳'!L38</f>
        <v>517</v>
      </c>
      <c r="X38" s="296">
        <f>'ごみ処理量内訳'!M38</f>
        <v>0</v>
      </c>
      <c r="Y38" s="296">
        <f>'資源化量内訳'!R38</f>
        <v>0</v>
      </c>
      <c r="Z38" s="296">
        <f>'資源化量内訳'!S38</f>
        <v>0</v>
      </c>
      <c r="AA38" s="296">
        <f>'資源化量内訳'!T38</f>
        <v>0</v>
      </c>
      <c r="AB38" s="296">
        <f>'資源化量内訳'!U38</f>
        <v>0</v>
      </c>
      <c r="AC38" s="296">
        <f>'資源化量内訳'!V38</f>
        <v>0</v>
      </c>
      <c r="AD38" s="296">
        <f>'資源化量内訳'!W38</f>
        <v>0</v>
      </c>
      <c r="AE38" s="296">
        <f>'資源化量内訳'!X38</f>
        <v>0</v>
      </c>
      <c r="AF38" s="296">
        <f>'資源化量内訳'!Y38</f>
        <v>0</v>
      </c>
      <c r="AG38" s="296">
        <f>'資源化量内訳'!Z38</f>
        <v>0</v>
      </c>
      <c r="AH38" s="296">
        <f>'資源化量内訳'!AA38</f>
        <v>0</v>
      </c>
      <c r="AI38" s="294">
        <f t="shared" si="5"/>
        <v>8421</v>
      </c>
      <c r="AJ38" s="297">
        <f t="shared" si="6"/>
        <v>100</v>
      </c>
      <c r="AK38" s="296">
        <f>'資源化量内訳'!AP38</f>
        <v>0</v>
      </c>
      <c r="AL38" s="296">
        <f>'資源化量内訳'!BC38</f>
        <v>620</v>
      </c>
      <c r="AM38" s="296">
        <f>'資源化量内訳'!BO38</f>
        <v>0</v>
      </c>
      <c r="AN38" s="296">
        <f>'資源化量内訳'!CA38</f>
        <v>0</v>
      </c>
      <c r="AO38" s="296">
        <f>'資源化量内訳'!CM38</f>
        <v>0</v>
      </c>
      <c r="AP38" s="296">
        <f>'資源化量内訳'!CY38</f>
        <v>0</v>
      </c>
      <c r="AQ38" s="296">
        <f>'資源化量内訳'!DL38</f>
        <v>517</v>
      </c>
      <c r="AR38" s="294">
        <f t="shared" si="7"/>
        <v>1137</v>
      </c>
      <c r="AS38" s="297">
        <f t="shared" si="8"/>
        <v>16.005535055350553</v>
      </c>
      <c r="AT38" s="296">
        <f>'ごみ処理量内訳'!AI38</f>
        <v>0</v>
      </c>
      <c r="AU38" s="296">
        <f>'ごみ処理量内訳'!AJ38</f>
        <v>656</v>
      </c>
      <c r="AV38" s="296">
        <f>'ごみ処理量内訳'!AK38</f>
        <v>221</v>
      </c>
      <c r="AW38" s="294">
        <f t="shared" si="9"/>
        <v>877</v>
      </c>
    </row>
    <row r="39" spans="1:49" ht="13.5">
      <c r="A39" s="416" t="s">
        <v>358</v>
      </c>
      <c r="B39" s="416">
        <v>4501</v>
      </c>
      <c r="C39" s="416" t="s">
        <v>434</v>
      </c>
      <c r="D39" s="294">
        <f t="shared" si="2"/>
        <v>18143</v>
      </c>
      <c r="E39" s="295">
        <v>18143</v>
      </c>
      <c r="F39" s="295"/>
      <c r="G39" s="296">
        <f>'ごみ搬入量内訳'!H39</f>
        <v>4569</v>
      </c>
      <c r="H39" s="296">
        <f>'ごみ搬入量内訳'!AG39</f>
        <v>777</v>
      </c>
      <c r="I39" s="296">
        <f>'資源化量内訳'!DX39</f>
        <v>0</v>
      </c>
      <c r="J39" s="294">
        <f t="shared" si="3"/>
        <v>5346</v>
      </c>
      <c r="K39" s="294">
        <f t="shared" si="4"/>
        <v>807.2851977327758</v>
      </c>
      <c r="L39" s="296">
        <f>IF($D39&gt;0,('ごみ搬入量内訳'!E39+I39)/$D39/365*10^6,0)</f>
        <v>599.8011233435438</v>
      </c>
      <c r="M39" s="296">
        <f>IF($D39&gt;0,'ごみ搬入量内訳'!F39/$D39/365*10^6,0)</f>
        <v>207.48407438923198</v>
      </c>
      <c r="N39" s="296">
        <f>'ごみ搬入量内訳'!AH39</f>
        <v>0</v>
      </c>
      <c r="O39" s="296">
        <f>'ごみ処理量内訳'!E39</f>
        <v>4502</v>
      </c>
      <c r="P39" s="296">
        <f>'ごみ処理量内訳'!N39</f>
        <v>0</v>
      </c>
      <c r="Q39" s="296">
        <f>'ごみ処理量内訳'!F39</f>
        <v>844</v>
      </c>
      <c r="R39" s="296">
        <f>'ごみ処理量内訳'!G39</f>
        <v>492</v>
      </c>
      <c r="S39" s="296">
        <f>'ごみ処理量内訳'!H39</f>
        <v>0</v>
      </c>
      <c r="T39" s="296">
        <f>'ごみ処理量内訳'!I39</f>
        <v>0</v>
      </c>
      <c r="U39" s="296">
        <f>'ごみ処理量内訳'!J39</f>
        <v>0</v>
      </c>
      <c r="V39" s="296">
        <f>'ごみ処理量内訳'!K39</f>
        <v>0</v>
      </c>
      <c r="W39" s="296">
        <f>'ごみ処理量内訳'!L39</f>
        <v>352</v>
      </c>
      <c r="X39" s="296">
        <f>'ごみ処理量内訳'!M39</f>
        <v>0</v>
      </c>
      <c r="Y39" s="296">
        <f>'資源化量内訳'!R39</f>
        <v>0</v>
      </c>
      <c r="Z39" s="296">
        <f>'資源化量内訳'!S39</f>
        <v>0</v>
      </c>
      <c r="AA39" s="296">
        <f>'資源化量内訳'!T39</f>
        <v>0</v>
      </c>
      <c r="AB39" s="296">
        <f>'資源化量内訳'!U39</f>
        <v>0</v>
      </c>
      <c r="AC39" s="296">
        <f>'資源化量内訳'!V39</f>
        <v>0</v>
      </c>
      <c r="AD39" s="296">
        <f>'資源化量内訳'!W39</f>
        <v>0</v>
      </c>
      <c r="AE39" s="296">
        <f>'資源化量内訳'!X39</f>
        <v>0</v>
      </c>
      <c r="AF39" s="296">
        <f>'資源化量内訳'!Y39</f>
        <v>0</v>
      </c>
      <c r="AG39" s="296">
        <f>'資源化量内訳'!Z39</f>
        <v>0</v>
      </c>
      <c r="AH39" s="296">
        <f>'資源化量内訳'!AA39</f>
        <v>0</v>
      </c>
      <c r="AI39" s="294">
        <f t="shared" si="5"/>
        <v>5346</v>
      </c>
      <c r="AJ39" s="297">
        <f t="shared" si="6"/>
        <v>100</v>
      </c>
      <c r="AK39" s="296">
        <f>'資源化量内訳'!AP39</f>
        <v>0</v>
      </c>
      <c r="AL39" s="296">
        <f>'資源化量内訳'!BC39</f>
        <v>353</v>
      </c>
      <c r="AM39" s="296">
        <f>'資源化量内訳'!BO39</f>
        <v>0</v>
      </c>
      <c r="AN39" s="296">
        <f>'資源化量内訳'!CA39</f>
        <v>0</v>
      </c>
      <c r="AO39" s="296">
        <f>'資源化量内訳'!CM39</f>
        <v>0</v>
      </c>
      <c r="AP39" s="296">
        <f>'資源化量内訳'!CY39</f>
        <v>0</v>
      </c>
      <c r="AQ39" s="296">
        <f>'資源化量内訳'!DL39</f>
        <v>352</v>
      </c>
      <c r="AR39" s="294">
        <f t="shared" si="7"/>
        <v>705</v>
      </c>
      <c r="AS39" s="297">
        <f t="shared" si="8"/>
        <v>13.187429854096521</v>
      </c>
      <c r="AT39" s="296">
        <f>'ごみ処理量内訳'!AI39</f>
        <v>0</v>
      </c>
      <c r="AU39" s="296">
        <f>'ごみ処理量内訳'!AJ39</f>
        <v>595</v>
      </c>
      <c r="AV39" s="296">
        <f>'ごみ処理量内訳'!AK39</f>
        <v>122</v>
      </c>
      <c r="AW39" s="294">
        <f t="shared" si="9"/>
        <v>717</v>
      </c>
    </row>
    <row r="40" spans="1:49" ht="13.5">
      <c r="A40" s="416" t="s">
        <v>358</v>
      </c>
      <c r="B40" s="416">
        <v>4505</v>
      </c>
      <c r="C40" s="416" t="s">
        <v>435</v>
      </c>
      <c r="D40" s="294">
        <f t="shared" si="2"/>
        <v>26645</v>
      </c>
      <c r="E40" s="295">
        <v>26645</v>
      </c>
      <c r="F40" s="295"/>
      <c r="G40" s="296">
        <f>'ごみ搬入量内訳'!H40</f>
        <v>7495</v>
      </c>
      <c r="H40" s="296">
        <f>'ごみ搬入量内訳'!AG40</f>
        <v>913</v>
      </c>
      <c r="I40" s="296">
        <f>'資源化量内訳'!DX40</f>
        <v>101</v>
      </c>
      <c r="J40" s="294">
        <f t="shared" si="3"/>
        <v>8509</v>
      </c>
      <c r="K40" s="294">
        <f t="shared" si="4"/>
        <v>874.9232038702679</v>
      </c>
      <c r="L40" s="296">
        <f>IF($D40&gt;0,('ごみ搬入量内訳'!E40+I40)/$D40/365*10^6,0)</f>
        <v>676.9884092468967</v>
      </c>
      <c r="M40" s="296">
        <f>IF($D40&gt;0,'ごみ搬入量内訳'!F40/$D40/365*10^6,0)</f>
        <v>197.9347946233712</v>
      </c>
      <c r="N40" s="296">
        <f>'ごみ搬入量内訳'!AH40</f>
        <v>0</v>
      </c>
      <c r="O40" s="296">
        <f>'ごみ処理量内訳'!E40</f>
        <v>7140</v>
      </c>
      <c r="P40" s="296">
        <f>'ごみ処理量内訳'!N40</f>
        <v>0</v>
      </c>
      <c r="Q40" s="296">
        <f>'ごみ処理量内訳'!F40</f>
        <v>1268</v>
      </c>
      <c r="R40" s="296">
        <f>'ごみ処理量内訳'!G40</f>
        <v>731</v>
      </c>
      <c r="S40" s="296">
        <f>'ごみ処理量内訳'!H40</f>
        <v>0</v>
      </c>
      <c r="T40" s="296">
        <f>'ごみ処理量内訳'!I40</f>
        <v>0</v>
      </c>
      <c r="U40" s="296">
        <f>'ごみ処理量内訳'!J40</f>
        <v>0</v>
      </c>
      <c r="V40" s="296">
        <f>'ごみ処理量内訳'!K40</f>
        <v>0</v>
      </c>
      <c r="W40" s="296">
        <f>'ごみ処理量内訳'!L40</f>
        <v>537</v>
      </c>
      <c r="X40" s="296">
        <f>'ごみ処理量内訳'!M40</f>
        <v>0</v>
      </c>
      <c r="Y40" s="296">
        <f>'資源化量内訳'!R40</f>
        <v>0</v>
      </c>
      <c r="Z40" s="296">
        <f>'資源化量内訳'!S40</f>
        <v>0</v>
      </c>
      <c r="AA40" s="296">
        <f>'資源化量内訳'!T40</f>
        <v>0</v>
      </c>
      <c r="AB40" s="296">
        <f>'資源化量内訳'!U40</f>
        <v>0</v>
      </c>
      <c r="AC40" s="296">
        <f>'資源化量内訳'!V40</f>
        <v>0</v>
      </c>
      <c r="AD40" s="296">
        <f>'資源化量内訳'!W40</f>
        <v>0</v>
      </c>
      <c r="AE40" s="296">
        <f>'資源化量内訳'!X40</f>
        <v>0</v>
      </c>
      <c r="AF40" s="296">
        <f>'資源化量内訳'!Y40</f>
        <v>0</v>
      </c>
      <c r="AG40" s="296">
        <f>'資源化量内訳'!Z40</f>
        <v>0</v>
      </c>
      <c r="AH40" s="296">
        <f>'資源化量内訳'!AA40</f>
        <v>0</v>
      </c>
      <c r="AI40" s="294">
        <f t="shared" si="5"/>
        <v>8408</v>
      </c>
      <c r="AJ40" s="297">
        <f t="shared" si="6"/>
        <v>100</v>
      </c>
      <c r="AK40" s="296">
        <f>'資源化量内訳'!AP40</f>
        <v>0</v>
      </c>
      <c r="AL40" s="296">
        <f>'資源化量内訳'!BC40</f>
        <v>498</v>
      </c>
      <c r="AM40" s="296">
        <f>'資源化量内訳'!BO40</f>
        <v>0</v>
      </c>
      <c r="AN40" s="296">
        <f>'資源化量内訳'!CA40</f>
        <v>0</v>
      </c>
      <c r="AO40" s="296">
        <f>'資源化量内訳'!CM40</f>
        <v>0</v>
      </c>
      <c r="AP40" s="296">
        <f>'資源化量内訳'!CY40</f>
        <v>0</v>
      </c>
      <c r="AQ40" s="296">
        <f>'資源化量内訳'!DL40</f>
        <v>538</v>
      </c>
      <c r="AR40" s="294">
        <f t="shared" si="7"/>
        <v>1036</v>
      </c>
      <c r="AS40" s="297">
        <f t="shared" si="8"/>
        <v>13.362322247032555</v>
      </c>
      <c r="AT40" s="296">
        <f>'ごみ処理量内訳'!AI40</f>
        <v>0</v>
      </c>
      <c r="AU40" s="296">
        <f>'ごみ処理量内訳'!AJ40</f>
        <v>943</v>
      </c>
      <c r="AV40" s="296">
        <f>'ごみ処理量内訳'!AK40</f>
        <v>182</v>
      </c>
      <c r="AW40" s="294">
        <f t="shared" si="9"/>
        <v>1125</v>
      </c>
    </row>
    <row r="41" spans="1:49" ht="13.5">
      <c r="A41" s="416" t="s">
        <v>358</v>
      </c>
      <c r="B41" s="416">
        <v>4581</v>
      </c>
      <c r="C41" s="416" t="s">
        <v>436</v>
      </c>
      <c r="D41" s="294">
        <f t="shared" si="2"/>
        <v>10836</v>
      </c>
      <c r="E41" s="295">
        <v>10836</v>
      </c>
      <c r="F41" s="295"/>
      <c r="G41" s="296">
        <f>'ごみ搬入量内訳'!H41</f>
        <v>4487</v>
      </c>
      <c r="H41" s="296">
        <f>'ごみ搬入量内訳'!AG41</f>
        <v>257</v>
      </c>
      <c r="I41" s="296">
        <f>'資源化量内訳'!DX41</f>
        <v>0</v>
      </c>
      <c r="J41" s="294">
        <f t="shared" si="3"/>
        <v>4744</v>
      </c>
      <c r="K41" s="294">
        <f t="shared" si="4"/>
        <v>1199.4518525260798</v>
      </c>
      <c r="L41" s="296">
        <f>IF($D41&gt;0,('ごみ搬入量内訳'!E41+I41)/$D41/365*10^6,0)</f>
        <v>1020.4442826296921</v>
      </c>
      <c r="M41" s="296">
        <f>IF($D41&gt;0,'ごみ搬入量内訳'!F41/$D41/365*10^6,0)</f>
        <v>179.00756989638796</v>
      </c>
      <c r="N41" s="296">
        <f>'ごみ搬入量内訳'!AH41</f>
        <v>0</v>
      </c>
      <c r="O41" s="296">
        <f>'ごみ処理量内訳'!E41</f>
        <v>3321</v>
      </c>
      <c r="P41" s="296">
        <f>'ごみ処理量内訳'!N41</f>
        <v>152</v>
      </c>
      <c r="Q41" s="296">
        <f>'ごみ処理量内訳'!F41</f>
        <v>1271</v>
      </c>
      <c r="R41" s="296">
        <f>'ごみ処理量内訳'!G41</f>
        <v>0</v>
      </c>
      <c r="S41" s="296">
        <f>'ごみ処理量内訳'!H41</f>
        <v>0</v>
      </c>
      <c r="T41" s="296">
        <f>'ごみ処理量内訳'!I41</f>
        <v>0</v>
      </c>
      <c r="U41" s="296">
        <f>'ごみ処理量内訳'!J41</f>
        <v>0</v>
      </c>
      <c r="V41" s="296">
        <f>'ごみ処理量内訳'!K41</f>
        <v>0</v>
      </c>
      <c r="W41" s="296">
        <f>'ごみ処理量内訳'!L41</f>
        <v>1271</v>
      </c>
      <c r="X41" s="296">
        <f>'ごみ処理量内訳'!M41</f>
        <v>0</v>
      </c>
      <c r="Y41" s="296">
        <f>'資源化量内訳'!R41</f>
        <v>0</v>
      </c>
      <c r="Z41" s="296">
        <f>'資源化量内訳'!S41</f>
        <v>0</v>
      </c>
      <c r="AA41" s="296">
        <f>'資源化量内訳'!T41</f>
        <v>0</v>
      </c>
      <c r="AB41" s="296">
        <f>'資源化量内訳'!U41</f>
        <v>0</v>
      </c>
      <c r="AC41" s="296">
        <f>'資源化量内訳'!V41</f>
        <v>0</v>
      </c>
      <c r="AD41" s="296">
        <f>'資源化量内訳'!W41</f>
        <v>0</v>
      </c>
      <c r="AE41" s="296">
        <f>'資源化量内訳'!X41</f>
        <v>0</v>
      </c>
      <c r="AF41" s="296">
        <f>'資源化量内訳'!Y41</f>
        <v>0</v>
      </c>
      <c r="AG41" s="296">
        <f>'資源化量内訳'!Z41</f>
        <v>0</v>
      </c>
      <c r="AH41" s="296">
        <f>'資源化量内訳'!AA41</f>
        <v>0</v>
      </c>
      <c r="AI41" s="294">
        <f t="shared" si="5"/>
        <v>4744</v>
      </c>
      <c r="AJ41" s="297">
        <f t="shared" si="6"/>
        <v>96.79595278246205</v>
      </c>
      <c r="AK41" s="296">
        <f>'資源化量内訳'!AP41</f>
        <v>114</v>
      </c>
      <c r="AL41" s="296">
        <f>'資源化量内訳'!BC41</f>
        <v>0</v>
      </c>
      <c r="AM41" s="296">
        <f>'資源化量内訳'!BO41</f>
        <v>0</v>
      </c>
      <c r="AN41" s="296">
        <f>'資源化量内訳'!CA41</f>
        <v>0</v>
      </c>
      <c r="AO41" s="296">
        <f>'資源化量内訳'!CM41</f>
        <v>0</v>
      </c>
      <c r="AP41" s="296">
        <f>'資源化量内訳'!CY41</f>
        <v>0</v>
      </c>
      <c r="AQ41" s="296">
        <f>'資源化量内訳'!DL41</f>
        <v>738</v>
      </c>
      <c r="AR41" s="294">
        <f t="shared" si="7"/>
        <v>852</v>
      </c>
      <c r="AS41" s="297">
        <f t="shared" si="8"/>
        <v>17.959527824620576</v>
      </c>
      <c r="AT41" s="296">
        <f>'ごみ処理量内訳'!AI41</f>
        <v>152</v>
      </c>
      <c r="AU41" s="296">
        <f>'ごみ処理量内訳'!AJ41</f>
        <v>231</v>
      </c>
      <c r="AV41" s="296">
        <f>'ごみ処理量内訳'!AK41</f>
        <v>137</v>
      </c>
      <c r="AW41" s="294">
        <f t="shared" si="9"/>
        <v>520</v>
      </c>
    </row>
    <row r="42" spans="1:49" ht="13.5">
      <c r="A42" s="416" t="s">
        <v>358</v>
      </c>
      <c r="B42" s="416">
        <v>4603</v>
      </c>
      <c r="C42" s="416" t="s">
        <v>437</v>
      </c>
      <c r="D42" s="294">
        <f t="shared" si="2"/>
        <v>11692</v>
      </c>
      <c r="E42" s="295">
        <v>11692</v>
      </c>
      <c r="F42" s="295"/>
      <c r="G42" s="296">
        <f>'ごみ搬入量内訳'!H42</f>
        <v>2793</v>
      </c>
      <c r="H42" s="296">
        <f>'ごみ搬入量内訳'!AG42</f>
        <v>187</v>
      </c>
      <c r="I42" s="296">
        <f>'資源化量内訳'!DX42</f>
        <v>284</v>
      </c>
      <c r="J42" s="294">
        <f t="shared" si="3"/>
        <v>3264</v>
      </c>
      <c r="K42" s="294">
        <f t="shared" si="4"/>
        <v>764.8362772344044</v>
      </c>
      <c r="L42" s="296">
        <f>IF($D42&gt;0,('ごみ搬入量内訳'!E42+I42)/$D42/365*10^6,0)</f>
        <v>624.2413733310214</v>
      </c>
      <c r="M42" s="296">
        <f>IF($D42&gt;0,'ごみ搬入量内訳'!F42/$D42/365*10^6,0)</f>
        <v>140.59490390338317</v>
      </c>
      <c r="N42" s="296">
        <f>'ごみ搬入量内訳'!AH42</f>
        <v>0</v>
      </c>
      <c r="O42" s="296">
        <f>'ごみ処理量内訳'!E42</f>
        <v>2493</v>
      </c>
      <c r="P42" s="296">
        <f>'ごみ処理量内訳'!N42</f>
        <v>0</v>
      </c>
      <c r="Q42" s="296">
        <f>'ごみ処理量内訳'!F42</f>
        <v>442</v>
      </c>
      <c r="R42" s="296">
        <f>'ごみ処理量内訳'!G42</f>
        <v>419</v>
      </c>
      <c r="S42" s="296">
        <f>'ごみ処理量内訳'!H42</f>
        <v>0</v>
      </c>
      <c r="T42" s="296">
        <f>'ごみ処理量内訳'!I42</f>
        <v>0</v>
      </c>
      <c r="U42" s="296">
        <f>'ごみ処理量内訳'!J42</f>
        <v>0</v>
      </c>
      <c r="V42" s="296">
        <f>'ごみ処理量内訳'!K42</f>
        <v>0</v>
      </c>
      <c r="W42" s="296">
        <f>'ごみ処理量内訳'!L42</f>
        <v>23</v>
      </c>
      <c r="X42" s="296">
        <f>'ごみ処理量内訳'!M42</f>
        <v>0</v>
      </c>
      <c r="Y42" s="296">
        <f>'資源化量内訳'!R42</f>
        <v>45</v>
      </c>
      <c r="Z42" s="296">
        <f>'資源化量内訳'!S42</f>
        <v>35</v>
      </c>
      <c r="AA42" s="296">
        <f>'資源化量内訳'!T42</f>
        <v>0</v>
      </c>
      <c r="AB42" s="296">
        <f>'資源化量内訳'!U42</f>
        <v>0</v>
      </c>
      <c r="AC42" s="296">
        <f>'資源化量内訳'!V42</f>
        <v>0</v>
      </c>
      <c r="AD42" s="296">
        <f>'資源化量内訳'!W42</f>
        <v>0</v>
      </c>
      <c r="AE42" s="296">
        <f>'資源化量内訳'!X42</f>
        <v>10</v>
      </c>
      <c r="AF42" s="296">
        <f>'資源化量内訳'!Y42</f>
        <v>0</v>
      </c>
      <c r="AG42" s="296">
        <f>'資源化量内訳'!Z42</f>
        <v>0</v>
      </c>
      <c r="AH42" s="296">
        <f>'資源化量内訳'!AA42</f>
        <v>0</v>
      </c>
      <c r="AI42" s="294">
        <f t="shared" si="5"/>
        <v>2980</v>
      </c>
      <c r="AJ42" s="297">
        <f t="shared" si="6"/>
        <v>100</v>
      </c>
      <c r="AK42" s="296">
        <f>'資源化量内訳'!AP42</f>
        <v>17</v>
      </c>
      <c r="AL42" s="296">
        <f>'資源化量内訳'!BC42</f>
        <v>165</v>
      </c>
      <c r="AM42" s="296">
        <f>'資源化量内訳'!BO42</f>
        <v>0</v>
      </c>
      <c r="AN42" s="296">
        <f>'資源化量内訳'!CA42</f>
        <v>0</v>
      </c>
      <c r="AO42" s="296">
        <f>'資源化量内訳'!CM42</f>
        <v>0</v>
      </c>
      <c r="AP42" s="296">
        <f>'資源化量内訳'!CY42</f>
        <v>0</v>
      </c>
      <c r="AQ42" s="296">
        <f>'資源化量内訳'!DL42</f>
        <v>23</v>
      </c>
      <c r="AR42" s="294">
        <f t="shared" si="7"/>
        <v>205</v>
      </c>
      <c r="AS42" s="297">
        <f t="shared" si="8"/>
        <v>16.360294117647058</v>
      </c>
      <c r="AT42" s="296">
        <f>'ごみ処理量内訳'!AI42</f>
        <v>0</v>
      </c>
      <c r="AU42" s="296">
        <f>'ごみ処理量内訳'!AJ42</f>
        <v>322</v>
      </c>
      <c r="AV42" s="296">
        <f>'ごみ処理量内訳'!AK42</f>
        <v>174</v>
      </c>
      <c r="AW42" s="294">
        <f t="shared" si="9"/>
        <v>496</v>
      </c>
    </row>
    <row r="43" spans="1:49" ht="13.5">
      <c r="A43" s="416" t="s">
        <v>358</v>
      </c>
      <c r="B43" s="416">
        <v>4606</v>
      </c>
      <c r="C43" s="416" t="s">
        <v>438</v>
      </c>
      <c r="D43" s="294">
        <f t="shared" si="2"/>
        <v>18473</v>
      </c>
      <c r="E43" s="295">
        <v>18473</v>
      </c>
      <c r="F43" s="295"/>
      <c r="G43" s="296">
        <f>'ごみ搬入量内訳'!H43</f>
        <v>4629</v>
      </c>
      <c r="H43" s="296">
        <f>'ごみ搬入量内訳'!AG43</f>
        <v>1220</v>
      </c>
      <c r="I43" s="296">
        <f>'資源化量内訳'!DX43</f>
        <v>0</v>
      </c>
      <c r="J43" s="294">
        <f t="shared" si="3"/>
        <v>5849</v>
      </c>
      <c r="K43" s="294">
        <f t="shared" si="4"/>
        <v>867.4637327043023</v>
      </c>
      <c r="L43" s="296">
        <f>IF($D43&gt;0,('ごみ搬入量内訳'!E43+I43)/$D43/365*10^6,0)</f>
        <v>635.5072823795409</v>
      </c>
      <c r="M43" s="296">
        <f>IF($D43&gt;0,'ごみ搬入量内訳'!F43/$D43/365*10^6,0)</f>
        <v>231.9564503247613</v>
      </c>
      <c r="N43" s="296">
        <f>'ごみ搬入量内訳'!AH43</f>
        <v>0</v>
      </c>
      <c r="O43" s="296">
        <f>'ごみ処理量内訳'!E43</f>
        <v>4816</v>
      </c>
      <c r="P43" s="296">
        <f>'ごみ処理量内訳'!N43</f>
        <v>0</v>
      </c>
      <c r="Q43" s="296">
        <f>'ごみ処理量内訳'!F43</f>
        <v>515</v>
      </c>
      <c r="R43" s="296">
        <f>'ごみ処理量内訳'!G43</f>
        <v>74</v>
      </c>
      <c r="S43" s="296">
        <f>'ごみ処理量内訳'!H43</f>
        <v>0</v>
      </c>
      <c r="T43" s="296">
        <f>'ごみ処理量内訳'!I43</f>
        <v>0</v>
      </c>
      <c r="U43" s="296">
        <f>'ごみ処理量内訳'!J43</f>
        <v>0</v>
      </c>
      <c r="V43" s="296">
        <f>'ごみ処理量内訳'!K43</f>
        <v>0</v>
      </c>
      <c r="W43" s="296">
        <f>'ごみ処理量内訳'!L43</f>
        <v>441</v>
      </c>
      <c r="X43" s="296">
        <f>'ごみ処理量内訳'!M43</f>
        <v>0</v>
      </c>
      <c r="Y43" s="296">
        <f>'資源化量内訳'!R43</f>
        <v>600</v>
      </c>
      <c r="Z43" s="296">
        <f>'資源化量内訳'!S43</f>
        <v>468</v>
      </c>
      <c r="AA43" s="296">
        <f>'資源化量内訳'!T43</f>
        <v>101</v>
      </c>
      <c r="AB43" s="296">
        <f>'資源化量内訳'!U43</f>
        <v>17</v>
      </c>
      <c r="AC43" s="296">
        <f>'資源化量内訳'!V43</f>
        <v>0</v>
      </c>
      <c r="AD43" s="296">
        <f>'資源化量内訳'!W43</f>
        <v>1</v>
      </c>
      <c r="AE43" s="296">
        <f>'資源化量内訳'!X43</f>
        <v>13</v>
      </c>
      <c r="AF43" s="296">
        <f>'資源化量内訳'!Y43</f>
        <v>0</v>
      </c>
      <c r="AG43" s="296">
        <f>'資源化量内訳'!Z43</f>
        <v>0</v>
      </c>
      <c r="AH43" s="296">
        <f>'資源化量内訳'!AA43</f>
        <v>0</v>
      </c>
      <c r="AI43" s="294">
        <f t="shared" si="5"/>
        <v>5931</v>
      </c>
      <c r="AJ43" s="297">
        <f t="shared" si="6"/>
        <v>100</v>
      </c>
      <c r="AK43" s="296">
        <f>'資源化量内訳'!AP43</f>
        <v>0</v>
      </c>
      <c r="AL43" s="296">
        <f>'資源化量内訳'!BC43</f>
        <v>0</v>
      </c>
      <c r="AM43" s="296">
        <f>'資源化量内訳'!BO43</f>
        <v>0</v>
      </c>
      <c r="AN43" s="296">
        <f>'資源化量内訳'!CA43</f>
        <v>0</v>
      </c>
      <c r="AO43" s="296">
        <f>'資源化量内訳'!CM43</f>
        <v>0</v>
      </c>
      <c r="AP43" s="296">
        <f>'資源化量内訳'!CY43</f>
        <v>0</v>
      </c>
      <c r="AQ43" s="296">
        <f>'資源化量内訳'!DL43</f>
        <v>408</v>
      </c>
      <c r="AR43" s="294">
        <f t="shared" si="7"/>
        <v>408</v>
      </c>
      <c r="AS43" s="297">
        <f t="shared" si="8"/>
        <v>16.99544764795144</v>
      </c>
      <c r="AT43" s="296">
        <f>'ごみ処理量内訳'!AI43</f>
        <v>0</v>
      </c>
      <c r="AU43" s="296">
        <f>'ごみ処理量内訳'!AJ43</f>
        <v>552</v>
      </c>
      <c r="AV43" s="296">
        <f>'ごみ処理量内訳'!AK43</f>
        <v>74</v>
      </c>
      <c r="AW43" s="294">
        <f t="shared" si="9"/>
        <v>626</v>
      </c>
    </row>
    <row r="44" spans="1:49" ht="13.5">
      <c r="A44" s="261"/>
      <c r="B44" s="261"/>
      <c r="C44" s="26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3"/>
      <c r="AK44" s="12"/>
      <c r="AL44" s="12"/>
      <c r="AM44" s="12"/>
      <c r="AN44" s="12"/>
      <c r="AO44" s="12"/>
      <c r="AP44" s="12"/>
      <c r="AQ44" s="12"/>
      <c r="AR44" s="12"/>
      <c r="AS44" s="13"/>
      <c r="AT44" s="12"/>
      <c r="AU44" s="12"/>
      <c r="AV44" s="12"/>
      <c r="AW44" s="12"/>
    </row>
    <row r="45" spans="1:49" ht="13.5">
      <c r="A45" s="261"/>
      <c r="B45" s="261"/>
      <c r="C45" s="26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3"/>
      <c r="AK45" s="12"/>
      <c r="AL45" s="12"/>
      <c r="AM45" s="12"/>
      <c r="AN45" s="12"/>
      <c r="AO45" s="12"/>
      <c r="AP45" s="12"/>
      <c r="AQ45" s="12"/>
      <c r="AR45" s="12"/>
      <c r="AS45" s="13"/>
      <c r="AT45" s="12"/>
      <c r="AU45" s="12"/>
      <c r="AV45" s="12"/>
      <c r="AW45" s="12"/>
    </row>
    <row r="46" spans="1:49" ht="13.5">
      <c r="A46" s="261"/>
      <c r="B46" s="261"/>
      <c r="C46" s="26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3"/>
      <c r="AK46" s="12"/>
      <c r="AL46" s="12"/>
      <c r="AM46" s="12"/>
      <c r="AN46" s="12"/>
      <c r="AO46" s="12"/>
      <c r="AP46" s="12"/>
      <c r="AQ46" s="12"/>
      <c r="AR46" s="12"/>
      <c r="AS46" s="13"/>
      <c r="AT46" s="12"/>
      <c r="AU46" s="12"/>
      <c r="AV46" s="12"/>
      <c r="AW46" s="12"/>
    </row>
    <row r="47" spans="1:49" ht="13.5">
      <c r="A47" s="261"/>
      <c r="B47" s="261"/>
      <c r="C47" s="26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  <c r="AK47" s="12"/>
      <c r="AL47" s="12"/>
      <c r="AM47" s="12"/>
      <c r="AN47" s="12"/>
      <c r="AO47" s="12"/>
      <c r="AP47" s="12"/>
      <c r="AQ47" s="12"/>
      <c r="AR47" s="12"/>
      <c r="AS47" s="13"/>
      <c r="AT47" s="12"/>
      <c r="AU47" s="12"/>
      <c r="AV47" s="12"/>
      <c r="AW47" s="12"/>
    </row>
    <row r="48" spans="1:49" ht="13.5">
      <c r="A48" s="261"/>
      <c r="B48" s="261"/>
      <c r="C48" s="26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3"/>
      <c r="AK48" s="12"/>
      <c r="AL48" s="12"/>
      <c r="AM48" s="12"/>
      <c r="AN48" s="12"/>
      <c r="AO48" s="12"/>
      <c r="AP48" s="12"/>
      <c r="AQ48" s="12"/>
      <c r="AR48" s="12"/>
      <c r="AS48" s="13"/>
      <c r="AT48" s="12"/>
      <c r="AU48" s="12"/>
      <c r="AV48" s="12"/>
      <c r="AW48" s="12"/>
    </row>
    <row r="49" spans="1:49" ht="13.5">
      <c r="A49" s="261"/>
      <c r="B49" s="261"/>
      <c r="C49" s="26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3"/>
      <c r="AK49" s="12"/>
      <c r="AL49" s="12"/>
      <c r="AM49" s="12"/>
      <c r="AN49" s="12"/>
      <c r="AO49" s="12"/>
      <c r="AP49" s="12"/>
      <c r="AQ49" s="12"/>
      <c r="AR49" s="12"/>
      <c r="AS49" s="13"/>
      <c r="AT49" s="12"/>
      <c r="AU49" s="12"/>
      <c r="AV49" s="12"/>
      <c r="AW49" s="12"/>
    </row>
    <row r="50" spans="1:49" ht="13.5">
      <c r="A50" s="261"/>
      <c r="B50" s="261"/>
      <c r="C50" s="26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  <c r="AK50" s="12"/>
      <c r="AL50" s="12"/>
      <c r="AM50" s="12"/>
      <c r="AN50" s="12"/>
      <c r="AO50" s="12"/>
      <c r="AP50" s="12"/>
      <c r="AQ50" s="12"/>
      <c r="AR50" s="12"/>
      <c r="AS50" s="13"/>
      <c r="AT50" s="12"/>
      <c r="AU50" s="12"/>
      <c r="AV50" s="12"/>
      <c r="AW50" s="12"/>
    </row>
    <row r="51" spans="1:49" ht="13.5">
      <c r="A51" s="261"/>
      <c r="B51" s="261"/>
      <c r="C51" s="26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3"/>
      <c r="AK51" s="12"/>
      <c r="AL51" s="12"/>
      <c r="AM51" s="12"/>
      <c r="AN51" s="12"/>
      <c r="AO51" s="12"/>
      <c r="AP51" s="12"/>
      <c r="AQ51" s="12"/>
      <c r="AR51" s="12"/>
      <c r="AS51" s="13"/>
      <c r="AT51" s="12"/>
      <c r="AU51" s="12"/>
      <c r="AV51" s="12"/>
      <c r="AW51" s="12"/>
    </row>
    <row r="52" spans="1:49" ht="13.5">
      <c r="A52" s="261"/>
      <c r="B52" s="261"/>
      <c r="C52" s="26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2"/>
      <c r="AL52" s="12"/>
      <c r="AM52" s="12"/>
      <c r="AN52" s="12"/>
      <c r="AO52" s="12"/>
      <c r="AP52" s="12"/>
      <c r="AQ52" s="12"/>
      <c r="AR52" s="12"/>
      <c r="AS52" s="13"/>
      <c r="AT52" s="12"/>
      <c r="AU52" s="12"/>
      <c r="AV52" s="12"/>
      <c r="AW52" s="12"/>
    </row>
    <row r="53" spans="1:49" ht="13.5">
      <c r="A53" s="261"/>
      <c r="B53" s="261"/>
      <c r="C53" s="26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3"/>
      <c r="AK53" s="12"/>
      <c r="AL53" s="12"/>
      <c r="AM53" s="12"/>
      <c r="AN53" s="12"/>
      <c r="AO53" s="12"/>
      <c r="AP53" s="12"/>
      <c r="AQ53" s="12"/>
      <c r="AR53" s="12"/>
      <c r="AS53" s="13"/>
      <c r="AT53" s="12"/>
      <c r="AU53" s="12"/>
      <c r="AV53" s="12"/>
      <c r="AW53" s="12"/>
    </row>
    <row r="54" spans="1:49" ht="13.5">
      <c r="A54" s="261"/>
      <c r="B54" s="261"/>
      <c r="C54" s="26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  <c r="AL54" s="12"/>
      <c r="AM54" s="12"/>
      <c r="AN54" s="12"/>
      <c r="AO54" s="12"/>
      <c r="AP54" s="12"/>
      <c r="AQ54" s="12"/>
      <c r="AR54" s="12"/>
      <c r="AS54" s="13"/>
      <c r="AT54" s="12"/>
      <c r="AU54" s="12"/>
      <c r="AV54" s="12"/>
      <c r="AW54" s="12"/>
    </row>
    <row r="55" spans="1:49" ht="13.5">
      <c r="A55" s="261"/>
      <c r="B55" s="261"/>
      <c r="C55" s="26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  <c r="AN55" s="12"/>
      <c r="AO55" s="12"/>
      <c r="AP55" s="12"/>
      <c r="AQ55" s="12"/>
      <c r="AR55" s="12"/>
      <c r="AS55" s="13"/>
      <c r="AT55" s="12"/>
      <c r="AU55" s="12"/>
      <c r="AV55" s="12"/>
      <c r="AW55" s="12"/>
    </row>
    <row r="56" spans="1:49" ht="13.5">
      <c r="A56" s="261"/>
      <c r="B56" s="261"/>
      <c r="C56" s="26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3"/>
      <c r="AK56" s="12"/>
      <c r="AL56" s="12"/>
      <c r="AM56" s="12"/>
      <c r="AN56" s="12"/>
      <c r="AO56" s="12"/>
      <c r="AP56" s="12"/>
      <c r="AQ56" s="12"/>
      <c r="AR56" s="12"/>
      <c r="AS56" s="13"/>
      <c r="AT56" s="12"/>
      <c r="AU56" s="12"/>
      <c r="AV56" s="12"/>
      <c r="AW56" s="12"/>
    </row>
    <row r="57" spans="1:49" ht="13.5">
      <c r="A57" s="261"/>
      <c r="B57" s="261"/>
      <c r="C57" s="26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2"/>
      <c r="AL57" s="12"/>
      <c r="AM57" s="12"/>
      <c r="AN57" s="12"/>
      <c r="AO57" s="12"/>
      <c r="AP57" s="12"/>
      <c r="AQ57" s="12"/>
      <c r="AR57" s="12"/>
      <c r="AS57" s="13"/>
      <c r="AT57" s="12"/>
      <c r="AU57" s="12"/>
      <c r="AV57" s="12"/>
      <c r="AW57" s="12"/>
    </row>
    <row r="58" spans="1:49" ht="13.5">
      <c r="A58" s="261"/>
      <c r="B58" s="261"/>
      <c r="C58" s="26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</row>
    <row r="59" spans="1:49" ht="13.5">
      <c r="A59" s="261"/>
      <c r="B59" s="261"/>
      <c r="C59" s="26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2"/>
      <c r="AL59" s="12"/>
      <c r="AM59" s="12"/>
      <c r="AN59" s="12"/>
      <c r="AO59" s="12"/>
      <c r="AP59" s="12"/>
      <c r="AQ59" s="12"/>
      <c r="AR59" s="12"/>
      <c r="AS59" s="13"/>
      <c r="AT59" s="12"/>
      <c r="AU59" s="12"/>
      <c r="AV59" s="12"/>
      <c r="AW59" s="12"/>
    </row>
    <row r="60" spans="1:49" ht="13.5">
      <c r="A60" s="261"/>
      <c r="B60" s="261"/>
      <c r="C60" s="26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2"/>
      <c r="AL60" s="12"/>
      <c r="AM60" s="12"/>
      <c r="AN60" s="12"/>
      <c r="AO60" s="12"/>
      <c r="AP60" s="12"/>
      <c r="AQ60" s="12"/>
      <c r="AR60" s="12"/>
      <c r="AS60" s="13"/>
      <c r="AT60" s="12"/>
      <c r="AU60" s="12"/>
      <c r="AV60" s="12"/>
      <c r="AW60" s="12"/>
    </row>
    <row r="61" spans="1:49" ht="13.5">
      <c r="A61" s="261"/>
      <c r="B61" s="261"/>
      <c r="C61" s="26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2"/>
      <c r="AL61" s="12"/>
      <c r="AM61" s="12"/>
      <c r="AN61" s="12"/>
      <c r="AO61" s="12"/>
      <c r="AP61" s="12"/>
      <c r="AQ61" s="12"/>
      <c r="AR61" s="12"/>
      <c r="AS61" s="13"/>
      <c r="AT61" s="12"/>
      <c r="AU61" s="12"/>
      <c r="AV61" s="12"/>
      <c r="AW61" s="12"/>
    </row>
    <row r="62" spans="1:49" ht="13.5">
      <c r="A62" s="261"/>
      <c r="B62" s="261"/>
      <c r="C62" s="26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2"/>
      <c r="AL62" s="12"/>
      <c r="AM62" s="12"/>
      <c r="AN62" s="12"/>
      <c r="AO62" s="12"/>
      <c r="AP62" s="12"/>
      <c r="AQ62" s="12"/>
      <c r="AR62" s="12"/>
      <c r="AS62" s="13"/>
      <c r="AT62" s="12"/>
      <c r="AU62" s="12"/>
      <c r="AV62" s="12"/>
      <c r="AW62" s="12"/>
    </row>
    <row r="63" spans="1:49" ht="13.5">
      <c r="A63" s="261"/>
      <c r="B63" s="261"/>
      <c r="C63" s="26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2"/>
      <c r="AL63" s="12"/>
      <c r="AM63" s="12"/>
      <c r="AN63" s="12"/>
      <c r="AO63" s="12"/>
      <c r="AP63" s="12"/>
      <c r="AQ63" s="12"/>
      <c r="AR63" s="12"/>
      <c r="AS63" s="13"/>
      <c r="AT63" s="12"/>
      <c r="AU63" s="12"/>
      <c r="AV63" s="12"/>
      <c r="AW63" s="12"/>
    </row>
    <row r="64" spans="1:49" ht="13.5">
      <c r="A64" s="261"/>
      <c r="B64" s="261"/>
      <c r="C64" s="26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61"/>
      <c r="B65" s="261"/>
      <c r="C65" s="26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61"/>
      <c r="B66" s="261"/>
      <c r="C66" s="26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61"/>
      <c r="B67" s="261"/>
      <c r="C67" s="26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61"/>
      <c r="B68" s="261"/>
      <c r="C68" s="26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61"/>
      <c r="B69" s="261"/>
      <c r="C69" s="26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61"/>
      <c r="B70" s="261"/>
      <c r="C70" s="26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43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6" t="s">
        <v>21</v>
      </c>
      <c r="B2" s="348" t="s">
        <v>302</v>
      </c>
      <c r="C2" s="350" t="s">
        <v>303</v>
      </c>
      <c r="D2" s="321" t="s">
        <v>22</v>
      </c>
      <c r="E2" s="322"/>
      <c r="F2" s="308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50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7"/>
      <c r="B3" s="349"/>
      <c r="C3" s="351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1"/>
      <c r="AI3" s="347" t="s">
        <v>30</v>
      </c>
      <c r="AJ3" s="346" t="s">
        <v>31</v>
      </c>
      <c r="AK3" s="346" t="s">
        <v>32</v>
      </c>
      <c r="AL3" s="346" t="s">
        <v>33</v>
      </c>
      <c r="AM3" s="347" t="s">
        <v>30</v>
      </c>
      <c r="AN3" s="315" t="s">
        <v>34</v>
      </c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00"/>
      <c r="CZ3" s="311" t="s">
        <v>35</v>
      </c>
      <c r="DA3" s="312"/>
      <c r="DB3" s="312"/>
      <c r="DC3" s="313"/>
      <c r="DD3" s="311" t="s">
        <v>36</v>
      </c>
      <c r="DE3" s="312"/>
      <c r="DF3" s="312"/>
      <c r="DG3" s="312"/>
      <c r="DH3" s="312"/>
      <c r="DI3" s="312"/>
      <c r="DJ3" s="312"/>
      <c r="DK3" s="313"/>
    </row>
    <row r="4" spans="1:115" s="24" customFormat="1" ht="19.5" customHeight="1">
      <c r="A4" s="347"/>
      <c r="B4" s="349"/>
      <c r="C4" s="351"/>
      <c r="D4" s="8" t="s">
        <v>7</v>
      </c>
      <c r="E4" s="350" t="s">
        <v>37</v>
      </c>
      <c r="F4" s="350" t="s">
        <v>38</v>
      </c>
      <c r="G4" s="10"/>
      <c r="H4" s="8" t="s">
        <v>7</v>
      </c>
      <c r="I4" s="352" t="s">
        <v>39</v>
      </c>
      <c r="J4" s="353"/>
      <c r="K4" s="353"/>
      <c r="L4" s="317"/>
      <c r="M4" s="352" t="s">
        <v>40</v>
      </c>
      <c r="N4" s="353"/>
      <c r="O4" s="353"/>
      <c r="P4" s="317"/>
      <c r="Q4" s="352" t="s">
        <v>41</v>
      </c>
      <c r="R4" s="353"/>
      <c r="S4" s="353"/>
      <c r="T4" s="317"/>
      <c r="U4" s="352" t="s">
        <v>42</v>
      </c>
      <c r="V4" s="353"/>
      <c r="W4" s="353"/>
      <c r="X4" s="317"/>
      <c r="Y4" s="352" t="s">
        <v>43</v>
      </c>
      <c r="Z4" s="353"/>
      <c r="AA4" s="353"/>
      <c r="AB4" s="317"/>
      <c r="AC4" s="352" t="s">
        <v>44</v>
      </c>
      <c r="AD4" s="353"/>
      <c r="AE4" s="353"/>
      <c r="AF4" s="317"/>
      <c r="AG4" s="10"/>
      <c r="AH4" s="310"/>
      <c r="AI4" s="347"/>
      <c r="AJ4" s="347"/>
      <c r="AK4" s="347"/>
      <c r="AL4" s="347"/>
      <c r="AM4" s="347"/>
      <c r="AN4" s="311" t="s">
        <v>45</v>
      </c>
      <c r="AO4" s="312"/>
      <c r="AP4" s="312"/>
      <c r="AQ4" s="312"/>
      <c r="AR4" s="312"/>
      <c r="AS4" s="312"/>
      <c r="AT4" s="312"/>
      <c r="AU4" s="313"/>
      <c r="AV4" s="311" t="s">
        <v>46</v>
      </c>
      <c r="AW4" s="312"/>
      <c r="AX4" s="312"/>
      <c r="AY4" s="312"/>
      <c r="AZ4" s="312"/>
      <c r="BA4" s="312"/>
      <c r="BB4" s="312"/>
      <c r="BC4" s="313"/>
      <c r="BD4" s="311" t="s">
        <v>47</v>
      </c>
      <c r="BE4" s="312"/>
      <c r="BF4" s="312"/>
      <c r="BG4" s="312"/>
      <c r="BH4" s="312"/>
      <c r="BI4" s="312"/>
      <c r="BJ4" s="312"/>
      <c r="BK4" s="313"/>
      <c r="BL4" s="311" t="s">
        <v>48</v>
      </c>
      <c r="BM4" s="312"/>
      <c r="BN4" s="312"/>
      <c r="BO4" s="312"/>
      <c r="BP4" s="312"/>
      <c r="BQ4" s="312"/>
      <c r="BR4" s="312"/>
      <c r="BS4" s="313"/>
      <c r="BT4" s="311" t="s">
        <v>49</v>
      </c>
      <c r="BU4" s="312"/>
      <c r="BV4" s="312"/>
      <c r="BW4" s="312"/>
      <c r="BX4" s="312"/>
      <c r="BY4" s="312"/>
      <c r="BZ4" s="312"/>
      <c r="CA4" s="313"/>
      <c r="CB4" s="311" t="s">
        <v>50</v>
      </c>
      <c r="CC4" s="312"/>
      <c r="CD4" s="312"/>
      <c r="CE4" s="312"/>
      <c r="CF4" s="312"/>
      <c r="CG4" s="312"/>
      <c r="CH4" s="312"/>
      <c r="CI4" s="313"/>
      <c r="CJ4" s="311" t="s">
        <v>51</v>
      </c>
      <c r="CK4" s="312"/>
      <c r="CL4" s="312"/>
      <c r="CM4" s="312"/>
      <c r="CN4" s="312"/>
      <c r="CO4" s="312"/>
      <c r="CP4" s="312"/>
      <c r="CQ4" s="313"/>
      <c r="CR4" s="311" t="s">
        <v>52</v>
      </c>
      <c r="CS4" s="312"/>
      <c r="CT4" s="312"/>
      <c r="CU4" s="312"/>
      <c r="CV4" s="312"/>
      <c r="CW4" s="312"/>
      <c r="CX4" s="312"/>
      <c r="CY4" s="313"/>
      <c r="CZ4" s="310" t="s">
        <v>53</v>
      </c>
      <c r="DA4" s="314" t="s">
        <v>54</v>
      </c>
      <c r="DB4" s="314" t="s">
        <v>55</v>
      </c>
      <c r="DC4" s="314" t="s">
        <v>56</v>
      </c>
      <c r="DD4" s="310" t="s">
        <v>53</v>
      </c>
      <c r="DE4" s="314" t="s">
        <v>57</v>
      </c>
      <c r="DF4" s="314" t="s">
        <v>58</v>
      </c>
      <c r="DG4" s="314" t="s">
        <v>59</v>
      </c>
      <c r="DH4" s="314" t="s">
        <v>54</v>
      </c>
      <c r="DI4" s="314" t="s">
        <v>55</v>
      </c>
      <c r="DJ4" s="314" t="s">
        <v>60</v>
      </c>
      <c r="DK4" s="314" t="s">
        <v>56</v>
      </c>
    </row>
    <row r="5" spans="1:115" s="24" customFormat="1" ht="19.5" customHeight="1">
      <c r="A5" s="347"/>
      <c r="B5" s="349"/>
      <c r="C5" s="351"/>
      <c r="D5" s="30"/>
      <c r="E5" s="309"/>
      <c r="F5" s="310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10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10"/>
      <c r="DA5" s="310"/>
      <c r="DB5" s="310"/>
      <c r="DC5" s="310"/>
      <c r="DD5" s="310"/>
      <c r="DE5" s="310"/>
      <c r="DF5" s="310"/>
      <c r="DG5" s="310"/>
      <c r="DH5" s="310"/>
      <c r="DI5" s="310"/>
      <c r="DJ5" s="310"/>
      <c r="DK5" s="310"/>
    </row>
    <row r="6" spans="1:115" s="24" customFormat="1" ht="16.5" customHeight="1">
      <c r="A6" s="318"/>
      <c r="B6" s="319"/>
      <c r="C6" s="320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宮城県</v>
      </c>
      <c r="B7" s="280">
        <f>INT(B8/1000)*1000</f>
        <v>4000</v>
      </c>
      <c r="C7" s="280" t="s">
        <v>354</v>
      </c>
      <c r="D7" s="278">
        <f>SUM(D8:D200)</f>
        <v>900965</v>
      </c>
      <c r="E7" s="278">
        <f>SUM(E8:E200)</f>
        <v>605616</v>
      </c>
      <c r="F7" s="278">
        <f aca="true" t="shared" si="0" ref="F7:BQ7">SUM(F8:F200)</f>
        <v>295349</v>
      </c>
      <c r="G7" s="278">
        <f t="shared" si="0"/>
        <v>900965</v>
      </c>
      <c r="H7" s="278">
        <f t="shared" si="0"/>
        <v>824707</v>
      </c>
      <c r="I7" s="278">
        <f t="shared" si="0"/>
        <v>79</v>
      </c>
      <c r="J7" s="278">
        <f t="shared" si="0"/>
        <v>79</v>
      </c>
      <c r="K7" s="278">
        <f t="shared" si="0"/>
        <v>0</v>
      </c>
      <c r="L7" s="278">
        <f t="shared" si="0"/>
        <v>0</v>
      </c>
      <c r="M7" s="278">
        <f t="shared" si="0"/>
        <v>677507</v>
      </c>
      <c r="N7" s="278">
        <f t="shared" si="0"/>
        <v>31925</v>
      </c>
      <c r="O7" s="278">
        <f t="shared" si="0"/>
        <v>449323</v>
      </c>
      <c r="P7" s="278">
        <f t="shared" si="0"/>
        <v>196259</v>
      </c>
      <c r="Q7" s="278">
        <f t="shared" si="0"/>
        <v>15541</v>
      </c>
      <c r="R7" s="278">
        <f t="shared" si="0"/>
        <v>808</v>
      </c>
      <c r="S7" s="278">
        <f t="shared" si="0"/>
        <v>10715</v>
      </c>
      <c r="T7" s="278">
        <f t="shared" si="0"/>
        <v>4018</v>
      </c>
      <c r="U7" s="278">
        <f t="shared" si="0"/>
        <v>101949</v>
      </c>
      <c r="V7" s="278">
        <f t="shared" si="0"/>
        <v>1907</v>
      </c>
      <c r="W7" s="278">
        <f t="shared" si="0"/>
        <v>92260</v>
      </c>
      <c r="X7" s="278">
        <f t="shared" si="0"/>
        <v>7782</v>
      </c>
      <c r="Y7" s="278">
        <f t="shared" si="0"/>
        <v>15834</v>
      </c>
      <c r="Z7" s="278">
        <f t="shared" si="0"/>
        <v>1748</v>
      </c>
      <c r="AA7" s="278">
        <f t="shared" si="0"/>
        <v>536</v>
      </c>
      <c r="AB7" s="278">
        <f t="shared" si="0"/>
        <v>13550</v>
      </c>
      <c r="AC7" s="278">
        <f t="shared" si="0"/>
        <v>13797</v>
      </c>
      <c r="AD7" s="278">
        <f t="shared" si="0"/>
        <v>43</v>
      </c>
      <c r="AE7" s="278">
        <f t="shared" si="0"/>
        <v>7356</v>
      </c>
      <c r="AF7" s="278">
        <f t="shared" si="0"/>
        <v>6398</v>
      </c>
      <c r="AG7" s="278">
        <f t="shared" si="0"/>
        <v>76258</v>
      </c>
      <c r="AH7" s="278">
        <f t="shared" si="0"/>
        <v>2</v>
      </c>
      <c r="AI7" s="278">
        <f t="shared" si="0"/>
        <v>58</v>
      </c>
      <c r="AJ7" s="278">
        <f t="shared" si="0"/>
        <v>25</v>
      </c>
      <c r="AK7" s="278">
        <f t="shared" si="0"/>
        <v>1</v>
      </c>
      <c r="AL7" s="278">
        <f t="shared" si="0"/>
        <v>32</v>
      </c>
      <c r="AM7" s="278">
        <f t="shared" si="0"/>
        <v>900965</v>
      </c>
      <c r="AN7" s="278">
        <f t="shared" si="0"/>
        <v>713913</v>
      </c>
      <c r="AO7" s="278">
        <f t="shared" si="0"/>
        <v>0</v>
      </c>
      <c r="AP7" s="278">
        <f t="shared" si="0"/>
        <v>677507</v>
      </c>
      <c r="AQ7" s="278">
        <f t="shared" si="0"/>
        <v>406</v>
      </c>
      <c r="AR7" s="278">
        <f t="shared" si="0"/>
        <v>235</v>
      </c>
      <c r="AS7" s="278">
        <f t="shared" si="0"/>
        <v>320</v>
      </c>
      <c r="AT7" s="278">
        <f t="shared" si="0"/>
        <v>684</v>
      </c>
      <c r="AU7" s="278">
        <f t="shared" si="0"/>
        <v>34761</v>
      </c>
      <c r="AV7" s="278">
        <f t="shared" si="0"/>
        <v>65960</v>
      </c>
      <c r="AW7" s="278">
        <f t="shared" si="0"/>
        <v>0</v>
      </c>
      <c r="AX7" s="278">
        <f t="shared" si="0"/>
        <v>0</v>
      </c>
      <c r="AY7" s="278">
        <f t="shared" si="0"/>
        <v>9999</v>
      </c>
      <c r="AZ7" s="278">
        <f t="shared" si="0"/>
        <v>8536</v>
      </c>
      <c r="BA7" s="278">
        <f t="shared" si="0"/>
        <v>1379</v>
      </c>
      <c r="BB7" s="278">
        <f t="shared" si="0"/>
        <v>11524</v>
      </c>
      <c r="BC7" s="278">
        <f t="shared" si="0"/>
        <v>34522</v>
      </c>
      <c r="BD7" s="278">
        <f t="shared" si="0"/>
        <v>1392</v>
      </c>
      <c r="BE7" s="278">
        <f t="shared" si="0"/>
        <v>0</v>
      </c>
      <c r="BF7" s="278">
        <f t="shared" si="0"/>
        <v>0</v>
      </c>
      <c r="BG7" s="278">
        <f t="shared" si="0"/>
        <v>0</v>
      </c>
      <c r="BH7" s="278">
        <f t="shared" si="0"/>
        <v>1392</v>
      </c>
      <c r="BI7" s="278">
        <f t="shared" si="0"/>
        <v>0</v>
      </c>
      <c r="BJ7" s="278">
        <f t="shared" si="0"/>
        <v>0</v>
      </c>
      <c r="BK7" s="278">
        <f t="shared" si="0"/>
        <v>0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471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403</v>
      </c>
      <c r="BY7" s="278">
        <f t="shared" si="1"/>
        <v>0</v>
      </c>
      <c r="BZ7" s="278">
        <f t="shared" si="1"/>
        <v>0</v>
      </c>
      <c r="CA7" s="278">
        <f t="shared" si="1"/>
        <v>68</v>
      </c>
      <c r="CB7" s="278">
        <f t="shared" si="1"/>
        <v>0</v>
      </c>
      <c r="CC7" s="278">
        <f t="shared" si="1"/>
        <v>0</v>
      </c>
      <c r="CD7" s="278">
        <f t="shared" si="1"/>
        <v>0</v>
      </c>
      <c r="CE7" s="278">
        <f t="shared" si="1"/>
        <v>0</v>
      </c>
      <c r="CF7" s="278">
        <f t="shared" si="1"/>
        <v>0</v>
      </c>
      <c r="CG7" s="278">
        <f t="shared" si="1"/>
        <v>0</v>
      </c>
      <c r="CH7" s="278">
        <f t="shared" si="1"/>
        <v>0</v>
      </c>
      <c r="CI7" s="278">
        <f t="shared" si="1"/>
        <v>0</v>
      </c>
      <c r="CJ7" s="278">
        <f t="shared" si="1"/>
        <v>104610</v>
      </c>
      <c r="CK7" s="278">
        <f t="shared" si="1"/>
        <v>0</v>
      </c>
      <c r="CL7" s="278">
        <f t="shared" si="1"/>
        <v>0</v>
      </c>
      <c r="CM7" s="278">
        <f t="shared" si="1"/>
        <v>1684</v>
      </c>
      <c r="CN7" s="278">
        <f t="shared" si="1"/>
        <v>85849</v>
      </c>
      <c r="CO7" s="278">
        <f t="shared" si="1"/>
        <v>13561</v>
      </c>
      <c r="CP7" s="278">
        <f t="shared" si="1"/>
        <v>1500</v>
      </c>
      <c r="CQ7" s="278">
        <f t="shared" si="1"/>
        <v>2016</v>
      </c>
      <c r="CR7" s="278">
        <f t="shared" si="1"/>
        <v>27</v>
      </c>
      <c r="CS7" s="278">
        <f t="shared" si="1"/>
        <v>0</v>
      </c>
      <c r="CT7" s="278">
        <f t="shared" si="1"/>
        <v>0</v>
      </c>
      <c r="CU7" s="278">
        <f t="shared" si="1"/>
        <v>0</v>
      </c>
      <c r="CV7" s="278">
        <f t="shared" si="1"/>
        <v>0</v>
      </c>
      <c r="CW7" s="278">
        <f t="shared" si="1"/>
        <v>27</v>
      </c>
      <c r="CX7" s="278">
        <f t="shared" si="1"/>
        <v>0</v>
      </c>
      <c r="CY7" s="278">
        <f t="shared" si="1"/>
        <v>0</v>
      </c>
      <c r="CZ7" s="278">
        <f t="shared" si="1"/>
        <v>5512</v>
      </c>
      <c r="DA7" s="278">
        <f t="shared" si="1"/>
        <v>5367</v>
      </c>
      <c r="DB7" s="278">
        <f t="shared" si="1"/>
        <v>112</v>
      </c>
      <c r="DC7" s="278">
        <f t="shared" si="1"/>
        <v>33</v>
      </c>
      <c r="DD7" s="278">
        <f t="shared" si="1"/>
        <v>9080</v>
      </c>
      <c r="DE7" s="278">
        <f t="shared" si="1"/>
        <v>79</v>
      </c>
      <c r="DF7" s="278">
        <f t="shared" si="1"/>
        <v>0</v>
      </c>
      <c r="DG7" s="278">
        <f t="shared" si="1"/>
        <v>3332</v>
      </c>
      <c r="DH7" s="278">
        <f t="shared" si="1"/>
        <v>165</v>
      </c>
      <c r="DI7" s="278">
        <f t="shared" si="1"/>
        <v>555</v>
      </c>
      <c r="DJ7" s="278">
        <f t="shared" si="1"/>
        <v>91</v>
      </c>
      <c r="DK7" s="278">
        <f t="shared" si="1"/>
        <v>4858</v>
      </c>
    </row>
    <row r="8" spans="1:115" s="267" customFormat="1" ht="13.5">
      <c r="A8" s="416" t="s">
        <v>358</v>
      </c>
      <c r="B8" s="416">
        <v>4100</v>
      </c>
      <c r="C8" s="416" t="s">
        <v>402</v>
      </c>
      <c r="D8" s="298">
        <f aca="true" t="shared" si="2" ref="D8:D43">SUM(E8:F8)</f>
        <v>422613</v>
      </c>
      <c r="E8" s="278">
        <v>263157</v>
      </c>
      <c r="F8" s="278">
        <v>159456</v>
      </c>
      <c r="G8" s="298">
        <f aca="true" t="shared" si="3" ref="G8:G43">SUM(H8,AG8)</f>
        <v>422613</v>
      </c>
      <c r="H8" s="298">
        <f aca="true" t="shared" si="4" ref="H8:H43">SUM(I8,M8,Q8,U8,Y8,AC8)</f>
        <v>382708</v>
      </c>
      <c r="I8" s="298">
        <f aca="true" t="shared" si="5" ref="I8:I43">SUM(J8:L8)</f>
        <v>0</v>
      </c>
      <c r="J8" s="278"/>
      <c r="K8" s="278"/>
      <c r="L8" s="278"/>
      <c r="M8" s="298">
        <f aca="true" t="shared" si="6" ref="M8:M43">SUM(N8:P8)</f>
        <v>333681</v>
      </c>
      <c r="N8" s="278"/>
      <c r="O8" s="278">
        <v>225260</v>
      </c>
      <c r="P8" s="278">
        <v>108421</v>
      </c>
      <c r="Q8" s="298">
        <f aca="true" t="shared" si="7" ref="Q8:Q43">SUM(R8:T8)</f>
        <v>828</v>
      </c>
      <c r="R8" s="278"/>
      <c r="S8" s="278"/>
      <c r="T8" s="278">
        <v>828</v>
      </c>
      <c r="U8" s="298">
        <f aca="true" t="shared" si="8" ref="U8:U43">SUM(V8:X8)</f>
        <v>39259</v>
      </c>
      <c r="V8" s="278"/>
      <c r="W8" s="278">
        <v>33980</v>
      </c>
      <c r="X8" s="278">
        <v>5279</v>
      </c>
      <c r="Y8" s="298">
        <f aca="true" t="shared" si="9" ref="Y8:Y43">SUM(Z8:AB8)</f>
        <v>1746</v>
      </c>
      <c r="Z8" s="278">
        <v>1746</v>
      </c>
      <c r="AA8" s="278"/>
      <c r="AB8" s="278"/>
      <c r="AC8" s="298">
        <f aca="true" t="shared" si="10" ref="AC8:AC43">SUM(AD8:AF8)</f>
        <v>7194</v>
      </c>
      <c r="AD8" s="278"/>
      <c r="AE8" s="278">
        <v>2171</v>
      </c>
      <c r="AF8" s="278">
        <v>5023</v>
      </c>
      <c r="AG8" s="278">
        <v>39905</v>
      </c>
      <c r="AH8" s="278"/>
      <c r="AI8" s="298">
        <f aca="true" t="shared" si="11" ref="AI8:AI43">SUM(AJ8:AL8)</f>
        <v>11</v>
      </c>
      <c r="AJ8" s="278">
        <v>11</v>
      </c>
      <c r="AK8" s="278"/>
      <c r="AL8" s="278"/>
      <c r="AM8" s="298">
        <f aca="true" t="shared" si="12" ref="AM8:AM43">SUM(AN8,AV8,BD8,BL8,BT8,CB8,CJ8,CR8,CZ8,DD8)</f>
        <v>422613</v>
      </c>
      <c r="AN8" s="298">
        <f aca="true" t="shared" si="13" ref="AN8:AN43">SUM(AO8:AU8)</f>
        <v>343320</v>
      </c>
      <c r="AO8" s="278"/>
      <c r="AP8" s="278">
        <v>333681</v>
      </c>
      <c r="AQ8" s="278"/>
      <c r="AR8" s="278"/>
      <c r="AS8" s="278">
        <v>320</v>
      </c>
      <c r="AT8" s="278"/>
      <c r="AU8" s="278">
        <v>9319</v>
      </c>
      <c r="AV8" s="298">
        <f aca="true" t="shared" si="14" ref="AV8:AV43">SUM(AW8:BC8)</f>
        <v>36699</v>
      </c>
      <c r="AW8" s="278"/>
      <c r="AX8" s="278"/>
      <c r="AY8" s="278"/>
      <c r="AZ8" s="278"/>
      <c r="BA8" s="278">
        <v>1378</v>
      </c>
      <c r="BB8" s="278">
        <v>7194</v>
      </c>
      <c r="BC8" s="278">
        <v>28127</v>
      </c>
      <c r="BD8" s="298">
        <f aca="true" t="shared" si="15" ref="BD8:BD43">SUM(BE8:BK8)</f>
        <v>1392</v>
      </c>
      <c r="BE8" s="278"/>
      <c r="BF8" s="278"/>
      <c r="BG8" s="278"/>
      <c r="BH8" s="278">
        <v>1392</v>
      </c>
      <c r="BI8" s="278"/>
      <c r="BJ8" s="278"/>
      <c r="BK8" s="278"/>
      <c r="BL8" s="298">
        <f aca="true" t="shared" si="16" ref="BL8:BL43">SUM(BM8:BS8)</f>
        <v>0</v>
      </c>
      <c r="BM8" s="278"/>
      <c r="BN8" s="278"/>
      <c r="BO8" s="278"/>
      <c r="BP8" s="278"/>
      <c r="BQ8" s="278"/>
      <c r="BR8" s="278"/>
      <c r="BS8" s="278"/>
      <c r="BT8" s="298">
        <f aca="true" t="shared" si="17" ref="BT8:BT43">SUM(BU8:CA8)</f>
        <v>0</v>
      </c>
      <c r="BU8" s="278"/>
      <c r="BV8" s="278"/>
      <c r="BW8" s="278"/>
      <c r="BX8" s="278"/>
      <c r="BY8" s="278"/>
      <c r="BZ8" s="278"/>
      <c r="CA8" s="278"/>
      <c r="CB8" s="298">
        <f aca="true" t="shared" si="18" ref="CB8:CB43">SUM(CC8:CI8)</f>
        <v>0</v>
      </c>
      <c r="CC8" s="278"/>
      <c r="CD8" s="278"/>
      <c r="CE8" s="278"/>
      <c r="CF8" s="278"/>
      <c r="CG8" s="278"/>
      <c r="CH8" s="278"/>
      <c r="CI8" s="278"/>
      <c r="CJ8" s="298">
        <f aca="true" t="shared" si="19" ref="CJ8:CJ43">SUM(CK8:CQ8)</f>
        <v>37905</v>
      </c>
      <c r="CK8" s="278"/>
      <c r="CL8" s="278"/>
      <c r="CM8" s="278"/>
      <c r="CN8" s="278">
        <v>37867</v>
      </c>
      <c r="CO8" s="278"/>
      <c r="CP8" s="278"/>
      <c r="CQ8" s="278">
        <v>38</v>
      </c>
      <c r="CR8" s="298">
        <f aca="true" t="shared" si="20" ref="CR8:CR43">SUM(CS8:CY8)</f>
        <v>0</v>
      </c>
      <c r="CS8" s="278"/>
      <c r="CT8" s="278"/>
      <c r="CU8" s="278"/>
      <c r="CV8" s="278"/>
      <c r="CW8" s="278"/>
      <c r="CX8" s="278"/>
      <c r="CY8" s="278"/>
      <c r="CZ8" s="298">
        <f aca="true" t="shared" si="21" ref="CZ8:CZ43">SUM(DA8:DC8)</f>
        <v>0</v>
      </c>
      <c r="DA8" s="278"/>
      <c r="DB8" s="278"/>
      <c r="DC8" s="278"/>
      <c r="DD8" s="298">
        <f aca="true" t="shared" si="22" ref="DD8:DD43">SUM(DE8:DK8)</f>
        <v>3297</v>
      </c>
      <c r="DE8" s="278"/>
      <c r="DF8" s="278"/>
      <c r="DG8" s="278">
        <v>828</v>
      </c>
      <c r="DH8" s="278"/>
      <c r="DI8" s="278">
        <v>48</v>
      </c>
      <c r="DJ8" s="278"/>
      <c r="DK8" s="278">
        <v>2421</v>
      </c>
    </row>
    <row r="9" spans="1:115" s="267" customFormat="1" ht="13.5">
      <c r="A9" s="416" t="s">
        <v>358</v>
      </c>
      <c r="B9" s="416">
        <v>4202</v>
      </c>
      <c r="C9" s="416" t="s">
        <v>404</v>
      </c>
      <c r="D9" s="298">
        <f t="shared" si="2"/>
        <v>80086</v>
      </c>
      <c r="E9" s="278">
        <v>47985</v>
      </c>
      <c r="F9" s="278">
        <v>32101</v>
      </c>
      <c r="G9" s="298">
        <f t="shared" si="3"/>
        <v>80086</v>
      </c>
      <c r="H9" s="298">
        <f t="shared" si="4"/>
        <v>75735</v>
      </c>
      <c r="I9" s="298">
        <f t="shared" si="5"/>
        <v>79</v>
      </c>
      <c r="J9" s="278">
        <v>79</v>
      </c>
      <c r="K9" s="278"/>
      <c r="L9" s="278"/>
      <c r="M9" s="298">
        <f t="shared" si="6"/>
        <v>51631</v>
      </c>
      <c r="N9" s="278">
        <v>21628</v>
      </c>
      <c r="O9" s="278">
        <v>17285</v>
      </c>
      <c r="P9" s="278">
        <v>12718</v>
      </c>
      <c r="Q9" s="298">
        <f t="shared" si="7"/>
        <v>2811</v>
      </c>
      <c r="R9" s="278">
        <v>190</v>
      </c>
      <c r="S9" s="278">
        <v>1616</v>
      </c>
      <c r="T9" s="278">
        <v>1005</v>
      </c>
      <c r="U9" s="298">
        <f t="shared" si="8"/>
        <v>7472</v>
      </c>
      <c r="V9" s="278">
        <v>243</v>
      </c>
      <c r="W9" s="278">
        <v>6633</v>
      </c>
      <c r="X9" s="278">
        <v>596</v>
      </c>
      <c r="Y9" s="298">
        <f t="shared" si="9"/>
        <v>13527</v>
      </c>
      <c r="Z9" s="278"/>
      <c r="AA9" s="278">
        <v>36</v>
      </c>
      <c r="AB9" s="278">
        <v>13491</v>
      </c>
      <c r="AC9" s="298">
        <f t="shared" si="10"/>
        <v>215</v>
      </c>
      <c r="AD9" s="278"/>
      <c r="AE9" s="278">
        <v>215</v>
      </c>
      <c r="AF9" s="278"/>
      <c r="AG9" s="278">
        <v>4351</v>
      </c>
      <c r="AH9" s="278">
        <v>2</v>
      </c>
      <c r="AI9" s="298">
        <f t="shared" si="11"/>
        <v>0</v>
      </c>
      <c r="AJ9" s="278"/>
      <c r="AK9" s="278"/>
      <c r="AL9" s="278"/>
      <c r="AM9" s="298">
        <f t="shared" si="12"/>
        <v>80086</v>
      </c>
      <c r="AN9" s="298">
        <f t="shared" si="13"/>
        <v>53938</v>
      </c>
      <c r="AO9" s="278"/>
      <c r="AP9" s="278">
        <v>51631</v>
      </c>
      <c r="AQ9" s="278"/>
      <c r="AR9" s="278"/>
      <c r="AS9" s="278"/>
      <c r="AT9" s="278"/>
      <c r="AU9" s="278">
        <v>2307</v>
      </c>
      <c r="AV9" s="298">
        <f t="shared" si="14"/>
        <v>0</v>
      </c>
      <c r="AW9" s="278"/>
      <c r="AX9" s="278"/>
      <c r="AY9" s="278"/>
      <c r="AZ9" s="278"/>
      <c r="BA9" s="278"/>
      <c r="BB9" s="278"/>
      <c r="BC9" s="278"/>
      <c r="BD9" s="298">
        <f t="shared" si="15"/>
        <v>0</v>
      </c>
      <c r="BE9" s="278"/>
      <c r="BF9" s="278"/>
      <c r="BG9" s="278"/>
      <c r="BH9" s="278"/>
      <c r="BI9" s="278"/>
      <c r="BJ9" s="278"/>
      <c r="BK9" s="278"/>
      <c r="BL9" s="298">
        <f t="shared" si="16"/>
        <v>0</v>
      </c>
      <c r="BM9" s="278"/>
      <c r="BN9" s="278"/>
      <c r="BO9" s="278"/>
      <c r="BP9" s="278"/>
      <c r="BQ9" s="278"/>
      <c r="BR9" s="278"/>
      <c r="BS9" s="278"/>
      <c r="BT9" s="298">
        <f t="shared" si="17"/>
        <v>0</v>
      </c>
      <c r="BU9" s="278"/>
      <c r="BV9" s="278"/>
      <c r="BW9" s="278"/>
      <c r="BX9" s="278"/>
      <c r="BY9" s="278"/>
      <c r="BZ9" s="278"/>
      <c r="CA9" s="278"/>
      <c r="CB9" s="298">
        <f t="shared" si="18"/>
        <v>0</v>
      </c>
      <c r="CC9" s="278"/>
      <c r="CD9" s="278"/>
      <c r="CE9" s="278"/>
      <c r="CF9" s="278"/>
      <c r="CG9" s="278"/>
      <c r="CH9" s="278"/>
      <c r="CI9" s="278"/>
      <c r="CJ9" s="298">
        <f t="shared" si="19"/>
        <v>21856</v>
      </c>
      <c r="CK9" s="278"/>
      <c r="CL9" s="278"/>
      <c r="CM9" s="278">
        <v>416</v>
      </c>
      <c r="CN9" s="278">
        <v>7472</v>
      </c>
      <c r="CO9" s="278">
        <v>13491</v>
      </c>
      <c r="CP9" s="278">
        <v>215</v>
      </c>
      <c r="CQ9" s="278">
        <v>262</v>
      </c>
      <c r="CR9" s="298">
        <f t="shared" si="20"/>
        <v>0</v>
      </c>
      <c r="CS9" s="278"/>
      <c r="CT9" s="278"/>
      <c r="CU9" s="278"/>
      <c r="CV9" s="278"/>
      <c r="CW9" s="278"/>
      <c r="CX9" s="278"/>
      <c r="CY9" s="278"/>
      <c r="CZ9" s="298">
        <f t="shared" si="21"/>
        <v>36</v>
      </c>
      <c r="DA9" s="278"/>
      <c r="DB9" s="278">
        <v>36</v>
      </c>
      <c r="DC9" s="278"/>
      <c r="DD9" s="298">
        <f t="shared" si="22"/>
        <v>4256</v>
      </c>
      <c r="DE9" s="278">
        <v>79</v>
      </c>
      <c r="DF9" s="278"/>
      <c r="DG9" s="278">
        <v>2395</v>
      </c>
      <c r="DH9" s="278"/>
      <c r="DI9" s="278"/>
      <c r="DJ9" s="278"/>
      <c r="DK9" s="278">
        <v>1782</v>
      </c>
    </row>
    <row r="10" spans="1:115" s="267" customFormat="1" ht="13.5">
      <c r="A10" s="416" t="s">
        <v>358</v>
      </c>
      <c r="B10" s="416">
        <v>4203</v>
      </c>
      <c r="C10" s="416" t="s">
        <v>405</v>
      </c>
      <c r="D10" s="298">
        <f t="shared" si="2"/>
        <v>25428</v>
      </c>
      <c r="E10" s="278">
        <v>18181</v>
      </c>
      <c r="F10" s="278">
        <v>7247</v>
      </c>
      <c r="G10" s="298">
        <f t="shared" si="3"/>
        <v>25428</v>
      </c>
      <c r="H10" s="298">
        <f t="shared" si="4"/>
        <v>23813</v>
      </c>
      <c r="I10" s="298">
        <f t="shared" si="5"/>
        <v>0</v>
      </c>
      <c r="J10" s="278"/>
      <c r="K10" s="278"/>
      <c r="L10" s="278"/>
      <c r="M10" s="298">
        <f t="shared" si="6"/>
        <v>17869</v>
      </c>
      <c r="N10" s="278"/>
      <c r="O10" s="278">
        <v>11544</v>
      </c>
      <c r="P10" s="278">
        <v>6325</v>
      </c>
      <c r="Q10" s="298">
        <f t="shared" si="7"/>
        <v>696</v>
      </c>
      <c r="R10" s="278"/>
      <c r="S10" s="278">
        <v>626</v>
      </c>
      <c r="T10" s="278">
        <v>70</v>
      </c>
      <c r="U10" s="298">
        <f t="shared" si="8"/>
        <v>4669</v>
      </c>
      <c r="V10" s="278"/>
      <c r="W10" s="278">
        <v>4559</v>
      </c>
      <c r="X10" s="278">
        <v>110</v>
      </c>
      <c r="Y10" s="298">
        <f t="shared" si="9"/>
        <v>0</v>
      </c>
      <c r="Z10" s="278"/>
      <c r="AA10" s="278"/>
      <c r="AB10" s="278"/>
      <c r="AC10" s="298">
        <f t="shared" si="10"/>
        <v>579</v>
      </c>
      <c r="AD10" s="278"/>
      <c r="AE10" s="278">
        <v>521</v>
      </c>
      <c r="AF10" s="278">
        <v>58</v>
      </c>
      <c r="AG10" s="278">
        <v>1615</v>
      </c>
      <c r="AH10" s="278"/>
      <c r="AI10" s="298">
        <f t="shared" si="11"/>
        <v>0</v>
      </c>
      <c r="AJ10" s="278"/>
      <c r="AK10" s="278"/>
      <c r="AL10" s="278"/>
      <c r="AM10" s="298">
        <f t="shared" si="12"/>
        <v>25428</v>
      </c>
      <c r="AN10" s="298">
        <f t="shared" si="13"/>
        <v>20272</v>
      </c>
      <c r="AO10" s="278"/>
      <c r="AP10" s="278">
        <v>17869</v>
      </c>
      <c r="AQ10" s="278">
        <v>406</v>
      </c>
      <c r="AR10" s="278">
        <v>235</v>
      </c>
      <c r="AS10" s="278"/>
      <c r="AT10" s="278">
        <v>338</v>
      </c>
      <c r="AU10" s="278">
        <v>1424</v>
      </c>
      <c r="AV10" s="298">
        <f t="shared" si="14"/>
        <v>0</v>
      </c>
      <c r="AW10" s="278"/>
      <c r="AX10" s="278"/>
      <c r="AY10" s="278"/>
      <c r="AZ10" s="278"/>
      <c r="BA10" s="278"/>
      <c r="BB10" s="278"/>
      <c r="BC10" s="278"/>
      <c r="BD10" s="298">
        <f t="shared" si="15"/>
        <v>0</v>
      </c>
      <c r="BE10" s="278"/>
      <c r="BF10" s="278"/>
      <c r="BG10" s="278"/>
      <c r="BH10" s="278"/>
      <c r="BI10" s="278"/>
      <c r="BJ10" s="278"/>
      <c r="BK10" s="278"/>
      <c r="BL10" s="298">
        <f t="shared" si="16"/>
        <v>0</v>
      </c>
      <c r="BM10" s="278"/>
      <c r="BN10" s="278"/>
      <c r="BO10" s="278"/>
      <c r="BP10" s="278"/>
      <c r="BQ10" s="278"/>
      <c r="BR10" s="278"/>
      <c r="BS10" s="278"/>
      <c r="BT10" s="298">
        <f t="shared" si="17"/>
        <v>0</v>
      </c>
      <c r="BU10" s="278"/>
      <c r="BV10" s="278"/>
      <c r="BW10" s="278"/>
      <c r="BX10" s="278"/>
      <c r="BY10" s="278"/>
      <c r="BZ10" s="278"/>
      <c r="CA10" s="278"/>
      <c r="CB10" s="298">
        <f t="shared" si="18"/>
        <v>0</v>
      </c>
      <c r="CC10" s="278"/>
      <c r="CD10" s="278"/>
      <c r="CE10" s="278"/>
      <c r="CF10" s="278"/>
      <c r="CG10" s="278"/>
      <c r="CH10" s="278"/>
      <c r="CI10" s="278"/>
      <c r="CJ10" s="298">
        <f t="shared" si="19"/>
        <v>4727</v>
      </c>
      <c r="CK10" s="278"/>
      <c r="CL10" s="278"/>
      <c r="CM10" s="278">
        <v>181</v>
      </c>
      <c r="CN10" s="278">
        <v>4268</v>
      </c>
      <c r="CO10" s="278"/>
      <c r="CP10" s="278">
        <v>151</v>
      </c>
      <c r="CQ10" s="278">
        <v>127</v>
      </c>
      <c r="CR10" s="298">
        <f t="shared" si="20"/>
        <v>0</v>
      </c>
      <c r="CS10" s="278"/>
      <c r="CT10" s="278"/>
      <c r="CU10" s="278"/>
      <c r="CV10" s="278"/>
      <c r="CW10" s="278"/>
      <c r="CX10" s="278"/>
      <c r="CY10" s="278"/>
      <c r="CZ10" s="298">
        <f t="shared" si="21"/>
        <v>0</v>
      </c>
      <c r="DA10" s="278"/>
      <c r="DB10" s="278"/>
      <c r="DC10" s="278"/>
      <c r="DD10" s="298">
        <f t="shared" si="22"/>
        <v>429</v>
      </c>
      <c r="DE10" s="278"/>
      <c r="DF10" s="278"/>
      <c r="DG10" s="278">
        <v>109</v>
      </c>
      <c r="DH10" s="278">
        <v>165</v>
      </c>
      <c r="DI10" s="278"/>
      <c r="DJ10" s="278">
        <v>91</v>
      </c>
      <c r="DK10" s="278">
        <v>64</v>
      </c>
    </row>
    <row r="11" spans="1:115" s="267" customFormat="1" ht="13.5">
      <c r="A11" s="416" t="s">
        <v>358</v>
      </c>
      <c r="B11" s="416">
        <v>4205</v>
      </c>
      <c r="C11" s="416" t="s">
        <v>406</v>
      </c>
      <c r="D11" s="298">
        <f t="shared" si="2"/>
        <v>24342</v>
      </c>
      <c r="E11" s="278">
        <v>17996</v>
      </c>
      <c r="F11" s="278">
        <v>6346</v>
      </c>
      <c r="G11" s="298">
        <f t="shared" si="3"/>
        <v>24342</v>
      </c>
      <c r="H11" s="298">
        <f t="shared" si="4"/>
        <v>22622</v>
      </c>
      <c r="I11" s="298">
        <f t="shared" si="5"/>
        <v>0</v>
      </c>
      <c r="J11" s="278"/>
      <c r="K11" s="278"/>
      <c r="L11" s="278"/>
      <c r="M11" s="298">
        <f t="shared" si="6"/>
        <v>18395</v>
      </c>
      <c r="N11" s="278">
        <v>10297</v>
      </c>
      <c r="O11" s="278">
        <v>3881</v>
      </c>
      <c r="P11" s="278">
        <v>4217</v>
      </c>
      <c r="Q11" s="298">
        <f t="shared" si="7"/>
        <v>2447</v>
      </c>
      <c r="R11" s="278">
        <v>538</v>
      </c>
      <c r="S11" s="278">
        <v>1554</v>
      </c>
      <c r="T11" s="278">
        <v>355</v>
      </c>
      <c r="U11" s="298">
        <f t="shared" si="8"/>
        <v>1557</v>
      </c>
      <c r="V11" s="278">
        <v>1479</v>
      </c>
      <c r="W11" s="278">
        <v>78</v>
      </c>
      <c r="X11" s="278"/>
      <c r="Y11" s="298">
        <f t="shared" si="9"/>
        <v>0</v>
      </c>
      <c r="Z11" s="278"/>
      <c r="AA11" s="278"/>
      <c r="AB11" s="278"/>
      <c r="AC11" s="298">
        <f t="shared" si="10"/>
        <v>223</v>
      </c>
      <c r="AD11" s="278">
        <v>2</v>
      </c>
      <c r="AE11" s="278"/>
      <c r="AF11" s="278">
        <v>221</v>
      </c>
      <c r="AG11" s="278">
        <v>1720</v>
      </c>
      <c r="AH11" s="278"/>
      <c r="AI11" s="298">
        <f t="shared" si="11"/>
        <v>0</v>
      </c>
      <c r="AJ11" s="278"/>
      <c r="AK11" s="278"/>
      <c r="AL11" s="278"/>
      <c r="AM11" s="298">
        <f t="shared" si="12"/>
        <v>24342</v>
      </c>
      <c r="AN11" s="298">
        <f t="shared" si="13"/>
        <v>19536</v>
      </c>
      <c r="AO11" s="278"/>
      <c r="AP11" s="278">
        <v>18395</v>
      </c>
      <c r="AQ11" s="278"/>
      <c r="AR11" s="278"/>
      <c r="AS11" s="278"/>
      <c r="AT11" s="278"/>
      <c r="AU11" s="278">
        <v>1141</v>
      </c>
      <c r="AV11" s="298">
        <f t="shared" si="14"/>
        <v>3122</v>
      </c>
      <c r="AW11" s="278"/>
      <c r="AX11" s="278"/>
      <c r="AY11" s="278">
        <v>2447</v>
      </c>
      <c r="AZ11" s="278"/>
      <c r="BA11" s="278"/>
      <c r="BB11" s="278">
        <v>223</v>
      </c>
      <c r="BC11" s="278">
        <v>452</v>
      </c>
      <c r="BD11" s="298">
        <f t="shared" si="15"/>
        <v>0</v>
      </c>
      <c r="BE11" s="278"/>
      <c r="BF11" s="278"/>
      <c r="BG11" s="278"/>
      <c r="BH11" s="278"/>
      <c r="BI11" s="278"/>
      <c r="BJ11" s="278"/>
      <c r="BK11" s="278"/>
      <c r="BL11" s="298">
        <f t="shared" si="16"/>
        <v>0</v>
      </c>
      <c r="BM11" s="278"/>
      <c r="BN11" s="278"/>
      <c r="BO11" s="278"/>
      <c r="BP11" s="278"/>
      <c r="BQ11" s="278"/>
      <c r="BR11" s="278"/>
      <c r="BS11" s="278"/>
      <c r="BT11" s="298">
        <f t="shared" si="17"/>
        <v>0</v>
      </c>
      <c r="BU11" s="278"/>
      <c r="BV11" s="278"/>
      <c r="BW11" s="278"/>
      <c r="BX11" s="278"/>
      <c r="BY11" s="278"/>
      <c r="BZ11" s="278"/>
      <c r="CA11" s="278"/>
      <c r="CB11" s="298">
        <f t="shared" si="18"/>
        <v>0</v>
      </c>
      <c r="CC11" s="278"/>
      <c r="CD11" s="278"/>
      <c r="CE11" s="278"/>
      <c r="CF11" s="278"/>
      <c r="CG11" s="278"/>
      <c r="CH11" s="278"/>
      <c r="CI11" s="278"/>
      <c r="CJ11" s="298">
        <f t="shared" si="19"/>
        <v>1564</v>
      </c>
      <c r="CK11" s="278"/>
      <c r="CL11" s="278"/>
      <c r="CM11" s="278"/>
      <c r="CN11" s="278">
        <v>1557</v>
      </c>
      <c r="CO11" s="278"/>
      <c r="CP11" s="278"/>
      <c r="CQ11" s="278">
        <v>7</v>
      </c>
      <c r="CR11" s="298">
        <f t="shared" si="20"/>
        <v>0</v>
      </c>
      <c r="CS11" s="278"/>
      <c r="CT11" s="278"/>
      <c r="CU11" s="278"/>
      <c r="CV11" s="278"/>
      <c r="CW11" s="278"/>
      <c r="CX11" s="278"/>
      <c r="CY11" s="278"/>
      <c r="CZ11" s="298">
        <f t="shared" si="21"/>
        <v>0</v>
      </c>
      <c r="DA11" s="278"/>
      <c r="DB11" s="278"/>
      <c r="DC11" s="278"/>
      <c r="DD11" s="298">
        <f t="shared" si="22"/>
        <v>120</v>
      </c>
      <c r="DE11" s="278"/>
      <c r="DF11" s="278"/>
      <c r="DG11" s="278"/>
      <c r="DH11" s="278"/>
      <c r="DI11" s="278"/>
      <c r="DJ11" s="278"/>
      <c r="DK11" s="278">
        <v>120</v>
      </c>
    </row>
    <row r="12" spans="1:115" s="267" customFormat="1" ht="13.5">
      <c r="A12" s="416" t="s">
        <v>358</v>
      </c>
      <c r="B12" s="416">
        <v>4206</v>
      </c>
      <c r="C12" s="416" t="s">
        <v>407</v>
      </c>
      <c r="D12" s="298">
        <f t="shared" si="2"/>
        <v>13618</v>
      </c>
      <c r="E12" s="278">
        <v>10366</v>
      </c>
      <c r="F12" s="278">
        <v>3252</v>
      </c>
      <c r="G12" s="298">
        <f t="shared" si="3"/>
        <v>13618</v>
      </c>
      <c r="H12" s="298">
        <f t="shared" si="4"/>
        <v>13088</v>
      </c>
      <c r="I12" s="298">
        <f t="shared" si="5"/>
        <v>0</v>
      </c>
      <c r="J12" s="278"/>
      <c r="K12" s="278"/>
      <c r="L12" s="278"/>
      <c r="M12" s="298">
        <f t="shared" si="6"/>
        <v>10069</v>
      </c>
      <c r="N12" s="278"/>
      <c r="O12" s="278">
        <v>7894</v>
      </c>
      <c r="P12" s="278">
        <v>2175</v>
      </c>
      <c r="Q12" s="298">
        <f t="shared" si="7"/>
        <v>483</v>
      </c>
      <c r="R12" s="278"/>
      <c r="S12" s="278">
        <v>412</v>
      </c>
      <c r="T12" s="278">
        <v>71</v>
      </c>
      <c r="U12" s="298">
        <f t="shared" si="8"/>
        <v>2466</v>
      </c>
      <c r="V12" s="278"/>
      <c r="W12" s="278">
        <v>2060</v>
      </c>
      <c r="X12" s="278">
        <v>406</v>
      </c>
      <c r="Y12" s="298">
        <f t="shared" si="9"/>
        <v>11</v>
      </c>
      <c r="Z12" s="278"/>
      <c r="AA12" s="278">
        <v>11</v>
      </c>
      <c r="AB12" s="278"/>
      <c r="AC12" s="298">
        <f t="shared" si="10"/>
        <v>59</v>
      </c>
      <c r="AD12" s="278"/>
      <c r="AE12" s="278"/>
      <c r="AF12" s="278">
        <v>59</v>
      </c>
      <c r="AG12" s="278">
        <v>530</v>
      </c>
      <c r="AH12" s="278"/>
      <c r="AI12" s="298">
        <f t="shared" si="11"/>
        <v>0</v>
      </c>
      <c r="AJ12" s="278"/>
      <c r="AK12" s="278"/>
      <c r="AL12" s="278"/>
      <c r="AM12" s="298">
        <f t="shared" si="12"/>
        <v>13618</v>
      </c>
      <c r="AN12" s="298">
        <f t="shared" si="13"/>
        <v>10404</v>
      </c>
      <c r="AO12" s="278"/>
      <c r="AP12" s="278">
        <v>10069</v>
      </c>
      <c r="AQ12" s="278"/>
      <c r="AR12" s="278"/>
      <c r="AS12" s="278"/>
      <c r="AT12" s="278"/>
      <c r="AU12" s="278">
        <v>335</v>
      </c>
      <c r="AV12" s="298">
        <f t="shared" si="14"/>
        <v>1579</v>
      </c>
      <c r="AW12" s="278"/>
      <c r="AX12" s="278"/>
      <c r="AY12" s="278">
        <v>483</v>
      </c>
      <c r="AZ12" s="278">
        <v>910</v>
      </c>
      <c r="BA12" s="278"/>
      <c r="BB12" s="278">
        <v>59</v>
      </c>
      <c r="BC12" s="278">
        <v>127</v>
      </c>
      <c r="BD12" s="298">
        <f t="shared" si="15"/>
        <v>0</v>
      </c>
      <c r="BE12" s="278"/>
      <c r="BF12" s="278"/>
      <c r="BG12" s="278"/>
      <c r="BH12" s="278"/>
      <c r="BI12" s="278"/>
      <c r="BJ12" s="278"/>
      <c r="BK12" s="278"/>
      <c r="BL12" s="298">
        <f t="shared" si="16"/>
        <v>0</v>
      </c>
      <c r="BM12" s="278"/>
      <c r="BN12" s="278"/>
      <c r="BO12" s="278"/>
      <c r="BP12" s="278"/>
      <c r="BQ12" s="278"/>
      <c r="BR12" s="278"/>
      <c r="BS12" s="278"/>
      <c r="BT12" s="298">
        <f t="shared" si="17"/>
        <v>471</v>
      </c>
      <c r="BU12" s="278"/>
      <c r="BV12" s="278"/>
      <c r="BW12" s="278"/>
      <c r="BX12" s="278">
        <v>403</v>
      </c>
      <c r="BY12" s="278"/>
      <c r="BZ12" s="278"/>
      <c r="CA12" s="278">
        <v>68</v>
      </c>
      <c r="CB12" s="298">
        <f t="shared" si="18"/>
        <v>0</v>
      </c>
      <c r="CC12" s="278"/>
      <c r="CD12" s="278"/>
      <c r="CE12" s="278"/>
      <c r="CF12" s="278"/>
      <c r="CG12" s="278"/>
      <c r="CH12" s="278"/>
      <c r="CI12" s="278"/>
      <c r="CJ12" s="298">
        <f t="shared" si="19"/>
        <v>1153</v>
      </c>
      <c r="CK12" s="278"/>
      <c r="CL12" s="278"/>
      <c r="CM12" s="278"/>
      <c r="CN12" s="278">
        <v>1153</v>
      </c>
      <c r="CO12" s="278"/>
      <c r="CP12" s="278"/>
      <c r="CQ12" s="278"/>
      <c r="CR12" s="298">
        <f t="shared" si="20"/>
        <v>0</v>
      </c>
      <c r="CS12" s="278"/>
      <c r="CT12" s="278"/>
      <c r="CU12" s="278"/>
      <c r="CV12" s="278"/>
      <c r="CW12" s="278"/>
      <c r="CX12" s="278"/>
      <c r="CY12" s="278"/>
      <c r="CZ12" s="298">
        <f t="shared" si="21"/>
        <v>11</v>
      </c>
      <c r="DA12" s="278"/>
      <c r="DB12" s="278">
        <v>11</v>
      </c>
      <c r="DC12" s="278"/>
      <c r="DD12" s="298">
        <f t="shared" si="22"/>
        <v>0</v>
      </c>
      <c r="DE12" s="278"/>
      <c r="DF12" s="278"/>
      <c r="DG12" s="278"/>
      <c r="DH12" s="278"/>
      <c r="DI12" s="278"/>
      <c r="DJ12" s="278"/>
      <c r="DK12" s="278"/>
    </row>
    <row r="13" spans="1:115" s="267" customFormat="1" ht="13.5">
      <c r="A13" s="416" t="s">
        <v>358</v>
      </c>
      <c r="B13" s="416">
        <v>4207</v>
      </c>
      <c r="C13" s="416" t="s">
        <v>408</v>
      </c>
      <c r="D13" s="298">
        <f t="shared" si="2"/>
        <v>23417</v>
      </c>
      <c r="E13" s="278">
        <v>17541</v>
      </c>
      <c r="F13" s="278">
        <v>5876</v>
      </c>
      <c r="G13" s="298">
        <f t="shared" si="3"/>
        <v>23417</v>
      </c>
      <c r="H13" s="298">
        <f t="shared" si="4"/>
        <v>21596</v>
      </c>
      <c r="I13" s="298">
        <f t="shared" si="5"/>
        <v>0</v>
      </c>
      <c r="J13" s="278"/>
      <c r="K13" s="278"/>
      <c r="L13" s="278"/>
      <c r="M13" s="298">
        <f t="shared" si="6"/>
        <v>16727</v>
      </c>
      <c r="N13" s="278"/>
      <c r="O13" s="278">
        <v>12032</v>
      </c>
      <c r="P13" s="278">
        <v>4695</v>
      </c>
      <c r="Q13" s="298">
        <f t="shared" si="7"/>
        <v>0</v>
      </c>
      <c r="R13" s="278"/>
      <c r="S13" s="278"/>
      <c r="T13" s="278"/>
      <c r="U13" s="298">
        <f t="shared" si="8"/>
        <v>4676</v>
      </c>
      <c r="V13" s="278"/>
      <c r="W13" s="278">
        <v>4492</v>
      </c>
      <c r="X13" s="278">
        <v>184</v>
      </c>
      <c r="Y13" s="298">
        <f t="shared" si="9"/>
        <v>31</v>
      </c>
      <c r="Z13" s="278"/>
      <c r="AA13" s="278">
        <v>26</v>
      </c>
      <c r="AB13" s="278">
        <v>5</v>
      </c>
      <c r="AC13" s="298">
        <f t="shared" si="10"/>
        <v>162</v>
      </c>
      <c r="AD13" s="278"/>
      <c r="AE13" s="278">
        <v>162</v>
      </c>
      <c r="AF13" s="278"/>
      <c r="AG13" s="278">
        <v>1821</v>
      </c>
      <c r="AH13" s="278"/>
      <c r="AI13" s="298">
        <f t="shared" si="11"/>
        <v>0</v>
      </c>
      <c r="AJ13" s="278"/>
      <c r="AK13" s="278"/>
      <c r="AL13" s="278"/>
      <c r="AM13" s="298">
        <f t="shared" si="12"/>
        <v>23417</v>
      </c>
      <c r="AN13" s="298">
        <f t="shared" si="13"/>
        <v>18043</v>
      </c>
      <c r="AO13" s="278"/>
      <c r="AP13" s="278">
        <v>16727</v>
      </c>
      <c r="AQ13" s="278"/>
      <c r="AR13" s="278"/>
      <c r="AS13" s="278"/>
      <c r="AT13" s="278"/>
      <c r="AU13" s="278">
        <v>1316</v>
      </c>
      <c r="AV13" s="298">
        <f t="shared" si="14"/>
        <v>600</v>
      </c>
      <c r="AW13" s="278"/>
      <c r="AX13" s="278"/>
      <c r="AY13" s="278"/>
      <c r="AZ13" s="278"/>
      <c r="BA13" s="278"/>
      <c r="BB13" s="278">
        <v>162</v>
      </c>
      <c r="BC13" s="278">
        <v>438</v>
      </c>
      <c r="BD13" s="298">
        <f t="shared" si="15"/>
        <v>0</v>
      </c>
      <c r="BE13" s="278"/>
      <c r="BF13" s="278"/>
      <c r="BG13" s="278"/>
      <c r="BH13" s="278"/>
      <c r="BI13" s="278"/>
      <c r="BJ13" s="278"/>
      <c r="BK13" s="278"/>
      <c r="BL13" s="298">
        <f t="shared" si="16"/>
        <v>0</v>
      </c>
      <c r="BM13" s="278"/>
      <c r="BN13" s="278"/>
      <c r="BO13" s="278"/>
      <c r="BP13" s="278"/>
      <c r="BQ13" s="278"/>
      <c r="BR13" s="278"/>
      <c r="BS13" s="278"/>
      <c r="BT13" s="298">
        <f t="shared" si="17"/>
        <v>0</v>
      </c>
      <c r="BU13" s="278"/>
      <c r="BV13" s="278"/>
      <c r="BW13" s="278"/>
      <c r="BX13" s="278"/>
      <c r="BY13" s="278"/>
      <c r="BZ13" s="278"/>
      <c r="CA13" s="278"/>
      <c r="CB13" s="298">
        <f t="shared" si="18"/>
        <v>0</v>
      </c>
      <c r="CC13" s="278"/>
      <c r="CD13" s="278"/>
      <c r="CE13" s="278"/>
      <c r="CF13" s="278"/>
      <c r="CG13" s="278"/>
      <c r="CH13" s="278"/>
      <c r="CI13" s="278"/>
      <c r="CJ13" s="298">
        <f t="shared" si="19"/>
        <v>4774</v>
      </c>
      <c r="CK13" s="278"/>
      <c r="CL13" s="278"/>
      <c r="CM13" s="278"/>
      <c r="CN13" s="278">
        <v>4676</v>
      </c>
      <c r="CO13" s="278">
        <v>31</v>
      </c>
      <c r="CP13" s="278"/>
      <c r="CQ13" s="278">
        <v>67</v>
      </c>
      <c r="CR13" s="298">
        <f t="shared" si="20"/>
        <v>0</v>
      </c>
      <c r="CS13" s="278"/>
      <c r="CT13" s="278"/>
      <c r="CU13" s="278"/>
      <c r="CV13" s="278"/>
      <c r="CW13" s="278"/>
      <c r="CX13" s="278"/>
      <c r="CY13" s="278"/>
      <c r="CZ13" s="298">
        <f t="shared" si="21"/>
        <v>0</v>
      </c>
      <c r="DA13" s="278"/>
      <c r="DB13" s="278"/>
      <c r="DC13" s="278"/>
      <c r="DD13" s="298">
        <f t="shared" si="22"/>
        <v>0</v>
      </c>
      <c r="DE13" s="278"/>
      <c r="DF13" s="278"/>
      <c r="DG13" s="278"/>
      <c r="DH13" s="278"/>
      <c r="DI13" s="278"/>
      <c r="DJ13" s="278"/>
      <c r="DK13" s="278"/>
    </row>
    <row r="14" spans="1:115" s="267" customFormat="1" ht="13.5">
      <c r="A14" s="416" t="s">
        <v>358</v>
      </c>
      <c r="B14" s="416">
        <v>4208</v>
      </c>
      <c r="C14" s="416" t="s">
        <v>409</v>
      </c>
      <c r="D14" s="298">
        <f t="shared" si="2"/>
        <v>10371</v>
      </c>
      <c r="E14" s="278">
        <v>8049</v>
      </c>
      <c r="F14" s="278">
        <v>2322</v>
      </c>
      <c r="G14" s="298">
        <f t="shared" si="3"/>
        <v>10371</v>
      </c>
      <c r="H14" s="298">
        <f t="shared" si="4"/>
        <v>9870</v>
      </c>
      <c r="I14" s="298">
        <f t="shared" si="5"/>
        <v>0</v>
      </c>
      <c r="J14" s="278"/>
      <c r="K14" s="278"/>
      <c r="L14" s="278"/>
      <c r="M14" s="298">
        <f t="shared" si="6"/>
        <v>7584</v>
      </c>
      <c r="N14" s="278"/>
      <c r="O14" s="278">
        <v>5978</v>
      </c>
      <c r="P14" s="278">
        <v>1606</v>
      </c>
      <c r="Q14" s="298">
        <f t="shared" si="7"/>
        <v>380</v>
      </c>
      <c r="R14" s="278"/>
      <c r="S14" s="278">
        <v>328</v>
      </c>
      <c r="T14" s="278">
        <v>52</v>
      </c>
      <c r="U14" s="298">
        <f t="shared" si="8"/>
        <v>1862</v>
      </c>
      <c r="V14" s="278"/>
      <c r="W14" s="278">
        <v>1733</v>
      </c>
      <c r="X14" s="278">
        <v>129</v>
      </c>
      <c r="Y14" s="298">
        <f t="shared" si="9"/>
        <v>10</v>
      </c>
      <c r="Z14" s="278">
        <v>2</v>
      </c>
      <c r="AA14" s="278">
        <v>8</v>
      </c>
      <c r="AB14" s="278"/>
      <c r="AC14" s="298">
        <f t="shared" si="10"/>
        <v>34</v>
      </c>
      <c r="AD14" s="278"/>
      <c r="AE14" s="278"/>
      <c r="AF14" s="278">
        <v>34</v>
      </c>
      <c r="AG14" s="278">
        <v>501</v>
      </c>
      <c r="AH14" s="278"/>
      <c r="AI14" s="298">
        <f t="shared" si="11"/>
        <v>2</v>
      </c>
      <c r="AJ14" s="278">
        <v>2</v>
      </c>
      <c r="AK14" s="278"/>
      <c r="AL14" s="278"/>
      <c r="AM14" s="298">
        <f t="shared" si="12"/>
        <v>10371</v>
      </c>
      <c r="AN14" s="298">
        <f t="shared" si="13"/>
        <v>8011</v>
      </c>
      <c r="AO14" s="278"/>
      <c r="AP14" s="278">
        <v>7584</v>
      </c>
      <c r="AQ14" s="278"/>
      <c r="AR14" s="278"/>
      <c r="AS14" s="278"/>
      <c r="AT14" s="278"/>
      <c r="AU14" s="278">
        <v>427</v>
      </c>
      <c r="AV14" s="298">
        <f t="shared" si="14"/>
        <v>1271</v>
      </c>
      <c r="AW14" s="278"/>
      <c r="AX14" s="278"/>
      <c r="AY14" s="278">
        <v>380</v>
      </c>
      <c r="AZ14" s="278">
        <v>783</v>
      </c>
      <c r="BA14" s="278"/>
      <c r="BB14" s="278">
        <v>34</v>
      </c>
      <c r="BC14" s="278">
        <v>74</v>
      </c>
      <c r="BD14" s="298">
        <f t="shared" si="15"/>
        <v>0</v>
      </c>
      <c r="BE14" s="278"/>
      <c r="BF14" s="278"/>
      <c r="BG14" s="278"/>
      <c r="BH14" s="278"/>
      <c r="BI14" s="278"/>
      <c r="BJ14" s="278"/>
      <c r="BK14" s="278"/>
      <c r="BL14" s="298">
        <f t="shared" si="16"/>
        <v>0</v>
      </c>
      <c r="BM14" s="278"/>
      <c r="BN14" s="278"/>
      <c r="BO14" s="278"/>
      <c r="BP14" s="278"/>
      <c r="BQ14" s="278"/>
      <c r="BR14" s="278"/>
      <c r="BS14" s="278"/>
      <c r="BT14" s="298">
        <f t="shared" si="17"/>
        <v>0</v>
      </c>
      <c r="BU14" s="278"/>
      <c r="BV14" s="278"/>
      <c r="BW14" s="278"/>
      <c r="BX14" s="278"/>
      <c r="BY14" s="278"/>
      <c r="BZ14" s="278"/>
      <c r="CA14" s="278"/>
      <c r="CB14" s="298">
        <f t="shared" si="18"/>
        <v>0</v>
      </c>
      <c r="CC14" s="278"/>
      <c r="CD14" s="278"/>
      <c r="CE14" s="278"/>
      <c r="CF14" s="278"/>
      <c r="CG14" s="278"/>
      <c r="CH14" s="278"/>
      <c r="CI14" s="278"/>
      <c r="CJ14" s="298">
        <f t="shared" si="19"/>
        <v>1079</v>
      </c>
      <c r="CK14" s="278"/>
      <c r="CL14" s="278"/>
      <c r="CM14" s="278"/>
      <c r="CN14" s="278">
        <v>1079</v>
      </c>
      <c r="CO14" s="278"/>
      <c r="CP14" s="278"/>
      <c r="CQ14" s="278"/>
      <c r="CR14" s="298">
        <f t="shared" si="20"/>
        <v>0</v>
      </c>
      <c r="CS14" s="278"/>
      <c r="CT14" s="278"/>
      <c r="CU14" s="278"/>
      <c r="CV14" s="278"/>
      <c r="CW14" s="278"/>
      <c r="CX14" s="278"/>
      <c r="CY14" s="278"/>
      <c r="CZ14" s="298">
        <f t="shared" si="21"/>
        <v>10</v>
      </c>
      <c r="DA14" s="278"/>
      <c r="DB14" s="278">
        <v>10</v>
      </c>
      <c r="DC14" s="278"/>
      <c r="DD14" s="298">
        <f t="shared" si="22"/>
        <v>0</v>
      </c>
      <c r="DE14" s="278"/>
      <c r="DF14" s="278"/>
      <c r="DG14" s="278"/>
      <c r="DH14" s="278"/>
      <c r="DI14" s="278"/>
      <c r="DJ14" s="278"/>
      <c r="DK14" s="278"/>
    </row>
    <row r="15" spans="1:115" s="267" customFormat="1" ht="13.5">
      <c r="A15" s="416" t="s">
        <v>358</v>
      </c>
      <c r="B15" s="416">
        <v>4209</v>
      </c>
      <c r="C15" s="416" t="s">
        <v>410</v>
      </c>
      <c r="D15" s="298">
        <f t="shared" si="2"/>
        <v>24377</v>
      </c>
      <c r="E15" s="278">
        <v>17360</v>
      </c>
      <c r="F15" s="278">
        <v>7017</v>
      </c>
      <c r="G15" s="298">
        <f t="shared" si="3"/>
        <v>24377</v>
      </c>
      <c r="H15" s="298">
        <f t="shared" si="4"/>
        <v>22648</v>
      </c>
      <c r="I15" s="298">
        <f t="shared" si="5"/>
        <v>0</v>
      </c>
      <c r="J15" s="278"/>
      <c r="K15" s="278"/>
      <c r="L15" s="278"/>
      <c r="M15" s="298">
        <f t="shared" si="6"/>
        <v>18730</v>
      </c>
      <c r="N15" s="278"/>
      <c r="O15" s="278">
        <v>13566</v>
      </c>
      <c r="P15" s="278">
        <v>5164</v>
      </c>
      <c r="Q15" s="298">
        <f t="shared" si="7"/>
        <v>234</v>
      </c>
      <c r="R15" s="278"/>
      <c r="S15" s="278">
        <v>110</v>
      </c>
      <c r="T15" s="278">
        <v>124</v>
      </c>
      <c r="U15" s="298">
        <f t="shared" si="8"/>
        <v>2766</v>
      </c>
      <c r="V15" s="278"/>
      <c r="W15" s="278">
        <v>2766</v>
      </c>
      <c r="X15" s="278"/>
      <c r="Y15" s="298">
        <f t="shared" si="9"/>
        <v>0</v>
      </c>
      <c r="Z15" s="278"/>
      <c r="AA15" s="278"/>
      <c r="AB15" s="278"/>
      <c r="AC15" s="298">
        <f t="shared" si="10"/>
        <v>918</v>
      </c>
      <c r="AD15" s="278"/>
      <c r="AE15" s="278">
        <v>918</v>
      </c>
      <c r="AF15" s="278"/>
      <c r="AG15" s="278">
        <v>1729</v>
      </c>
      <c r="AH15" s="278"/>
      <c r="AI15" s="298">
        <f t="shared" si="11"/>
        <v>0</v>
      </c>
      <c r="AJ15" s="278"/>
      <c r="AK15" s="278"/>
      <c r="AL15" s="278"/>
      <c r="AM15" s="298">
        <f t="shared" si="12"/>
        <v>24377</v>
      </c>
      <c r="AN15" s="298">
        <f t="shared" si="13"/>
        <v>20422</v>
      </c>
      <c r="AO15" s="278"/>
      <c r="AP15" s="278">
        <v>18730</v>
      </c>
      <c r="AQ15" s="278"/>
      <c r="AR15" s="278"/>
      <c r="AS15" s="278"/>
      <c r="AT15" s="278"/>
      <c r="AU15" s="278">
        <v>1692</v>
      </c>
      <c r="AV15" s="298">
        <f t="shared" si="14"/>
        <v>1089</v>
      </c>
      <c r="AW15" s="278"/>
      <c r="AX15" s="278"/>
      <c r="AY15" s="278">
        <v>134</v>
      </c>
      <c r="AZ15" s="278"/>
      <c r="BA15" s="278"/>
      <c r="BB15" s="278">
        <v>918</v>
      </c>
      <c r="BC15" s="278">
        <v>37</v>
      </c>
      <c r="BD15" s="298">
        <f t="shared" si="15"/>
        <v>0</v>
      </c>
      <c r="BE15" s="278"/>
      <c r="BF15" s="278"/>
      <c r="BG15" s="278"/>
      <c r="BH15" s="278"/>
      <c r="BI15" s="278"/>
      <c r="BJ15" s="278"/>
      <c r="BK15" s="278"/>
      <c r="BL15" s="298">
        <f t="shared" si="16"/>
        <v>0</v>
      </c>
      <c r="BM15" s="278"/>
      <c r="BN15" s="278"/>
      <c r="BO15" s="278"/>
      <c r="BP15" s="278"/>
      <c r="BQ15" s="278"/>
      <c r="BR15" s="278"/>
      <c r="BS15" s="278"/>
      <c r="BT15" s="298">
        <f t="shared" si="17"/>
        <v>0</v>
      </c>
      <c r="BU15" s="278"/>
      <c r="BV15" s="278"/>
      <c r="BW15" s="278"/>
      <c r="BX15" s="278"/>
      <c r="BY15" s="278"/>
      <c r="BZ15" s="278"/>
      <c r="CA15" s="278"/>
      <c r="CB15" s="298">
        <f t="shared" si="18"/>
        <v>0</v>
      </c>
      <c r="CC15" s="278"/>
      <c r="CD15" s="278"/>
      <c r="CE15" s="278"/>
      <c r="CF15" s="278"/>
      <c r="CG15" s="278"/>
      <c r="CH15" s="278"/>
      <c r="CI15" s="278"/>
      <c r="CJ15" s="298">
        <f t="shared" si="19"/>
        <v>2766</v>
      </c>
      <c r="CK15" s="278"/>
      <c r="CL15" s="278"/>
      <c r="CM15" s="278"/>
      <c r="CN15" s="278">
        <v>2766</v>
      </c>
      <c r="CO15" s="278"/>
      <c r="CP15" s="278"/>
      <c r="CQ15" s="278"/>
      <c r="CR15" s="298">
        <f t="shared" si="20"/>
        <v>0</v>
      </c>
      <c r="CS15" s="278"/>
      <c r="CT15" s="278"/>
      <c r="CU15" s="278"/>
      <c r="CV15" s="278"/>
      <c r="CW15" s="278"/>
      <c r="CX15" s="278"/>
      <c r="CY15" s="278"/>
      <c r="CZ15" s="298">
        <f t="shared" si="21"/>
        <v>13</v>
      </c>
      <c r="DA15" s="278"/>
      <c r="DB15" s="278">
        <v>13</v>
      </c>
      <c r="DC15" s="278"/>
      <c r="DD15" s="298">
        <f t="shared" si="22"/>
        <v>87</v>
      </c>
      <c r="DE15" s="278"/>
      <c r="DF15" s="278"/>
      <c r="DG15" s="278"/>
      <c r="DH15" s="278"/>
      <c r="DI15" s="278">
        <v>87</v>
      </c>
      <c r="DJ15" s="278"/>
      <c r="DK15" s="278"/>
    </row>
    <row r="16" spans="1:115" s="267" customFormat="1" ht="13.5">
      <c r="A16" s="416" t="s">
        <v>358</v>
      </c>
      <c r="B16" s="416">
        <v>4211</v>
      </c>
      <c r="C16" s="416" t="s">
        <v>411</v>
      </c>
      <c r="D16" s="298">
        <f t="shared" si="2"/>
        <v>16171</v>
      </c>
      <c r="E16" s="278">
        <v>12318</v>
      </c>
      <c r="F16" s="278">
        <v>3853</v>
      </c>
      <c r="G16" s="298">
        <f t="shared" si="3"/>
        <v>16171</v>
      </c>
      <c r="H16" s="298">
        <f t="shared" si="4"/>
        <v>15163</v>
      </c>
      <c r="I16" s="298">
        <f t="shared" si="5"/>
        <v>0</v>
      </c>
      <c r="J16" s="278"/>
      <c r="K16" s="278"/>
      <c r="L16" s="278"/>
      <c r="M16" s="298">
        <f t="shared" si="6"/>
        <v>12118</v>
      </c>
      <c r="N16" s="278"/>
      <c r="O16" s="278">
        <v>8808</v>
      </c>
      <c r="P16" s="278">
        <v>3310</v>
      </c>
      <c r="Q16" s="298">
        <f t="shared" si="7"/>
        <v>0</v>
      </c>
      <c r="R16" s="278"/>
      <c r="S16" s="278"/>
      <c r="T16" s="278"/>
      <c r="U16" s="298">
        <f t="shared" si="8"/>
        <v>2949</v>
      </c>
      <c r="V16" s="278"/>
      <c r="W16" s="278">
        <v>2870</v>
      </c>
      <c r="X16" s="278">
        <v>79</v>
      </c>
      <c r="Y16" s="298">
        <f t="shared" si="9"/>
        <v>39</v>
      </c>
      <c r="Z16" s="278"/>
      <c r="AA16" s="278">
        <v>35</v>
      </c>
      <c r="AB16" s="278">
        <v>4</v>
      </c>
      <c r="AC16" s="298">
        <f t="shared" si="10"/>
        <v>57</v>
      </c>
      <c r="AD16" s="278">
        <v>8</v>
      </c>
      <c r="AE16" s="278">
        <v>36</v>
      </c>
      <c r="AF16" s="278">
        <v>13</v>
      </c>
      <c r="AG16" s="278">
        <v>1008</v>
      </c>
      <c r="AH16" s="278"/>
      <c r="AI16" s="298">
        <f t="shared" si="11"/>
        <v>8</v>
      </c>
      <c r="AJ16" s="278">
        <v>8</v>
      </c>
      <c r="AK16" s="278"/>
      <c r="AL16" s="278"/>
      <c r="AM16" s="298">
        <f t="shared" si="12"/>
        <v>16171</v>
      </c>
      <c r="AN16" s="298">
        <f t="shared" si="13"/>
        <v>12118</v>
      </c>
      <c r="AO16" s="278"/>
      <c r="AP16" s="278">
        <v>12118</v>
      </c>
      <c r="AQ16" s="278"/>
      <c r="AR16" s="278"/>
      <c r="AS16" s="278"/>
      <c r="AT16" s="278"/>
      <c r="AU16" s="278"/>
      <c r="AV16" s="298">
        <f t="shared" si="14"/>
        <v>57</v>
      </c>
      <c r="AW16" s="278"/>
      <c r="AX16" s="278"/>
      <c r="AY16" s="278"/>
      <c r="AZ16" s="278"/>
      <c r="BA16" s="278"/>
      <c r="BB16" s="278">
        <v>57</v>
      </c>
      <c r="BC16" s="278"/>
      <c r="BD16" s="298">
        <f t="shared" si="15"/>
        <v>0</v>
      </c>
      <c r="BE16" s="278"/>
      <c r="BF16" s="278"/>
      <c r="BG16" s="278"/>
      <c r="BH16" s="278"/>
      <c r="BI16" s="278"/>
      <c r="BJ16" s="278"/>
      <c r="BK16" s="278"/>
      <c r="BL16" s="298">
        <f t="shared" si="16"/>
        <v>0</v>
      </c>
      <c r="BM16" s="278"/>
      <c r="BN16" s="278"/>
      <c r="BO16" s="278"/>
      <c r="BP16" s="278"/>
      <c r="BQ16" s="278"/>
      <c r="BR16" s="278"/>
      <c r="BS16" s="278"/>
      <c r="BT16" s="298">
        <f t="shared" si="17"/>
        <v>0</v>
      </c>
      <c r="BU16" s="278"/>
      <c r="BV16" s="278"/>
      <c r="BW16" s="278"/>
      <c r="BX16" s="278"/>
      <c r="BY16" s="278"/>
      <c r="BZ16" s="278"/>
      <c r="CA16" s="278"/>
      <c r="CB16" s="298">
        <f t="shared" si="18"/>
        <v>0</v>
      </c>
      <c r="CC16" s="278"/>
      <c r="CD16" s="278"/>
      <c r="CE16" s="278"/>
      <c r="CF16" s="278"/>
      <c r="CG16" s="278"/>
      <c r="CH16" s="278"/>
      <c r="CI16" s="278"/>
      <c r="CJ16" s="298">
        <f t="shared" si="19"/>
        <v>3996</v>
      </c>
      <c r="CK16" s="278"/>
      <c r="CL16" s="278"/>
      <c r="CM16" s="278"/>
      <c r="CN16" s="278">
        <v>2949</v>
      </c>
      <c r="CO16" s="278">
        <v>39</v>
      </c>
      <c r="CP16" s="278"/>
      <c r="CQ16" s="278">
        <v>1008</v>
      </c>
      <c r="CR16" s="298">
        <f t="shared" si="20"/>
        <v>0</v>
      </c>
      <c r="CS16" s="278"/>
      <c r="CT16" s="278"/>
      <c r="CU16" s="278"/>
      <c r="CV16" s="278"/>
      <c r="CW16" s="278"/>
      <c r="CX16" s="278"/>
      <c r="CY16" s="278"/>
      <c r="CZ16" s="298">
        <f t="shared" si="21"/>
        <v>0</v>
      </c>
      <c r="DA16" s="278"/>
      <c r="DB16" s="278"/>
      <c r="DC16" s="278"/>
      <c r="DD16" s="298">
        <f t="shared" si="22"/>
        <v>0</v>
      </c>
      <c r="DE16" s="278"/>
      <c r="DF16" s="278"/>
      <c r="DG16" s="278"/>
      <c r="DH16" s="278"/>
      <c r="DI16" s="278"/>
      <c r="DJ16" s="278"/>
      <c r="DK16" s="278"/>
    </row>
    <row r="17" spans="1:115" s="267" customFormat="1" ht="13.5">
      <c r="A17" s="416" t="s">
        <v>358</v>
      </c>
      <c r="B17" s="416">
        <v>4212</v>
      </c>
      <c r="C17" s="416" t="s">
        <v>412</v>
      </c>
      <c r="D17" s="298">
        <f t="shared" si="2"/>
        <v>24277</v>
      </c>
      <c r="E17" s="278">
        <v>15746</v>
      </c>
      <c r="F17" s="278">
        <v>8531</v>
      </c>
      <c r="G17" s="298">
        <f t="shared" si="3"/>
        <v>24277</v>
      </c>
      <c r="H17" s="298">
        <f t="shared" si="4"/>
        <v>20711</v>
      </c>
      <c r="I17" s="298">
        <f t="shared" si="5"/>
        <v>0</v>
      </c>
      <c r="J17" s="278"/>
      <c r="K17" s="278"/>
      <c r="L17" s="278"/>
      <c r="M17" s="298">
        <f t="shared" si="6"/>
        <v>15579</v>
      </c>
      <c r="N17" s="278"/>
      <c r="O17" s="278">
        <v>9725</v>
      </c>
      <c r="P17" s="278">
        <v>5854</v>
      </c>
      <c r="Q17" s="298">
        <f t="shared" si="7"/>
        <v>1603</v>
      </c>
      <c r="R17" s="278"/>
      <c r="S17" s="278">
        <v>932</v>
      </c>
      <c r="T17" s="278">
        <v>671</v>
      </c>
      <c r="U17" s="298">
        <f t="shared" si="8"/>
        <v>2908</v>
      </c>
      <c r="V17" s="278"/>
      <c r="W17" s="278">
        <v>2755</v>
      </c>
      <c r="X17" s="278">
        <v>153</v>
      </c>
      <c r="Y17" s="298">
        <f t="shared" si="9"/>
        <v>400</v>
      </c>
      <c r="Z17" s="278"/>
      <c r="AA17" s="278">
        <v>350</v>
      </c>
      <c r="AB17" s="278">
        <v>50</v>
      </c>
      <c r="AC17" s="298">
        <f t="shared" si="10"/>
        <v>221</v>
      </c>
      <c r="AD17" s="278"/>
      <c r="AE17" s="278">
        <v>18</v>
      </c>
      <c r="AF17" s="278">
        <v>203</v>
      </c>
      <c r="AG17" s="278">
        <v>3566</v>
      </c>
      <c r="AH17" s="278"/>
      <c r="AI17" s="298">
        <f t="shared" si="11"/>
        <v>0</v>
      </c>
      <c r="AJ17" s="278"/>
      <c r="AK17" s="278"/>
      <c r="AL17" s="278"/>
      <c r="AM17" s="298">
        <f t="shared" si="12"/>
        <v>24277</v>
      </c>
      <c r="AN17" s="298">
        <f t="shared" si="13"/>
        <v>16782</v>
      </c>
      <c r="AO17" s="278"/>
      <c r="AP17" s="278">
        <v>15579</v>
      </c>
      <c r="AQ17" s="278"/>
      <c r="AR17" s="278"/>
      <c r="AS17" s="278"/>
      <c r="AT17" s="278"/>
      <c r="AU17" s="278">
        <v>1203</v>
      </c>
      <c r="AV17" s="298">
        <f t="shared" si="14"/>
        <v>3973</v>
      </c>
      <c r="AW17" s="278"/>
      <c r="AX17" s="278"/>
      <c r="AY17" s="278">
        <v>1603</v>
      </c>
      <c r="AZ17" s="278"/>
      <c r="BA17" s="278"/>
      <c r="BB17" s="278">
        <v>221</v>
      </c>
      <c r="BC17" s="278">
        <v>2149</v>
      </c>
      <c r="BD17" s="298">
        <f t="shared" si="15"/>
        <v>0</v>
      </c>
      <c r="BE17" s="278"/>
      <c r="BF17" s="278"/>
      <c r="BG17" s="278"/>
      <c r="BH17" s="278"/>
      <c r="BI17" s="278"/>
      <c r="BJ17" s="278"/>
      <c r="BK17" s="278"/>
      <c r="BL17" s="298">
        <f t="shared" si="16"/>
        <v>0</v>
      </c>
      <c r="BM17" s="278"/>
      <c r="BN17" s="278"/>
      <c r="BO17" s="278"/>
      <c r="BP17" s="278"/>
      <c r="BQ17" s="278"/>
      <c r="BR17" s="278"/>
      <c r="BS17" s="278"/>
      <c r="BT17" s="298">
        <f t="shared" si="17"/>
        <v>0</v>
      </c>
      <c r="BU17" s="278"/>
      <c r="BV17" s="278"/>
      <c r="BW17" s="278"/>
      <c r="BX17" s="278"/>
      <c r="BY17" s="278"/>
      <c r="BZ17" s="278"/>
      <c r="CA17" s="278"/>
      <c r="CB17" s="298">
        <f t="shared" si="18"/>
        <v>0</v>
      </c>
      <c r="CC17" s="278"/>
      <c r="CD17" s="278"/>
      <c r="CE17" s="278"/>
      <c r="CF17" s="278"/>
      <c r="CG17" s="278"/>
      <c r="CH17" s="278"/>
      <c r="CI17" s="278"/>
      <c r="CJ17" s="298">
        <f t="shared" si="19"/>
        <v>3007</v>
      </c>
      <c r="CK17" s="278"/>
      <c r="CL17" s="278"/>
      <c r="CM17" s="278"/>
      <c r="CN17" s="278">
        <v>2908</v>
      </c>
      <c r="CO17" s="278"/>
      <c r="CP17" s="278"/>
      <c r="CQ17" s="278">
        <v>99</v>
      </c>
      <c r="CR17" s="298">
        <f t="shared" si="20"/>
        <v>0</v>
      </c>
      <c r="CS17" s="278"/>
      <c r="CT17" s="278"/>
      <c r="CU17" s="278"/>
      <c r="CV17" s="278"/>
      <c r="CW17" s="278"/>
      <c r="CX17" s="278"/>
      <c r="CY17" s="278"/>
      <c r="CZ17" s="298">
        <f t="shared" si="21"/>
        <v>0</v>
      </c>
      <c r="DA17" s="278"/>
      <c r="DB17" s="278"/>
      <c r="DC17" s="278"/>
      <c r="DD17" s="298">
        <f t="shared" si="22"/>
        <v>515</v>
      </c>
      <c r="DE17" s="278"/>
      <c r="DF17" s="278"/>
      <c r="DG17" s="278"/>
      <c r="DH17" s="278"/>
      <c r="DI17" s="278">
        <v>400</v>
      </c>
      <c r="DJ17" s="278"/>
      <c r="DK17" s="278">
        <v>115</v>
      </c>
    </row>
    <row r="18" spans="1:115" s="267" customFormat="1" ht="13.5">
      <c r="A18" s="416" t="s">
        <v>358</v>
      </c>
      <c r="B18" s="416">
        <v>4213</v>
      </c>
      <c r="C18" s="416" t="s">
        <v>413</v>
      </c>
      <c r="D18" s="298">
        <f t="shared" si="2"/>
        <v>20962</v>
      </c>
      <c r="E18" s="278">
        <v>16402</v>
      </c>
      <c r="F18" s="278">
        <v>4560</v>
      </c>
      <c r="G18" s="298">
        <f t="shared" si="3"/>
        <v>20962</v>
      </c>
      <c r="H18" s="298">
        <f t="shared" si="4"/>
        <v>19538</v>
      </c>
      <c r="I18" s="298">
        <f t="shared" si="5"/>
        <v>0</v>
      </c>
      <c r="J18" s="278"/>
      <c r="K18" s="278"/>
      <c r="L18" s="278"/>
      <c r="M18" s="298">
        <f t="shared" si="6"/>
        <v>15923</v>
      </c>
      <c r="N18" s="278"/>
      <c r="O18" s="278">
        <v>12492</v>
      </c>
      <c r="P18" s="278">
        <v>3431</v>
      </c>
      <c r="Q18" s="298">
        <f t="shared" si="7"/>
        <v>1023</v>
      </c>
      <c r="R18" s="278"/>
      <c r="S18" s="278">
        <v>946</v>
      </c>
      <c r="T18" s="278">
        <v>77</v>
      </c>
      <c r="U18" s="298">
        <f t="shared" si="8"/>
        <v>2464</v>
      </c>
      <c r="V18" s="278"/>
      <c r="W18" s="278">
        <v>2464</v>
      </c>
      <c r="X18" s="278"/>
      <c r="Y18" s="298">
        <f t="shared" si="9"/>
        <v>0</v>
      </c>
      <c r="Z18" s="278"/>
      <c r="AA18" s="278"/>
      <c r="AB18" s="278"/>
      <c r="AC18" s="298">
        <f t="shared" si="10"/>
        <v>128</v>
      </c>
      <c r="AD18" s="278"/>
      <c r="AE18" s="278"/>
      <c r="AF18" s="278">
        <v>128</v>
      </c>
      <c r="AG18" s="278">
        <v>1424</v>
      </c>
      <c r="AH18" s="278"/>
      <c r="AI18" s="298">
        <f t="shared" si="11"/>
        <v>0</v>
      </c>
      <c r="AJ18" s="278"/>
      <c r="AK18" s="278"/>
      <c r="AL18" s="278"/>
      <c r="AM18" s="298">
        <f t="shared" si="12"/>
        <v>20962</v>
      </c>
      <c r="AN18" s="298">
        <f t="shared" si="13"/>
        <v>16804</v>
      </c>
      <c r="AO18" s="278"/>
      <c r="AP18" s="278">
        <v>15923</v>
      </c>
      <c r="AQ18" s="278"/>
      <c r="AR18" s="278"/>
      <c r="AS18" s="278"/>
      <c r="AT18" s="278"/>
      <c r="AU18" s="278">
        <v>881</v>
      </c>
      <c r="AV18" s="298">
        <f t="shared" si="14"/>
        <v>1694</v>
      </c>
      <c r="AW18" s="278"/>
      <c r="AX18" s="278"/>
      <c r="AY18" s="278">
        <v>1023</v>
      </c>
      <c r="AZ18" s="278"/>
      <c r="BA18" s="278"/>
      <c r="BB18" s="278">
        <v>128</v>
      </c>
      <c r="BC18" s="278">
        <v>543</v>
      </c>
      <c r="BD18" s="298">
        <f t="shared" si="15"/>
        <v>0</v>
      </c>
      <c r="BE18" s="278"/>
      <c r="BF18" s="278"/>
      <c r="BG18" s="278"/>
      <c r="BH18" s="278"/>
      <c r="BI18" s="278"/>
      <c r="BJ18" s="278"/>
      <c r="BK18" s="278"/>
      <c r="BL18" s="298">
        <f t="shared" si="16"/>
        <v>0</v>
      </c>
      <c r="BM18" s="278"/>
      <c r="BN18" s="278"/>
      <c r="BO18" s="278"/>
      <c r="BP18" s="278"/>
      <c r="BQ18" s="278"/>
      <c r="BR18" s="278"/>
      <c r="BS18" s="278"/>
      <c r="BT18" s="298">
        <f t="shared" si="17"/>
        <v>0</v>
      </c>
      <c r="BU18" s="278"/>
      <c r="BV18" s="278"/>
      <c r="BW18" s="278"/>
      <c r="BX18" s="278"/>
      <c r="BY18" s="278"/>
      <c r="BZ18" s="278"/>
      <c r="CA18" s="278"/>
      <c r="CB18" s="298">
        <f t="shared" si="18"/>
        <v>0</v>
      </c>
      <c r="CC18" s="278"/>
      <c r="CD18" s="278"/>
      <c r="CE18" s="278"/>
      <c r="CF18" s="278"/>
      <c r="CG18" s="278"/>
      <c r="CH18" s="278"/>
      <c r="CI18" s="278"/>
      <c r="CJ18" s="298">
        <f t="shared" si="19"/>
        <v>0</v>
      </c>
      <c r="CK18" s="278"/>
      <c r="CL18" s="278"/>
      <c r="CM18" s="278"/>
      <c r="CN18" s="278"/>
      <c r="CO18" s="278"/>
      <c r="CP18" s="278"/>
      <c r="CQ18" s="278"/>
      <c r="CR18" s="298">
        <f t="shared" si="20"/>
        <v>0</v>
      </c>
      <c r="CS18" s="278"/>
      <c r="CT18" s="278"/>
      <c r="CU18" s="278"/>
      <c r="CV18" s="278"/>
      <c r="CW18" s="278"/>
      <c r="CX18" s="278"/>
      <c r="CY18" s="278"/>
      <c r="CZ18" s="298">
        <f t="shared" si="21"/>
        <v>2464</v>
      </c>
      <c r="DA18" s="278">
        <v>2464</v>
      </c>
      <c r="DB18" s="278"/>
      <c r="DC18" s="278"/>
      <c r="DD18" s="298">
        <f t="shared" si="22"/>
        <v>0</v>
      </c>
      <c r="DE18" s="278"/>
      <c r="DF18" s="278"/>
      <c r="DG18" s="278"/>
      <c r="DH18" s="278"/>
      <c r="DI18" s="278"/>
      <c r="DJ18" s="278"/>
      <c r="DK18" s="278"/>
    </row>
    <row r="19" spans="1:115" s="267" customFormat="1" ht="13.5">
      <c r="A19" s="416" t="s">
        <v>358</v>
      </c>
      <c r="B19" s="416">
        <v>4214</v>
      </c>
      <c r="C19" s="416" t="s">
        <v>414</v>
      </c>
      <c r="D19" s="298">
        <f t="shared" si="2"/>
        <v>15035</v>
      </c>
      <c r="E19" s="278">
        <v>12811</v>
      </c>
      <c r="F19" s="278">
        <v>2224</v>
      </c>
      <c r="G19" s="298">
        <f t="shared" si="3"/>
        <v>15035</v>
      </c>
      <c r="H19" s="298">
        <f t="shared" si="4"/>
        <v>14252</v>
      </c>
      <c r="I19" s="298">
        <f t="shared" si="5"/>
        <v>0</v>
      </c>
      <c r="J19" s="278"/>
      <c r="K19" s="278"/>
      <c r="L19" s="278"/>
      <c r="M19" s="298">
        <f t="shared" si="6"/>
        <v>11087</v>
      </c>
      <c r="N19" s="278"/>
      <c r="O19" s="278">
        <v>9639</v>
      </c>
      <c r="P19" s="278">
        <v>1448</v>
      </c>
      <c r="Q19" s="298">
        <f t="shared" si="7"/>
        <v>65</v>
      </c>
      <c r="R19" s="278"/>
      <c r="S19" s="278"/>
      <c r="T19" s="278">
        <v>65</v>
      </c>
      <c r="U19" s="298">
        <f t="shared" si="8"/>
        <v>2376</v>
      </c>
      <c r="V19" s="278"/>
      <c r="W19" s="278">
        <v>2376</v>
      </c>
      <c r="X19" s="278"/>
      <c r="Y19" s="298">
        <f t="shared" si="9"/>
        <v>0</v>
      </c>
      <c r="Z19" s="278"/>
      <c r="AA19" s="278"/>
      <c r="AB19" s="278"/>
      <c r="AC19" s="298">
        <f t="shared" si="10"/>
        <v>724</v>
      </c>
      <c r="AD19" s="278"/>
      <c r="AE19" s="278">
        <v>724</v>
      </c>
      <c r="AF19" s="278"/>
      <c r="AG19" s="278">
        <v>783</v>
      </c>
      <c r="AH19" s="278"/>
      <c r="AI19" s="298">
        <f t="shared" si="11"/>
        <v>23</v>
      </c>
      <c r="AJ19" s="278"/>
      <c r="AK19" s="278"/>
      <c r="AL19" s="278">
        <v>23</v>
      </c>
      <c r="AM19" s="298">
        <f t="shared" si="12"/>
        <v>15035</v>
      </c>
      <c r="AN19" s="298">
        <f t="shared" si="13"/>
        <v>11610</v>
      </c>
      <c r="AO19" s="278"/>
      <c r="AP19" s="278">
        <v>11087</v>
      </c>
      <c r="AQ19" s="278"/>
      <c r="AR19" s="278"/>
      <c r="AS19" s="278"/>
      <c r="AT19" s="278"/>
      <c r="AU19" s="278">
        <v>523</v>
      </c>
      <c r="AV19" s="298">
        <f t="shared" si="14"/>
        <v>0</v>
      </c>
      <c r="AW19" s="278"/>
      <c r="AX19" s="278"/>
      <c r="AY19" s="278"/>
      <c r="AZ19" s="278"/>
      <c r="BA19" s="278"/>
      <c r="BB19" s="278"/>
      <c r="BC19" s="278"/>
      <c r="BD19" s="298">
        <f t="shared" si="15"/>
        <v>0</v>
      </c>
      <c r="BE19" s="278"/>
      <c r="BF19" s="278"/>
      <c r="BG19" s="278"/>
      <c r="BH19" s="278"/>
      <c r="BI19" s="278"/>
      <c r="BJ19" s="278"/>
      <c r="BK19" s="278"/>
      <c r="BL19" s="298">
        <f t="shared" si="16"/>
        <v>0</v>
      </c>
      <c r="BM19" s="278"/>
      <c r="BN19" s="278"/>
      <c r="BO19" s="278"/>
      <c r="BP19" s="278"/>
      <c r="BQ19" s="278"/>
      <c r="BR19" s="278"/>
      <c r="BS19" s="278"/>
      <c r="BT19" s="298">
        <f t="shared" si="17"/>
        <v>0</v>
      </c>
      <c r="BU19" s="278"/>
      <c r="BV19" s="278"/>
      <c r="BW19" s="278"/>
      <c r="BX19" s="278"/>
      <c r="BY19" s="278"/>
      <c r="BZ19" s="278"/>
      <c r="CA19" s="278"/>
      <c r="CB19" s="298">
        <f t="shared" si="18"/>
        <v>0</v>
      </c>
      <c r="CC19" s="278"/>
      <c r="CD19" s="278"/>
      <c r="CE19" s="278"/>
      <c r="CF19" s="278"/>
      <c r="CG19" s="278"/>
      <c r="CH19" s="278"/>
      <c r="CI19" s="278"/>
      <c r="CJ19" s="298">
        <f t="shared" si="19"/>
        <v>3425</v>
      </c>
      <c r="CK19" s="278"/>
      <c r="CL19" s="278"/>
      <c r="CM19" s="278">
        <v>65</v>
      </c>
      <c r="CN19" s="278">
        <v>2376</v>
      </c>
      <c r="CO19" s="278"/>
      <c r="CP19" s="278">
        <v>724</v>
      </c>
      <c r="CQ19" s="278">
        <v>260</v>
      </c>
      <c r="CR19" s="298">
        <f t="shared" si="20"/>
        <v>0</v>
      </c>
      <c r="CS19" s="278"/>
      <c r="CT19" s="278"/>
      <c r="CU19" s="278"/>
      <c r="CV19" s="278"/>
      <c r="CW19" s="278"/>
      <c r="CX19" s="278"/>
      <c r="CY19" s="278"/>
      <c r="CZ19" s="298">
        <f t="shared" si="21"/>
        <v>0</v>
      </c>
      <c r="DA19" s="278"/>
      <c r="DB19" s="278"/>
      <c r="DC19" s="278"/>
      <c r="DD19" s="298">
        <f t="shared" si="22"/>
        <v>0</v>
      </c>
      <c r="DE19" s="278"/>
      <c r="DF19" s="278"/>
      <c r="DG19" s="278"/>
      <c r="DH19" s="278"/>
      <c r="DI19" s="278"/>
      <c r="DJ19" s="278"/>
      <c r="DK19" s="278"/>
    </row>
    <row r="20" spans="1:115" s="267" customFormat="1" ht="13.5">
      <c r="A20" s="416" t="s">
        <v>358</v>
      </c>
      <c r="B20" s="416">
        <v>4215</v>
      </c>
      <c r="C20" s="416" t="s">
        <v>415</v>
      </c>
      <c r="D20" s="298">
        <f t="shared" si="2"/>
        <v>49179</v>
      </c>
      <c r="E20" s="278">
        <v>33629</v>
      </c>
      <c r="F20" s="278">
        <v>15550</v>
      </c>
      <c r="G20" s="298">
        <f t="shared" si="3"/>
        <v>49179</v>
      </c>
      <c r="H20" s="298">
        <f t="shared" si="4"/>
        <v>43706</v>
      </c>
      <c r="I20" s="298">
        <f t="shared" si="5"/>
        <v>0</v>
      </c>
      <c r="J20" s="278"/>
      <c r="K20" s="278"/>
      <c r="L20" s="278"/>
      <c r="M20" s="298">
        <f t="shared" si="6"/>
        <v>36315</v>
      </c>
      <c r="N20" s="278"/>
      <c r="O20" s="278">
        <v>25825</v>
      </c>
      <c r="P20" s="278">
        <v>10490</v>
      </c>
      <c r="Q20" s="298">
        <f t="shared" si="7"/>
        <v>1274</v>
      </c>
      <c r="R20" s="278">
        <v>73</v>
      </c>
      <c r="S20" s="278">
        <v>1022</v>
      </c>
      <c r="T20" s="278">
        <v>179</v>
      </c>
      <c r="U20" s="298">
        <f t="shared" si="8"/>
        <v>5680</v>
      </c>
      <c r="V20" s="278">
        <v>116</v>
      </c>
      <c r="W20" s="278">
        <v>5279</v>
      </c>
      <c r="X20" s="278">
        <v>285</v>
      </c>
      <c r="Y20" s="298">
        <f t="shared" si="9"/>
        <v>0</v>
      </c>
      <c r="Z20" s="278"/>
      <c r="AA20" s="278"/>
      <c r="AB20" s="278"/>
      <c r="AC20" s="298">
        <f t="shared" si="10"/>
        <v>437</v>
      </c>
      <c r="AD20" s="278">
        <v>25</v>
      </c>
      <c r="AE20" s="278">
        <v>351</v>
      </c>
      <c r="AF20" s="278">
        <v>61</v>
      </c>
      <c r="AG20" s="278">
        <v>5473</v>
      </c>
      <c r="AH20" s="278"/>
      <c r="AI20" s="298">
        <f t="shared" si="11"/>
        <v>0</v>
      </c>
      <c r="AJ20" s="278"/>
      <c r="AK20" s="278"/>
      <c r="AL20" s="278"/>
      <c r="AM20" s="298">
        <f t="shared" si="12"/>
        <v>49179</v>
      </c>
      <c r="AN20" s="298">
        <f t="shared" si="13"/>
        <v>41238</v>
      </c>
      <c r="AO20" s="278"/>
      <c r="AP20" s="278">
        <v>36315</v>
      </c>
      <c r="AQ20" s="278"/>
      <c r="AR20" s="278"/>
      <c r="AS20" s="278"/>
      <c r="AT20" s="278"/>
      <c r="AU20" s="278">
        <v>4923</v>
      </c>
      <c r="AV20" s="298">
        <f t="shared" si="14"/>
        <v>4292</v>
      </c>
      <c r="AW20" s="278"/>
      <c r="AX20" s="278"/>
      <c r="AY20" s="278">
        <v>1273</v>
      </c>
      <c r="AZ20" s="278">
        <v>2031</v>
      </c>
      <c r="BA20" s="278"/>
      <c r="BB20" s="278">
        <v>438</v>
      </c>
      <c r="BC20" s="278">
        <v>550</v>
      </c>
      <c r="BD20" s="298">
        <f t="shared" si="15"/>
        <v>0</v>
      </c>
      <c r="BE20" s="278"/>
      <c r="BF20" s="278"/>
      <c r="BG20" s="278"/>
      <c r="BH20" s="278"/>
      <c r="BI20" s="278"/>
      <c r="BJ20" s="278"/>
      <c r="BK20" s="278"/>
      <c r="BL20" s="298">
        <f t="shared" si="16"/>
        <v>0</v>
      </c>
      <c r="BM20" s="278"/>
      <c r="BN20" s="278"/>
      <c r="BO20" s="278"/>
      <c r="BP20" s="278"/>
      <c r="BQ20" s="278"/>
      <c r="BR20" s="278"/>
      <c r="BS20" s="278"/>
      <c r="BT20" s="298">
        <f t="shared" si="17"/>
        <v>0</v>
      </c>
      <c r="BU20" s="278"/>
      <c r="BV20" s="278"/>
      <c r="BW20" s="278"/>
      <c r="BX20" s="278"/>
      <c r="BY20" s="278"/>
      <c r="BZ20" s="278"/>
      <c r="CA20" s="278"/>
      <c r="CB20" s="298">
        <f t="shared" si="18"/>
        <v>0</v>
      </c>
      <c r="CC20" s="278"/>
      <c r="CD20" s="278"/>
      <c r="CE20" s="278"/>
      <c r="CF20" s="278"/>
      <c r="CG20" s="278"/>
      <c r="CH20" s="278"/>
      <c r="CI20" s="278"/>
      <c r="CJ20" s="298">
        <f t="shared" si="19"/>
        <v>3649</v>
      </c>
      <c r="CK20" s="278"/>
      <c r="CL20" s="278"/>
      <c r="CM20" s="278"/>
      <c r="CN20" s="278">
        <v>3649</v>
      </c>
      <c r="CO20" s="278"/>
      <c r="CP20" s="278"/>
      <c r="CQ20" s="278"/>
      <c r="CR20" s="298">
        <f t="shared" si="20"/>
        <v>0</v>
      </c>
      <c r="CS20" s="278"/>
      <c r="CT20" s="278"/>
      <c r="CU20" s="278"/>
      <c r="CV20" s="278"/>
      <c r="CW20" s="278"/>
      <c r="CX20" s="278"/>
      <c r="CY20" s="278"/>
      <c r="CZ20" s="298">
        <f t="shared" si="21"/>
        <v>0</v>
      </c>
      <c r="DA20" s="278"/>
      <c r="DB20" s="278"/>
      <c r="DC20" s="278"/>
      <c r="DD20" s="298">
        <f t="shared" si="22"/>
        <v>0</v>
      </c>
      <c r="DE20" s="278"/>
      <c r="DF20" s="278"/>
      <c r="DG20" s="278"/>
      <c r="DH20" s="278"/>
      <c r="DI20" s="278"/>
      <c r="DJ20" s="278"/>
      <c r="DK20" s="278"/>
    </row>
    <row r="21" spans="1:115" s="267" customFormat="1" ht="13.5">
      <c r="A21" s="416" t="s">
        <v>358</v>
      </c>
      <c r="B21" s="416">
        <v>4301</v>
      </c>
      <c r="C21" s="416" t="s">
        <v>416</v>
      </c>
      <c r="D21" s="298">
        <f t="shared" si="2"/>
        <v>4640</v>
      </c>
      <c r="E21" s="278">
        <v>3909</v>
      </c>
      <c r="F21" s="278">
        <v>731</v>
      </c>
      <c r="G21" s="298">
        <f t="shared" si="3"/>
        <v>4640</v>
      </c>
      <c r="H21" s="298">
        <f t="shared" si="4"/>
        <v>4528</v>
      </c>
      <c r="I21" s="298">
        <f t="shared" si="5"/>
        <v>0</v>
      </c>
      <c r="J21" s="278"/>
      <c r="K21" s="278"/>
      <c r="L21" s="278"/>
      <c r="M21" s="298">
        <f t="shared" si="6"/>
        <v>3611</v>
      </c>
      <c r="N21" s="278"/>
      <c r="O21" s="278">
        <v>3023</v>
      </c>
      <c r="P21" s="278">
        <v>588</v>
      </c>
      <c r="Q21" s="298">
        <f t="shared" si="7"/>
        <v>135</v>
      </c>
      <c r="R21" s="278"/>
      <c r="S21" s="278">
        <v>135</v>
      </c>
      <c r="T21" s="278"/>
      <c r="U21" s="298">
        <f t="shared" si="8"/>
        <v>774</v>
      </c>
      <c r="V21" s="278"/>
      <c r="W21" s="278">
        <v>748</v>
      </c>
      <c r="X21" s="278">
        <v>26</v>
      </c>
      <c r="Y21" s="298">
        <f t="shared" si="9"/>
        <v>3</v>
      </c>
      <c r="Z21" s="278"/>
      <c r="AA21" s="278">
        <v>3</v>
      </c>
      <c r="AB21" s="278"/>
      <c r="AC21" s="298">
        <f t="shared" si="10"/>
        <v>5</v>
      </c>
      <c r="AD21" s="278"/>
      <c r="AE21" s="278"/>
      <c r="AF21" s="278">
        <v>5</v>
      </c>
      <c r="AG21" s="278">
        <v>112</v>
      </c>
      <c r="AH21" s="278"/>
      <c r="AI21" s="298">
        <f t="shared" si="11"/>
        <v>0</v>
      </c>
      <c r="AJ21" s="278"/>
      <c r="AK21" s="278"/>
      <c r="AL21" s="278"/>
      <c r="AM21" s="298">
        <f t="shared" si="12"/>
        <v>4640</v>
      </c>
      <c r="AN21" s="298">
        <f t="shared" si="13"/>
        <v>3664</v>
      </c>
      <c r="AO21" s="278"/>
      <c r="AP21" s="278">
        <v>3611</v>
      </c>
      <c r="AQ21" s="278"/>
      <c r="AR21" s="278"/>
      <c r="AS21" s="278"/>
      <c r="AT21" s="278"/>
      <c r="AU21" s="278">
        <v>53</v>
      </c>
      <c r="AV21" s="298">
        <f t="shared" si="14"/>
        <v>625</v>
      </c>
      <c r="AW21" s="278"/>
      <c r="AX21" s="278"/>
      <c r="AY21" s="278">
        <v>135</v>
      </c>
      <c r="AZ21" s="278">
        <v>426</v>
      </c>
      <c r="BA21" s="278"/>
      <c r="BB21" s="278">
        <v>5</v>
      </c>
      <c r="BC21" s="278">
        <v>59</v>
      </c>
      <c r="BD21" s="298">
        <f t="shared" si="15"/>
        <v>0</v>
      </c>
      <c r="BE21" s="278"/>
      <c r="BF21" s="278"/>
      <c r="BG21" s="278"/>
      <c r="BH21" s="278"/>
      <c r="BI21" s="278"/>
      <c r="BJ21" s="278"/>
      <c r="BK21" s="278"/>
      <c r="BL21" s="298">
        <f t="shared" si="16"/>
        <v>0</v>
      </c>
      <c r="BM21" s="278"/>
      <c r="BN21" s="278"/>
      <c r="BO21" s="278"/>
      <c r="BP21" s="278"/>
      <c r="BQ21" s="278"/>
      <c r="BR21" s="278"/>
      <c r="BS21" s="278"/>
      <c r="BT21" s="298">
        <f t="shared" si="17"/>
        <v>0</v>
      </c>
      <c r="BU21" s="278"/>
      <c r="BV21" s="278"/>
      <c r="BW21" s="278"/>
      <c r="BX21" s="278"/>
      <c r="BY21" s="278"/>
      <c r="BZ21" s="278"/>
      <c r="CA21" s="278"/>
      <c r="CB21" s="298">
        <f t="shared" si="18"/>
        <v>0</v>
      </c>
      <c r="CC21" s="278"/>
      <c r="CD21" s="278"/>
      <c r="CE21" s="278"/>
      <c r="CF21" s="278"/>
      <c r="CG21" s="278"/>
      <c r="CH21" s="278"/>
      <c r="CI21" s="278"/>
      <c r="CJ21" s="298">
        <f t="shared" si="19"/>
        <v>0</v>
      </c>
      <c r="CK21" s="278"/>
      <c r="CL21" s="278"/>
      <c r="CM21" s="278"/>
      <c r="CN21" s="278"/>
      <c r="CO21" s="278"/>
      <c r="CP21" s="278"/>
      <c r="CQ21" s="278"/>
      <c r="CR21" s="298">
        <f t="shared" si="20"/>
        <v>0</v>
      </c>
      <c r="CS21" s="278"/>
      <c r="CT21" s="278"/>
      <c r="CU21" s="278"/>
      <c r="CV21" s="278"/>
      <c r="CW21" s="278"/>
      <c r="CX21" s="278"/>
      <c r="CY21" s="278"/>
      <c r="CZ21" s="298">
        <f t="shared" si="21"/>
        <v>351</v>
      </c>
      <c r="DA21" s="278">
        <v>348</v>
      </c>
      <c r="DB21" s="278">
        <v>3</v>
      </c>
      <c r="DC21" s="278"/>
      <c r="DD21" s="298">
        <f t="shared" si="22"/>
        <v>0</v>
      </c>
      <c r="DE21" s="278"/>
      <c r="DF21" s="278"/>
      <c r="DG21" s="278"/>
      <c r="DH21" s="278"/>
      <c r="DI21" s="278"/>
      <c r="DJ21" s="278"/>
      <c r="DK21" s="278"/>
    </row>
    <row r="22" spans="1:115" s="267" customFormat="1" ht="13.5">
      <c r="A22" s="416" t="s">
        <v>358</v>
      </c>
      <c r="B22" s="416">
        <v>4302</v>
      </c>
      <c r="C22" s="416" t="s">
        <v>417</v>
      </c>
      <c r="D22" s="298">
        <f t="shared" si="2"/>
        <v>453</v>
      </c>
      <c r="E22" s="278">
        <v>437</v>
      </c>
      <c r="F22" s="278">
        <v>16</v>
      </c>
      <c r="G22" s="298">
        <f t="shared" si="3"/>
        <v>453</v>
      </c>
      <c r="H22" s="298">
        <f t="shared" si="4"/>
        <v>437</v>
      </c>
      <c r="I22" s="298">
        <f t="shared" si="5"/>
        <v>0</v>
      </c>
      <c r="J22" s="278"/>
      <c r="K22" s="278"/>
      <c r="L22" s="278"/>
      <c r="M22" s="298">
        <f t="shared" si="6"/>
        <v>376</v>
      </c>
      <c r="N22" s="278"/>
      <c r="O22" s="278">
        <v>376</v>
      </c>
      <c r="P22" s="278"/>
      <c r="Q22" s="298">
        <f t="shared" si="7"/>
        <v>18</v>
      </c>
      <c r="R22" s="278"/>
      <c r="S22" s="278">
        <v>18</v>
      </c>
      <c r="T22" s="278"/>
      <c r="U22" s="298">
        <f t="shared" si="8"/>
        <v>43</v>
      </c>
      <c r="V22" s="278"/>
      <c r="W22" s="278">
        <v>43</v>
      </c>
      <c r="X22" s="278"/>
      <c r="Y22" s="298">
        <f t="shared" si="9"/>
        <v>0</v>
      </c>
      <c r="Z22" s="278"/>
      <c r="AA22" s="278"/>
      <c r="AB22" s="278"/>
      <c r="AC22" s="298">
        <f t="shared" si="10"/>
        <v>0</v>
      </c>
      <c r="AD22" s="278"/>
      <c r="AE22" s="278"/>
      <c r="AF22" s="278"/>
      <c r="AG22" s="278">
        <v>16</v>
      </c>
      <c r="AH22" s="278"/>
      <c r="AI22" s="298">
        <f t="shared" si="11"/>
        <v>0</v>
      </c>
      <c r="AJ22" s="278"/>
      <c r="AK22" s="278"/>
      <c r="AL22" s="278"/>
      <c r="AM22" s="298">
        <f t="shared" si="12"/>
        <v>453</v>
      </c>
      <c r="AN22" s="298">
        <f t="shared" si="13"/>
        <v>388</v>
      </c>
      <c r="AO22" s="278"/>
      <c r="AP22" s="278">
        <v>376</v>
      </c>
      <c r="AQ22" s="278"/>
      <c r="AR22" s="278"/>
      <c r="AS22" s="278"/>
      <c r="AT22" s="278"/>
      <c r="AU22" s="278">
        <v>12</v>
      </c>
      <c r="AV22" s="298">
        <f t="shared" si="14"/>
        <v>65</v>
      </c>
      <c r="AW22" s="278"/>
      <c r="AX22" s="278"/>
      <c r="AY22" s="278">
        <v>18</v>
      </c>
      <c r="AZ22" s="278">
        <v>43</v>
      </c>
      <c r="BA22" s="278"/>
      <c r="BB22" s="278"/>
      <c r="BC22" s="278">
        <v>4</v>
      </c>
      <c r="BD22" s="298">
        <f t="shared" si="15"/>
        <v>0</v>
      </c>
      <c r="BE22" s="278"/>
      <c r="BF22" s="278"/>
      <c r="BG22" s="278"/>
      <c r="BH22" s="278"/>
      <c r="BI22" s="278"/>
      <c r="BJ22" s="278"/>
      <c r="BK22" s="278"/>
      <c r="BL22" s="298">
        <f t="shared" si="16"/>
        <v>0</v>
      </c>
      <c r="BM22" s="278"/>
      <c r="BN22" s="278"/>
      <c r="BO22" s="278"/>
      <c r="BP22" s="278"/>
      <c r="BQ22" s="278"/>
      <c r="BR22" s="278"/>
      <c r="BS22" s="278"/>
      <c r="BT22" s="298">
        <f t="shared" si="17"/>
        <v>0</v>
      </c>
      <c r="BU22" s="278"/>
      <c r="BV22" s="278"/>
      <c r="BW22" s="278"/>
      <c r="BX22" s="278"/>
      <c r="BY22" s="278"/>
      <c r="BZ22" s="278"/>
      <c r="CA22" s="278"/>
      <c r="CB22" s="298">
        <f t="shared" si="18"/>
        <v>0</v>
      </c>
      <c r="CC22" s="278"/>
      <c r="CD22" s="278"/>
      <c r="CE22" s="278"/>
      <c r="CF22" s="278"/>
      <c r="CG22" s="278"/>
      <c r="CH22" s="278"/>
      <c r="CI22" s="278"/>
      <c r="CJ22" s="298">
        <f t="shared" si="19"/>
        <v>0</v>
      </c>
      <c r="CK22" s="278"/>
      <c r="CL22" s="278"/>
      <c r="CM22" s="278"/>
      <c r="CN22" s="278"/>
      <c r="CO22" s="278"/>
      <c r="CP22" s="278"/>
      <c r="CQ22" s="278"/>
      <c r="CR22" s="298">
        <f t="shared" si="20"/>
        <v>0</v>
      </c>
      <c r="CS22" s="278"/>
      <c r="CT22" s="278"/>
      <c r="CU22" s="278"/>
      <c r="CV22" s="278"/>
      <c r="CW22" s="278"/>
      <c r="CX22" s="278"/>
      <c r="CY22" s="278"/>
      <c r="CZ22" s="298">
        <f t="shared" si="21"/>
        <v>0</v>
      </c>
      <c r="DA22" s="278"/>
      <c r="DB22" s="278"/>
      <c r="DC22" s="278"/>
      <c r="DD22" s="298">
        <f t="shared" si="22"/>
        <v>0</v>
      </c>
      <c r="DE22" s="278"/>
      <c r="DF22" s="278"/>
      <c r="DG22" s="278"/>
      <c r="DH22" s="278"/>
      <c r="DI22" s="278"/>
      <c r="DJ22" s="278"/>
      <c r="DK22" s="278"/>
    </row>
    <row r="23" spans="1:115" s="267" customFormat="1" ht="13.5">
      <c r="A23" s="416" t="s">
        <v>358</v>
      </c>
      <c r="B23" s="416">
        <v>4321</v>
      </c>
      <c r="C23" s="416" t="s">
        <v>418</v>
      </c>
      <c r="D23" s="298">
        <f t="shared" si="2"/>
        <v>7938</v>
      </c>
      <c r="E23" s="278">
        <v>5632</v>
      </c>
      <c r="F23" s="278">
        <v>2306</v>
      </c>
      <c r="G23" s="298">
        <f t="shared" si="3"/>
        <v>7938</v>
      </c>
      <c r="H23" s="298">
        <f t="shared" si="4"/>
        <v>7640</v>
      </c>
      <c r="I23" s="298">
        <f t="shared" si="5"/>
        <v>0</v>
      </c>
      <c r="J23" s="278"/>
      <c r="K23" s="278"/>
      <c r="L23" s="278"/>
      <c r="M23" s="298">
        <f t="shared" si="6"/>
        <v>6855</v>
      </c>
      <c r="N23" s="278"/>
      <c r="O23" s="278">
        <v>4996</v>
      </c>
      <c r="P23" s="278">
        <v>1859</v>
      </c>
      <c r="Q23" s="298">
        <f t="shared" si="7"/>
        <v>241</v>
      </c>
      <c r="R23" s="278"/>
      <c r="S23" s="278">
        <v>195</v>
      </c>
      <c r="T23" s="278">
        <v>46</v>
      </c>
      <c r="U23" s="298">
        <f t="shared" si="8"/>
        <v>524</v>
      </c>
      <c r="V23" s="278"/>
      <c r="W23" s="278">
        <v>436</v>
      </c>
      <c r="X23" s="278">
        <v>88</v>
      </c>
      <c r="Y23" s="298">
        <f t="shared" si="9"/>
        <v>5</v>
      </c>
      <c r="Z23" s="278"/>
      <c r="AA23" s="278">
        <v>5</v>
      </c>
      <c r="AB23" s="278"/>
      <c r="AC23" s="298">
        <f t="shared" si="10"/>
        <v>15</v>
      </c>
      <c r="AD23" s="278"/>
      <c r="AE23" s="278"/>
      <c r="AF23" s="278">
        <v>15</v>
      </c>
      <c r="AG23" s="278">
        <v>298</v>
      </c>
      <c r="AH23" s="278"/>
      <c r="AI23" s="298">
        <f t="shared" si="11"/>
        <v>0</v>
      </c>
      <c r="AJ23" s="278"/>
      <c r="AK23" s="278"/>
      <c r="AL23" s="278"/>
      <c r="AM23" s="298">
        <f t="shared" si="12"/>
        <v>7938</v>
      </c>
      <c r="AN23" s="298">
        <f t="shared" si="13"/>
        <v>7046</v>
      </c>
      <c r="AO23" s="278"/>
      <c r="AP23" s="278">
        <v>6855</v>
      </c>
      <c r="AQ23" s="278"/>
      <c r="AR23" s="278"/>
      <c r="AS23" s="278"/>
      <c r="AT23" s="278"/>
      <c r="AU23" s="278">
        <v>191</v>
      </c>
      <c r="AV23" s="298">
        <f t="shared" si="14"/>
        <v>887</v>
      </c>
      <c r="AW23" s="278"/>
      <c r="AX23" s="278"/>
      <c r="AY23" s="278">
        <v>241</v>
      </c>
      <c r="AZ23" s="278">
        <v>524</v>
      </c>
      <c r="BA23" s="278"/>
      <c r="BB23" s="278">
        <v>15</v>
      </c>
      <c r="BC23" s="278">
        <v>107</v>
      </c>
      <c r="BD23" s="298">
        <f t="shared" si="15"/>
        <v>0</v>
      </c>
      <c r="BE23" s="278"/>
      <c r="BF23" s="278"/>
      <c r="BG23" s="278"/>
      <c r="BH23" s="278"/>
      <c r="BI23" s="278"/>
      <c r="BJ23" s="278"/>
      <c r="BK23" s="278"/>
      <c r="BL23" s="298">
        <f t="shared" si="16"/>
        <v>0</v>
      </c>
      <c r="BM23" s="278"/>
      <c r="BN23" s="278"/>
      <c r="BO23" s="278"/>
      <c r="BP23" s="278"/>
      <c r="BQ23" s="278"/>
      <c r="BR23" s="278"/>
      <c r="BS23" s="278"/>
      <c r="BT23" s="298">
        <f t="shared" si="17"/>
        <v>0</v>
      </c>
      <c r="BU23" s="278"/>
      <c r="BV23" s="278"/>
      <c r="BW23" s="278"/>
      <c r="BX23" s="278"/>
      <c r="BY23" s="278"/>
      <c r="BZ23" s="278"/>
      <c r="CA23" s="278"/>
      <c r="CB23" s="298">
        <f t="shared" si="18"/>
        <v>0</v>
      </c>
      <c r="CC23" s="278"/>
      <c r="CD23" s="278"/>
      <c r="CE23" s="278"/>
      <c r="CF23" s="278"/>
      <c r="CG23" s="278"/>
      <c r="CH23" s="278"/>
      <c r="CI23" s="278"/>
      <c r="CJ23" s="298">
        <f t="shared" si="19"/>
        <v>0</v>
      </c>
      <c r="CK23" s="278"/>
      <c r="CL23" s="278"/>
      <c r="CM23" s="278"/>
      <c r="CN23" s="278"/>
      <c r="CO23" s="278"/>
      <c r="CP23" s="278"/>
      <c r="CQ23" s="278"/>
      <c r="CR23" s="298">
        <f t="shared" si="20"/>
        <v>0</v>
      </c>
      <c r="CS23" s="278"/>
      <c r="CT23" s="278"/>
      <c r="CU23" s="278"/>
      <c r="CV23" s="278"/>
      <c r="CW23" s="278"/>
      <c r="CX23" s="278"/>
      <c r="CY23" s="278"/>
      <c r="CZ23" s="298">
        <f t="shared" si="21"/>
        <v>5</v>
      </c>
      <c r="DA23" s="278"/>
      <c r="DB23" s="278">
        <v>5</v>
      </c>
      <c r="DC23" s="278"/>
      <c r="DD23" s="298">
        <f t="shared" si="22"/>
        <v>0</v>
      </c>
      <c r="DE23" s="278"/>
      <c r="DF23" s="278"/>
      <c r="DG23" s="278"/>
      <c r="DH23" s="278"/>
      <c r="DI23" s="278"/>
      <c r="DJ23" s="278"/>
      <c r="DK23" s="278"/>
    </row>
    <row r="24" spans="1:115" s="267" customFormat="1" ht="13.5">
      <c r="A24" s="416" t="s">
        <v>358</v>
      </c>
      <c r="B24" s="416">
        <v>4322</v>
      </c>
      <c r="C24" s="416" t="s">
        <v>419</v>
      </c>
      <c r="D24" s="298">
        <f t="shared" si="2"/>
        <v>4185</v>
      </c>
      <c r="E24" s="278">
        <v>3018</v>
      </c>
      <c r="F24" s="278">
        <v>1167</v>
      </c>
      <c r="G24" s="298">
        <f t="shared" si="3"/>
        <v>4185</v>
      </c>
      <c r="H24" s="298">
        <f t="shared" si="4"/>
        <v>4059</v>
      </c>
      <c r="I24" s="298">
        <f t="shared" si="5"/>
        <v>0</v>
      </c>
      <c r="J24" s="278"/>
      <c r="K24" s="278"/>
      <c r="L24" s="278"/>
      <c r="M24" s="298">
        <f t="shared" si="6"/>
        <v>3194</v>
      </c>
      <c r="N24" s="278"/>
      <c r="O24" s="278">
        <v>2268</v>
      </c>
      <c r="P24" s="278">
        <v>926</v>
      </c>
      <c r="Q24" s="298">
        <f t="shared" si="7"/>
        <v>171</v>
      </c>
      <c r="R24" s="278"/>
      <c r="S24" s="278">
        <v>112</v>
      </c>
      <c r="T24" s="278">
        <v>59</v>
      </c>
      <c r="U24" s="298">
        <f t="shared" si="8"/>
        <v>688</v>
      </c>
      <c r="V24" s="278">
        <v>1</v>
      </c>
      <c r="W24" s="278">
        <v>633</v>
      </c>
      <c r="X24" s="278">
        <v>54</v>
      </c>
      <c r="Y24" s="298">
        <f t="shared" si="9"/>
        <v>4</v>
      </c>
      <c r="Z24" s="278"/>
      <c r="AA24" s="278">
        <v>4</v>
      </c>
      <c r="AB24" s="278"/>
      <c r="AC24" s="298">
        <f t="shared" si="10"/>
        <v>2</v>
      </c>
      <c r="AD24" s="278"/>
      <c r="AE24" s="278"/>
      <c r="AF24" s="278">
        <v>2</v>
      </c>
      <c r="AG24" s="278">
        <v>126</v>
      </c>
      <c r="AH24" s="278"/>
      <c r="AI24" s="298">
        <f t="shared" si="11"/>
        <v>1</v>
      </c>
      <c r="AJ24" s="278">
        <v>1</v>
      </c>
      <c r="AK24" s="278"/>
      <c r="AL24" s="278"/>
      <c r="AM24" s="298">
        <f t="shared" si="12"/>
        <v>4185</v>
      </c>
      <c r="AN24" s="298">
        <f t="shared" si="13"/>
        <v>3287</v>
      </c>
      <c r="AO24" s="278"/>
      <c r="AP24" s="278">
        <v>3194</v>
      </c>
      <c r="AQ24" s="278"/>
      <c r="AR24" s="278"/>
      <c r="AS24" s="278"/>
      <c r="AT24" s="278"/>
      <c r="AU24" s="278">
        <v>93</v>
      </c>
      <c r="AV24" s="298">
        <f t="shared" si="14"/>
        <v>533</v>
      </c>
      <c r="AW24" s="278"/>
      <c r="AX24" s="278"/>
      <c r="AY24" s="278">
        <v>171</v>
      </c>
      <c r="AZ24" s="278">
        <v>327</v>
      </c>
      <c r="BA24" s="278"/>
      <c r="BB24" s="278">
        <v>2</v>
      </c>
      <c r="BC24" s="278">
        <v>33</v>
      </c>
      <c r="BD24" s="298">
        <f t="shared" si="15"/>
        <v>0</v>
      </c>
      <c r="BE24" s="278"/>
      <c r="BF24" s="278"/>
      <c r="BG24" s="278"/>
      <c r="BH24" s="278"/>
      <c r="BI24" s="278"/>
      <c r="BJ24" s="278"/>
      <c r="BK24" s="278"/>
      <c r="BL24" s="298">
        <f t="shared" si="16"/>
        <v>0</v>
      </c>
      <c r="BM24" s="278"/>
      <c r="BN24" s="278"/>
      <c r="BO24" s="278"/>
      <c r="BP24" s="278"/>
      <c r="BQ24" s="278"/>
      <c r="BR24" s="278"/>
      <c r="BS24" s="278"/>
      <c r="BT24" s="298">
        <f t="shared" si="17"/>
        <v>0</v>
      </c>
      <c r="BU24" s="278"/>
      <c r="BV24" s="278"/>
      <c r="BW24" s="278"/>
      <c r="BX24" s="278"/>
      <c r="BY24" s="278"/>
      <c r="BZ24" s="278"/>
      <c r="CA24" s="278"/>
      <c r="CB24" s="298">
        <f t="shared" si="18"/>
        <v>0</v>
      </c>
      <c r="CC24" s="278"/>
      <c r="CD24" s="278"/>
      <c r="CE24" s="278"/>
      <c r="CF24" s="278"/>
      <c r="CG24" s="278"/>
      <c r="CH24" s="278"/>
      <c r="CI24" s="278"/>
      <c r="CJ24" s="298">
        <f t="shared" si="19"/>
        <v>361</v>
      </c>
      <c r="CK24" s="278"/>
      <c r="CL24" s="278"/>
      <c r="CM24" s="278"/>
      <c r="CN24" s="278">
        <v>361</v>
      </c>
      <c r="CO24" s="278"/>
      <c r="CP24" s="278"/>
      <c r="CQ24" s="278"/>
      <c r="CR24" s="298">
        <f t="shared" si="20"/>
        <v>0</v>
      </c>
      <c r="CS24" s="278"/>
      <c r="CT24" s="278"/>
      <c r="CU24" s="278"/>
      <c r="CV24" s="278"/>
      <c r="CW24" s="278"/>
      <c r="CX24" s="278"/>
      <c r="CY24" s="278"/>
      <c r="CZ24" s="298">
        <f t="shared" si="21"/>
        <v>4</v>
      </c>
      <c r="DA24" s="278"/>
      <c r="DB24" s="278">
        <v>4</v>
      </c>
      <c r="DC24" s="278"/>
      <c r="DD24" s="298">
        <f t="shared" si="22"/>
        <v>0</v>
      </c>
      <c r="DE24" s="278"/>
      <c r="DF24" s="278"/>
      <c r="DG24" s="278"/>
      <c r="DH24" s="278"/>
      <c r="DI24" s="278"/>
      <c r="DJ24" s="278"/>
      <c r="DK24" s="278"/>
    </row>
    <row r="25" spans="1:115" s="267" customFormat="1" ht="13.5">
      <c r="A25" s="416" t="s">
        <v>358</v>
      </c>
      <c r="B25" s="416">
        <v>4323</v>
      </c>
      <c r="C25" s="416" t="s">
        <v>420</v>
      </c>
      <c r="D25" s="298">
        <f t="shared" si="2"/>
        <v>14395</v>
      </c>
      <c r="E25" s="278">
        <v>10770</v>
      </c>
      <c r="F25" s="278">
        <v>3625</v>
      </c>
      <c r="G25" s="298">
        <f t="shared" si="3"/>
        <v>14395</v>
      </c>
      <c r="H25" s="298">
        <f t="shared" si="4"/>
        <v>13135</v>
      </c>
      <c r="I25" s="298">
        <f t="shared" si="5"/>
        <v>0</v>
      </c>
      <c r="J25" s="278"/>
      <c r="K25" s="278"/>
      <c r="L25" s="278"/>
      <c r="M25" s="298">
        <f t="shared" si="6"/>
        <v>10653</v>
      </c>
      <c r="N25" s="278"/>
      <c r="O25" s="278">
        <v>8458</v>
      </c>
      <c r="P25" s="278">
        <v>2195</v>
      </c>
      <c r="Q25" s="298">
        <f t="shared" si="7"/>
        <v>471</v>
      </c>
      <c r="R25" s="278"/>
      <c r="S25" s="278">
        <v>408</v>
      </c>
      <c r="T25" s="278">
        <v>63</v>
      </c>
      <c r="U25" s="298">
        <f t="shared" si="8"/>
        <v>1970</v>
      </c>
      <c r="V25" s="278"/>
      <c r="W25" s="278">
        <v>1892</v>
      </c>
      <c r="X25" s="278">
        <v>78</v>
      </c>
      <c r="Y25" s="298">
        <f t="shared" si="9"/>
        <v>11</v>
      </c>
      <c r="Z25" s="278"/>
      <c r="AA25" s="278">
        <v>11</v>
      </c>
      <c r="AB25" s="278"/>
      <c r="AC25" s="298">
        <f t="shared" si="10"/>
        <v>30</v>
      </c>
      <c r="AD25" s="278">
        <v>1</v>
      </c>
      <c r="AE25" s="278"/>
      <c r="AF25" s="278">
        <v>29</v>
      </c>
      <c r="AG25" s="278">
        <v>1260</v>
      </c>
      <c r="AH25" s="278"/>
      <c r="AI25" s="298">
        <f t="shared" si="11"/>
        <v>1</v>
      </c>
      <c r="AJ25" s="278">
        <v>1</v>
      </c>
      <c r="AK25" s="278"/>
      <c r="AL25" s="278"/>
      <c r="AM25" s="298">
        <f t="shared" si="12"/>
        <v>14395</v>
      </c>
      <c r="AN25" s="298">
        <f t="shared" si="13"/>
        <v>11791</v>
      </c>
      <c r="AO25" s="278"/>
      <c r="AP25" s="278">
        <v>10653</v>
      </c>
      <c r="AQ25" s="278"/>
      <c r="AR25" s="278"/>
      <c r="AS25" s="278"/>
      <c r="AT25" s="278"/>
      <c r="AU25" s="278">
        <v>1138</v>
      </c>
      <c r="AV25" s="298">
        <f t="shared" si="14"/>
        <v>1455</v>
      </c>
      <c r="AW25" s="278"/>
      <c r="AX25" s="278"/>
      <c r="AY25" s="278">
        <v>471</v>
      </c>
      <c r="AZ25" s="278">
        <v>833</v>
      </c>
      <c r="BA25" s="278"/>
      <c r="BB25" s="278">
        <v>29</v>
      </c>
      <c r="BC25" s="278">
        <v>122</v>
      </c>
      <c r="BD25" s="298">
        <f t="shared" si="15"/>
        <v>0</v>
      </c>
      <c r="BE25" s="278"/>
      <c r="BF25" s="278"/>
      <c r="BG25" s="278"/>
      <c r="BH25" s="278"/>
      <c r="BI25" s="278"/>
      <c r="BJ25" s="278"/>
      <c r="BK25" s="278"/>
      <c r="BL25" s="298">
        <f t="shared" si="16"/>
        <v>0</v>
      </c>
      <c r="BM25" s="278"/>
      <c r="BN25" s="278"/>
      <c r="BO25" s="278"/>
      <c r="BP25" s="278"/>
      <c r="BQ25" s="278"/>
      <c r="BR25" s="278"/>
      <c r="BS25" s="278"/>
      <c r="BT25" s="298">
        <f t="shared" si="17"/>
        <v>0</v>
      </c>
      <c r="BU25" s="278"/>
      <c r="BV25" s="278"/>
      <c r="BW25" s="278"/>
      <c r="BX25" s="278"/>
      <c r="BY25" s="278"/>
      <c r="BZ25" s="278"/>
      <c r="CA25" s="278"/>
      <c r="CB25" s="298">
        <f t="shared" si="18"/>
        <v>0</v>
      </c>
      <c r="CC25" s="278"/>
      <c r="CD25" s="278"/>
      <c r="CE25" s="278"/>
      <c r="CF25" s="278"/>
      <c r="CG25" s="278"/>
      <c r="CH25" s="278"/>
      <c r="CI25" s="278"/>
      <c r="CJ25" s="298">
        <f t="shared" si="19"/>
        <v>1138</v>
      </c>
      <c r="CK25" s="278"/>
      <c r="CL25" s="278"/>
      <c r="CM25" s="278"/>
      <c r="CN25" s="278">
        <v>1137</v>
      </c>
      <c r="CO25" s="278"/>
      <c r="CP25" s="278">
        <v>1</v>
      </c>
      <c r="CQ25" s="278"/>
      <c r="CR25" s="298">
        <f t="shared" si="20"/>
        <v>0</v>
      </c>
      <c r="CS25" s="278"/>
      <c r="CT25" s="278"/>
      <c r="CU25" s="278"/>
      <c r="CV25" s="278"/>
      <c r="CW25" s="278"/>
      <c r="CX25" s="278"/>
      <c r="CY25" s="278"/>
      <c r="CZ25" s="298">
        <f t="shared" si="21"/>
        <v>11</v>
      </c>
      <c r="DA25" s="278"/>
      <c r="DB25" s="278">
        <v>11</v>
      </c>
      <c r="DC25" s="278"/>
      <c r="DD25" s="298">
        <f t="shared" si="22"/>
        <v>0</v>
      </c>
      <c r="DE25" s="278"/>
      <c r="DF25" s="278"/>
      <c r="DG25" s="278"/>
      <c r="DH25" s="278"/>
      <c r="DI25" s="278"/>
      <c r="DJ25" s="278"/>
      <c r="DK25" s="278"/>
    </row>
    <row r="26" spans="1:115" s="267" customFormat="1" ht="13.5">
      <c r="A26" s="416" t="s">
        <v>358</v>
      </c>
      <c r="B26" s="416">
        <v>4324</v>
      </c>
      <c r="C26" s="416" t="s">
        <v>421</v>
      </c>
      <c r="D26" s="298">
        <f t="shared" si="2"/>
        <v>2883</v>
      </c>
      <c r="E26" s="278">
        <v>2046</v>
      </c>
      <c r="F26" s="278">
        <v>837</v>
      </c>
      <c r="G26" s="298">
        <f t="shared" si="3"/>
        <v>2883</v>
      </c>
      <c r="H26" s="298">
        <f t="shared" si="4"/>
        <v>2814</v>
      </c>
      <c r="I26" s="298">
        <f t="shared" si="5"/>
        <v>0</v>
      </c>
      <c r="J26" s="278"/>
      <c r="K26" s="278"/>
      <c r="L26" s="278"/>
      <c r="M26" s="298">
        <f t="shared" si="6"/>
        <v>2274</v>
      </c>
      <c r="N26" s="278"/>
      <c r="O26" s="278">
        <v>1554</v>
      </c>
      <c r="P26" s="278">
        <v>720</v>
      </c>
      <c r="Q26" s="298">
        <f t="shared" si="7"/>
        <v>79</v>
      </c>
      <c r="R26" s="278"/>
      <c r="S26" s="278">
        <v>73</v>
      </c>
      <c r="T26" s="278">
        <v>6</v>
      </c>
      <c r="U26" s="298">
        <f t="shared" si="8"/>
        <v>458</v>
      </c>
      <c r="V26" s="278"/>
      <c r="W26" s="278">
        <v>417</v>
      </c>
      <c r="X26" s="278">
        <v>41</v>
      </c>
      <c r="Y26" s="298">
        <f t="shared" si="9"/>
        <v>2</v>
      </c>
      <c r="Z26" s="278"/>
      <c r="AA26" s="278">
        <v>2</v>
      </c>
      <c r="AB26" s="278"/>
      <c r="AC26" s="298">
        <f t="shared" si="10"/>
        <v>1</v>
      </c>
      <c r="AD26" s="278">
        <v>1</v>
      </c>
      <c r="AE26" s="278"/>
      <c r="AF26" s="278"/>
      <c r="AG26" s="278">
        <v>69</v>
      </c>
      <c r="AH26" s="278"/>
      <c r="AI26" s="298">
        <f t="shared" si="11"/>
        <v>1</v>
      </c>
      <c r="AJ26" s="278">
        <v>1</v>
      </c>
      <c r="AK26" s="278"/>
      <c r="AL26" s="278"/>
      <c r="AM26" s="298">
        <f t="shared" si="12"/>
        <v>2883</v>
      </c>
      <c r="AN26" s="298">
        <f t="shared" si="13"/>
        <v>2307</v>
      </c>
      <c r="AO26" s="278"/>
      <c r="AP26" s="278">
        <v>2274</v>
      </c>
      <c r="AQ26" s="278"/>
      <c r="AR26" s="278"/>
      <c r="AS26" s="278"/>
      <c r="AT26" s="278"/>
      <c r="AU26" s="278">
        <v>33</v>
      </c>
      <c r="AV26" s="298">
        <f t="shared" si="14"/>
        <v>378</v>
      </c>
      <c r="AW26" s="278"/>
      <c r="AX26" s="278"/>
      <c r="AY26" s="278">
        <v>79</v>
      </c>
      <c r="AZ26" s="278">
        <v>262</v>
      </c>
      <c r="BA26" s="278"/>
      <c r="BB26" s="278">
        <v>1</v>
      </c>
      <c r="BC26" s="278">
        <v>36</v>
      </c>
      <c r="BD26" s="298">
        <f t="shared" si="15"/>
        <v>0</v>
      </c>
      <c r="BE26" s="278"/>
      <c r="BF26" s="278"/>
      <c r="BG26" s="278"/>
      <c r="BH26" s="278"/>
      <c r="BI26" s="278"/>
      <c r="BJ26" s="278"/>
      <c r="BK26" s="278"/>
      <c r="BL26" s="298">
        <f t="shared" si="16"/>
        <v>0</v>
      </c>
      <c r="BM26" s="278"/>
      <c r="BN26" s="278"/>
      <c r="BO26" s="278"/>
      <c r="BP26" s="278"/>
      <c r="BQ26" s="278"/>
      <c r="BR26" s="278"/>
      <c r="BS26" s="278"/>
      <c r="BT26" s="298">
        <f t="shared" si="17"/>
        <v>0</v>
      </c>
      <c r="BU26" s="278"/>
      <c r="BV26" s="278"/>
      <c r="BW26" s="278"/>
      <c r="BX26" s="278"/>
      <c r="BY26" s="278"/>
      <c r="BZ26" s="278"/>
      <c r="CA26" s="278"/>
      <c r="CB26" s="298">
        <f t="shared" si="18"/>
        <v>0</v>
      </c>
      <c r="CC26" s="278"/>
      <c r="CD26" s="278"/>
      <c r="CE26" s="278"/>
      <c r="CF26" s="278"/>
      <c r="CG26" s="278"/>
      <c r="CH26" s="278"/>
      <c r="CI26" s="278"/>
      <c r="CJ26" s="298">
        <f t="shared" si="19"/>
        <v>196</v>
      </c>
      <c r="CK26" s="278"/>
      <c r="CL26" s="278"/>
      <c r="CM26" s="278"/>
      <c r="CN26" s="278">
        <v>196</v>
      </c>
      <c r="CO26" s="278"/>
      <c r="CP26" s="278"/>
      <c r="CQ26" s="278"/>
      <c r="CR26" s="298">
        <f t="shared" si="20"/>
        <v>0</v>
      </c>
      <c r="CS26" s="278"/>
      <c r="CT26" s="278"/>
      <c r="CU26" s="278"/>
      <c r="CV26" s="278"/>
      <c r="CW26" s="278"/>
      <c r="CX26" s="278"/>
      <c r="CY26" s="278"/>
      <c r="CZ26" s="298">
        <f t="shared" si="21"/>
        <v>2</v>
      </c>
      <c r="DA26" s="278"/>
      <c r="DB26" s="278">
        <v>2</v>
      </c>
      <c r="DC26" s="278"/>
      <c r="DD26" s="298">
        <f t="shared" si="22"/>
        <v>0</v>
      </c>
      <c r="DE26" s="278"/>
      <c r="DF26" s="278"/>
      <c r="DG26" s="278"/>
      <c r="DH26" s="278"/>
      <c r="DI26" s="278"/>
      <c r="DJ26" s="278"/>
      <c r="DK26" s="278"/>
    </row>
    <row r="27" spans="1:115" s="267" customFormat="1" ht="13.5">
      <c r="A27" s="416" t="s">
        <v>358</v>
      </c>
      <c r="B27" s="416">
        <v>4341</v>
      </c>
      <c r="C27" s="416" t="s">
        <v>422</v>
      </c>
      <c r="D27" s="298">
        <f t="shared" si="2"/>
        <v>3973</v>
      </c>
      <c r="E27" s="278">
        <v>3391</v>
      </c>
      <c r="F27" s="278">
        <v>582</v>
      </c>
      <c r="G27" s="298">
        <f t="shared" si="3"/>
        <v>3973</v>
      </c>
      <c r="H27" s="298">
        <f t="shared" si="4"/>
        <v>3845</v>
      </c>
      <c r="I27" s="298">
        <f t="shared" si="5"/>
        <v>0</v>
      </c>
      <c r="J27" s="278"/>
      <c r="K27" s="278"/>
      <c r="L27" s="278"/>
      <c r="M27" s="298">
        <f t="shared" si="6"/>
        <v>2771</v>
      </c>
      <c r="N27" s="278"/>
      <c r="O27" s="278">
        <v>2347</v>
      </c>
      <c r="P27" s="278">
        <v>424</v>
      </c>
      <c r="Q27" s="298">
        <f t="shared" si="7"/>
        <v>163</v>
      </c>
      <c r="R27" s="278"/>
      <c r="S27" s="278">
        <v>157</v>
      </c>
      <c r="T27" s="278">
        <v>6</v>
      </c>
      <c r="U27" s="298">
        <f t="shared" si="8"/>
        <v>904</v>
      </c>
      <c r="V27" s="278"/>
      <c r="W27" s="278">
        <v>883</v>
      </c>
      <c r="X27" s="278">
        <v>21</v>
      </c>
      <c r="Y27" s="298">
        <f t="shared" si="9"/>
        <v>4</v>
      </c>
      <c r="Z27" s="278"/>
      <c r="AA27" s="278">
        <v>4</v>
      </c>
      <c r="AB27" s="278"/>
      <c r="AC27" s="298">
        <f t="shared" si="10"/>
        <v>3</v>
      </c>
      <c r="AD27" s="278"/>
      <c r="AE27" s="278"/>
      <c r="AF27" s="278">
        <v>3</v>
      </c>
      <c r="AG27" s="278">
        <v>128</v>
      </c>
      <c r="AH27" s="278"/>
      <c r="AI27" s="298">
        <f t="shared" si="11"/>
        <v>0</v>
      </c>
      <c r="AJ27" s="278"/>
      <c r="AK27" s="278"/>
      <c r="AL27" s="278"/>
      <c r="AM27" s="298">
        <f t="shared" si="12"/>
        <v>3973</v>
      </c>
      <c r="AN27" s="298">
        <f t="shared" si="13"/>
        <v>2882</v>
      </c>
      <c r="AO27" s="278"/>
      <c r="AP27" s="278">
        <v>2771</v>
      </c>
      <c r="AQ27" s="278"/>
      <c r="AR27" s="278"/>
      <c r="AS27" s="278"/>
      <c r="AT27" s="278"/>
      <c r="AU27" s="278">
        <v>111</v>
      </c>
      <c r="AV27" s="298">
        <f t="shared" si="14"/>
        <v>569</v>
      </c>
      <c r="AW27" s="278"/>
      <c r="AX27" s="278"/>
      <c r="AY27" s="278">
        <v>163</v>
      </c>
      <c r="AZ27" s="278">
        <v>386</v>
      </c>
      <c r="BA27" s="278"/>
      <c r="BB27" s="278">
        <v>3</v>
      </c>
      <c r="BC27" s="278">
        <v>17</v>
      </c>
      <c r="BD27" s="298">
        <f t="shared" si="15"/>
        <v>0</v>
      </c>
      <c r="BE27" s="278"/>
      <c r="BF27" s="278"/>
      <c r="BG27" s="278"/>
      <c r="BH27" s="278"/>
      <c r="BI27" s="278"/>
      <c r="BJ27" s="278"/>
      <c r="BK27" s="278"/>
      <c r="BL27" s="298">
        <f t="shared" si="16"/>
        <v>0</v>
      </c>
      <c r="BM27" s="278"/>
      <c r="BN27" s="278"/>
      <c r="BO27" s="278"/>
      <c r="BP27" s="278"/>
      <c r="BQ27" s="278"/>
      <c r="BR27" s="278"/>
      <c r="BS27" s="278"/>
      <c r="BT27" s="298">
        <f t="shared" si="17"/>
        <v>0</v>
      </c>
      <c r="BU27" s="278"/>
      <c r="BV27" s="278"/>
      <c r="BW27" s="278"/>
      <c r="BX27" s="278"/>
      <c r="BY27" s="278"/>
      <c r="BZ27" s="278"/>
      <c r="CA27" s="278"/>
      <c r="CB27" s="298">
        <f t="shared" si="18"/>
        <v>0</v>
      </c>
      <c r="CC27" s="278"/>
      <c r="CD27" s="278"/>
      <c r="CE27" s="278"/>
      <c r="CF27" s="278"/>
      <c r="CG27" s="278"/>
      <c r="CH27" s="278"/>
      <c r="CI27" s="278"/>
      <c r="CJ27" s="298">
        <f t="shared" si="19"/>
        <v>518</v>
      </c>
      <c r="CK27" s="278"/>
      <c r="CL27" s="278"/>
      <c r="CM27" s="278"/>
      <c r="CN27" s="278">
        <v>518</v>
      </c>
      <c r="CO27" s="278"/>
      <c r="CP27" s="278"/>
      <c r="CQ27" s="278"/>
      <c r="CR27" s="298">
        <f t="shared" si="20"/>
        <v>0</v>
      </c>
      <c r="CS27" s="278"/>
      <c r="CT27" s="278"/>
      <c r="CU27" s="278"/>
      <c r="CV27" s="278"/>
      <c r="CW27" s="278"/>
      <c r="CX27" s="278"/>
      <c r="CY27" s="278"/>
      <c r="CZ27" s="298">
        <f t="shared" si="21"/>
        <v>4</v>
      </c>
      <c r="DA27" s="278"/>
      <c r="DB27" s="278">
        <v>4</v>
      </c>
      <c r="DC27" s="278"/>
      <c r="DD27" s="298">
        <f t="shared" si="22"/>
        <v>0</v>
      </c>
      <c r="DE27" s="278"/>
      <c r="DF27" s="278"/>
      <c r="DG27" s="278"/>
      <c r="DH27" s="278"/>
      <c r="DI27" s="278"/>
      <c r="DJ27" s="278"/>
      <c r="DK27" s="278"/>
    </row>
    <row r="28" spans="1:115" s="267" customFormat="1" ht="13.5">
      <c r="A28" s="416" t="s">
        <v>358</v>
      </c>
      <c r="B28" s="416">
        <v>4361</v>
      </c>
      <c r="C28" s="416" t="s">
        <v>423</v>
      </c>
      <c r="D28" s="298">
        <f t="shared" si="2"/>
        <v>11462</v>
      </c>
      <c r="E28" s="278">
        <v>9837</v>
      </c>
      <c r="F28" s="278">
        <v>1625</v>
      </c>
      <c r="G28" s="298">
        <f t="shared" si="3"/>
        <v>11462</v>
      </c>
      <c r="H28" s="298">
        <f t="shared" si="4"/>
        <v>10125</v>
      </c>
      <c r="I28" s="298">
        <f t="shared" si="5"/>
        <v>0</v>
      </c>
      <c r="J28" s="278"/>
      <c r="K28" s="278"/>
      <c r="L28" s="278"/>
      <c r="M28" s="298">
        <f t="shared" si="6"/>
        <v>7788</v>
      </c>
      <c r="N28" s="278"/>
      <c r="O28" s="278">
        <v>6590</v>
      </c>
      <c r="P28" s="278">
        <v>1198</v>
      </c>
      <c r="Q28" s="298">
        <f t="shared" si="7"/>
        <v>0</v>
      </c>
      <c r="R28" s="278"/>
      <c r="S28" s="278"/>
      <c r="T28" s="278"/>
      <c r="U28" s="298">
        <f t="shared" si="8"/>
        <v>2255</v>
      </c>
      <c r="V28" s="278"/>
      <c r="W28" s="278">
        <v>2206</v>
      </c>
      <c r="X28" s="278">
        <v>49</v>
      </c>
      <c r="Y28" s="298">
        <f t="shared" si="9"/>
        <v>27</v>
      </c>
      <c r="Z28" s="278"/>
      <c r="AA28" s="278">
        <v>27</v>
      </c>
      <c r="AB28" s="278"/>
      <c r="AC28" s="298">
        <f t="shared" si="10"/>
        <v>55</v>
      </c>
      <c r="AD28" s="278"/>
      <c r="AE28" s="278">
        <v>44</v>
      </c>
      <c r="AF28" s="278">
        <v>11</v>
      </c>
      <c r="AG28" s="278">
        <v>1337</v>
      </c>
      <c r="AH28" s="278"/>
      <c r="AI28" s="298">
        <f t="shared" si="11"/>
        <v>0</v>
      </c>
      <c r="AJ28" s="278"/>
      <c r="AK28" s="278"/>
      <c r="AL28" s="278"/>
      <c r="AM28" s="298">
        <f t="shared" si="12"/>
        <v>11462</v>
      </c>
      <c r="AN28" s="298">
        <f t="shared" si="13"/>
        <v>8581</v>
      </c>
      <c r="AO28" s="278"/>
      <c r="AP28" s="278">
        <v>7788</v>
      </c>
      <c r="AQ28" s="278"/>
      <c r="AR28" s="278"/>
      <c r="AS28" s="278"/>
      <c r="AT28" s="278"/>
      <c r="AU28" s="278">
        <v>793</v>
      </c>
      <c r="AV28" s="298">
        <f t="shared" si="14"/>
        <v>545</v>
      </c>
      <c r="AW28" s="278"/>
      <c r="AX28" s="278"/>
      <c r="AY28" s="278"/>
      <c r="AZ28" s="278"/>
      <c r="BA28" s="278"/>
      <c r="BB28" s="278">
        <v>55</v>
      </c>
      <c r="BC28" s="278">
        <v>490</v>
      </c>
      <c r="BD28" s="298">
        <f t="shared" si="15"/>
        <v>0</v>
      </c>
      <c r="BE28" s="278"/>
      <c r="BF28" s="278"/>
      <c r="BG28" s="278"/>
      <c r="BH28" s="278"/>
      <c r="BI28" s="278"/>
      <c r="BJ28" s="278"/>
      <c r="BK28" s="278"/>
      <c r="BL28" s="298">
        <f t="shared" si="16"/>
        <v>0</v>
      </c>
      <c r="BM28" s="278"/>
      <c r="BN28" s="278"/>
      <c r="BO28" s="278"/>
      <c r="BP28" s="278"/>
      <c r="BQ28" s="278"/>
      <c r="BR28" s="278"/>
      <c r="BS28" s="278"/>
      <c r="BT28" s="298">
        <f t="shared" si="17"/>
        <v>0</v>
      </c>
      <c r="BU28" s="278"/>
      <c r="BV28" s="278"/>
      <c r="BW28" s="278"/>
      <c r="BX28" s="278"/>
      <c r="BY28" s="278"/>
      <c r="BZ28" s="278"/>
      <c r="CA28" s="278"/>
      <c r="CB28" s="298">
        <f t="shared" si="18"/>
        <v>0</v>
      </c>
      <c r="CC28" s="278"/>
      <c r="CD28" s="278"/>
      <c r="CE28" s="278"/>
      <c r="CF28" s="278"/>
      <c r="CG28" s="278"/>
      <c r="CH28" s="278"/>
      <c r="CI28" s="278"/>
      <c r="CJ28" s="298">
        <f t="shared" si="19"/>
        <v>2309</v>
      </c>
      <c r="CK28" s="278"/>
      <c r="CL28" s="278"/>
      <c r="CM28" s="278"/>
      <c r="CN28" s="278">
        <v>2255</v>
      </c>
      <c r="CO28" s="278"/>
      <c r="CP28" s="278"/>
      <c r="CQ28" s="278">
        <v>54</v>
      </c>
      <c r="CR28" s="298">
        <f t="shared" si="20"/>
        <v>27</v>
      </c>
      <c r="CS28" s="278"/>
      <c r="CT28" s="278"/>
      <c r="CU28" s="278"/>
      <c r="CV28" s="278"/>
      <c r="CW28" s="278">
        <v>27</v>
      </c>
      <c r="CX28" s="278"/>
      <c r="CY28" s="278"/>
      <c r="CZ28" s="298">
        <f t="shared" si="21"/>
        <v>0</v>
      </c>
      <c r="DA28" s="278"/>
      <c r="DB28" s="278"/>
      <c r="DC28" s="278"/>
      <c r="DD28" s="298">
        <f t="shared" si="22"/>
        <v>0</v>
      </c>
      <c r="DE28" s="278"/>
      <c r="DF28" s="278"/>
      <c r="DG28" s="278"/>
      <c r="DH28" s="278"/>
      <c r="DI28" s="278"/>
      <c r="DJ28" s="278"/>
      <c r="DK28" s="278"/>
    </row>
    <row r="29" spans="1:115" s="267" customFormat="1" ht="13.5">
      <c r="A29" s="416" t="s">
        <v>358</v>
      </c>
      <c r="B29" s="416">
        <v>4362</v>
      </c>
      <c r="C29" s="416" t="s">
        <v>424</v>
      </c>
      <c r="D29" s="298">
        <f t="shared" si="2"/>
        <v>5395</v>
      </c>
      <c r="E29" s="278">
        <v>4548</v>
      </c>
      <c r="F29" s="278">
        <v>847</v>
      </c>
      <c r="G29" s="298">
        <f t="shared" si="3"/>
        <v>5395</v>
      </c>
      <c r="H29" s="298">
        <f t="shared" si="4"/>
        <v>4394</v>
      </c>
      <c r="I29" s="298">
        <f t="shared" si="5"/>
        <v>0</v>
      </c>
      <c r="J29" s="278"/>
      <c r="K29" s="278"/>
      <c r="L29" s="278"/>
      <c r="M29" s="298">
        <f t="shared" si="6"/>
        <v>3196</v>
      </c>
      <c r="N29" s="278"/>
      <c r="O29" s="278">
        <v>2822</v>
      </c>
      <c r="P29" s="278">
        <v>374</v>
      </c>
      <c r="Q29" s="298">
        <f t="shared" si="7"/>
        <v>0</v>
      </c>
      <c r="R29" s="278"/>
      <c r="S29" s="278"/>
      <c r="T29" s="278"/>
      <c r="U29" s="298">
        <f t="shared" si="8"/>
        <v>1160</v>
      </c>
      <c r="V29" s="278"/>
      <c r="W29" s="278">
        <v>1155</v>
      </c>
      <c r="X29" s="278">
        <v>5</v>
      </c>
      <c r="Y29" s="298">
        <f t="shared" si="9"/>
        <v>13</v>
      </c>
      <c r="Z29" s="278"/>
      <c r="AA29" s="278">
        <v>13</v>
      </c>
      <c r="AB29" s="278"/>
      <c r="AC29" s="298">
        <f t="shared" si="10"/>
        <v>25</v>
      </c>
      <c r="AD29" s="278"/>
      <c r="AE29" s="278">
        <v>21</v>
      </c>
      <c r="AF29" s="278">
        <v>4</v>
      </c>
      <c r="AG29" s="278">
        <v>1001</v>
      </c>
      <c r="AH29" s="278"/>
      <c r="AI29" s="298">
        <f t="shared" si="11"/>
        <v>9</v>
      </c>
      <c r="AJ29" s="278"/>
      <c r="AK29" s="278"/>
      <c r="AL29" s="278">
        <v>9</v>
      </c>
      <c r="AM29" s="298">
        <f t="shared" si="12"/>
        <v>5395</v>
      </c>
      <c r="AN29" s="298">
        <f t="shared" si="13"/>
        <v>3805</v>
      </c>
      <c r="AO29" s="278"/>
      <c r="AP29" s="278">
        <v>3196</v>
      </c>
      <c r="AQ29" s="278"/>
      <c r="AR29" s="278"/>
      <c r="AS29" s="278"/>
      <c r="AT29" s="278"/>
      <c r="AU29" s="278">
        <v>609</v>
      </c>
      <c r="AV29" s="298">
        <f t="shared" si="14"/>
        <v>417</v>
      </c>
      <c r="AW29" s="278"/>
      <c r="AX29" s="278"/>
      <c r="AY29" s="278"/>
      <c r="AZ29" s="278"/>
      <c r="BA29" s="278"/>
      <c r="BB29" s="278">
        <v>25</v>
      </c>
      <c r="BC29" s="278">
        <v>392</v>
      </c>
      <c r="BD29" s="298">
        <f t="shared" si="15"/>
        <v>0</v>
      </c>
      <c r="BE29" s="278"/>
      <c r="BF29" s="278"/>
      <c r="BG29" s="278"/>
      <c r="BH29" s="278"/>
      <c r="BI29" s="278"/>
      <c r="BJ29" s="278"/>
      <c r="BK29" s="278"/>
      <c r="BL29" s="298">
        <f t="shared" si="16"/>
        <v>0</v>
      </c>
      <c r="BM29" s="278"/>
      <c r="BN29" s="278"/>
      <c r="BO29" s="278"/>
      <c r="BP29" s="278"/>
      <c r="BQ29" s="278"/>
      <c r="BR29" s="278"/>
      <c r="BS29" s="278"/>
      <c r="BT29" s="298">
        <f t="shared" si="17"/>
        <v>0</v>
      </c>
      <c r="BU29" s="278"/>
      <c r="BV29" s="278"/>
      <c r="BW29" s="278"/>
      <c r="BX29" s="278"/>
      <c r="BY29" s="278"/>
      <c r="BZ29" s="278"/>
      <c r="CA29" s="278"/>
      <c r="CB29" s="298">
        <f t="shared" si="18"/>
        <v>0</v>
      </c>
      <c r="CC29" s="278"/>
      <c r="CD29" s="278"/>
      <c r="CE29" s="278"/>
      <c r="CF29" s="278"/>
      <c r="CG29" s="278"/>
      <c r="CH29" s="278"/>
      <c r="CI29" s="278"/>
      <c r="CJ29" s="298">
        <f t="shared" si="19"/>
        <v>1160</v>
      </c>
      <c r="CK29" s="278"/>
      <c r="CL29" s="278"/>
      <c r="CM29" s="278"/>
      <c r="CN29" s="278">
        <v>1160</v>
      </c>
      <c r="CO29" s="278"/>
      <c r="CP29" s="278"/>
      <c r="CQ29" s="278"/>
      <c r="CR29" s="298">
        <f t="shared" si="20"/>
        <v>0</v>
      </c>
      <c r="CS29" s="278"/>
      <c r="CT29" s="278"/>
      <c r="CU29" s="278"/>
      <c r="CV29" s="278"/>
      <c r="CW29" s="278"/>
      <c r="CX29" s="278"/>
      <c r="CY29" s="278"/>
      <c r="CZ29" s="298">
        <f t="shared" si="21"/>
        <v>0</v>
      </c>
      <c r="DA29" s="278"/>
      <c r="DB29" s="278"/>
      <c r="DC29" s="278"/>
      <c r="DD29" s="298">
        <f t="shared" si="22"/>
        <v>13</v>
      </c>
      <c r="DE29" s="278"/>
      <c r="DF29" s="278"/>
      <c r="DG29" s="278"/>
      <c r="DH29" s="278"/>
      <c r="DI29" s="278">
        <v>13</v>
      </c>
      <c r="DJ29" s="278"/>
      <c r="DK29" s="278"/>
    </row>
    <row r="30" spans="1:115" s="267" customFormat="1" ht="13.5">
      <c r="A30" s="416" t="s">
        <v>358</v>
      </c>
      <c r="B30" s="416">
        <v>4401</v>
      </c>
      <c r="C30" s="416" t="s">
        <v>425</v>
      </c>
      <c r="D30" s="298">
        <f t="shared" si="2"/>
        <v>6900</v>
      </c>
      <c r="E30" s="278">
        <v>4349</v>
      </c>
      <c r="F30" s="278">
        <v>2551</v>
      </c>
      <c r="G30" s="298">
        <f t="shared" si="3"/>
        <v>6900</v>
      </c>
      <c r="H30" s="298">
        <f t="shared" si="4"/>
        <v>6286</v>
      </c>
      <c r="I30" s="298">
        <f t="shared" si="5"/>
        <v>0</v>
      </c>
      <c r="J30" s="278"/>
      <c r="K30" s="278"/>
      <c r="L30" s="278"/>
      <c r="M30" s="298">
        <f t="shared" si="6"/>
        <v>4919</v>
      </c>
      <c r="N30" s="278"/>
      <c r="O30" s="278">
        <v>3033</v>
      </c>
      <c r="P30" s="278">
        <v>1886</v>
      </c>
      <c r="Q30" s="298">
        <f t="shared" si="7"/>
        <v>61</v>
      </c>
      <c r="R30" s="278"/>
      <c r="S30" s="278">
        <v>10</v>
      </c>
      <c r="T30" s="278">
        <v>51</v>
      </c>
      <c r="U30" s="298">
        <f t="shared" si="8"/>
        <v>1046</v>
      </c>
      <c r="V30" s="278"/>
      <c r="W30" s="278">
        <v>1046</v>
      </c>
      <c r="X30" s="278"/>
      <c r="Y30" s="298">
        <f t="shared" si="9"/>
        <v>0</v>
      </c>
      <c r="Z30" s="278"/>
      <c r="AA30" s="278"/>
      <c r="AB30" s="278"/>
      <c r="AC30" s="298">
        <f t="shared" si="10"/>
        <v>260</v>
      </c>
      <c r="AD30" s="278"/>
      <c r="AE30" s="278">
        <v>260</v>
      </c>
      <c r="AF30" s="278"/>
      <c r="AG30" s="278">
        <v>614</v>
      </c>
      <c r="AH30" s="278"/>
      <c r="AI30" s="298">
        <f t="shared" si="11"/>
        <v>0</v>
      </c>
      <c r="AJ30" s="278"/>
      <c r="AK30" s="278"/>
      <c r="AL30" s="278"/>
      <c r="AM30" s="298">
        <f t="shared" si="12"/>
        <v>6900</v>
      </c>
      <c r="AN30" s="298">
        <f t="shared" si="13"/>
        <v>5494</v>
      </c>
      <c r="AO30" s="278"/>
      <c r="AP30" s="278">
        <v>4919</v>
      </c>
      <c r="AQ30" s="278"/>
      <c r="AR30" s="278"/>
      <c r="AS30" s="278"/>
      <c r="AT30" s="278">
        <v>74</v>
      </c>
      <c r="AU30" s="278">
        <v>501</v>
      </c>
      <c r="AV30" s="298">
        <f t="shared" si="14"/>
        <v>249</v>
      </c>
      <c r="AW30" s="278"/>
      <c r="AX30" s="278"/>
      <c r="AY30" s="278">
        <v>58</v>
      </c>
      <c r="AZ30" s="278"/>
      <c r="BA30" s="278"/>
      <c r="BB30" s="278">
        <v>186</v>
      </c>
      <c r="BC30" s="278">
        <v>5</v>
      </c>
      <c r="BD30" s="298">
        <f t="shared" si="15"/>
        <v>0</v>
      </c>
      <c r="BE30" s="278"/>
      <c r="BF30" s="278"/>
      <c r="BG30" s="278"/>
      <c r="BH30" s="278"/>
      <c r="BI30" s="278"/>
      <c r="BJ30" s="278"/>
      <c r="BK30" s="278"/>
      <c r="BL30" s="298">
        <f t="shared" si="16"/>
        <v>0</v>
      </c>
      <c r="BM30" s="278"/>
      <c r="BN30" s="278"/>
      <c r="BO30" s="278"/>
      <c r="BP30" s="278"/>
      <c r="BQ30" s="278"/>
      <c r="BR30" s="278"/>
      <c r="BS30" s="278"/>
      <c r="BT30" s="298">
        <f t="shared" si="17"/>
        <v>0</v>
      </c>
      <c r="BU30" s="278"/>
      <c r="BV30" s="278"/>
      <c r="BW30" s="278"/>
      <c r="BX30" s="278"/>
      <c r="BY30" s="278"/>
      <c r="BZ30" s="278"/>
      <c r="CA30" s="278"/>
      <c r="CB30" s="298">
        <f t="shared" si="18"/>
        <v>0</v>
      </c>
      <c r="CC30" s="278"/>
      <c r="CD30" s="278"/>
      <c r="CE30" s="278"/>
      <c r="CF30" s="278"/>
      <c r="CG30" s="278"/>
      <c r="CH30" s="278"/>
      <c r="CI30" s="278"/>
      <c r="CJ30" s="298">
        <f t="shared" si="19"/>
        <v>1046</v>
      </c>
      <c r="CK30" s="278"/>
      <c r="CL30" s="278"/>
      <c r="CM30" s="278"/>
      <c r="CN30" s="278">
        <v>1046</v>
      </c>
      <c r="CO30" s="278"/>
      <c r="CP30" s="278"/>
      <c r="CQ30" s="278"/>
      <c r="CR30" s="298">
        <f t="shared" si="20"/>
        <v>0</v>
      </c>
      <c r="CS30" s="278"/>
      <c r="CT30" s="278"/>
      <c r="CU30" s="278"/>
      <c r="CV30" s="278"/>
      <c r="CW30" s="278"/>
      <c r="CX30" s="278"/>
      <c r="CY30" s="278"/>
      <c r="CZ30" s="298">
        <f t="shared" si="21"/>
        <v>3</v>
      </c>
      <c r="DA30" s="278"/>
      <c r="DB30" s="278">
        <v>3</v>
      </c>
      <c r="DC30" s="278"/>
      <c r="DD30" s="298">
        <f t="shared" si="22"/>
        <v>108</v>
      </c>
      <c r="DE30" s="278"/>
      <c r="DF30" s="278"/>
      <c r="DG30" s="278"/>
      <c r="DH30" s="278"/>
      <c r="DI30" s="278"/>
      <c r="DJ30" s="278"/>
      <c r="DK30" s="278">
        <v>108</v>
      </c>
    </row>
    <row r="31" spans="1:115" s="267" customFormat="1" ht="13.5">
      <c r="A31" s="416" t="s">
        <v>358</v>
      </c>
      <c r="B31" s="416">
        <v>4404</v>
      </c>
      <c r="C31" s="416" t="s">
        <v>426</v>
      </c>
      <c r="D31" s="298">
        <f t="shared" si="2"/>
        <v>7033</v>
      </c>
      <c r="E31" s="278">
        <v>6157</v>
      </c>
      <c r="F31" s="278">
        <v>876</v>
      </c>
      <c r="G31" s="298">
        <f t="shared" si="3"/>
        <v>7033</v>
      </c>
      <c r="H31" s="298">
        <f t="shared" si="4"/>
        <v>6635</v>
      </c>
      <c r="I31" s="298">
        <f t="shared" si="5"/>
        <v>0</v>
      </c>
      <c r="J31" s="278"/>
      <c r="K31" s="278"/>
      <c r="L31" s="278"/>
      <c r="M31" s="298">
        <f t="shared" si="6"/>
        <v>4961</v>
      </c>
      <c r="N31" s="278"/>
      <c r="O31" s="278">
        <v>4509</v>
      </c>
      <c r="P31" s="278">
        <v>452</v>
      </c>
      <c r="Q31" s="298">
        <f t="shared" si="7"/>
        <v>161</v>
      </c>
      <c r="R31" s="278"/>
      <c r="S31" s="278">
        <v>135</v>
      </c>
      <c r="T31" s="278">
        <v>26</v>
      </c>
      <c r="U31" s="298">
        <f t="shared" si="8"/>
        <v>1278</v>
      </c>
      <c r="V31" s="278"/>
      <c r="W31" s="278">
        <v>1278</v>
      </c>
      <c r="X31" s="278"/>
      <c r="Y31" s="298">
        <f t="shared" si="9"/>
        <v>0</v>
      </c>
      <c r="Z31" s="278"/>
      <c r="AA31" s="278"/>
      <c r="AB31" s="278"/>
      <c r="AC31" s="298">
        <f t="shared" si="10"/>
        <v>235</v>
      </c>
      <c r="AD31" s="278"/>
      <c r="AE31" s="278">
        <v>235</v>
      </c>
      <c r="AF31" s="278"/>
      <c r="AG31" s="278">
        <v>398</v>
      </c>
      <c r="AH31" s="278"/>
      <c r="AI31" s="298">
        <f t="shared" si="11"/>
        <v>0</v>
      </c>
      <c r="AJ31" s="278"/>
      <c r="AK31" s="278"/>
      <c r="AL31" s="278"/>
      <c r="AM31" s="298">
        <f t="shared" si="12"/>
        <v>7033</v>
      </c>
      <c r="AN31" s="298">
        <f t="shared" si="13"/>
        <v>5424</v>
      </c>
      <c r="AO31" s="278"/>
      <c r="AP31" s="278">
        <v>4961</v>
      </c>
      <c r="AQ31" s="278"/>
      <c r="AR31" s="278"/>
      <c r="AS31" s="278"/>
      <c r="AT31" s="278">
        <v>123</v>
      </c>
      <c r="AU31" s="278">
        <v>340</v>
      </c>
      <c r="AV31" s="298">
        <f t="shared" si="14"/>
        <v>266</v>
      </c>
      <c r="AW31" s="278"/>
      <c r="AX31" s="278"/>
      <c r="AY31" s="278">
        <v>151</v>
      </c>
      <c r="AZ31" s="278"/>
      <c r="BA31" s="278"/>
      <c r="BB31" s="278">
        <v>112</v>
      </c>
      <c r="BC31" s="278">
        <v>3</v>
      </c>
      <c r="BD31" s="298">
        <f t="shared" si="15"/>
        <v>0</v>
      </c>
      <c r="BE31" s="278"/>
      <c r="BF31" s="278"/>
      <c r="BG31" s="278"/>
      <c r="BH31" s="278"/>
      <c r="BI31" s="278"/>
      <c r="BJ31" s="278"/>
      <c r="BK31" s="278"/>
      <c r="BL31" s="298">
        <f t="shared" si="16"/>
        <v>0</v>
      </c>
      <c r="BM31" s="278"/>
      <c r="BN31" s="278"/>
      <c r="BO31" s="278"/>
      <c r="BP31" s="278"/>
      <c r="BQ31" s="278"/>
      <c r="BR31" s="278"/>
      <c r="BS31" s="278"/>
      <c r="BT31" s="298">
        <f t="shared" si="17"/>
        <v>0</v>
      </c>
      <c r="BU31" s="278"/>
      <c r="BV31" s="278"/>
      <c r="BW31" s="278"/>
      <c r="BX31" s="278"/>
      <c r="BY31" s="278"/>
      <c r="BZ31" s="278"/>
      <c r="CA31" s="278"/>
      <c r="CB31" s="298">
        <f t="shared" si="18"/>
        <v>0</v>
      </c>
      <c r="CC31" s="278"/>
      <c r="CD31" s="278"/>
      <c r="CE31" s="278"/>
      <c r="CF31" s="278"/>
      <c r="CG31" s="278"/>
      <c r="CH31" s="278"/>
      <c r="CI31" s="278"/>
      <c r="CJ31" s="298">
        <f t="shared" si="19"/>
        <v>1278</v>
      </c>
      <c r="CK31" s="278"/>
      <c r="CL31" s="278"/>
      <c r="CM31" s="278"/>
      <c r="CN31" s="278">
        <v>1278</v>
      </c>
      <c r="CO31" s="278"/>
      <c r="CP31" s="278"/>
      <c r="CQ31" s="278"/>
      <c r="CR31" s="298">
        <f t="shared" si="20"/>
        <v>0</v>
      </c>
      <c r="CS31" s="278"/>
      <c r="CT31" s="278"/>
      <c r="CU31" s="278"/>
      <c r="CV31" s="278"/>
      <c r="CW31" s="278"/>
      <c r="CX31" s="278"/>
      <c r="CY31" s="278"/>
      <c r="CZ31" s="298">
        <f t="shared" si="21"/>
        <v>3</v>
      </c>
      <c r="DA31" s="278"/>
      <c r="DB31" s="278">
        <v>3</v>
      </c>
      <c r="DC31" s="278"/>
      <c r="DD31" s="298">
        <f t="shared" si="22"/>
        <v>62</v>
      </c>
      <c r="DE31" s="278"/>
      <c r="DF31" s="278"/>
      <c r="DG31" s="278"/>
      <c r="DH31" s="278"/>
      <c r="DI31" s="278">
        <v>7</v>
      </c>
      <c r="DJ31" s="278"/>
      <c r="DK31" s="278">
        <v>55</v>
      </c>
    </row>
    <row r="32" spans="1:115" s="267" customFormat="1" ht="13.5">
      <c r="A32" s="416" t="s">
        <v>358</v>
      </c>
      <c r="B32" s="416">
        <v>4406</v>
      </c>
      <c r="C32" s="416" t="s">
        <v>427</v>
      </c>
      <c r="D32" s="298">
        <f t="shared" si="2"/>
        <v>14240</v>
      </c>
      <c r="E32" s="278">
        <v>9368</v>
      </c>
      <c r="F32" s="278">
        <v>4872</v>
      </c>
      <c r="G32" s="298">
        <f t="shared" si="3"/>
        <v>14240</v>
      </c>
      <c r="H32" s="298">
        <f t="shared" si="4"/>
        <v>13244</v>
      </c>
      <c r="I32" s="298">
        <f t="shared" si="5"/>
        <v>0</v>
      </c>
      <c r="J32" s="278"/>
      <c r="K32" s="278"/>
      <c r="L32" s="278"/>
      <c r="M32" s="298">
        <f t="shared" si="6"/>
        <v>10572</v>
      </c>
      <c r="N32" s="278"/>
      <c r="O32" s="278">
        <v>6709</v>
      </c>
      <c r="P32" s="278">
        <v>3863</v>
      </c>
      <c r="Q32" s="298">
        <f t="shared" si="7"/>
        <v>17</v>
      </c>
      <c r="R32" s="278"/>
      <c r="S32" s="278">
        <v>4</v>
      </c>
      <c r="T32" s="278">
        <v>13</v>
      </c>
      <c r="U32" s="298">
        <f t="shared" si="8"/>
        <v>1978</v>
      </c>
      <c r="V32" s="278"/>
      <c r="W32" s="278">
        <v>1978</v>
      </c>
      <c r="X32" s="278"/>
      <c r="Y32" s="298">
        <f t="shared" si="9"/>
        <v>0</v>
      </c>
      <c r="Z32" s="278"/>
      <c r="AA32" s="278"/>
      <c r="AB32" s="278"/>
      <c r="AC32" s="298">
        <f t="shared" si="10"/>
        <v>677</v>
      </c>
      <c r="AD32" s="278"/>
      <c r="AE32" s="278">
        <v>677</v>
      </c>
      <c r="AF32" s="278"/>
      <c r="AG32" s="278">
        <v>996</v>
      </c>
      <c r="AH32" s="278"/>
      <c r="AI32" s="298">
        <f t="shared" si="11"/>
        <v>0</v>
      </c>
      <c r="AJ32" s="278"/>
      <c r="AK32" s="278"/>
      <c r="AL32" s="278"/>
      <c r="AM32" s="298">
        <f t="shared" si="12"/>
        <v>14240</v>
      </c>
      <c r="AN32" s="298">
        <f t="shared" si="13"/>
        <v>11712</v>
      </c>
      <c r="AO32" s="278"/>
      <c r="AP32" s="278">
        <v>10572</v>
      </c>
      <c r="AQ32" s="278"/>
      <c r="AR32" s="278"/>
      <c r="AS32" s="278"/>
      <c r="AT32" s="278">
        <v>149</v>
      </c>
      <c r="AU32" s="278">
        <v>991</v>
      </c>
      <c r="AV32" s="298">
        <f t="shared" si="14"/>
        <v>543</v>
      </c>
      <c r="AW32" s="278"/>
      <c r="AX32" s="278"/>
      <c r="AY32" s="278">
        <v>10</v>
      </c>
      <c r="AZ32" s="278"/>
      <c r="BA32" s="278"/>
      <c r="BB32" s="278">
        <v>528</v>
      </c>
      <c r="BC32" s="278">
        <v>5</v>
      </c>
      <c r="BD32" s="298">
        <f t="shared" si="15"/>
        <v>0</v>
      </c>
      <c r="BE32" s="278"/>
      <c r="BF32" s="278"/>
      <c r="BG32" s="278"/>
      <c r="BH32" s="278"/>
      <c r="BI32" s="278"/>
      <c r="BJ32" s="278"/>
      <c r="BK32" s="278"/>
      <c r="BL32" s="298">
        <f t="shared" si="16"/>
        <v>0</v>
      </c>
      <c r="BM32" s="278"/>
      <c r="BN32" s="278"/>
      <c r="BO32" s="278"/>
      <c r="BP32" s="278"/>
      <c r="BQ32" s="278"/>
      <c r="BR32" s="278"/>
      <c r="BS32" s="278"/>
      <c r="BT32" s="298">
        <f t="shared" si="17"/>
        <v>0</v>
      </c>
      <c r="BU32" s="278"/>
      <c r="BV32" s="278"/>
      <c r="BW32" s="278"/>
      <c r="BX32" s="278"/>
      <c r="BY32" s="278"/>
      <c r="BZ32" s="278"/>
      <c r="CA32" s="278"/>
      <c r="CB32" s="298">
        <f t="shared" si="18"/>
        <v>0</v>
      </c>
      <c r="CC32" s="278"/>
      <c r="CD32" s="278"/>
      <c r="CE32" s="278"/>
      <c r="CF32" s="278"/>
      <c r="CG32" s="278"/>
      <c r="CH32" s="278"/>
      <c r="CI32" s="278"/>
      <c r="CJ32" s="298">
        <f t="shared" si="19"/>
        <v>1978</v>
      </c>
      <c r="CK32" s="278"/>
      <c r="CL32" s="278"/>
      <c r="CM32" s="278"/>
      <c r="CN32" s="278">
        <v>1978</v>
      </c>
      <c r="CO32" s="278"/>
      <c r="CP32" s="278"/>
      <c r="CQ32" s="278"/>
      <c r="CR32" s="298">
        <f t="shared" si="20"/>
        <v>0</v>
      </c>
      <c r="CS32" s="278"/>
      <c r="CT32" s="278"/>
      <c r="CU32" s="278"/>
      <c r="CV32" s="278"/>
      <c r="CW32" s="278"/>
      <c r="CX32" s="278"/>
      <c r="CY32" s="278"/>
      <c r="CZ32" s="298">
        <f t="shared" si="21"/>
        <v>7</v>
      </c>
      <c r="DA32" s="278"/>
      <c r="DB32" s="278">
        <v>7</v>
      </c>
      <c r="DC32" s="278"/>
      <c r="DD32" s="298">
        <f t="shared" si="22"/>
        <v>0</v>
      </c>
      <c r="DE32" s="278"/>
      <c r="DF32" s="278"/>
      <c r="DG32" s="278"/>
      <c r="DH32" s="278"/>
      <c r="DI32" s="278"/>
      <c r="DJ32" s="278"/>
      <c r="DK32" s="278"/>
    </row>
    <row r="33" spans="1:115" s="267" customFormat="1" ht="13.5">
      <c r="A33" s="416" t="s">
        <v>358</v>
      </c>
      <c r="B33" s="416">
        <v>4421</v>
      </c>
      <c r="C33" s="416" t="s">
        <v>428</v>
      </c>
      <c r="D33" s="298">
        <f t="shared" si="2"/>
        <v>9579</v>
      </c>
      <c r="E33" s="278">
        <v>6117</v>
      </c>
      <c r="F33" s="278">
        <v>3462</v>
      </c>
      <c r="G33" s="298">
        <f t="shared" si="3"/>
        <v>9579</v>
      </c>
      <c r="H33" s="298">
        <f t="shared" si="4"/>
        <v>8617</v>
      </c>
      <c r="I33" s="298">
        <f t="shared" si="5"/>
        <v>0</v>
      </c>
      <c r="J33" s="278"/>
      <c r="K33" s="278"/>
      <c r="L33" s="278"/>
      <c r="M33" s="298">
        <f t="shared" si="6"/>
        <v>7302</v>
      </c>
      <c r="N33" s="278"/>
      <c r="O33" s="278">
        <v>4967</v>
      </c>
      <c r="P33" s="278">
        <v>2335</v>
      </c>
      <c r="Q33" s="298">
        <f t="shared" si="7"/>
        <v>291</v>
      </c>
      <c r="R33" s="278"/>
      <c r="S33" s="278">
        <v>258</v>
      </c>
      <c r="T33" s="278">
        <v>33</v>
      </c>
      <c r="U33" s="298">
        <f t="shared" si="8"/>
        <v>947</v>
      </c>
      <c r="V33" s="278"/>
      <c r="W33" s="278">
        <v>892</v>
      </c>
      <c r="X33" s="278">
        <v>55</v>
      </c>
      <c r="Y33" s="298">
        <f t="shared" si="9"/>
        <v>0</v>
      </c>
      <c r="Z33" s="278"/>
      <c r="AA33" s="278"/>
      <c r="AB33" s="278"/>
      <c r="AC33" s="298">
        <f t="shared" si="10"/>
        <v>77</v>
      </c>
      <c r="AD33" s="278"/>
      <c r="AE33" s="278"/>
      <c r="AF33" s="278">
        <v>77</v>
      </c>
      <c r="AG33" s="278">
        <v>962</v>
      </c>
      <c r="AH33" s="278"/>
      <c r="AI33" s="298">
        <f t="shared" si="11"/>
        <v>0</v>
      </c>
      <c r="AJ33" s="278"/>
      <c r="AK33" s="278"/>
      <c r="AL33" s="278"/>
      <c r="AM33" s="298">
        <f t="shared" si="12"/>
        <v>9579</v>
      </c>
      <c r="AN33" s="298">
        <f t="shared" si="13"/>
        <v>8100</v>
      </c>
      <c r="AO33" s="278"/>
      <c r="AP33" s="278">
        <v>7302</v>
      </c>
      <c r="AQ33" s="278"/>
      <c r="AR33" s="278"/>
      <c r="AS33" s="278"/>
      <c r="AT33" s="278"/>
      <c r="AU33" s="278">
        <v>798</v>
      </c>
      <c r="AV33" s="298">
        <f t="shared" si="14"/>
        <v>882</v>
      </c>
      <c r="AW33" s="278"/>
      <c r="AX33" s="278"/>
      <c r="AY33" s="278">
        <v>291</v>
      </c>
      <c r="AZ33" s="278">
        <v>352</v>
      </c>
      <c r="BA33" s="278"/>
      <c r="BB33" s="278">
        <v>77</v>
      </c>
      <c r="BC33" s="278">
        <v>162</v>
      </c>
      <c r="BD33" s="298">
        <f t="shared" si="15"/>
        <v>0</v>
      </c>
      <c r="BE33" s="278"/>
      <c r="BF33" s="278"/>
      <c r="BG33" s="278"/>
      <c r="BH33" s="278"/>
      <c r="BI33" s="278"/>
      <c r="BJ33" s="278"/>
      <c r="BK33" s="278"/>
      <c r="BL33" s="298">
        <f t="shared" si="16"/>
        <v>0</v>
      </c>
      <c r="BM33" s="278"/>
      <c r="BN33" s="278"/>
      <c r="BO33" s="278"/>
      <c r="BP33" s="278"/>
      <c r="BQ33" s="278"/>
      <c r="BR33" s="278"/>
      <c r="BS33" s="278"/>
      <c r="BT33" s="298">
        <f t="shared" si="17"/>
        <v>0</v>
      </c>
      <c r="BU33" s="278"/>
      <c r="BV33" s="278"/>
      <c r="BW33" s="278"/>
      <c r="BX33" s="278"/>
      <c r="BY33" s="278"/>
      <c r="BZ33" s="278"/>
      <c r="CA33" s="278"/>
      <c r="CB33" s="298">
        <f t="shared" si="18"/>
        <v>0</v>
      </c>
      <c r="CC33" s="278"/>
      <c r="CD33" s="278"/>
      <c r="CE33" s="278"/>
      <c r="CF33" s="278"/>
      <c r="CG33" s="278"/>
      <c r="CH33" s="278"/>
      <c r="CI33" s="278"/>
      <c r="CJ33" s="298">
        <f t="shared" si="19"/>
        <v>267</v>
      </c>
      <c r="CK33" s="278"/>
      <c r="CL33" s="278"/>
      <c r="CM33" s="278"/>
      <c r="CN33" s="278">
        <v>267</v>
      </c>
      <c r="CO33" s="278"/>
      <c r="CP33" s="278"/>
      <c r="CQ33" s="278"/>
      <c r="CR33" s="298">
        <f t="shared" si="20"/>
        <v>0</v>
      </c>
      <c r="CS33" s="278"/>
      <c r="CT33" s="278"/>
      <c r="CU33" s="278"/>
      <c r="CV33" s="278"/>
      <c r="CW33" s="278"/>
      <c r="CX33" s="278"/>
      <c r="CY33" s="278"/>
      <c r="CZ33" s="298">
        <f t="shared" si="21"/>
        <v>330</v>
      </c>
      <c r="DA33" s="278">
        <v>328</v>
      </c>
      <c r="DB33" s="278"/>
      <c r="DC33" s="278">
        <v>2</v>
      </c>
      <c r="DD33" s="298">
        <f t="shared" si="22"/>
        <v>0</v>
      </c>
      <c r="DE33" s="278"/>
      <c r="DF33" s="278"/>
      <c r="DG33" s="278"/>
      <c r="DH33" s="278"/>
      <c r="DI33" s="278"/>
      <c r="DJ33" s="278"/>
      <c r="DK33" s="278"/>
    </row>
    <row r="34" spans="1:115" s="267" customFormat="1" ht="13.5">
      <c r="A34" s="416" t="s">
        <v>358</v>
      </c>
      <c r="B34" s="416">
        <v>4422</v>
      </c>
      <c r="C34" s="416" t="s">
        <v>429</v>
      </c>
      <c r="D34" s="298">
        <f t="shared" si="2"/>
        <v>2369</v>
      </c>
      <c r="E34" s="278">
        <v>1491</v>
      </c>
      <c r="F34" s="278">
        <v>878</v>
      </c>
      <c r="G34" s="298">
        <f t="shared" si="3"/>
        <v>2369</v>
      </c>
      <c r="H34" s="298">
        <f t="shared" si="4"/>
        <v>2170</v>
      </c>
      <c r="I34" s="298">
        <f t="shared" si="5"/>
        <v>0</v>
      </c>
      <c r="J34" s="278"/>
      <c r="K34" s="278"/>
      <c r="L34" s="278"/>
      <c r="M34" s="298">
        <f t="shared" si="6"/>
        <v>1756</v>
      </c>
      <c r="N34" s="278"/>
      <c r="O34" s="278">
        <v>1106</v>
      </c>
      <c r="P34" s="278">
        <v>650</v>
      </c>
      <c r="Q34" s="298">
        <f t="shared" si="7"/>
        <v>81</v>
      </c>
      <c r="R34" s="278"/>
      <c r="S34" s="278">
        <v>74</v>
      </c>
      <c r="T34" s="278">
        <v>7</v>
      </c>
      <c r="U34" s="298">
        <f t="shared" si="8"/>
        <v>323</v>
      </c>
      <c r="V34" s="278"/>
      <c r="W34" s="278">
        <v>303</v>
      </c>
      <c r="X34" s="278">
        <v>20</v>
      </c>
      <c r="Y34" s="298">
        <f t="shared" si="9"/>
        <v>0</v>
      </c>
      <c r="Z34" s="278"/>
      <c r="AA34" s="278"/>
      <c r="AB34" s="278"/>
      <c r="AC34" s="298">
        <f t="shared" si="10"/>
        <v>10</v>
      </c>
      <c r="AD34" s="278"/>
      <c r="AE34" s="278">
        <v>8</v>
      </c>
      <c r="AF34" s="278">
        <v>2</v>
      </c>
      <c r="AG34" s="278">
        <v>199</v>
      </c>
      <c r="AH34" s="278"/>
      <c r="AI34" s="298">
        <f t="shared" si="11"/>
        <v>0</v>
      </c>
      <c r="AJ34" s="278"/>
      <c r="AK34" s="278"/>
      <c r="AL34" s="278"/>
      <c r="AM34" s="298">
        <f t="shared" si="12"/>
        <v>2369</v>
      </c>
      <c r="AN34" s="298">
        <f t="shared" si="13"/>
        <v>1914</v>
      </c>
      <c r="AO34" s="278"/>
      <c r="AP34" s="278">
        <v>1756</v>
      </c>
      <c r="AQ34" s="278"/>
      <c r="AR34" s="278"/>
      <c r="AS34" s="278"/>
      <c r="AT34" s="278"/>
      <c r="AU34" s="278">
        <v>158</v>
      </c>
      <c r="AV34" s="298">
        <f t="shared" si="14"/>
        <v>292</v>
      </c>
      <c r="AW34" s="278"/>
      <c r="AX34" s="278"/>
      <c r="AY34" s="278">
        <v>81</v>
      </c>
      <c r="AZ34" s="278">
        <v>169</v>
      </c>
      <c r="BA34" s="278"/>
      <c r="BB34" s="278">
        <v>10</v>
      </c>
      <c r="BC34" s="278">
        <v>32</v>
      </c>
      <c r="BD34" s="298">
        <f t="shared" si="15"/>
        <v>0</v>
      </c>
      <c r="BE34" s="278"/>
      <c r="BF34" s="278"/>
      <c r="BG34" s="278"/>
      <c r="BH34" s="278"/>
      <c r="BI34" s="278"/>
      <c r="BJ34" s="278"/>
      <c r="BK34" s="278"/>
      <c r="BL34" s="298">
        <f t="shared" si="16"/>
        <v>0</v>
      </c>
      <c r="BM34" s="278"/>
      <c r="BN34" s="278"/>
      <c r="BO34" s="278"/>
      <c r="BP34" s="278"/>
      <c r="BQ34" s="278"/>
      <c r="BR34" s="278"/>
      <c r="BS34" s="278"/>
      <c r="BT34" s="298">
        <f t="shared" si="17"/>
        <v>0</v>
      </c>
      <c r="BU34" s="278"/>
      <c r="BV34" s="278"/>
      <c r="BW34" s="278"/>
      <c r="BX34" s="278"/>
      <c r="BY34" s="278"/>
      <c r="BZ34" s="278"/>
      <c r="CA34" s="278"/>
      <c r="CB34" s="298">
        <f t="shared" si="18"/>
        <v>0</v>
      </c>
      <c r="CC34" s="278"/>
      <c r="CD34" s="278"/>
      <c r="CE34" s="278"/>
      <c r="CF34" s="278"/>
      <c r="CG34" s="278"/>
      <c r="CH34" s="278"/>
      <c r="CI34" s="278"/>
      <c r="CJ34" s="298">
        <f t="shared" si="19"/>
        <v>64</v>
      </c>
      <c r="CK34" s="278"/>
      <c r="CL34" s="278"/>
      <c r="CM34" s="278"/>
      <c r="CN34" s="278">
        <v>56</v>
      </c>
      <c r="CO34" s="278"/>
      <c r="CP34" s="278"/>
      <c r="CQ34" s="278">
        <v>8</v>
      </c>
      <c r="CR34" s="298">
        <f t="shared" si="20"/>
        <v>0</v>
      </c>
      <c r="CS34" s="278"/>
      <c r="CT34" s="278"/>
      <c r="CU34" s="278"/>
      <c r="CV34" s="278"/>
      <c r="CW34" s="278"/>
      <c r="CX34" s="278"/>
      <c r="CY34" s="278"/>
      <c r="CZ34" s="298">
        <f t="shared" si="21"/>
        <v>99</v>
      </c>
      <c r="DA34" s="278">
        <v>98</v>
      </c>
      <c r="DB34" s="278"/>
      <c r="DC34" s="278">
        <v>1</v>
      </c>
      <c r="DD34" s="298">
        <f t="shared" si="22"/>
        <v>0</v>
      </c>
      <c r="DE34" s="278"/>
      <c r="DF34" s="278"/>
      <c r="DG34" s="278"/>
      <c r="DH34" s="278"/>
      <c r="DI34" s="278"/>
      <c r="DJ34" s="278"/>
      <c r="DK34" s="278"/>
    </row>
    <row r="35" spans="1:115" s="267" customFormat="1" ht="13.5">
      <c r="A35" s="416" t="s">
        <v>358</v>
      </c>
      <c r="B35" s="416">
        <v>4423</v>
      </c>
      <c r="C35" s="416" t="s">
        <v>430</v>
      </c>
      <c r="D35" s="298">
        <f t="shared" si="2"/>
        <v>15955</v>
      </c>
      <c r="E35" s="278">
        <v>12019</v>
      </c>
      <c r="F35" s="278">
        <v>3936</v>
      </c>
      <c r="G35" s="298">
        <f t="shared" si="3"/>
        <v>15955</v>
      </c>
      <c r="H35" s="298">
        <f t="shared" si="4"/>
        <v>15590</v>
      </c>
      <c r="I35" s="298">
        <f t="shared" si="5"/>
        <v>0</v>
      </c>
      <c r="J35" s="278"/>
      <c r="K35" s="278"/>
      <c r="L35" s="278"/>
      <c r="M35" s="298">
        <f t="shared" si="6"/>
        <v>12433</v>
      </c>
      <c r="N35" s="278"/>
      <c r="O35" s="278">
        <v>8739</v>
      </c>
      <c r="P35" s="278">
        <v>3694</v>
      </c>
      <c r="Q35" s="298">
        <f t="shared" si="7"/>
        <v>0</v>
      </c>
      <c r="R35" s="278"/>
      <c r="S35" s="278"/>
      <c r="T35" s="278"/>
      <c r="U35" s="298">
        <f t="shared" si="8"/>
        <v>2582</v>
      </c>
      <c r="V35" s="278"/>
      <c r="W35" s="278">
        <v>2582</v>
      </c>
      <c r="X35" s="278"/>
      <c r="Y35" s="298">
        <f t="shared" si="9"/>
        <v>0</v>
      </c>
      <c r="Z35" s="278"/>
      <c r="AA35" s="278"/>
      <c r="AB35" s="278"/>
      <c r="AC35" s="298">
        <f t="shared" si="10"/>
        <v>575</v>
      </c>
      <c r="AD35" s="278"/>
      <c r="AE35" s="278">
        <v>336</v>
      </c>
      <c r="AF35" s="278">
        <v>239</v>
      </c>
      <c r="AG35" s="278">
        <v>365</v>
      </c>
      <c r="AH35" s="278"/>
      <c r="AI35" s="298">
        <f t="shared" si="11"/>
        <v>0</v>
      </c>
      <c r="AJ35" s="278"/>
      <c r="AK35" s="278"/>
      <c r="AL35" s="278"/>
      <c r="AM35" s="298">
        <f t="shared" si="12"/>
        <v>15955</v>
      </c>
      <c r="AN35" s="298">
        <f t="shared" si="13"/>
        <v>12444</v>
      </c>
      <c r="AO35" s="278"/>
      <c r="AP35" s="278">
        <v>12433</v>
      </c>
      <c r="AQ35" s="278"/>
      <c r="AR35" s="278"/>
      <c r="AS35" s="278"/>
      <c r="AT35" s="278"/>
      <c r="AU35" s="278">
        <v>11</v>
      </c>
      <c r="AV35" s="298">
        <f t="shared" si="14"/>
        <v>884</v>
      </c>
      <c r="AW35" s="278"/>
      <c r="AX35" s="278"/>
      <c r="AY35" s="278"/>
      <c r="AZ35" s="278"/>
      <c r="BA35" s="278"/>
      <c r="BB35" s="278">
        <v>575</v>
      </c>
      <c r="BC35" s="278">
        <v>309</v>
      </c>
      <c r="BD35" s="298">
        <f t="shared" si="15"/>
        <v>0</v>
      </c>
      <c r="BE35" s="278"/>
      <c r="BF35" s="278"/>
      <c r="BG35" s="278"/>
      <c r="BH35" s="278"/>
      <c r="BI35" s="278"/>
      <c r="BJ35" s="278"/>
      <c r="BK35" s="278"/>
      <c r="BL35" s="298">
        <f t="shared" si="16"/>
        <v>0</v>
      </c>
      <c r="BM35" s="278"/>
      <c r="BN35" s="278"/>
      <c r="BO35" s="278"/>
      <c r="BP35" s="278"/>
      <c r="BQ35" s="278"/>
      <c r="BR35" s="278"/>
      <c r="BS35" s="278"/>
      <c r="BT35" s="298">
        <f t="shared" si="17"/>
        <v>0</v>
      </c>
      <c r="BU35" s="278"/>
      <c r="BV35" s="278"/>
      <c r="BW35" s="278"/>
      <c r="BX35" s="278"/>
      <c r="BY35" s="278"/>
      <c r="BZ35" s="278"/>
      <c r="CA35" s="278"/>
      <c r="CB35" s="298">
        <f t="shared" si="18"/>
        <v>0</v>
      </c>
      <c r="CC35" s="278"/>
      <c r="CD35" s="278"/>
      <c r="CE35" s="278"/>
      <c r="CF35" s="278"/>
      <c r="CG35" s="278"/>
      <c r="CH35" s="278"/>
      <c r="CI35" s="278"/>
      <c r="CJ35" s="298">
        <f t="shared" si="19"/>
        <v>1035</v>
      </c>
      <c r="CK35" s="278"/>
      <c r="CL35" s="278"/>
      <c r="CM35" s="278"/>
      <c r="CN35" s="278">
        <v>1033</v>
      </c>
      <c r="CO35" s="278"/>
      <c r="CP35" s="278"/>
      <c r="CQ35" s="278">
        <v>2</v>
      </c>
      <c r="CR35" s="298">
        <f t="shared" si="20"/>
        <v>0</v>
      </c>
      <c r="CS35" s="278"/>
      <c r="CT35" s="278"/>
      <c r="CU35" s="278"/>
      <c r="CV35" s="278"/>
      <c r="CW35" s="278"/>
      <c r="CX35" s="278"/>
      <c r="CY35" s="278"/>
      <c r="CZ35" s="298">
        <f t="shared" si="21"/>
        <v>1551</v>
      </c>
      <c r="DA35" s="278">
        <v>1549</v>
      </c>
      <c r="DB35" s="278"/>
      <c r="DC35" s="278">
        <v>2</v>
      </c>
      <c r="DD35" s="298">
        <f t="shared" si="22"/>
        <v>41</v>
      </c>
      <c r="DE35" s="278"/>
      <c r="DF35" s="278"/>
      <c r="DG35" s="278"/>
      <c r="DH35" s="278"/>
      <c r="DI35" s="278"/>
      <c r="DJ35" s="278"/>
      <c r="DK35" s="278">
        <v>41</v>
      </c>
    </row>
    <row r="36" spans="1:115" s="267" customFormat="1" ht="13.5">
      <c r="A36" s="416" t="s">
        <v>358</v>
      </c>
      <c r="B36" s="416">
        <v>4424</v>
      </c>
      <c r="C36" s="416" t="s">
        <v>431</v>
      </c>
      <c r="D36" s="298">
        <f t="shared" si="2"/>
        <v>2116</v>
      </c>
      <c r="E36" s="278">
        <v>1076</v>
      </c>
      <c r="F36" s="278">
        <v>1040</v>
      </c>
      <c r="G36" s="298">
        <f t="shared" si="3"/>
        <v>2116</v>
      </c>
      <c r="H36" s="298">
        <f t="shared" si="4"/>
        <v>1919</v>
      </c>
      <c r="I36" s="298">
        <f t="shared" si="5"/>
        <v>0</v>
      </c>
      <c r="J36" s="278"/>
      <c r="K36" s="278"/>
      <c r="L36" s="278"/>
      <c r="M36" s="298">
        <f t="shared" si="6"/>
        <v>1686</v>
      </c>
      <c r="N36" s="278"/>
      <c r="O36" s="278">
        <v>871</v>
      </c>
      <c r="P36" s="278">
        <v>815</v>
      </c>
      <c r="Q36" s="298">
        <f t="shared" si="7"/>
        <v>40</v>
      </c>
      <c r="R36" s="278"/>
      <c r="S36" s="278">
        <v>37</v>
      </c>
      <c r="T36" s="278">
        <v>3</v>
      </c>
      <c r="U36" s="298">
        <f t="shared" si="8"/>
        <v>175</v>
      </c>
      <c r="V36" s="278"/>
      <c r="W36" s="278">
        <v>157</v>
      </c>
      <c r="X36" s="278">
        <v>18</v>
      </c>
      <c r="Y36" s="298">
        <f t="shared" si="9"/>
        <v>1</v>
      </c>
      <c r="Z36" s="278"/>
      <c r="AA36" s="278">
        <v>1</v>
      </c>
      <c r="AB36" s="278"/>
      <c r="AC36" s="298">
        <f t="shared" si="10"/>
        <v>17</v>
      </c>
      <c r="AD36" s="278"/>
      <c r="AE36" s="278">
        <v>10</v>
      </c>
      <c r="AF36" s="278">
        <v>7</v>
      </c>
      <c r="AG36" s="278">
        <v>197</v>
      </c>
      <c r="AH36" s="278"/>
      <c r="AI36" s="298">
        <f t="shared" si="11"/>
        <v>0</v>
      </c>
      <c r="AJ36" s="278"/>
      <c r="AK36" s="278"/>
      <c r="AL36" s="278"/>
      <c r="AM36" s="298">
        <f t="shared" si="12"/>
        <v>2116</v>
      </c>
      <c r="AN36" s="298">
        <f t="shared" si="13"/>
        <v>1858</v>
      </c>
      <c r="AO36" s="278"/>
      <c r="AP36" s="278">
        <v>1686</v>
      </c>
      <c r="AQ36" s="278"/>
      <c r="AR36" s="278"/>
      <c r="AS36" s="278"/>
      <c r="AT36" s="278"/>
      <c r="AU36" s="278">
        <v>172</v>
      </c>
      <c r="AV36" s="298">
        <f t="shared" si="14"/>
        <v>172</v>
      </c>
      <c r="AW36" s="278"/>
      <c r="AX36" s="278"/>
      <c r="AY36" s="278">
        <v>7</v>
      </c>
      <c r="AZ36" s="278">
        <v>134</v>
      </c>
      <c r="BA36" s="278">
        <v>1</v>
      </c>
      <c r="BB36" s="278">
        <v>17</v>
      </c>
      <c r="BC36" s="278">
        <v>13</v>
      </c>
      <c r="BD36" s="298">
        <f t="shared" si="15"/>
        <v>0</v>
      </c>
      <c r="BE36" s="278"/>
      <c r="BF36" s="278"/>
      <c r="BG36" s="278"/>
      <c r="BH36" s="278"/>
      <c r="BI36" s="278"/>
      <c r="BJ36" s="278"/>
      <c r="BK36" s="278"/>
      <c r="BL36" s="298">
        <f t="shared" si="16"/>
        <v>0</v>
      </c>
      <c r="BM36" s="278"/>
      <c r="BN36" s="278"/>
      <c r="BO36" s="278"/>
      <c r="BP36" s="278"/>
      <c r="BQ36" s="278"/>
      <c r="BR36" s="278"/>
      <c r="BS36" s="278"/>
      <c r="BT36" s="298">
        <f t="shared" si="17"/>
        <v>0</v>
      </c>
      <c r="BU36" s="278"/>
      <c r="BV36" s="278"/>
      <c r="BW36" s="278"/>
      <c r="BX36" s="278"/>
      <c r="BY36" s="278"/>
      <c r="BZ36" s="278"/>
      <c r="CA36" s="278"/>
      <c r="CB36" s="298">
        <f t="shared" si="18"/>
        <v>0</v>
      </c>
      <c r="CC36" s="278"/>
      <c r="CD36" s="278"/>
      <c r="CE36" s="278"/>
      <c r="CF36" s="278"/>
      <c r="CG36" s="278"/>
      <c r="CH36" s="278"/>
      <c r="CI36" s="278"/>
      <c r="CJ36" s="298">
        <f t="shared" si="19"/>
        <v>41</v>
      </c>
      <c r="CK36" s="278"/>
      <c r="CL36" s="278"/>
      <c r="CM36" s="278">
        <v>33</v>
      </c>
      <c r="CN36" s="278"/>
      <c r="CO36" s="278"/>
      <c r="CP36" s="278"/>
      <c r="CQ36" s="278">
        <v>8</v>
      </c>
      <c r="CR36" s="298">
        <f t="shared" si="20"/>
        <v>0</v>
      </c>
      <c r="CS36" s="278"/>
      <c r="CT36" s="278"/>
      <c r="CU36" s="278"/>
      <c r="CV36" s="278"/>
      <c r="CW36" s="278"/>
      <c r="CX36" s="278"/>
      <c r="CY36" s="278"/>
      <c r="CZ36" s="298">
        <f t="shared" si="21"/>
        <v>45</v>
      </c>
      <c r="DA36" s="278">
        <v>41</v>
      </c>
      <c r="DB36" s="278"/>
      <c r="DC36" s="278">
        <v>4</v>
      </c>
      <c r="DD36" s="298">
        <f t="shared" si="22"/>
        <v>0</v>
      </c>
      <c r="DE36" s="278"/>
      <c r="DF36" s="278"/>
      <c r="DG36" s="278"/>
      <c r="DH36" s="278"/>
      <c r="DI36" s="278"/>
      <c r="DJ36" s="278"/>
      <c r="DK36" s="278"/>
    </row>
    <row r="37" spans="1:115" s="267" customFormat="1" ht="13.5">
      <c r="A37" s="416" t="s">
        <v>358</v>
      </c>
      <c r="B37" s="416">
        <v>4444</v>
      </c>
      <c r="C37" s="416" t="s">
        <v>432</v>
      </c>
      <c r="D37" s="298">
        <f t="shared" si="2"/>
        <v>1825</v>
      </c>
      <c r="E37" s="278">
        <v>1575</v>
      </c>
      <c r="F37" s="278">
        <v>250</v>
      </c>
      <c r="G37" s="298">
        <f t="shared" si="3"/>
        <v>1825</v>
      </c>
      <c r="H37" s="298">
        <f t="shared" si="4"/>
        <v>1757</v>
      </c>
      <c r="I37" s="298">
        <f t="shared" si="5"/>
        <v>0</v>
      </c>
      <c r="J37" s="278"/>
      <c r="K37" s="278"/>
      <c r="L37" s="278"/>
      <c r="M37" s="298">
        <f t="shared" si="6"/>
        <v>1366</v>
      </c>
      <c r="N37" s="278"/>
      <c r="O37" s="278">
        <v>1152</v>
      </c>
      <c r="P37" s="278">
        <v>214</v>
      </c>
      <c r="Q37" s="298">
        <f t="shared" si="7"/>
        <v>36</v>
      </c>
      <c r="R37" s="278"/>
      <c r="S37" s="278">
        <v>35</v>
      </c>
      <c r="T37" s="278">
        <v>1</v>
      </c>
      <c r="U37" s="298">
        <f t="shared" si="8"/>
        <v>309</v>
      </c>
      <c r="V37" s="278">
        <v>2</v>
      </c>
      <c r="W37" s="278">
        <v>307</v>
      </c>
      <c r="X37" s="278"/>
      <c r="Y37" s="298">
        <f t="shared" si="9"/>
        <v>0</v>
      </c>
      <c r="Z37" s="278"/>
      <c r="AA37" s="278"/>
      <c r="AB37" s="278"/>
      <c r="AC37" s="298">
        <f t="shared" si="10"/>
        <v>46</v>
      </c>
      <c r="AD37" s="278">
        <v>1</v>
      </c>
      <c r="AE37" s="278">
        <v>44</v>
      </c>
      <c r="AF37" s="278">
        <v>1</v>
      </c>
      <c r="AG37" s="278">
        <v>68</v>
      </c>
      <c r="AH37" s="278"/>
      <c r="AI37" s="298">
        <f t="shared" si="11"/>
        <v>0</v>
      </c>
      <c r="AJ37" s="278"/>
      <c r="AK37" s="278"/>
      <c r="AL37" s="278"/>
      <c r="AM37" s="298">
        <f t="shared" si="12"/>
        <v>1825</v>
      </c>
      <c r="AN37" s="298">
        <f t="shared" si="13"/>
        <v>1429</v>
      </c>
      <c r="AO37" s="278"/>
      <c r="AP37" s="278">
        <v>1366</v>
      </c>
      <c r="AQ37" s="278"/>
      <c r="AR37" s="278"/>
      <c r="AS37" s="278"/>
      <c r="AT37" s="278"/>
      <c r="AU37" s="278">
        <v>63</v>
      </c>
      <c r="AV37" s="298">
        <f t="shared" si="14"/>
        <v>219</v>
      </c>
      <c r="AW37" s="278"/>
      <c r="AX37" s="278"/>
      <c r="AY37" s="278">
        <v>36</v>
      </c>
      <c r="AZ37" s="278">
        <v>132</v>
      </c>
      <c r="BA37" s="278"/>
      <c r="BB37" s="278">
        <v>46</v>
      </c>
      <c r="BC37" s="278">
        <v>5</v>
      </c>
      <c r="BD37" s="298">
        <f t="shared" si="15"/>
        <v>0</v>
      </c>
      <c r="BE37" s="278"/>
      <c r="BF37" s="278"/>
      <c r="BG37" s="278"/>
      <c r="BH37" s="278"/>
      <c r="BI37" s="278"/>
      <c r="BJ37" s="278"/>
      <c r="BK37" s="278"/>
      <c r="BL37" s="298">
        <f t="shared" si="16"/>
        <v>0</v>
      </c>
      <c r="BM37" s="278"/>
      <c r="BN37" s="278"/>
      <c r="BO37" s="278"/>
      <c r="BP37" s="278"/>
      <c r="BQ37" s="278"/>
      <c r="BR37" s="278"/>
      <c r="BS37" s="278"/>
      <c r="BT37" s="298">
        <f t="shared" si="17"/>
        <v>0</v>
      </c>
      <c r="BU37" s="278"/>
      <c r="BV37" s="278"/>
      <c r="BW37" s="278"/>
      <c r="BX37" s="278"/>
      <c r="BY37" s="278"/>
      <c r="BZ37" s="278"/>
      <c r="CA37" s="278"/>
      <c r="CB37" s="298">
        <f t="shared" si="18"/>
        <v>0</v>
      </c>
      <c r="CC37" s="278"/>
      <c r="CD37" s="278"/>
      <c r="CE37" s="278"/>
      <c r="CF37" s="278"/>
      <c r="CG37" s="278"/>
      <c r="CH37" s="278"/>
      <c r="CI37" s="278"/>
      <c r="CJ37" s="298">
        <f t="shared" si="19"/>
        <v>177</v>
      </c>
      <c r="CK37" s="278"/>
      <c r="CL37" s="278"/>
      <c r="CM37" s="278"/>
      <c r="CN37" s="278">
        <v>177</v>
      </c>
      <c r="CO37" s="278"/>
      <c r="CP37" s="278"/>
      <c r="CQ37" s="278"/>
      <c r="CR37" s="298">
        <f t="shared" si="20"/>
        <v>0</v>
      </c>
      <c r="CS37" s="278"/>
      <c r="CT37" s="278"/>
      <c r="CU37" s="278"/>
      <c r="CV37" s="278"/>
      <c r="CW37" s="278"/>
      <c r="CX37" s="278"/>
      <c r="CY37" s="278"/>
      <c r="CZ37" s="298">
        <f t="shared" si="21"/>
        <v>0</v>
      </c>
      <c r="DA37" s="278"/>
      <c r="DB37" s="278"/>
      <c r="DC37" s="278"/>
      <c r="DD37" s="298">
        <f t="shared" si="22"/>
        <v>0</v>
      </c>
      <c r="DE37" s="278"/>
      <c r="DF37" s="278"/>
      <c r="DG37" s="278"/>
      <c r="DH37" s="278"/>
      <c r="DI37" s="278"/>
      <c r="DJ37" s="278"/>
      <c r="DK37" s="278"/>
    </row>
    <row r="38" spans="1:115" s="267" customFormat="1" ht="13.5">
      <c r="A38" s="416" t="s">
        <v>358</v>
      </c>
      <c r="B38" s="416">
        <v>4445</v>
      </c>
      <c r="C38" s="416" t="s">
        <v>433</v>
      </c>
      <c r="D38" s="298">
        <f t="shared" si="2"/>
        <v>8421</v>
      </c>
      <c r="E38" s="278">
        <v>7179</v>
      </c>
      <c r="F38" s="278">
        <v>1242</v>
      </c>
      <c r="G38" s="298">
        <f t="shared" si="3"/>
        <v>8421</v>
      </c>
      <c r="H38" s="298">
        <f t="shared" si="4"/>
        <v>8089</v>
      </c>
      <c r="I38" s="298">
        <f t="shared" si="5"/>
        <v>0</v>
      </c>
      <c r="J38" s="278"/>
      <c r="K38" s="278"/>
      <c r="L38" s="278"/>
      <c r="M38" s="298">
        <f t="shared" si="6"/>
        <v>6717</v>
      </c>
      <c r="N38" s="278"/>
      <c r="O38" s="278">
        <v>5699</v>
      </c>
      <c r="P38" s="278">
        <v>1018</v>
      </c>
      <c r="Q38" s="298">
        <f t="shared" si="7"/>
        <v>186</v>
      </c>
      <c r="R38" s="278">
        <v>2</v>
      </c>
      <c r="S38" s="278">
        <v>169</v>
      </c>
      <c r="T38" s="278">
        <v>15</v>
      </c>
      <c r="U38" s="298">
        <f t="shared" si="8"/>
        <v>1034</v>
      </c>
      <c r="V38" s="278">
        <v>7</v>
      </c>
      <c r="W38" s="278">
        <v>985</v>
      </c>
      <c r="X38" s="278">
        <v>42</v>
      </c>
      <c r="Y38" s="298">
        <f t="shared" si="9"/>
        <v>0</v>
      </c>
      <c r="Z38" s="278"/>
      <c r="AA38" s="278"/>
      <c r="AB38" s="278"/>
      <c r="AC38" s="298">
        <f t="shared" si="10"/>
        <v>152</v>
      </c>
      <c r="AD38" s="278">
        <v>2</v>
      </c>
      <c r="AE38" s="278">
        <v>138</v>
      </c>
      <c r="AF38" s="278">
        <v>12</v>
      </c>
      <c r="AG38" s="278">
        <v>332</v>
      </c>
      <c r="AH38" s="278"/>
      <c r="AI38" s="298">
        <f t="shared" si="11"/>
        <v>0</v>
      </c>
      <c r="AJ38" s="278"/>
      <c r="AK38" s="278"/>
      <c r="AL38" s="278"/>
      <c r="AM38" s="298">
        <f t="shared" si="12"/>
        <v>8421</v>
      </c>
      <c r="AN38" s="298">
        <f t="shared" si="13"/>
        <v>7017</v>
      </c>
      <c r="AO38" s="278"/>
      <c r="AP38" s="278">
        <v>6717</v>
      </c>
      <c r="AQ38" s="278"/>
      <c r="AR38" s="278"/>
      <c r="AS38" s="278"/>
      <c r="AT38" s="278"/>
      <c r="AU38" s="278">
        <v>300</v>
      </c>
      <c r="AV38" s="298">
        <f t="shared" si="14"/>
        <v>887</v>
      </c>
      <c r="AW38" s="278"/>
      <c r="AX38" s="278"/>
      <c r="AY38" s="278">
        <v>186</v>
      </c>
      <c r="AZ38" s="278">
        <v>517</v>
      </c>
      <c r="BA38" s="278"/>
      <c r="BB38" s="278">
        <v>152</v>
      </c>
      <c r="BC38" s="278">
        <v>32</v>
      </c>
      <c r="BD38" s="298">
        <f t="shared" si="15"/>
        <v>0</v>
      </c>
      <c r="BE38" s="278"/>
      <c r="BF38" s="278"/>
      <c r="BG38" s="278"/>
      <c r="BH38" s="278"/>
      <c r="BI38" s="278"/>
      <c r="BJ38" s="278"/>
      <c r="BK38" s="278"/>
      <c r="BL38" s="298">
        <f t="shared" si="16"/>
        <v>0</v>
      </c>
      <c r="BM38" s="278"/>
      <c r="BN38" s="278"/>
      <c r="BO38" s="278"/>
      <c r="BP38" s="278"/>
      <c r="BQ38" s="278"/>
      <c r="BR38" s="278"/>
      <c r="BS38" s="278"/>
      <c r="BT38" s="298">
        <f t="shared" si="17"/>
        <v>0</v>
      </c>
      <c r="BU38" s="278"/>
      <c r="BV38" s="278"/>
      <c r="BW38" s="278"/>
      <c r="BX38" s="278"/>
      <c r="BY38" s="278"/>
      <c r="BZ38" s="278"/>
      <c r="CA38" s="278"/>
      <c r="CB38" s="298">
        <f t="shared" si="18"/>
        <v>0</v>
      </c>
      <c r="CC38" s="278"/>
      <c r="CD38" s="278"/>
      <c r="CE38" s="278"/>
      <c r="CF38" s="278"/>
      <c r="CG38" s="278"/>
      <c r="CH38" s="278"/>
      <c r="CI38" s="278"/>
      <c r="CJ38" s="298">
        <f t="shared" si="19"/>
        <v>517</v>
      </c>
      <c r="CK38" s="278"/>
      <c r="CL38" s="278"/>
      <c r="CM38" s="278"/>
      <c r="CN38" s="278">
        <v>517</v>
      </c>
      <c r="CO38" s="278"/>
      <c r="CP38" s="278"/>
      <c r="CQ38" s="278"/>
      <c r="CR38" s="298">
        <f t="shared" si="20"/>
        <v>0</v>
      </c>
      <c r="CS38" s="278"/>
      <c r="CT38" s="278"/>
      <c r="CU38" s="278"/>
      <c r="CV38" s="278"/>
      <c r="CW38" s="278"/>
      <c r="CX38" s="278"/>
      <c r="CY38" s="278"/>
      <c r="CZ38" s="298">
        <f t="shared" si="21"/>
        <v>0</v>
      </c>
      <c r="DA38" s="278"/>
      <c r="DB38" s="278"/>
      <c r="DC38" s="278"/>
      <c r="DD38" s="298">
        <f t="shared" si="22"/>
        <v>0</v>
      </c>
      <c r="DE38" s="278"/>
      <c r="DF38" s="278"/>
      <c r="DG38" s="278"/>
      <c r="DH38" s="278"/>
      <c r="DI38" s="278"/>
      <c r="DJ38" s="278"/>
      <c r="DK38" s="278"/>
    </row>
    <row r="39" spans="1:115" s="267" customFormat="1" ht="13.5">
      <c r="A39" s="416" t="s">
        <v>358</v>
      </c>
      <c r="B39" s="416">
        <v>4501</v>
      </c>
      <c r="C39" s="416" t="s">
        <v>434</v>
      </c>
      <c r="D39" s="298">
        <f t="shared" si="2"/>
        <v>5346</v>
      </c>
      <c r="E39" s="278">
        <v>3972</v>
      </c>
      <c r="F39" s="278">
        <v>1374</v>
      </c>
      <c r="G39" s="298">
        <f t="shared" si="3"/>
        <v>5346</v>
      </c>
      <c r="H39" s="298">
        <f t="shared" si="4"/>
        <v>4569</v>
      </c>
      <c r="I39" s="298">
        <f t="shared" si="5"/>
        <v>0</v>
      </c>
      <c r="J39" s="278"/>
      <c r="K39" s="278"/>
      <c r="L39" s="278"/>
      <c r="M39" s="298">
        <f t="shared" si="6"/>
        <v>3762</v>
      </c>
      <c r="N39" s="278"/>
      <c r="O39" s="278">
        <v>2883</v>
      </c>
      <c r="P39" s="278">
        <v>879</v>
      </c>
      <c r="Q39" s="298">
        <f t="shared" si="7"/>
        <v>90</v>
      </c>
      <c r="R39" s="278">
        <v>2</v>
      </c>
      <c r="S39" s="278">
        <v>83</v>
      </c>
      <c r="T39" s="278">
        <v>5</v>
      </c>
      <c r="U39" s="298">
        <f t="shared" si="8"/>
        <v>652</v>
      </c>
      <c r="V39" s="278">
        <v>7</v>
      </c>
      <c r="W39" s="278">
        <v>627</v>
      </c>
      <c r="X39" s="278">
        <v>18</v>
      </c>
      <c r="Y39" s="298">
        <f t="shared" si="9"/>
        <v>0</v>
      </c>
      <c r="Z39" s="278"/>
      <c r="AA39" s="278"/>
      <c r="AB39" s="278"/>
      <c r="AC39" s="298">
        <f t="shared" si="10"/>
        <v>65</v>
      </c>
      <c r="AD39" s="278">
        <v>1</v>
      </c>
      <c r="AE39" s="278">
        <v>60</v>
      </c>
      <c r="AF39" s="278">
        <v>4</v>
      </c>
      <c r="AG39" s="278">
        <v>777</v>
      </c>
      <c r="AH39" s="278"/>
      <c r="AI39" s="298">
        <f t="shared" si="11"/>
        <v>0</v>
      </c>
      <c r="AJ39" s="278"/>
      <c r="AK39" s="278"/>
      <c r="AL39" s="278"/>
      <c r="AM39" s="298">
        <f t="shared" si="12"/>
        <v>5346</v>
      </c>
      <c r="AN39" s="298">
        <f t="shared" si="13"/>
        <v>4502</v>
      </c>
      <c r="AO39" s="278"/>
      <c r="AP39" s="278">
        <v>3762</v>
      </c>
      <c r="AQ39" s="278"/>
      <c r="AR39" s="278"/>
      <c r="AS39" s="278"/>
      <c r="AT39" s="278"/>
      <c r="AU39" s="278">
        <v>740</v>
      </c>
      <c r="AV39" s="298">
        <f t="shared" si="14"/>
        <v>492</v>
      </c>
      <c r="AW39" s="278"/>
      <c r="AX39" s="278"/>
      <c r="AY39" s="278">
        <v>91</v>
      </c>
      <c r="AZ39" s="278">
        <v>299</v>
      </c>
      <c r="BA39" s="278"/>
      <c r="BB39" s="278">
        <v>65</v>
      </c>
      <c r="BC39" s="278">
        <v>37</v>
      </c>
      <c r="BD39" s="298">
        <f t="shared" si="15"/>
        <v>0</v>
      </c>
      <c r="BE39" s="278"/>
      <c r="BF39" s="278"/>
      <c r="BG39" s="278"/>
      <c r="BH39" s="278"/>
      <c r="BI39" s="278"/>
      <c r="BJ39" s="278"/>
      <c r="BK39" s="278"/>
      <c r="BL39" s="298">
        <f t="shared" si="16"/>
        <v>0</v>
      </c>
      <c r="BM39" s="278"/>
      <c r="BN39" s="278"/>
      <c r="BO39" s="278"/>
      <c r="BP39" s="278"/>
      <c r="BQ39" s="278"/>
      <c r="BR39" s="278"/>
      <c r="BS39" s="278"/>
      <c r="BT39" s="298">
        <f t="shared" si="17"/>
        <v>0</v>
      </c>
      <c r="BU39" s="278"/>
      <c r="BV39" s="278"/>
      <c r="BW39" s="278"/>
      <c r="BX39" s="278"/>
      <c r="BY39" s="278"/>
      <c r="BZ39" s="278"/>
      <c r="CA39" s="278"/>
      <c r="CB39" s="298">
        <f t="shared" si="18"/>
        <v>0</v>
      </c>
      <c r="CC39" s="278"/>
      <c r="CD39" s="278"/>
      <c r="CE39" s="278"/>
      <c r="CF39" s="278"/>
      <c r="CG39" s="278"/>
      <c r="CH39" s="278"/>
      <c r="CI39" s="278"/>
      <c r="CJ39" s="298">
        <f t="shared" si="19"/>
        <v>352</v>
      </c>
      <c r="CK39" s="278"/>
      <c r="CL39" s="278"/>
      <c r="CM39" s="278"/>
      <c r="CN39" s="278">
        <v>352</v>
      </c>
      <c r="CO39" s="278"/>
      <c r="CP39" s="278"/>
      <c r="CQ39" s="278"/>
      <c r="CR39" s="298">
        <f t="shared" si="20"/>
        <v>0</v>
      </c>
      <c r="CS39" s="278"/>
      <c r="CT39" s="278"/>
      <c r="CU39" s="278"/>
      <c r="CV39" s="278"/>
      <c r="CW39" s="278"/>
      <c r="CX39" s="278"/>
      <c r="CY39" s="278"/>
      <c r="CZ39" s="298">
        <f t="shared" si="21"/>
        <v>0</v>
      </c>
      <c r="DA39" s="278"/>
      <c r="DB39" s="278"/>
      <c r="DC39" s="278"/>
      <c r="DD39" s="298">
        <f t="shared" si="22"/>
        <v>0</v>
      </c>
      <c r="DE39" s="278"/>
      <c r="DF39" s="278"/>
      <c r="DG39" s="278"/>
      <c r="DH39" s="278"/>
      <c r="DI39" s="278"/>
      <c r="DJ39" s="278"/>
      <c r="DK39" s="278"/>
    </row>
    <row r="40" spans="1:115" s="267" customFormat="1" ht="13.5">
      <c r="A40" s="416" t="s">
        <v>358</v>
      </c>
      <c r="B40" s="416">
        <v>4505</v>
      </c>
      <c r="C40" s="416" t="s">
        <v>435</v>
      </c>
      <c r="D40" s="298">
        <f t="shared" si="2"/>
        <v>8408</v>
      </c>
      <c r="E40" s="278">
        <v>6483</v>
      </c>
      <c r="F40" s="278">
        <v>1925</v>
      </c>
      <c r="G40" s="298">
        <f t="shared" si="3"/>
        <v>8408</v>
      </c>
      <c r="H40" s="298">
        <f t="shared" si="4"/>
        <v>7495</v>
      </c>
      <c r="I40" s="298">
        <f t="shared" si="5"/>
        <v>0</v>
      </c>
      <c r="J40" s="278"/>
      <c r="K40" s="278"/>
      <c r="L40" s="278"/>
      <c r="M40" s="298">
        <f t="shared" si="6"/>
        <v>6272</v>
      </c>
      <c r="N40" s="278"/>
      <c r="O40" s="278">
        <v>4954</v>
      </c>
      <c r="P40" s="278">
        <v>1318</v>
      </c>
      <c r="Q40" s="298">
        <f t="shared" si="7"/>
        <v>156</v>
      </c>
      <c r="R40" s="278">
        <v>3</v>
      </c>
      <c r="S40" s="278">
        <v>137</v>
      </c>
      <c r="T40" s="278">
        <v>16</v>
      </c>
      <c r="U40" s="298">
        <f t="shared" si="8"/>
        <v>945</v>
      </c>
      <c r="V40" s="278">
        <v>7</v>
      </c>
      <c r="W40" s="278">
        <v>895</v>
      </c>
      <c r="X40" s="278">
        <v>43</v>
      </c>
      <c r="Y40" s="298">
        <f t="shared" si="9"/>
        <v>0</v>
      </c>
      <c r="Z40" s="278"/>
      <c r="AA40" s="278"/>
      <c r="AB40" s="278"/>
      <c r="AC40" s="298">
        <f t="shared" si="10"/>
        <v>122</v>
      </c>
      <c r="AD40" s="278">
        <v>2</v>
      </c>
      <c r="AE40" s="278">
        <v>107</v>
      </c>
      <c r="AF40" s="278">
        <v>13</v>
      </c>
      <c r="AG40" s="278">
        <v>913</v>
      </c>
      <c r="AH40" s="278"/>
      <c r="AI40" s="298">
        <f t="shared" si="11"/>
        <v>0</v>
      </c>
      <c r="AJ40" s="278"/>
      <c r="AK40" s="278"/>
      <c r="AL40" s="278"/>
      <c r="AM40" s="298">
        <f t="shared" si="12"/>
        <v>8408</v>
      </c>
      <c r="AN40" s="298">
        <f t="shared" si="13"/>
        <v>7140</v>
      </c>
      <c r="AO40" s="278"/>
      <c r="AP40" s="278">
        <v>6272</v>
      </c>
      <c r="AQ40" s="278"/>
      <c r="AR40" s="278"/>
      <c r="AS40" s="278"/>
      <c r="AT40" s="278"/>
      <c r="AU40" s="278">
        <v>868</v>
      </c>
      <c r="AV40" s="298">
        <f t="shared" si="14"/>
        <v>731</v>
      </c>
      <c r="AW40" s="278"/>
      <c r="AX40" s="278"/>
      <c r="AY40" s="278">
        <v>156</v>
      </c>
      <c r="AZ40" s="278">
        <v>408</v>
      </c>
      <c r="BA40" s="278"/>
      <c r="BB40" s="278">
        <v>122</v>
      </c>
      <c r="BC40" s="278">
        <v>45</v>
      </c>
      <c r="BD40" s="298">
        <f t="shared" si="15"/>
        <v>0</v>
      </c>
      <c r="BE40" s="278"/>
      <c r="BF40" s="278"/>
      <c r="BG40" s="278"/>
      <c r="BH40" s="278"/>
      <c r="BI40" s="278"/>
      <c r="BJ40" s="278"/>
      <c r="BK40" s="278"/>
      <c r="BL40" s="298">
        <f t="shared" si="16"/>
        <v>0</v>
      </c>
      <c r="BM40" s="278"/>
      <c r="BN40" s="278"/>
      <c r="BO40" s="278"/>
      <c r="BP40" s="278"/>
      <c r="BQ40" s="278"/>
      <c r="BR40" s="278"/>
      <c r="BS40" s="278"/>
      <c r="BT40" s="298">
        <f t="shared" si="17"/>
        <v>0</v>
      </c>
      <c r="BU40" s="278"/>
      <c r="BV40" s="278"/>
      <c r="BW40" s="278"/>
      <c r="BX40" s="278"/>
      <c r="BY40" s="278"/>
      <c r="BZ40" s="278"/>
      <c r="CA40" s="278"/>
      <c r="CB40" s="298">
        <f t="shared" si="18"/>
        <v>0</v>
      </c>
      <c r="CC40" s="278"/>
      <c r="CD40" s="278"/>
      <c r="CE40" s="278"/>
      <c r="CF40" s="278"/>
      <c r="CG40" s="278"/>
      <c r="CH40" s="278"/>
      <c r="CI40" s="278"/>
      <c r="CJ40" s="298">
        <f t="shared" si="19"/>
        <v>537</v>
      </c>
      <c r="CK40" s="278"/>
      <c r="CL40" s="278"/>
      <c r="CM40" s="278"/>
      <c r="CN40" s="278">
        <v>537</v>
      </c>
      <c r="CO40" s="278"/>
      <c r="CP40" s="278"/>
      <c r="CQ40" s="278"/>
      <c r="CR40" s="298">
        <f t="shared" si="20"/>
        <v>0</v>
      </c>
      <c r="CS40" s="278"/>
      <c r="CT40" s="278"/>
      <c r="CU40" s="278"/>
      <c r="CV40" s="278"/>
      <c r="CW40" s="278"/>
      <c r="CX40" s="278"/>
      <c r="CY40" s="278"/>
      <c r="CZ40" s="298">
        <f t="shared" si="21"/>
        <v>0</v>
      </c>
      <c r="DA40" s="278"/>
      <c r="DB40" s="278"/>
      <c r="DC40" s="278"/>
      <c r="DD40" s="298">
        <f t="shared" si="22"/>
        <v>0</v>
      </c>
      <c r="DE40" s="278"/>
      <c r="DF40" s="278"/>
      <c r="DG40" s="278"/>
      <c r="DH40" s="278"/>
      <c r="DI40" s="278"/>
      <c r="DJ40" s="278"/>
      <c r="DK40" s="278"/>
    </row>
    <row r="41" spans="1:115" s="267" customFormat="1" ht="13.5">
      <c r="A41" s="416" t="s">
        <v>358</v>
      </c>
      <c r="B41" s="416">
        <v>4581</v>
      </c>
      <c r="C41" s="416" t="s">
        <v>436</v>
      </c>
      <c r="D41" s="298">
        <f t="shared" si="2"/>
        <v>4744</v>
      </c>
      <c r="E41" s="278">
        <v>4036</v>
      </c>
      <c r="F41" s="278">
        <v>708</v>
      </c>
      <c r="G41" s="298">
        <f t="shared" si="3"/>
        <v>4744</v>
      </c>
      <c r="H41" s="298">
        <f t="shared" si="4"/>
        <v>4487</v>
      </c>
      <c r="I41" s="298">
        <f t="shared" si="5"/>
        <v>0</v>
      </c>
      <c r="J41" s="278"/>
      <c r="K41" s="278"/>
      <c r="L41" s="278"/>
      <c r="M41" s="298">
        <f t="shared" si="6"/>
        <v>3216</v>
      </c>
      <c r="N41" s="278"/>
      <c r="O41" s="278">
        <v>3016</v>
      </c>
      <c r="P41" s="278">
        <v>200</v>
      </c>
      <c r="Q41" s="298">
        <f t="shared" si="7"/>
        <v>862</v>
      </c>
      <c r="R41" s="278"/>
      <c r="S41" s="278">
        <v>767</v>
      </c>
      <c r="T41" s="278">
        <v>95</v>
      </c>
      <c r="U41" s="298">
        <f t="shared" si="8"/>
        <v>0</v>
      </c>
      <c r="V41" s="278"/>
      <c r="W41" s="278"/>
      <c r="X41" s="278"/>
      <c r="Y41" s="298">
        <f t="shared" si="9"/>
        <v>0</v>
      </c>
      <c r="Z41" s="278"/>
      <c r="AA41" s="278"/>
      <c r="AB41" s="278"/>
      <c r="AC41" s="298">
        <f t="shared" si="10"/>
        <v>409</v>
      </c>
      <c r="AD41" s="278"/>
      <c r="AE41" s="278">
        <v>253</v>
      </c>
      <c r="AF41" s="278">
        <v>156</v>
      </c>
      <c r="AG41" s="278">
        <v>257</v>
      </c>
      <c r="AH41" s="278"/>
      <c r="AI41" s="298">
        <f t="shared" si="11"/>
        <v>1</v>
      </c>
      <c r="AJ41" s="278"/>
      <c r="AK41" s="278">
        <v>1</v>
      </c>
      <c r="AL41" s="278"/>
      <c r="AM41" s="298">
        <f t="shared" si="12"/>
        <v>4744</v>
      </c>
      <c r="AN41" s="298">
        <f t="shared" si="13"/>
        <v>3321</v>
      </c>
      <c r="AO41" s="278"/>
      <c r="AP41" s="278">
        <v>3216</v>
      </c>
      <c r="AQ41" s="278"/>
      <c r="AR41" s="278"/>
      <c r="AS41" s="278"/>
      <c r="AT41" s="278"/>
      <c r="AU41" s="278">
        <v>105</v>
      </c>
      <c r="AV41" s="298">
        <f t="shared" si="14"/>
        <v>0</v>
      </c>
      <c r="AW41" s="278"/>
      <c r="AX41" s="278"/>
      <c r="AY41" s="278"/>
      <c r="AZ41" s="278"/>
      <c r="BA41" s="278"/>
      <c r="BB41" s="278"/>
      <c r="BC41" s="278"/>
      <c r="BD41" s="298">
        <f t="shared" si="15"/>
        <v>0</v>
      </c>
      <c r="BE41" s="278"/>
      <c r="BF41" s="278"/>
      <c r="BG41" s="278"/>
      <c r="BH41" s="278"/>
      <c r="BI41" s="278"/>
      <c r="BJ41" s="278"/>
      <c r="BK41" s="278"/>
      <c r="BL41" s="298">
        <f t="shared" si="16"/>
        <v>0</v>
      </c>
      <c r="BM41" s="278"/>
      <c r="BN41" s="278"/>
      <c r="BO41" s="278"/>
      <c r="BP41" s="278"/>
      <c r="BQ41" s="278"/>
      <c r="BR41" s="278"/>
      <c r="BS41" s="278"/>
      <c r="BT41" s="298">
        <f t="shared" si="17"/>
        <v>0</v>
      </c>
      <c r="BU41" s="278"/>
      <c r="BV41" s="278"/>
      <c r="BW41" s="278"/>
      <c r="BX41" s="278"/>
      <c r="BY41" s="278"/>
      <c r="BZ41" s="278"/>
      <c r="CA41" s="278"/>
      <c r="CB41" s="298">
        <f t="shared" si="18"/>
        <v>0</v>
      </c>
      <c r="CC41" s="278"/>
      <c r="CD41" s="278"/>
      <c r="CE41" s="278"/>
      <c r="CF41" s="278"/>
      <c r="CG41" s="278"/>
      <c r="CH41" s="278"/>
      <c r="CI41" s="278"/>
      <c r="CJ41" s="298">
        <f t="shared" si="19"/>
        <v>1271</v>
      </c>
      <c r="CK41" s="278"/>
      <c r="CL41" s="278"/>
      <c r="CM41" s="278">
        <v>862</v>
      </c>
      <c r="CN41" s="278"/>
      <c r="CO41" s="278"/>
      <c r="CP41" s="278">
        <v>409</v>
      </c>
      <c r="CQ41" s="278"/>
      <c r="CR41" s="298">
        <f t="shared" si="20"/>
        <v>0</v>
      </c>
      <c r="CS41" s="278"/>
      <c r="CT41" s="278"/>
      <c r="CU41" s="278"/>
      <c r="CV41" s="278"/>
      <c r="CW41" s="278"/>
      <c r="CX41" s="278"/>
      <c r="CY41" s="278"/>
      <c r="CZ41" s="298">
        <f t="shared" si="21"/>
        <v>0</v>
      </c>
      <c r="DA41" s="278"/>
      <c r="DB41" s="278"/>
      <c r="DC41" s="278"/>
      <c r="DD41" s="298">
        <f t="shared" si="22"/>
        <v>152</v>
      </c>
      <c r="DE41" s="278"/>
      <c r="DF41" s="278"/>
      <c r="DG41" s="278"/>
      <c r="DH41" s="278"/>
      <c r="DI41" s="278"/>
      <c r="DJ41" s="278"/>
      <c r="DK41" s="278">
        <v>152</v>
      </c>
    </row>
    <row r="42" spans="1:115" s="267" customFormat="1" ht="13.5">
      <c r="A42" s="416" t="s">
        <v>358</v>
      </c>
      <c r="B42" s="416">
        <v>4603</v>
      </c>
      <c r="C42" s="416" t="s">
        <v>437</v>
      </c>
      <c r="D42" s="298">
        <f t="shared" si="2"/>
        <v>2980</v>
      </c>
      <c r="E42" s="278">
        <v>2380</v>
      </c>
      <c r="F42" s="278">
        <v>600</v>
      </c>
      <c r="G42" s="298">
        <f t="shared" si="3"/>
        <v>2980</v>
      </c>
      <c r="H42" s="298">
        <f t="shared" si="4"/>
        <v>2793</v>
      </c>
      <c r="I42" s="298">
        <f t="shared" si="5"/>
        <v>0</v>
      </c>
      <c r="J42" s="278"/>
      <c r="K42" s="278"/>
      <c r="L42" s="278"/>
      <c r="M42" s="298">
        <f t="shared" si="6"/>
        <v>2351</v>
      </c>
      <c r="N42" s="278"/>
      <c r="O42" s="278">
        <v>1971</v>
      </c>
      <c r="P42" s="278">
        <v>380</v>
      </c>
      <c r="Q42" s="298">
        <f t="shared" si="7"/>
        <v>311</v>
      </c>
      <c r="R42" s="278"/>
      <c r="S42" s="278">
        <v>261</v>
      </c>
      <c r="T42" s="278">
        <v>50</v>
      </c>
      <c r="U42" s="298">
        <f t="shared" si="8"/>
        <v>66</v>
      </c>
      <c r="V42" s="278">
        <v>45</v>
      </c>
      <c r="W42" s="278">
        <v>18</v>
      </c>
      <c r="X42" s="278">
        <v>3</v>
      </c>
      <c r="Y42" s="298">
        <f t="shared" si="9"/>
        <v>0</v>
      </c>
      <c r="Z42" s="278"/>
      <c r="AA42" s="278"/>
      <c r="AB42" s="278"/>
      <c r="AC42" s="298">
        <f t="shared" si="10"/>
        <v>65</v>
      </c>
      <c r="AD42" s="278"/>
      <c r="AE42" s="278">
        <v>47</v>
      </c>
      <c r="AF42" s="278">
        <v>18</v>
      </c>
      <c r="AG42" s="278">
        <v>187</v>
      </c>
      <c r="AH42" s="278"/>
      <c r="AI42" s="298">
        <f t="shared" si="11"/>
        <v>1</v>
      </c>
      <c r="AJ42" s="278">
        <v>1</v>
      </c>
      <c r="AK42" s="278"/>
      <c r="AL42" s="278"/>
      <c r="AM42" s="298">
        <f t="shared" si="12"/>
        <v>2980</v>
      </c>
      <c r="AN42" s="298">
        <f t="shared" si="13"/>
        <v>2493</v>
      </c>
      <c r="AO42" s="278"/>
      <c r="AP42" s="278">
        <v>2351</v>
      </c>
      <c r="AQ42" s="278"/>
      <c r="AR42" s="278"/>
      <c r="AS42" s="278"/>
      <c r="AT42" s="278"/>
      <c r="AU42" s="278">
        <v>142</v>
      </c>
      <c r="AV42" s="298">
        <f t="shared" si="14"/>
        <v>419</v>
      </c>
      <c r="AW42" s="278"/>
      <c r="AX42" s="278"/>
      <c r="AY42" s="278">
        <v>311</v>
      </c>
      <c r="AZ42" s="278"/>
      <c r="BA42" s="278"/>
      <c r="BB42" s="278">
        <v>65</v>
      </c>
      <c r="BC42" s="278">
        <v>43</v>
      </c>
      <c r="BD42" s="298">
        <f t="shared" si="15"/>
        <v>0</v>
      </c>
      <c r="BE42" s="278"/>
      <c r="BF42" s="278"/>
      <c r="BG42" s="278"/>
      <c r="BH42" s="278"/>
      <c r="BI42" s="278"/>
      <c r="BJ42" s="278"/>
      <c r="BK42" s="278"/>
      <c r="BL42" s="298">
        <f t="shared" si="16"/>
        <v>0</v>
      </c>
      <c r="BM42" s="278"/>
      <c r="BN42" s="278"/>
      <c r="BO42" s="278"/>
      <c r="BP42" s="278"/>
      <c r="BQ42" s="278"/>
      <c r="BR42" s="278"/>
      <c r="BS42" s="278"/>
      <c r="BT42" s="298">
        <f t="shared" si="17"/>
        <v>0</v>
      </c>
      <c r="BU42" s="278"/>
      <c r="BV42" s="278"/>
      <c r="BW42" s="278"/>
      <c r="BX42" s="278"/>
      <c r="BY42" s="278"/>
      <c r="BZ42" s="278"/>
      <c r="CA42" s="278"/>
      <c r="CB42" s="298">
        <f t="shared" si="18"/>
        <v>0</v>
      </c>
      <c r="CC42" s="278"/>
      <c r="CD42" s="278"/>
      <c r="CE42" s="278"/>
      <c r="CF42" s="278"/>
      <c r="CG42" s="278"/>
      <c r="CH42" s="278"/>
      <c r="CI42" s="278"/>
      <c r="CJ42" s="298">
        <f t="shared" si="19"/>
        <v>23</v>
      </c>
      <c r="CK42" s="278"/>
      <c r="CL42" s="278"/>
      <c r="CM42" s="278"/>
      <c r="CN42" s="278">
        <v>21</v>
      </c>
      <c r="CO42" s="278"/>
      <c r="CP42" s="278"/>
      <c r="CQ42" s="278">
        <v>2</v>
      </c>
      <c r="CR42" s="298">
        <f t="shared" si="20"/>
        <v>0</v>
      </c>
      <c r="CS42" s="278"/>
      <c r="CT42" s="278"/>
      <c r="CU42" s="278"/>
      <c r="CV42" s="278"/>
      <c r="CW42" s="278"/>
      <c r="CX42" s="278"/>
      <c r="CY42" s="278"/>
      <c r="CZ42" s="298">
        <f t="shared" si="21"/>
        <v>45</v>
      </c>
      <c r="DA42" s="278">
        <v>45</v>
      </c>
      <c r="DB42" s="278"/>
      <c r="DC42" s="278"/>
      <c r="DD42" s="298">
        <f t="shared" si="22"/>
        <v>0</v>
      </c>
      <c r="DE42" s="278"/>
      <c r="DF42" s="278"/>
      <c r="DG42" s="278"/>
      <c r="DH42" s="278"/>
      <c r="DI42" s="278"/>
      <c r="DJ42" s="278"/>
      <c r="DK42" s="278"/>
    </row>
    <row r="43" spans="1:115" s="267" customFormat="1" ht="13.5">
      <c r="A43" s="416" t="s">
        <v>358</v>
      </c>
      <c r="B43" s="416">
        <v>4606</v>
      </c>
      <c r="C43" s="416" t="s">
        <v>438</v>
      </c>
      <c r="D43" s="298">
        <f t="shared" si="2"/>
        <v>5849</v>
      </c>
      <c r="E43" s="278">
        <v>4285</v>
      </c>
      <c r="F43" s="278">
        <v>1564</v>
      </c>
      <c r="G43" s="298">
        <f t="shared" si="3"/>
        <v>5849</v>
      </c>
      <c r="H43" s="298">
        <f t="shared" si="4"/>
        <v>4629</v>
      </c>
      <c r="I43" s="298">
        <f t="shared" si="5"/>
        <v>0</v>
      </c>
      <c r="J43" s="278"/>
      <c r="K43" s="278"/>
      <c r="L43" s="278"/>
      <c r="M43" s="298">
        <f t="shared" si="6"/>
        <v>3768</v>
      </c>
      <c r="N43" s="278"/>
      <c r="O43" s="278">
        <v>3351</v>
      </c>
      <c r="P43" s="278">
        <v>417</v>
      </c>
      <c r="Q43" s="298">
        <f t="shared" si="7"/>
        <v>127</v>
      </c>
      <c r="R43" s="278"/>
      <c r="S43" s="278">
        <v>101</v>
      </c>
      <c r="T43" s="278">
        <v>26</v>
      </c>
      <c r="U43" s="298">
        <f t="shared" si="8"/>
        <v>734</v>
      </c>
      <c r="V43" s="278"/>
      <c r="W43" s="278">
        <v>734</v>
      </c>
      <c r="X43" s="278"/>
      <c r="Y43" s="298">
        <f t="shared" si="9"/>
        <v>0</v>
      </c>
      <c r="Z43" s="278"/>
      <c r="AA43" s="278"/>
      <c r="AB43" s="278"/>
      <c r="AC43" s="298">
        <f t="shared" si="10"/>
        <v>0</v>
      </c>
      <c r="AD43" s="278"/>
      <c r="AE43" s="278"/>
      <c r="AF43" s="278"/>
      <c r="AG43" s="278">
        <v>1220</v>
      </c>
      <c r="AH43" s="278"/>
      <c r="AI43" s="298">
        <f t="shared" si="11"/>
        <v>0</v>
      </c>
      <c r="AJ43" s="278"/>
      <c r="AK43" s="278"/>
      <c r="AL43" s="278"/>
      <c r="AM43" s="298">
        <f t="shared" si="12"/>
        <v>5849</v>
      </c>
      <c r="AN43" s="298">
        <f t="shared" si="13"/>
        <v>4816</v>
      </c>
      <c r="AO43" s="278"/>
      <c r="AP43" s="278">
        <v>3768</v>
      </c>
      <c r="AQ43" s="278"/>
      <c r="AR43" s="278"/>
      <c r="AS43" s="278"/>
      <c r="AT43" s="278"/>
      <c r="AU43" s="278">
        <v>1048</v>
      </c>
      <c r="AV43" s="298">
        <f t="shared" si="14"/>
        <v>74</v>
      </c>
      <c r="AW43" s="278"/>
      <c r="AX43" s="278"/>
      <c r="AY43" s="278"/>
      <c r="AZ43" s="278"/>
      <c r="BA43" s="278"/>
      <c r="BB43" s="278"/>
      <c r="BC43" s="278">
        <v>74</v>
      </c>
      <c r="BD43" s="298">
        <f t="shared" si="15"/>
        <v>0</v>
      </c>
      <c r="BE43" s="278"/>
      <c r="BF43" s="278"/>
      <c r="BG43" s="278"/>
      <c r="BH43" s="278"/>
      <c r="BI43" s="278"/>
      <c r="BJ43" s="278"/>
      <c r="BK43" s="278"/>
      <c r="BL43" s="298">
        <f t="shared" si="16"/>
        <v>0</v>
      </c>
      <c r="BM43" s="278"/>
      <c r="BN43" s="278"/>
      <c r="BO43" s="278"/>
      <c r="BP43" s="278"/>
      <c r="BQ43" s="278"/>
      <c r="BR43" s="278"/>
      <c r="BS43" s="278"/>
      <c r="BT43" s="298">
        <f t="shared" si="17"/>
        <v>0</v>
      </c>
      <c r="BU43" s="278"/>
      <c r="BV43" s="278"/>
      <c r="BW43" s="278"/>
      <c r="BX43" s="278"/>
      <c r="BY43" s="278"/>
      <c r="BZ43" s="278"/>
      <c r="CA43" s="278"/>
      <c r="CB43" s="298">
        <f t="shared" si="18"/>
        <v>0</v>
      </c>
      <c r="CC43" s="278"/>
      <c r="CD43" s="278"/>
      <c r="CE43" s="278"/>
      <c r="CF43" s="278"/>
      <c r="CG43" s="278"/>
      <c r="CH43" s="278"/>
      <c r="CI43" s="278"/>
      <c r="CJ43" s="298">
        <f t="shared" si="19"/>
        <v>441</v>
      </c>
      <c r="CK43" s="278"/>
      <c r="CL43" s="278"/>
      <c r="CM43" s="278">
        <v>127</v>
      </c>
      <c r="CN43" s="278">
        <v>240</v>
      </c>
      <c r="CO43" s="278"/>
      <c r="CP43" s="278"/>
      <c r="CQ43" s="278">
        <v>74</v>
      </c>
      <c r="CR43" s="298">
        <f t="shared" si="20"/>
        <v>0</v>
      </c>
      <c r="CS43" s="278"/>
      <c r="CT43" s="278"/>
      <c r="CU43" s="278"/>
      <c r="CV43" s="278"/>
      <c r="CW43" s="278"/>
      <c r="CX43" s="278"/>
      <c r="CY43" s="278"/>
      <c r="CZ43" s="298">
        <f t="shared" si="21"/>
        <v>518</v>
      </c>
      <c r="DA43" s="278">
        <v>494</v>
      </c>
      <c r="DB43" s="278"/>
      <c r="DC43" s="278">
        <v>24</v>
      </c>
      <c r="DD43" s="298">
        <f t="shared" si="22"/>
        <v>0</v>
      </c>
      <c r="DE43" s="278"/>
      <c r="DF43" s="278"/>
      <c r="DG43" s="278"/>
      <c r="DH43" s="278"/>
      <c r="DI43" s="278"/>
      <c r="DJ43" s="278"/>
      <c r="DK43" s="278"/>
    </row>
    <row r="44" spans="1:115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</row>
    <row r="45" spans="1:115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</row>
    <row r="46" spans="1:115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</row>
    <row r="47" spans="1:115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</row>
    <row r="48" spans="1:115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</row>
    <row r="49" spans="1:115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</row>
    <row r="50" spans="1:115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</row>
    <row r="51" spans="1:115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</row>
    <row r="52" spans="1:115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</row>
    <row r="53" spans="1:115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</row>
    <row r="54" spans="1:115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</row>
    <row r="55" spans="1:115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43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6" t="s">
        <v>21</v>
      </c>
      <c r="B2" s="348" t="s">
        <v>304</v>
      </c>
      <c r="C2" s="350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7"/>
      <c r="B3" s="349"/>
      <c r="C3" s="351"/>
      <c r="D3" s="8" t="s">
        <v>7</v>
      </c>
      <c r="E3" s="31" t="s">
        <v>70</v>
      </c>
      <c r="F3" s="352" t="s">
        <v>71</v>
      </c>
      <c r="G3" s="306"/>
      <c r="H3" s="306"/>
      <c r="I3" s="306"/>
      <c r="J3" s="306"/>
      <c r="K3" s="306"/>
      <c r="L3" s="306"/>
      <c r="M3" s="307"/>
      <c r="N3" s="350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50" t="s">
        <v>70</v>
      </c>
      <c r="AA3" s="302" t="s">
        <v>73</v>
      </c>
      <c r="AB3" s="303"/>
      <c r="AC3" s="303"/>
      <c r="AD3" s="303"/>
      <c r="AE3" s="303"/>
      <c r="AF3" s="303"/>
      <c r="AG3" s="304"/>
      <c r="AH3" s="8" t="s">
        <v>7</v>
      </c>
      <c r="AI3" s="350" t="s">
        <v>72</v>
      </c>
      <c r="AJ3" s="350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7"/>
      <c r="B4" s="349"/>
      <c r="C4" s="351"/>
      <c r="D4" s="8"/>
      <c r="E4" s="33"/>
      <c r="F4" s="25"/>
      <c r="G4" s="350" t="s">
        <v>76</v>
      </c>
      <c r="H4" s="314" t="s">
        <v>77</v>
      </c>
      <c r="I4" s="314" t="s">
        <v>78</v>
      </c>
      <c r="J4" s="314" t="s">
        <v>79</v>
      </c>
      <c r="K4" s="314" t="s">
        <v>80</v>
      </c>
      <c r="L4" s="354" t="s">
        <v>81</v>
      </c>
      <c r="M4" s="350" t="s">
        <v>82</v>
      </c>
      <c r="N4" s="351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1"/>
      <c r="AA4" s="350" t="s">
        <v>76</v>
      </c>
      <c r="AB4" s="314" t="s">
        <v>77</v>
      </c>
      <c r="AC4" s="314" t="s">
        <v>78</v>
      </c>
      <c r="AD4" s="314" t="s">
        <v>79</v>
      </c>
      <c r="AE4" s="314" t="s">
        <v>80</v>
      </c>
      <c r="AF4" s="354" t="s">
        <v>81</v>
      </c>
      <c r="AG4" s="350" t="s">
        <v>82</v>
      </c>
      <c r="AH4" s="8"/>
      <c r="AI4" s="351"/>
      <c r="AJ4" s="351"/>
      <c r="AK4" s="34"/>
      <c r="AL4" s="350" t="s">
        <v>76</v>
      </c>
      <c r="AM4" s="314" t="s">
        <v>77</v>
      </c>
      <c r="AN4" s="314" t="s">
        <v>78</v>
      </c>
      <c r="AO4" s="314" t="s">
        <v>79</v>
      </c>
      <c r="AP4" s="314" t="s">
        <v>80</v>
      </c>
      <c r="AQ4" s="354" t="s">
        <v>81</v>
      </c>
      <c r="AR4" s="350" t="s">
        <v>82</v>
      </c>
    </row>
    <row r="5" spans="1:44" s="24" customFormat="1" ht="18.75" customHeight="1">
      <c r="A5" s="347"/>
      <c r="B5" s="349"/>
      <c r="C5" s="351"/>
      <c r="D5" s="30"/>
      <c r="E5" s="37"/>
      <c r="F5" s="8" t="s">
        <v>7</v>
      </c>
      <c r="G5" s="351"/>
      <c r="H5" s="310"/>
      <c r="I5" s="310"/>
      <c r="J5" s="310"/>
      <c r="K5" s="310"/>
      <c r="L5" s="355"/>
      <c r="M5" s="351"/>
      <c r="N5" s="301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1"/>
      <c r="AA5" s="351"/>
      <c r="AB5" s="310"/>
      <c r="AC5" s="310"/>
      <c r="AD5" s="310"/>
      <c r="AE5" s="310"/>
      <c r="AF5" s="355"/>
      <c r="AG5" s="351"/>
      <c r="AH5" s="30"/>
      <c r="AI5" s="301"/>
      <c r="AJ5" s="301"/>
      <c r="AK5" s="8" t="s">
        <v>7</v>
      </c>
      <c r="AL5" s="351"/>
      <c r="AM5" s="310"/>
      <c r="AN5" s="310"/>
      <c r="AO5" s="310"/>
      <c r="AP5" s="310"/>
      <c r="AQ5" s="355"/>
      <c r="AR5" s="351"/>
    </row>
    <row r="6" spans="1:44" s="24" customFormat="1" ht="15.75" customHeight="1">
      <c r="A6" s="305"/>
      <c r="B6" s="319"/>
      <c r="C6" s="320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宮城県</v>
      </c>
      <c r="B7" s="280">
        <f>INT(B8/1000)*1000</f>
        <v>4000</v>
      </c>
      <c r="C7" s="280" t="s">
        <v>354</v>
      </c>
      <c r="D7" s="278">
        <f>SUM(D8:D200)</f>
        <v>900976</v>
      </c>
      <c r="E7" s="278">
        <f>SUM(E8:E200)</f>
        <v>713913</v>
      </c>
      <c r="F7" s="278">
        <f aca="true" t="shared" si="0" ref="F7:AR7">SUM(F8:F200)</f>
        <v>172451</v>
      </c>
      <c r="G7" s="278">
        <f t="shared" si="0"/>
        <v>65951</v>
      </c>
      <c r="H7" s="278">
        <f t="shared" si="0"/>
        <v>1392</v>
      </c>
      <c r="I7" s="278">
        <f t="shared" si="0"/>
        <v>0</v>
      </c>
      <c r="J7" s="278">
        <f t="shared" si="0"/>
        <v>471</v>
      </c>
      <c r="K7" s="278">
        <f t="shared" si="0"/>
        <v>0</v>
      </c>
      <c r="L7" s="278">
        <f t="shared" si="0"/>
        <v>104610</v>
      </c>
      <c r="M7" s="278">
        <f t="shared" si="0"/>
        <v>27</v>
      </c>
      <c r="N7" s="278">
        <f t="shared" si="0"/>
        <v>9043</v>
      </c>
      <c r="O7" s="278">
        <f t="shared" si="0"/>
        <v>5569</v>
      </c>
      <c r="P7" s="278">
        <f t="shared" si="0"/>
        <v>4038</v>
      </c>
      <c r="Q7" s="278">
        <f t="shared" si="0"/>
        <v>426</v>
      </c>
      <c r="R7" s="278">
        <f t="shared" si="0"/>
        <v>784</v>
      </c>
      <c r="S7" s="278">
        <f t="shared" si="0"/>
        <v>121</v>
      </c>
      <c r="T7" s="278">
        <f t="shared" si="0"/>
        <v>4</v>
      </c>
      <c r="U7" s="278">
        <f t="shared" si="0"/>
        <v>59</v>
      </c>
      <c r="V7" s="278">
        <f t="shared" si="0"/>
        <v>0</v>
      </c>
      <c r="W7" s="278">
        <f t="shared" si="0"/>
        <v>0</v>
      </c>
      <c r="X7" s="278">
        <f t="shared" si="0"/>
        <v>137</v>
      </c>
      <c r="Y7" s="278">
        <f t="shared" si="0"/>
        <v>761844</v>
      </c>
      <c r="Z7" s="278">
        <f t="shared" si="0"/>
        <v>713913</v>
      </c>
      <c r="AA7" s="278">
        <f t="shared" si="0"/>
        <v>40384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6569</v>
      </c>
      <c r="AG7" s="278">
        <f t="shared" si="0"/>
        <v>978</v>
      </c>
      <c r="AH7" s="278">
        <f t="shared" si="0"/>
        <v>120258</v>
      </c>
      <c r="AI7" s="278">
        <f t="shared" si="0"/>
        <v>9043</v>
      </c>
      <c r="AJ7" s="278">
        <f t="shared" si="0"/>
        <v>98071</v>
      </c>
      <c r="AK7" s="278">
        <f t="shared" si="0"/>
        <v>13144</v>
      </c>
      <c r="AL7" s="278">
        <f t="shared" si="0"/>
        <v>8993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0</v>
      </c>
      <c r="AQ7" s="278">
        <f t="shared" si="0"/>
        <v>4151</v>
      </c>
      <c r="AR7" s="278">
        <f t="shared" si="0"/>
        <v>0</v>
      </c>
    </row>
    <row r="8" spans="1:44" s="267" customFormat="1" ht="13.5">
      <c r="A8" s="416" t="s">
        <v>358</v>
      </c>
      <c r="B8" s="416">
        <v>4100</v>
      </c>
      <c r="C8" s="416" t="s">
        <v>402</v>
      </c>
      <c r="D8" s="298">
        <f aca="true" t="shared" si="1" ref="D8:D43">SUM(E8:F8,N8:O8)</f>
        <v>422613</v>
      </c>
      <c r="E8" s="298">
        <f aca="true" t="shared" si="2" ref="E8:E43">Z8</f>
        <v>343320</v>
      </c>
      <c r="F8" s="298">
        <f aca="true" t="shared" si="3" ref="F8:F43">SUM(G8:M8)</f>
        <v>75996</v>
      </c>
      <c r="G8" s="278">
        <v>36699</v>
      </c>
      <c r="H8" s="278">
        <v>1392</v>
      </c>
      <c r="I8" s="278"/>
      <c r="J8" s="278"/>
      <c r="K8" s="278"/>
      <c r="L8" s="278">
        <v>37905</v>
      </c>
      <c r="M8" s="278"/>
      <c r="N8" s="298">
        <f aca="true" t="shared" si="4" ref="N8:N43">AI8</f>
        <v>3297</v>
      </c>
      <c r="O8" s="299">
        <f>'資源化量内訳'!R8</f>
        <v>0</v>
      </c>
      <c r="P8" s="299">
        <f>'資源化量内訳'!S8</f>
        <v>0</v>
      </c>
      <c r="Q8" s="299">
        <f>'資源化量内訳'!T8</f>
        <v>0</v>
      </c>
      <c r="R8" s="299">
        <f>'資源化量内訳'!U8</f>
        <v>0</v>
      </c>
      <c r="S8" s="299">
        <f>'資源化量内訳'!V8</f>
        <v>0</v>
      </c>
      <c r="T8" s="299">
        <f>'資源化量内訳'!W8</f>
        <v>0</v>
      </c>
      <c r="U8" s="299">
        <f>'資源化量内訳'!X8</f>
        <v>0</v>
      </c>
      <c r="V8" s="299">
        <f>'資源化量内訳'!Y8</f>
        <v>0</v>
      </c>
      <c r="W8" s="299">
        <f>'資源化量内訳'!Z8</f>
        <v>0</v>
      </c>
      <c r="X8" s="299">
        <f>'資源化量内訳'!AA8</f>
        <v>0</v>
      </c>
      <c r="Y8" s="298">
        <f aca="true" t="shared" si="5" ref="Y8:Y43">SUM(Z8:AG8)</f>
        <v>380755</v>
      </c>
      <c r="Z8" s="278">
        <v>343320</v>
      </c>
      <c r="AA8" s="278">
        <v>33714</v>
      </c>
      <c r="AB8" s="278"/>
      <c r="AC8" s="278"/>
      <c r="AD8" s="278"/>
      <c r="AE8" s="278"/>
      <c r="AF8" s="278">
        <v>3721</v>
      </c>
      <c r="AG8" s="278"/>
      <c r="AH8" s="298">
        <f aca="true" t="shared" si="6" ref="AH8:AH43">SUM(AI8:AK8)</f>
        <v>62691</v>
      </c>
      <c r="AI8" s="278">
        <v>3297</v>
      </c>
      <c r="AJ8" s="278">
        <v>56687</v>
      </c>
      <c r="AK8" s="298">
        <f aca="true" t="shared" si="7" ref="AK8:AK43">SUM(AL8:AR8)</f>
        <v>2707</v>
      </c>
      <c r="AL8" s="278">
        <v>226</v>
      </c>
      <c r="AM8" s="278"/>
      <c r="AN8" s="278"/>
      <c r="AO8" s="278"/>
      <c r="AP8" s="278"/>
      <c r="AQ8" s="278">
        <v>2481</v>
      </c>
      <c r="AR8" s="278"/>
    </row>
    <row r="9" spans="1:44" s="267" customFormat="1" ht="13.5">
      <c r="A9" s="416" t="s">
        <v>358</v>
      </c>
      <c r="B9" s="416">
        <v>4202</v>
      </c>
      <c r="C9" s="416" t="s">
        <v>404</v>
      </c>
      <c r="D9" s="298">
        <f t="shared" si="1"/>
        <v>80086</v>
      </c>
      <c r="E9" s="298">
        <f t="shared" si="2"/>
        <v>53938</v>
      </c>
      <c r="F9" s="298">
        <f t="shared" si="3"/>
        <v>21856</v>
      </c>
      <c r="G9" s="278"/>
      <c r="H9" s="278"/>
      <c r="I9" s="278"/>
      <c r="J9" s="278"/>
      <c r="K9" s="278"/>
      <c r="L9" s="278">
        <v>21856</v>
      </c>
      <c r="M9" s="278"/>
      <c r="N9" s="298">
        <f t="shared" si="4"/>
        <v>4256</v>
      </c>
      <c r="O9" s="299">
        <f>'資源化量内訳'!R9</f>
        <v>36</v>
      </c>
      <c r="P9" s="299">
        <f>'資源化量内訳'!S9</f>
        <v>0</v>
      </c>
      <c r="Q9" s="299">
        <f>'資源化量内訳'!T9</f>
        <v>0</v>
      </c>
      <c r="R9" s="299">
        <f>'資源化量内訳'!U9</f>
        <v>0</v>
      </c>
      <c r="S9" s="299">
        <f>'資源化量内訳'!V9</f>
        <v>0</v>
      </c>
      <c r="T9" s="299">
        <f>'資源化量内訳'!W9</f>
        <v>0</v>
      </c>
      <c r="U9" s="299">
        <f>'資源化量内訳'!X9</f>
        <v>0</v>
      </c>
      <c r="V9" s="299">
        <f>'資源化量内訳'!Y9</f>
        <v>0</v>
      </c>
      <c r="W9" s="299">
        <f>'資源化量内訳'!Z9</f>
        <v>0</v>
      </c>
      <c r="X9" s="299">
        <f>'資源化量内訳'!AA9</f>
        <v>36</v>
      </c>
      <c r="Y9" s="298">
        <f t="shared" si="5"/>
        <v>54238</v>
      </c>
      <c r="Z9" s="278">
        <v>53938</v>
      </c>
      <c r="AA9" s="278"/>
      <c r="AB9" s="278"/>
      <c r="AC9" s="278"/>
      <c r="AD9" s="278"/>
      <c r="AE9" s="278"/>
      <c r="AF9" s="278">
        <v>300</v>
      </c>
      <c r="AG9" s="278"/>
      <c r="AH9" s="298">
        <f t="shared" si="6"/>
        <v>8746</v>
      </c>
      <c r="AI9" s="278">
        <v>4256</v>
      </c>
      <c r="AJ9" s="278">
        <v>3551</v>
      </c>
      <c r="AK9" s="298">
        <f t="shared" si="7"/>
        <v>939</v>
      </c>
      <c r="AL9" s="278"/>
      <c r="AM9" s="278"/>
      <c r="AN9" s="278"/>
      <c r="AO9" s="278"/>
      <c r="AP9" s="278"/>
      <c r="AQ9" s="278">
        <v>939</v>
      </c>
      <c r="AR9" s="278"/>
    </row>
    <row r="10" spans="1:44" s="267" customFormat="1" ht="13.5">
      <c r="A10" s="416" t="s">
        <v>358</v>
      </c>
      <c r="B10" s="416">
        <v>4203</v>
      </c>
      <c r="C10" s="416" t="s">
        <v>405</v>
      </c>
      <c r="D10" s="298">
        <f t="shared" si="1"/>
        <v>25262</v>
      </c>
      <c r="E10" s="298">
        <f t="shared" si="2"/>
        <v>20272</v>
      </c>
      <c r="F10" s="298">
        <f t="shared" si="3"/>
        <v>4727</v>
      </c>
      <c r="G10" s="278"/>
      <c r="H10" s="278"/>
      <c r="I10" s="278"/>
      <c r="J10" s="278"/>
      <c r="K10" s="278"/>
      <c r="L10" s="278">
        <v>4727</v>
      </c>
      <c r="M10" s="278"/>
      <c r="N10" s="298">
        <f t="shared" si="4"/>
        <v>263</v>
      </c>
      <c r="O10" s="299">
        <f>'資源化量内訳'!R10</f>
        <v>0</v>
      </c>
      <c r="P10" s="299">
        <f>'資源化量内訳'!S10</f>
        <v>0</v>
      </c>
      <c r="Q10" s="299">
        <f>'資源化量内訳'!T10</f>
        <v>0</v>
      </c>
      <c r="R10" s="299">
        <f>'資源化量内訳'!U10</f>
        <v>0</v>
      </c>
      <c r="S10" s="299">
        <f>'資源化量内訳'!V10</f>
        <v>0</v>
      </c>
      <c r="T10" s="299">
        <f>'資源化量内訳'!W10</f>
        <v>0</v>
      </c>
      <c r="U10" s="299">
        <f>'資源化量内訳'!X10</f>
        <v>0</v>
      </c>
      <c r="V10" s="299">
        <f>'資源化量内訳'!Y10</f>
        <v>0</v>
      </c>
      <c r="W10" s="299">
        <f>'資源化量内訳'!Z10</f>
        <v>0</v>
      </c>
      <c r="X10" s="299">
        <f>'資源化量内訳'!AA10</f>
        <v>0</v>
      </c>
      <c r="Y10" s="298">
        <f t="shared" si="5"/>
        <v>21487</v>
      </c>
      <c r="Z10" s="278">
        <v>20272</v>
      </c>
      <c r="AA10" s="278"/>
      <c r="AB10" s="278"/>
      <c r="AC10" s="278"/>
      <c r="AD10" s="278"/>
      <c r="AE10" s="278"/>
      <c r="AF10" s="278">
        <v>237</v>
      </c>
      <c r="AG10" s="278">
        <v>978</v>
      </c>
      <c r="AH10" s="298">
        <f t="shared" si="6"/>
        <v>2764</v>
      </c>
      <c r="AI10" s="278">
        <v>263</v>
      </c>
      <c r="AJ10" s="278">
        <v>2335</v>
      </c>
      <c r="AK10" s="298">
        <f t="shared" si="7"/>
        <v>166</v>
      </c>
      <c r="AL10" s="278"/>
      <c r="AM10" s="278"/>
      <c r="AN10" s="278"/>
      <c r="AO10" s="278"/>
      <c r="AP10" s="278"/>
      <c r="AQ10" s="278">
        <v>166</v>
      </c>
      <c r="AR10" s="278"/>
    </row>
    <row r="11" spans="1:44" s="267" customFormat="1" ht="13.5">
      <c r="A11" s="416" t="s">
        <v>358</v>
      </c>
      <c r="B11" s="416">
        <v>4205</v>
      </c>
      <c r="C11" s="416" t="s">
        <v>406</v>
      </c>
      <c r="D11" s="298">
        <f t="shared" si="1"/>
        <v>24342</v>
      </c>
      <c r="E11" s="298">
        <f t="shared" si="2"/>
        <v>19536</v>
      </c>
      <c r="F11" s="298">
        <f t="shared" si="3"/>
        <v>4686</v>
      </c>
      <c r="G11" s="278">
        <v>3122</v>
      </c>
      <c r="H11" s="278"/>
      <c r="I11" s="278"/>
      <c r="J11" s="278"/>
      <c r="K11" s="278"/>
      <c r="L11" s="278">
        <v>1564</v>
      </c>
      <c r="M11" s="278"/>
      <c r="N11" s="298">
        <f t="shared" si="4"/>
        <v>120</v>
      </c>
      <c r="O11" s="299">
        <f>'資源化量内訳'!R11</f>
        <v>0</v>
      </c>
      <c r="P11" s="299">
        <f>'資源化量内訳'!S11</f>
        <v>0</v>
      </c>
      <c r="Q11" s="299">
        <f>'資源化量内訳'!T11</f>
        <v>0</v>
      </c>
      <c r="R11" s="299">
        <f>'資源化量内訳'!U11</f>
        <v>0</v>
      </c>
      <c r="S11" s="299">
        <f>'資源化量内訳'!V11</f>
        <v>0</v>
      </c>
      <c r="T11" s="299">
        <f>'資源化量内訳'!W11</f>
        <v>0</v>
      </c>
      <c r="U11" s="299">
        <f>'資源化量内訳'!X11</f>
        <v>0</v>
      </c>
      <c r="V11" s="299">
        <f>'資源化量内訳'!Y11</f>
        <v>0</v>
      </c>
      <c r="W11" s="299">
        <f>'資源化量内訳'!Z11</f>
        <v>0</v>
      </c>
      <c r="X11" s="299">
        <f>'資源化量内訳'!AA11</f>
        <v>0</v>
      </c>
      <c r="Y11" s="298">
        <f t="shared" si="5"/>
        <v>19856</v>
      </c>
      <c r="Z11" s="278">
        <v>19536</v>
      </c>
      <c r="AA11" s="278">
        <v>320</v>
      </c>
      <c r="AB11" s="278"/>
      <c r="AC11" s="278"/>
      <c r="AD11" s="278"/>
      <c r="AE11" s="278"/>
      <c r="AF11" s="278"/>
      <c r="AG11" s="278"/>
      <c r="AH11" s="298">
        <f t="shared" si="6"/>
        <v>4093</v>
      </c>
      <c r="AI11" s="278">
        <v>120</v>
      </c>
      <c r="AJ11" s="278">
        <v>2713</v>
      </c>
      <c r="AK11" s="298">
        <f t="shared" si="7"/>
        <v>1260</v>
      </c>
      <c r="AL11" s="278">
        <v>1260</v>
      </c>
      <c r="AM11" s="278"/>
      <c r="AN11" s="278"/>
      <c r="AO11" s="278"/>
      <c r="AP11" s="278"/>
      <c r="AQ11" s="278"/>
      <c r="AR11" s="278"/>
    </row>
    <row r="12" spans="1:44" s="267" customFormat="1" ht="13.5">
      <c r="A12" s="416" t="s">
        <v>358</v>
      </c>
      <c r="B12" s="416">
        <v>4206</v>
      </c>
      <c r="C12" s="416" t="s">
        <v>407</v>
      </c>
      <c r="D12" s="298">
        <f t="shared" si="1"/>
        <v>13618</v>
      </c>
      <c r="E12" s="298">
        <f t="shared" si="2"/>
        <v>10404</v>
      </c>
      <c r="F12" s="298">
        <f t="shared" si="3"/>
        <v>3203</v>
      </c>
      <c r="G12" s="278">
        <v>1579</v>
      </c>
      <c r="H12" s="278"/>
      <c r="I12" s="278"/>
      <c r="J12" s="278">
        <v>471</v>
      </c>
      <c r="K12" s="278"/>
      <c r="L12" s="278">
        <v>1153</v>
      </c>
      <c r="M12" s="278"/>
      <c r="N12" s="298">
        <f t="shared" si="4"/>
        <v>0</v>
      </c>
      <c r="O12" s="299">
        <f>'資源化量内訳'!R12</f>
        <v>11</v>
      </c>
      <c r="P12" s="299">
        <f>'資源化量内訳'!S12</f>
        <v>0</v>
      </c>
      <c r="Q12" s="299">
        <f>'資源化量内訳'!T12</f>
        <v>0</v>
      </c>
      <c r="R12" s="299">
        <f>'資源化量内訳'!U12</f>
        <v>0</v>
      </c>
      <c r="S12" s="299">
        <f>'資源化量内訳'!V12</f>
        <v>0</v>
      </c>
      <c r="T12" s="299">
        <f>'資源化量内訳'!W12</f>
        <v>0</v>
      </c>
      <c r="U12" s="299">
        <f>'資源化量内訳'!X12</f>
        <v>0</v>
      </c>
      <c r="V12" s="299">
        <f>'資源化量内訳'!Y12</f>
        <v>0</v>
      </c>
      <c r="W12" s="299">
        <f>'資源化量内訳'!Z12</f>
        <v>0</v>
      </c>
      <c r="X12" s="299">
        <f>'資源化量内訳'!AA12</f>
        <v>11</v>
      </c>
      <c r="Y12" s="298">
        <f t="shared" si="5"/>
        <v>10404</v>
      </c>
      <c r="Z12" s="278">
        <v>10404</v>
      </c>
      <c r="AA12" s="278"/>
      <c r="AB12" s="278"/>
      <c r="AC12" s="278"/>
      <c r="AD12" s="278"/>
      <c r="AE12" s="278"/>
      <c r="AF12" s="278"/>
      <c r="AG12" s="278"/>
      <c r="AH12" s="298">
        <f t="shared" si="6"/>
        <v>1870</v>
      </c>
      <c r="AI12" s="278"/>
      <c r="AJ12" s="278">
        <v>1331</v>
      </c>
      <c r="AK12" s="298">
        <f t="shared" si="7"/>
        <v>539</v>
      </c>
      <c r="AL12" s="278">
        <v>539</v>
      </c>
      <c r="AM12" s="278"/>
      <c r="AN12" s="278"/>
      <c r="AO12" s="278"/>
      <c r="AP12" s="278"/>
      <c r="AQ12" s="278"/>
      <c r="AR12" s="278"/>
    </row>
    <row r="13" spans="1:44" s="267" customFormat="1" ht="13.5">
      <c r="A13" s="416" t="s">
        <v>358</v>
      </c>
      <c r="B13" s="416">
        <v>4207</v>
      </c>
      <c r="C13" s="416" t="s">
        <v>408</v>
      </c>
      <c r="D13" s="298">
        <f t="shared" si="1"/>
        <v>23417</v>
      </c>
      <c r="E13" s="298">
        <f t="shared" si="2"/>
        <v>18043</v>
      </c>
      <c r="F13" s="298">
        <f t="shared" si="3"/>
        <v>5374</v>
      </c>
      <c r="G13" s="278">
        <v>600</v>
      </c>
      <c r="H13" s="278"/>
      <c r="I13" s="278"/>
      <c r="J13" s="278"/>
      <c r="K13" s="278"/>
      <c r="L13" s="278">
        <v>4774</v>
      </c>
      <c r="M13" s="278"/>
      <c r="N13" s="298">
        <f t="shared" si="4"/>
        <v>0</v>
      </c>
      <c r="O13" s="299">
        <f>'資源化量内訳'!R13</f>
        <v>0</v>
      </c>
      <c r="P13" s="299">
        <f>'資源化量内訳'!S13</f>
        <v>0</v>
      </c>
      <c r="Q13" s="299">
        <f>'資源化量内訳'!T13</f>
        <v>0</v>
      </c>
      <c r="R13" s="299">
        <f>'資源化量内訳'!U13</f>
        <v>0</v>
      </c>
      <c r="S13" s="299">
        <f>'資源化量内訳'!V13</f>
        <v>0</v>
      </c>
      <c r="T13" s="299">
        <f>'資源化量内訳'!W13</f>
        <v>0</v>
      </c>
      <c r="U13" s="299">
        <f>'資源化量内訳'!X13</f>
        <v>0</v>
      </c>
      <c r="V13" s="299">
        <f>'資源化量内訳'!Y13</f>
        <v>0</v>
      </c>
      <c r="W13" s="299">
        <f>'資源化量内訳'!Z13</f>
        <v>0</v>
      </c>
      <c r="X13" s="299">
        <f>'資源化量内訳'!AA13</f>
        <v>0</v>
      </c>
      <c r="Y13" s="298">
        <f t="shared" si="5"/>
        <v>18676</v>
      </c>
      <c r="Z13" s="278">
        <v>18043</v>
      </c>
      <c r="AA13" s="278">
        <v>215</v>
      </c>
      <c r="AB13" s="278"/>
      <c r="AC13" s="278"/>
      <c r="AD13" s="278"/>
      <c r="AE13" s="278"/>
      <c r="AF13" s="278">
        <v>418</v>
      </c>
      <c r="AG13" s="278"/>
      <c r="AH13" s="298">
        <f t="shared" si="6"/>
        <v>3077</v>
      </c>
      <c r="AI13" s="278"/>
      <c r="AJ13" s="278">
        <v>3077</v>
      </c>
      <c r="AK13" s="298">
        <f t="shared" si="7"/>
        <v>0</v>
      </c>
      <c r="AL13" s="278"/>
      <c r="AM13" s="278"/>
      <c r="AN13" s="278"/>
      <c r="AO13" s="278"/>
      <c r="AP13" s="278"/>
      <c r="AQ13" s="278"/>
      <c r="AR13" s="278"/>
    </row>
    <row r="14" spans="1:44" s="267" customFormat="1" ht="13.5">
      <c r="A14" s="416" t="s">
        <v>358</v>
      </c>
      <c r="B14" s="416">
        <v>4208</v>
      </c>
      <c r="C14" s="416" t="s">
        <v>409</v>
      </c>
      <c r="D14" s="298">
        <f t="shared" si="1"/>
        <v>10371</v>
      </c>
      <c r="E14" s="298">
        <f t="shared" si="2"/>
        <v>8011</v>
      </c>
      <c r="F14" s="298">
        <f t="shared" si="3"/>
        <v>2350</v>
      </c>
      <c r="G14" s="278">
        <v>1271</v>
      </c>
      <c r="H14" s="278"/>
      <c r="I14" s="278"/>
      <c r="J14" s="278"/>
      <c r="K14" s="278"/>
      <c r="L14" s="278">
        <v>1079</v>
      </c>
      <c r="M14" s="278"/>
      <c r="N14" s="298">
        <f t="shared" si="4"/>
        <v>0</v>
      </c>
      <c r="O14" s="299">
        <f>'資源化量内訳'!R14</f>
        <v>10</v>
      </c>
      <c r="P14" s="299">
        <f>'資源化量内訳'!S14</f>
        <v>0</v>
      </c>
      <c r="Q14" s="299">
        <f>'資源化量内訳'!T14</f>
        <v>0</v>
      </c>
      <c r="R14" s="299">
        <f>'資源化量内訳'!U14</f>
        <v>0</v>
      </c>
      <c r="S14" s="299">
        <f>'資源化量内訳'!V14</f>
        <v>0</v>
      </c>
      <c r="T14" s="299">
        <f>'資源化量内訳'!W14</f>
        <v>0</v>
      </c>
      <c r="U14" s="299">
        <f>'資源化量内訳'!X14</f>
        <v>0</v>
      </c>
      <c r="V14" s="299">
        <f>'資源化量内訳'!Y14</f>
        <v>0</v>
      </c>
      <c r="W14" s="299">
        <f>'資源化量内訳'!Z14</f>
        <v>0</v>
      </c>
      <c r="X14" s="299">
        <f>'資源化量内訳'!AA14</f>
        <v>10</v>
      </c>
      <c r="Y14" s="298">
        <f t="shared" si="5"/>
        <v>8011</v>
      </c>
      <c r="Z14" s="278">
        <v>8011</v>
      </c>
      <c r="AA14" s="278"/>
      <c r="AB14" s="278"/>
      <c r="AC14" s="278"/>
      <c r="AD14" s="278"/>
      <c r="AE14" s="278"/>
      <c r="AF14" s="278"/>
      <c r="AG14" s="278"/>
      <c r="AH14" s="298">
        <f t="shared" si="6"/>
        <v>1428</v>
      </c>
      <c r="AI14" s="278"/>
      <c r="AJ14" s="278">
        <v>1025</v>
      </c>
      <c r="AK14" s="298">
        <f t="shared" si="7"/>
        <v>403</v>
      </c>
      <c r="AL14" s="278">
        <v>403</v>
      </c>
      <c r="AM14" s="278"/>
      <c r="AN14" s="278"/>
      <c r="AO14" s="278"/>
      <c r="AP14" s="278"/>
      <c r="AQ14" s="278"/>
      <c r="AR14" s="278"/>
    </row>
    <row r="15" spans="1:44" s="267" customFormat="1" ht="13.5">
      <c r="A15" s="416" t="s">
        <v>358</v>
      </c>
      <c r="B15" s="416">
        <v>4209</v>
      </c>
      <c r="C15" s="416" t="s">
        <v>410</v>
      </c>
      <c r="D15" s="298">
        <f t="shared" si="1"/>
        <v>24377</v>
      </c>
      <c r="E15" s="298">
        <f t="shared" si="2"/>
        <v>20422</v>
      </c>
      <c r="F15" s="298">
        <f t="shared" si="3"/>
        <v>3855</v>
      </c>
      <c r="G15" s="278">
        <v>1089</v>
      </c>
      <c r="H15" s="278"/>
      <c r="I15" s="278"/>
      <c r="J15" s="278"/>
      <c r="K15" s="278"/>
      <c r="L15" s="278">
        <v>2766</v>
      </c>
      <c r="M15" s="278"/>
      <c r="N15" s="298">
        <f t="shared" si="4"/>
        <v>87</v>
      </c>
      <c r="O15" s="299">
        <f>'資源化量内訳'!R15</f>
        <v>13</v>
      </c>
      <c r="P15" s="299">
        <f>'資源化量内訳'!S15</f>
        <v>0</v>
      </c>
      <c r="Q15" s="299">
        <f>'資源化量内訳'!T15</f>
        <v>0</v>
      </c>
      <c r="R15" s="299">
        <f>'資源化量内訳'!U15</f>
        <v>0</v>
      </c>
      <c r="S15" s="299">
        <f>'資源化量内訳'!V15</f>
        <v>0</v>
      </c>
      <c r="T15" s="299">
        <f>'資源化量内訳'!W15</f>
        <v>0</v>
      </c>
      <c r="U15" s="299">
        <f>'資源化量内訳'!X15</f>
        <v>0</v>
      </c>
      <c r="V15" s="299">
        <f>'資源化量内訳'!Y15</f>
        <v>0</v>
      </c>
      <c r="W15" s="299">
        <f>'資源化量内訳'!Z15</f>
        <v>0</v>
      </c>
      <c r="X15" s="299">
        <f>'資源化量内訳'!AA15</f>
        <v>13</v>
      </c>
      <c r="Y15" s="298">
        <f t="shared" si="5"/>
        <v>21009</v>
      </c>
      <c r="Z15" s="278">
        <v>20422</v>
      </c>
      <c r="AA15" s="278">
        <v>483</v>
      </c>
      <c r="AB15" s="278"/>
      <c r="AC15" s="278"/>
      <c r="AD15" s="278"/>
      <c r="AE15" s="278"/>
      <c r="AF15" s="278">
        <v>104</v>
      </c>
      <c r="AG15" s="278"/>
      <c r="AH15" s="298">
        <f t="shared" si="6"/>
        <v>3645</v>
      </c>
      <c r="AI15" s="278">
        <v>87</v>
      </c>
      <c r="AJ15" s="278">
        <v>2936</v>
      </c>
      <c r="AK15" s="298">
        <f t="shared" si="7"/>
        <v>622</v>
      </c>
      <c r="AL15" s="278">
        <v>622</v>
      </c>
      <c r="AM15" s="278"/>
      <c r="AN15" s="278"/>
      <c r="AO15" s="278"/>
      <c r="AP15" s="278"/>
      <c r="AQ15" s="278"/>
      <c r="AR15" s="278"/>
    </row>
    <row r="16" spans="1:44" s="267" customFormat="1" ht="13.5">
      <c r="A16" s="416" t="s">
        <v>358</v>
      </c>
      <c r="B16" s="416">
        <v>4211</v>
      </c>
      <c r="C16" s="416" t="s">
        <v>411</v>
      </c>
      <c r="D16" s="298">
        <f t="shared" si="1"/>
        <v>16190</v>
      </c>
      <c r="E16" s="298">
        <f t="shared" si="2"/>
        <v>12118</v>
      </c>
      <c r="F16" s="298">
        <f t="shared" si="3"/>
        <v>4045</v>
      </c>
      <c r="G16" s="278">
        <v>49</v>
      </c>
      <c r="H16" s="278"/>
      <c r="I16" s="278"/>
      <c r="J16" s="278"/>
      <c r="K16" s="278"/>
      <c r="L16" s="278">
        <v>3996</v>
      </c>
      <c r="M16" s="278"/>
      <c r="N16" s="298">
        <f t="shared" si="4"/>
        <v>27</v>
      </c>
      <c r="O16" s="299">
        <f>'資源化量内訳'!R16</f>
        <v>0</v>
      </c>
      <c r="P16" s="299">
        <f>'資源化量内訳'!S16</f>
        <v>0</v>
      </c>
      <c r="Q16" s="299">
        <f>'資源化量内訳'!T16</f>
        <v>0</v>
      </c>
      <c r="R16" s="299">
        <f>'資源化量内訳'!U16</f>
        <v>0</v>
      </c>
      <c r="S16" s="299">
        <f>'資源化量内訳'!V16</f>
        <v>0</v>
      </c>
      <c r="T16" s="299">
        <f>'資源化量内訳'!W16</f>
        <v>0</v>
      </c>
      <c r="U16" s="299">
        <f>'資源化量内訳'!X16</f>
        <v>0</v>
      </c>
      <c r="V16" s="299">
        <f>'資源化量内訳'!Y16</f>
        <v>0</v>
      </c>
      <c r="W16" s="299">
        <f>'資源化量内訳'!Z16</f>
        <v>0</v>
      </c>
      <c r="X16" s="299">
        <f>'資源化量内訳'!AA16</f>
        <v>0</v>
      </c>
      <c r="Y16" s="298">
        <f t="shared" si="5"/>
        <v>12649</v>
      </c>
      <c r="Z16" s="278">
        <v>12118</v>
      </c>
      <c r="AA16" s="278">
        <v>165</v>
      </c>
      <c r="AB16" s="278"/>
      <c r="AC16" s="278"/>
      <c r="AD16" s="278"/>
      <c r="AE16" s="278"/>
      <c r="AF16" s="278">
        <v>366</v>
      </c>
      <c r="AG16" s="278"/>
      <c r="AH16" s="298">
        <f t="shared" si="6"/>
        <v>2032</v>
      </c>
      <c r="AI16" s="278">
        <v>27</v>
      </c>
      <c r="AJ16" s="278">
        <v>2005</v>
      </c>
      <c r="AK16" s="298">
        <f t="shared" si="7"/>
        <v>0</v>
      </c>
      <c r="AL16" s="278"/>
      <c r="AM16" s="278"/>
      <c r="AN16" s="278"/>
      <c r="AO16" s="278"/>
      <c r="AP16" s="278"/>
      <c r="AQ16" s="278"/>
      <c r="AR16" s="278"/>
    </row>
    <row r="17" spans="1:44" s="267" customFormat="1" ht="13.5">
      <c r="A17" s="416" t="s">
        <v>358</v>
      </c>
      <c r="B17" s="416">
        <v>4212</v>
      </c>
      <c r="C17" s="416" t="s">
        <v>412</v>
      </c>
      <c r="D17" s="298">
        <f t="shared" si="1"/>
        <v>24277</v>
      </c>
      <c r="E17" s="298">
        <f t="shared" si="2"/>
        <v>16782</v>
      </c>
      <c r="F17" s="298">
        <f t="shared" si="3"/>
        <v>6980</v>
      </c>
      <c r="G17" s="278">
        <v>3973</v>
      </c>
      <c r="H17" s="278"/>
      <c r="I17" s="278"/>
      <c r="J17" s="278"/>
      <c r="K17" s="278"/>
      <c r="L17" s="278">
        <v>3007</v>
      </c>
      <c r="M17" s="278"/>
      <c r="N17" s="298">
        <f t="shared" si="4"/>
        <v>515</v>
      </c>
      <c r="O17" s="299">
        <f>'資源化量内訳'!R17</f>
        <v>0</v>
      </c>
      <c r="P17" s="299">
        <f>'資源化量内訳'!S17</f>
        <v>0</v>
      </c>
      <c r="Q17" s="299">
        <f>'資源化量内訳'!T17</f>
        <v>0</v>
      </c>
      <c r="R17" s="299">
        <f>'資源化量内訳'!U17</f>
        <v>0</v>
      </c>
      <c r="S17" s="299">
        <f>'資源化量内訳'!V17</f>
        <v>0</v>
      </c>
      <c r="T17" s="299">
        <f>'資源化量内訳'!W17</f>
        <v>0</v>
      </c>
      <c r="U17" s="299">
        <f>'資源化量内訳'!X17</f>
        <v>0</v>
      </c>
      <c r="V17" s="299">
        <f>'資源化量内訳'!Y17</f>
        <v>0</v>
      </c>
      <c r="W17" s="299">
        <f>'資源化量内訳'!Z17</f>
        <v>0</v>
      </c>
      <c r="X17" s="299">
        <f>'資源化量内訳'!AA17</f>
        <v>0</v>
      </c>
      <c r="Y17" s="298">
        <f t="shared" si="5"/>
        <v>18666</v>
      </c>
      <c r="Z17" s="278">
        <v>16782</v>
      </c>
      <c r="AA17" s="278">
        <v>1884</v>
      </c>
      <c r="AB17" s="278"/>
      <c r="AC17" s="278"/>
      <c r="AD17" s="278"/>
      <c r="AE17" s="278"/>
      <c r="AF17" s="278"/>
      <c r="AG17" s="278"/>
      <c r="AH17" s="298">
        <f t="shared" si="6"/>
        <v>2812</v>
      </c>
      <c r="AI17" s="278">
        <v>515</v>
      </c>
      <c r="AJ17" s="278">
        <v>1145</v>
      </c>
      <c r="AK17" s="298">
        <f t="shared" si="7"/>
        <v>1152</v>
      </c>
      <c r="AL17" s="278">
        <v>1120</v>
      </c>
      <c r="AM17" s="278"/>
      <c r="AN17" s="278"/>
      <c r="AO17" s="278"/>
      <c r="AP17" s="278"/>
      <c r="AQ17" s="278">
        <v>32</v>
      </c>
      <c r="AR17" s="278"/>
    </row>
    <row r="18" spans="1:44" s="267" customFormat="1" ht="13.5">
      <c r="A18" s="416" t="s">
        <v>358</v>
      </c>
      <c r="B18" s="416">
        <v>4213</v>
      </c>
      <c r="C18" s="416" t="s">
        <v>413</v>
      </c>
      <c r="D18" s="298">
        <f t="shared" si="1"/>
        <v>20961</v>
      </c>
      <c r="E18" s="298">
        <f t="shared" si="2"/>
        <v>16804</v>
      </c>
      <c r="F18" s="298">
        <f t="shared" si="3"/>
        <v>1693</v>
      </c>
      <c r="G18" s="278">
        <v>1693</v>
      </c>
      <c r="H18" s="278"/>
      <c r="I18" s="278"/>
      <c r="J18" s="278"/>
      <c r="K18" s="278"/>
      <c r="L18" s="278"/>
      <c r="M18" s="278"/>
      <c r="N18" s="298">
        <f t="shared" si="4"/>
        <v>0</v>
      </c>
      <c r="O18" s="299">
        <f>'資源化量内訳'!R18</f>
        <v>2464</v>
      </c>
      <c r="P18" s="299">
        <f>'資源化量内訳'!S18</f>
        <v>1406</v>
      </c>
      <c r="Q18" s="299">
        <f>'資源化量内訳'!T18</f>
        <v>204</v>
      </c>
      <c r="R18" s="299">
        <f>'資源化量内訳'!U18</f>
        <v>733</v>
      </c>
      <c r="S18" s="299">
        <f>'資源化量内訳'!V18</f>
        <v>121</v>
      </c>
      <c r="T18" s="299">
        <f>'資源化量内訳'!W18</f>
        <v>0</v>
      </c>
      <c r="U18" s="299">
        <f>'資源化量内訳'!X18</f>
        <v>0</v>
      </c>
      <c r="V18" s="299">
        <f>'資源化量内訳'!Y18</f>
        <v>0</v>
      </c>
      <c r="W18" s="299">
        <f>'資源化量内訳'!Z18</f>
        <v>0</v>
      </c>
      <c r="X18" s="299">
        <f>'資源化量内訳'!AA18</f>
        <v>0</v>
      </c>
      <c r="Y18" s="298">
        <f t="shared" si="5"/>
        <v>17447</v>
      </c>
      <c r="Z18" s="278">
        <v>16804</v>
      </c>
      <c r="AA18" s="278">
        <v>643</v>
      </c>
      <c r="AB18" s="278"/>
      <c r="AC18" s="278"/>
      <c r="AD18" s="278"/>
      <c r="AE18" s="278"/>
      <c r="AF18" s="278"/>
      <c r="AG18" s="278"/>
      <c r="AH18" s="298">
        <f t="shared" si="6"/>
        <v>2099</v>
      </c>
      <c r="AI18" s="278"/>
      <c r="AJ18" s="278">
        <v>1487</v>
      </c>
      <c r="AK18" s="298">
        <f t="shared" si="7"/>
        <v>612</v>
      </c>
      <c r="AL18" s="278">
        <v>612</v>
      </c>
      <c r="AM18" s="278"/>
      <c r="AN18" s="278"/>
      <c r="AO18" s="278"/>
      <c r="AP18" s="278"/>
      <c r="AQ18" s="278"/>
      <c r="AR18" s="278"/>
    </row>
    <row r="19" spans="1:44" s="267" customFormat="1" ht="13.5">
      <c r="A19" s="416" t="s">
        <v>358</v>
      </c>
      <c r="B19" s="416">
        <v>4214</v>
      </c>
      <c r="C19" s="416" t="s">
        <v>414</v>
      </c>
      <c r="D19" s="298">
        <f t="shared" si="1"/>
        <v>15035</v>
      </c>
      <c r="E19" s="298">
        <f t="shared" si="2"/>
        <v>11610</v>
      </c>
      <c r="F19" s="298">
        <f t="shared" si="3"/>
        <v>3425</v>
      </c>
      <c r="G19" s="278"/>
      <c r="H19" s="278"/>
      <c r="I19" s="278"/>
      <c r="J19" s="278"/>
      <c r="K19" s="278"/>
      <c r="L19" s="278">
        <v>3425</v>
      </c>
      <c r="M19" s="278"/>
      <c r="N19" s="298">
        <f t="shared" si="4"/>
        <v>0</v>
      </c>
      <c r="O19" s="299">
        <f>'資源化量内訳'!R19</f>
        <v>0</v>
      </c>
      <c r="P19" s="299">
        <f>'資源化量内訳'!S19</f>
        <v>0</v>
      </c>
      <c r="Q19" s="299">
        <f>'資源化量内訳'!T19</f>
        <v>0</v>
      </c>
      <c r="R19" s="299">
        <f>'資源化量内訳'!U19</f>
        <v>0</v>
      </c>
      <c r="S19" s="299">
        <f>'資源化量内訳'!V19</f>
        <v>0</v>
      </c>
      <c r="T19" s="299">
        <f>'資源化量内訳'!W19</f>
        <v>0</v>
      </c>
      <c r="U19" s="299">
        <f>'資源化量内訳'!X19</f>
        <v>0</v>
      </c>
      <c r="V19" s="299">
        <f>'資源化量内訳'!Y19</f>
        <v>0</v>
      </c>
      <c r="W19" s="299">
        <f>'資源化量内訳'!Z19</f>
        <v>0</v>
      </c>
      <c r="X19" s="299">
        <f>'資源化量内訳'!AA19</f>
        <v>0</v>
      </c>
      <c r="Y19" s="298">
        <f t="shared" si="5"/>
        <v>12106</v>
      </c>
      <c r="Z19" s="278">
        <v>11610</v>
      </c>
      <c r="AA19" s="278"/>
      <c r="AB19" s="278"/>
      <c r="AC19" s="278"/>
      <c r="AD19" s="278"/>
      <c r="AE19" s="278"/>
      <c r="AF19" s="278">
        <v>496</v>
      </c>
      <c r="AG19" s="278"/>
      <c r="AH19" s="298">
        <f t="shared" si="6"/>
        <v>1072</v>
      </c>
      <c r="AI19" s="278"/>
      <c r="AJ19" s="278">
        <v>750</v>
      </c>
      <c r="AK19" s="298">
        <f t="shared" si="7"/>
        <v>322</v>
      </c>
      <c r="AL19" s="278"/>
      <c r="AM19" s="278"/>
      <c r="AN19" s="278"/>
      <c r="AO19" s="278"/>
      <c r="AP19" s="278"/>
      <c r="AQ19" s="278">
        <v>322</v>
      </c>
      <c r="AR19" s="278"/>
    </row>
    <row r="20" spans="1:44" s="267" customFormat="1" ht="13.5">
      <c r="A20" s="416" t="s">
        <v>358</v>
      </c>
      <c r="B20" s="416">
        <v>4215</v>
      </c>
      <c r="C20" s="416" t="s">
        <v>415</v>
      </c>
      <c r="D20" s="298">
        <f t="shared" si="1"/>
        <v>49179</v>
      </c>
      <c r="E20" s="298">
        <f t="shared" si="2"/>
        <v>41238</v>
      </c>
      <c r="F20" s="298">
        <f t="shared" si="3"/>
        <v>7941</v>
      </c>
      <c r="G20" s="278">
        <v>4292</v>
      </c>
      <c r="H20" s="278"/>
      <c r="I20" s="278"/>
      <c r="J20" s="278"/>
      <c r="K20" s="278"/>
      <c r="L20" s="278">
        <v>3649</v>
      </c>
      <c r="M20" s="278"/>
      <c r="N20" s="298">
        <f t="shared" si="4"/>
        <v>0</v>
      </c>
      <c r="O20" s="299">
        <f>'資源化量内訳'!R20</f>
        <v>0</v>
      </c>
      <c r="P20" s="299">
        <f>'資源化量内訳'!S20</f>
        <v>0</v>
      </c>
      <c r="Q20" s="299">
        <f>'資源化量内訳'!T20</f>
        <v>0</v>
      </c>
      <c r="R20" s="299">
        <f>'資源化量内訳'!U20</f>
        <v>0</v>
      </c>
      <c r="S20" s="299">
        <f>'資源化量内訳'!V20</f>
        <v>0</v>
      </c>
      <c r="T20" s="299">
        <f>'資源化量内訳'!W20</f>
        <v>0</v>
      </c>
      <c r="U20" s="299">
        <f>'資源化量内訳'!X20</f>
        <v>0</v>
      </c>
      <c r="V20" s="299">
        <f>'資源化量内訳'!Y20</f>
        <v>0</v>
      </c>
      <c r="W20" s="299">
        <f>'資源化量内訳'!Z20</f>
        <v>0</v>
      </c>
      <c r="X20" s="299">
        <f>'資源化量内訳'!AA20</f>
        <v>0</v>
      </c>
      <c r="Y20" s="298">
        <f t="shared" si="5"/>
        <v>41687</v>
      </c>
      <c r="Z20" s="278">
        <v>41238</v>
      </c>
      <c r="AA20" s="278">
        <v>449</v>
      </c>
      <c r="AB20" s="278"/>
      <c r="AC20" s="278"/>
      <c r="AD20" s="278"/>
      <c r="AE20" s="278"/>
      <c r="AF20" s="278"/>
      <c r="AG20" s="278"/>
      <c r="AH20" s="298">
        <f t="shared" si="6"/>
        <v>5974</v>
      </c>
      <c r="AI20" s="278"/>
      <c r="AJ20" s="278">
        <v>4907</v>
      </c>
      <c r="AK20" s="298">
        <f t="shared" si="7"/>
        <v>1067</v>
      </c>
      <c r="AL20" s="278">
        <v>1067</v>
      </c>
      <c r="AM20" s="278"/>
      <c r="AN20" s="278"/>
      <c r="AO20" s="278"/>
      <c r="AP20" s="278"/>
      <c r="AQ20" s="278"/>
      <c r="AR20" s="278"/>
    </row>
    <row r="21" spans="1:44" s="267" customFormat="1" ht="13.5">
      <c r="A21" s="416" t="s">
        <v>358</v>
      </c>
      <c r="B21" s="416">
        <v>4301</v>
      </c>
      <c r="C21" s="416" t="s">
        <v>416</v>
      </c>
      <c r="D21" s="298">
        <f t="shared" si="1"/>
        <v>4640</v>
      </c>
      <c r="E21" s="298">
        <f t="shared" si="2"/>
        <v>3664</v>
      </c>
      <c r="F21" s="298">
        <f t="shared" si="3"/>
        <v>625</v>
      </c>
      <c r="G21" s="278">
        <v>625</v>
      </c>
      <c r="H21" s="278"/>
      <c r="I21" s="278"/>
      <c r="J21" s="278"/>
      <c r="K21" s="278"/>
      <c r="L21" s="278"/>
      <c r="M21" s="278"/>
      <c r="N21" s="298">
        <f t="shared" si="4"/>
        <v>0</v>
      </c>
      <c r="O21" s="299">
        <f>'資源化量内訳'!R21</f>
        <v>351</v>
      </c>
      <c r="P21" s="299">
        <f>'資源化量内訳'!S21</f>
        <v>348</v>
      </c>
      <c r="Q21" s="299">
        <f>'資源化量内訳'!T21</f>
        <v>0</v>
      </c>
      <c r="R21" s="299">
        <f>'資源化量内訳'!U21</f>
        <v>0</v>
      </c>
      <c r="S21" s="299">
        <f>'資源化量内訳'!V21</f>
        <v>0</v>
      </c>
      <c r="T21" s="299">
        <f>'資源化量内訳'!W21</f>
        <v>0</v>
      </c>
      <c r="U21" s="299">
        <f>'資源化量内訳'!X21</f>
        <v>0</v>
      </c>
      <c r="V21" s="299">
        <f>'資源化量内訳'!Y21</f>
        <v>0</v>
      </c>
      <c r="W21" s="299">
        <f>'資源化量内訳'!Z21</f>
        <v>0</v>
      </c>
      <c r="X21" s="299">
        <f>'資源化量内訳'!AA21</f>
        <v>3</v>
      </c>
      <c r="Y21" s="298">
        <f t="shared" si="5"/>
        <v>3664</v>
      </c>
      <c r="Z21" s="278">
        <v>3664</v>
      </c>
      <c r="AA21" s="278"/>
      <c r="AB21" s="278"/>
      <c r="AC21" s="278"/>
      <c r="AD21" s="278"/>
      <c r="AE21" s="278"/>
      <c r="AF21" s="278"/>
      <c r="AG21" s="278"/>
      <c r="AH21" s="298">
        <f t="shared" si="6"/>
        <v>633</v>
      </c>
      <c r="AI21" s="278"/>
      <c r="AJ21" s="278">
        <v>469</v>
      </c>
      <c r="AK21" s="298">
        <f t="shared" si="7"/>
        <v>164</v>
      </c>
      <c r="AL21" s="278">
        <v>164</v>
      </c>
      <c r="AM21" s="278"/>
      <c r="AN21" s="278"/>
      <c r="AO21" s="278"/>
      <c r="AP21" s="278"/>
      <c r="AQ21" s="278"/>
      <c r="AR21" s="278"/>
    </row>
    <row r="22" spans="1:44" s="267" customFormat="1" ht="13.5">
      <c r="A22" s="416" t="s">
        <v>358</v>
      </c>
      <c r="B22" s="416">
        <v>4302</v>
      </c>
      <c r="C22" s="416" t="s">
        <v>417</v>
      </c>
      <c r="D22" s="298">
        <f t="shared" si="1"/>
        <v>515</v>
      </c>
      <c r="E22" s="298">
        <f t="shared" si="2"/>
        <v>388</v>
      </c>
      <c r="F22" s="298">
        <f t="shared" si="3"/>
        <v>65</v>
      </c>
      <c r="G22" s="278">
        <v>65</v>
      </c>
      <c r="H22" s="278"/>
      <c r="I22" s="278"/>
      <c r="J22" s="278"/>
      <c r="K22" s="278"/>
      <c r="L22" s="278"/>
      <c r="M22" s="278"/>
      <c r="N22" s="298">
        <f t="shared" si="4"/>
        <v>0</v>
      </c>
      <c r="O22" s="299">
        <f>'資源化量内訳'!R22</f>
        <v>62</v>
      </c>
      <c r="P22" s="299">
        <f>'資源化量内訳'!S22</f>
        <v>62</v>
      </c>
      <c r="Q22" s="299">
        <f>'資源化量内訳'!T22</f>
        <v>0</v>
      </c>
      <c r="R22" s="299">
        <f>'資源化量内訳'!U22</f>
        <v>0</v>
      </c>
      <c r="S22" s="299">
        <f>'資源化量内訳'!V22</f>
        <v>0</v>
      </c>
      <c r="T22" s="299">
        <f>'資源化量内訳'!W22</f>
        <v>0</v>
      </c>
      <c r="U22" s="299">
        <f>'資源化量内訳'!X22</f>
        <v>0</v>
      </c>
      <c r="V22" s="299">
        <f>'資源化量内訳'!Y22</f>
        <v>0</v>
      </c>
      <c r="W22" s="299">
        <f>'資源化量内訳'!Z22</f>
        <v>0</v>
      </c>
      <c r="X22" s="299">
        <f>'資源化量内訳'!AA22</f>
        <v>0</v>
      </c>
      <c r="Y22" s="298">
        <f t="shared" si="5"/>
        <v>388</v>
      </c>
      <c r="Z22" s="278">
        <v>388</v>
      </c>
      <c r="AA22" s="278"/>
      <c r="AB22" s="278"/>
      <c r="AC22" s="278"/>
      <c r="AD22" s="278"/>
      <c r="AE22" s="278"/>
      <c r="AF22" s="278"/>
      <c r="AG22" s="278"/>
      <c r="AH22" s="298">
        <f t="shared" si="6"/>
        <v>68</v>
      </c>
      <c r="AI22" s="278"/>
      <c r="AJ22" s="278">
        <v>49</v>
      </c>
      <c r="AK22" s="298">
        <f t="shared" si="7"/>
        <v>19</v>
      </c>
      <c r="AL22" s="278">
        <v>19</v>
      </c>
      <c r="AM22" s="278"/>
      <c r="AN22" s="278"/>
      <c r="AO22" s="278"/>
      <c r="AP22" s="278"/>
      <c r="AQ22" s="278"/>
      <c r="AR22" s="278"/>
    </row>
    <row r="23" spans="1:44" s="267" customFormat="1" ht="13.5">
      <c r="A23" s="416" t="s">
        <v>358</v>
      </c>
      <c r="B23" s="416">
        <v>4321</v>
      </c>
      <c r="C23" s="416" t="s">
        <v>418</v>
      </c>
      <c r="D23" s="298">
        <f t="shared" si="1"/>
        <v>7938</v>
      </c>
      <c r="E23" s="298">
        <f t="shared" si="2"/>
        <v>7046</v>
      </c>
      <c r="F23" s="298">
        <f t="shared" si="3"/>
        <v>887</v>
      </c>
      <c r="G23" s="278">
        <v>887</v>
      </c>
      <c r="H23" s="278"/>
      <c r="I23" s="278"/>
      <c r="J23" s="278"/>
      <c r="K23" s="278"/>
      <c r="L23" s="278"/>
      <c r="M23" s="278"/>
      <c r="N23" s="298">
        <f t="shared" si="4"/>
        <v>0</v>
      </c>
      <c r="O23" s="299">
        <f>'資源化量内訳'!R23</f>
        <v>5</v>
      </c>
      <c r="P23" s="299">
        <f>'資源化量内訳'!S23</f>
        <v>0</v>
      </c>
      <c r="Q23" s="299">
        <f>'資源化量内訳'!T23</f>
        <v>0</v>
      </c>
      <c r="R23" s="299">
        <f>'資源化量内訳'!U23</f>
        <v>0</v>
      </c>
      <c r="S23" s="299">
        <f>'資源化量内訳'!V23</f>
        <v>0</v>
      </c>
      <c r="T23" s="299">
        <f>'資源化量内訳'!W23</f>
        <v>0</v>
      </c>
      <c r="U23" s="299">
        <f>'資源化量内訳'!X23</f>
        <v>0</v>
      </c>
      <c r="V23" s="299">
        <f>'資源化量内訳'!Y23</f>
        <v>0</v>
      </c>
      <c r="W23" s="299">
        <f>'資源化量内訳'!Z23</f>
        <v>0</v>
      </c>
      <c r="X23" s="299">
        <f>'資源化量内訳'!AA23</f>
        <v>5</v>
      </c>
      <c r="Y23" s="298">
        <f t="shared" si="5"/>
        <v>7046</v>
      </c>
      <c r="Z23" s="278">
        <v>7046</v>
      </c>
      <c r="AA23" s="278"/>
      <c r="AB23" s="278"/>
      <c r="AC23" s="278"/>
      <c r="AD23" s="278"/>
      <c r="AE23" s="278"/>
      <c r="AF23" s="278"/>
      <c r="AG23" s="278"/>
      <c r="AH23" s="298">
        <f t="shared" si="6"/>
        <v>956</v>
      </c>
      <c r="AI23" s="278"/>
      <c r="AJ23" s="278">
        <v>658</v>
      </c>
      <c r="AK23" s="298">
        <f t="shared" si="7"/>
        <v>298</v>
      </c>
      <c r="AL23" s="278">
        <v>298</v>
      </c>
      <c r="AM23" s="278"/>
      <c r="AN23" s="278"/>
      <c r="AO23" s="278"/>
      <c r="AP23" s="278"/>
      <c r="AQ23" s="278"/>
      <c r="AR23" s="278"/>
    </row>
    <row r="24" spans="1:44" s="267" customFormat="1" ht="13.5">
      <c r="A24" s="416" t="s">
        <v>358</v>
      </c>
      <c r="B24" s="416">
        <v>4322</v>
      </c>
      <c r="C24" s="416" t="s">
        <v>419</v>
      </c>
      <c r="D24" s="298">
        <f t="shared" si="1"/>
        <v>4185</v>
      </c>
      <c r="E24" s="298">
        <f t="shared" si="2"/>
        <v>3287</v>
      </c>
      <c r="F24" s="298">
        <f t="shared" si="3"/>
        <v>894</v>
      </c>
      <c r="G24" s="278">
        <v>533</v>
      </c>
      <c r="H24" s="278"/>
      <c r="I24" s="278"/>
      <c r="J24" s="278"/>
      <c r="K24" s="278"/>
      <c r="L24" s="278">
        <v>361</v>
      </c>
      <c r="M24" s="278"/>
      <c r="N24" s="298">
        <f t="shared" si="4"/>
        <v>0</v>
      </c>
      <c r="O24" s="299">
        <f>'資源化量内訳'!R24</f>
        <v>4</v>
      </c>
      <c r="P24" s="299">
        <f>'資源化量内訳'!S24</f>
        <v>0</v>
      </c>
      <c r="Q24" s="299">
        <f>'資源化量内訳'!T24</f>
        <v>0</v>
      </c>
      <c r="R24" s="299">
        <f>'資源化量内訳'!U24</f>
        <v>0</v>
      </c>
      <c r="S24" s="299">
        <f>'資源化量内訳'!V24</f>
        <v>0</v>
      </c>
      <c r="T24" s="299">
        <f>'資源化量内訳'!W24</f>
        <v>0</v>
      </c>
      <c r="U24" s="299">
        <f>'資源化量内訳'!X24</f>
        <v>0</v>
      </c>
      <c r="V24" s="299">
        <f>'資源化量内訳'!Y24</f>
        <v>0</v>
      </c>
      <c r="W24" s="299">
        <f>'資源化量内訳'!Z24</f>
        <v>0</v>
      </c>
      <c r="X24" s="299">
        <f>'資源化量内訳'!AA24</f>
        <v>4</v>
      </c>
      <c r="Y24" s="298">
        <f t="shared" si="5"/>
        <v>3287</v>
      </c>
      <c r="Z24" s="278">
        <v>3287</v>
      </c>
      <c r="AA24" s="278"/>
      <c r="AB24" s="278"/>
      <c r="AC24" s="278"/>
      <c r="AD24" s="278"/>
      <c r="AE24" s="278"/>
      <c r="AF24" s="278"/>
      <c r="AG24" s="278"/>
      <c r="AH24" s="298">
        <f t="shared" si="6"/>
        <v>593</v>
      </c>
      <c r="AI24" s="278"/>
      <c r="AJ24" s="278">
        <v>420</v>
      </c>
      <c r="AK24" s="298">
        <f t="shared" si="7"/>
        <v>173</v>
      </c>
      <c r="AL24" s="278">
        <v>173</v>
      </c>
      <c r="AM24" s="278"/>
      <c r="AN24" s="278"/>
      <c r="AO24" s="278"/>
      <c r="AP24" s="278"/>
      <c r="AQ24" s="278"/>
      <c r="AR24" s="278"/>
    </row>
    <row r="25" spans="1:44" s="267" customFormat="1" ht="13.5">
      <c r="A25" s="416" t="s">
        <v>358</v>
      </c>
      <c r="B25" s="416">
        <v>4323</v>
      </c>
      <c r="C25" s="416" t="s">
        <v>420</v>
      </c>
      <c r="D25" s="298">
        <f t="shared" si="1"/>
        <v>14395</v>
      </c>
      <c r="E25" s="298">
        <f t="shared" si="2"/>
        <v>11791</v>
      </c>
      <c r="F25" s="298">
        <f t="shared" si="3"/>
        <v>2593</v>
      </c>
      <c r="G25" s="278">
        <v>1455</v>
      </c>
      <c r="H25" s="278"/>
      <c r="I25" s="278"/>
      <c r="J25" s="278"/>
      <c r="K25" s="278"/>
      <c r="L25" s="278">
        <v>1138</v>
      </c>
      <c r="M25" s="278"/>
      <c r="N25" s="298">
        <f t="shared" si="4"/>
        <v>0</v>
      </c>
      <c r="O25" s="299">
        <f>'資源化量内訳'!R25</f>
        <v>11</v>
      </c>
      <c r="P25" s="299">
        <f>'資源化量内訳'!S25</f>
        <v>0</v>
      </c>
      <c r="Q25" s="299">
        <f>'資源化量内訳'!T25</f>
        <v>0</v>
      </c>
      <c r="R25" s="299">
        <f>'資源化量内訳'!U25</f>
        <v>0</v>
      </c>
      <c r="S25" s="299">
        <f>'資源化量内訳'!V25</f>
        <v>0</v>
      </c>
      <c r="T25" s="299">
        <f>'資源化量内訳'!W25</f>
        <v>0</v>
      </c>
      <c r="U25" s="299">
        <f>'資源化量内訳'!X25</f>
        <v>0</v>
      </c>
      <c r="V25" s="299">
        <f>'資源化量内訳'!Y25</f>
        <v>0</v>
      </c>
      <c r="W25" s="299">
        <f>'資源化量内訳'!Z25</f>
        <v>0</v>
      </c>
      <c r="X25" s="299">
        <f>'資源化量内訳'!AA25</f>
        <v>11</v>
      </c>
      <c r="Y25" s="298">
        <f t="shared" si="5"/>
        <v>11791</v>
      </c>
      <c r="Z25" s="278">
        <v>11791</v>
      </c>
      <c r="AA25" s="278"/>
      <c r="AB25" s="278"/>
      <c r="AC25" s="278"/>
      <c r="AD25" s="278"/>
      <c r="AE25" s="278"/>
      <c r="AF25" s="278"/>
      <c r="AG25" s="278"/>
      <c r="AH25" s="298">
        <f t="shared" si="6"/>
        <v>1613</v>
      </c>
      <c r="AI25" s="278"/>
      <c r="AJ25" s="278">
        <v>1101</v>
      </c>
      <c r="AK25" s="298">
        <f t="shared" si="7"/>
        <v>512</v>
      </c>
      <c r="AL25" s="278">
        <v>512</v>
      </c>
      <c r="AM25" s="278"/>
      <c r="AN25" s="278"/>
      <c r="AO25" s="278"/>
      <c r="AP25" s="278"/>
      <c r="AQ25" s="278"/>
      <c r="AR25" s="278"/>
    </row>
    <row r="26" spans="1:44" s="267" customFormat="1" ht="13.5">
      <c r="A26" s="416" t="s">
        <v>358</v>
      </c>
      <c r="B26" s="416">
        <v>4324</v>
      </c>
      <c r="C26" s="416" t="s">
        <v>421</v>
      </c>
      <c r="D26" s="298">
        <f t="shared" si="1"/>
        <v>2883</v>
      </c>
      <c r="E26" s="298">
        <f t="shared" si="2"/>
        <v>2307</v>
      </c>
      <c r="F26" s="298">
        <f t="shared" si="3"/>
        <v>574</v>
      </c>
      <c r="G26" s="278">
        <v>378</v>
      </c>
      <c r="H26" s="278"/>
      <c r="I26" s="278"/>
      <c r="J26" s="278"/>
      <c r="K26" s="278"/>
      <c r="L26" s="278">
        <v>196</v>
      </c>
      <c r="M26" s="278"/>
      <c r="N26" s="298">
        <f t="shared" si="4"/>
        <v>0</v>
      </c>
      <c r="O26" s="299">
        <f>'資源化量内訳'!R26</f>
        <v>2</v>
      </c>
      <c r="P26" s="299">
        <f>'資源化量内訳'!S26</f>
        <v>0</v>
      </c>
      <c r="Q26" s="299">
        <f>'資源化量内訳'!T26</f>
        <v>0</v>
      </c>
      <c r="R26" s="299">
        <f>'資源化量内訳'!U26</f>
        <v>0</v>
      </c>
      <c r="S26" s="299">
        <f>'資源化量内訳'!V26</f>
        <v>0</v>
      </c>
      <c r="T26" s="299">
        <f>'資源化量内訳'!W26</f>
        <v>0</v>
      </c>
      <c r="U26" s="299">
        <f>'資源化量内訳'!X26</f>
        <v>0</v>
      </c>
      <c r="V26" s="299">
        <f>'資源化量内訳'!Y26</f>
        <v>0</v>
      </c>
      <c r="W26" s="299">
        <f>'資源化量内訳'!Z26</f>
        <v>0</v>
      </c>
      <c r="X26" s="299">
        <f>'資源化量内訳'!AA26</f>
        <v>2</v>
      </c>
      <c r="Y26" s="298">
        <f t="shared" si="5"/>
        <v>2307</v>
      </c>
      <c r="Z26" s="278">
        <v>2307</v>
      </c>
      <c r="AA26" s="278"/>
      <c r="AB26" s="278"/>
      <c r="AC26" s="278"/>
      <c r="AD26" s="278"/>
      <c r="AE26" s="278"/>
      <c r="AF26" s="278"/>
      <c r="AG26" s="278"/>
      <c r="AH26" s="298">
        <f t="shared" si="6"/>
        <v>392</v>
      </c>
      <c r="AI26" s="278"/>
      <c r="AJ26" s="278">
        <v>295</v>
      </c>
      <c r="AK26" s="298">
        <f t="shared" si="7"/>
        <v>97</v>
      </c>
      <c r="AL26" s="278">
        <v>97</v>
      </c>
      <c r="AM26" s="278"/>
      <c r="AN26" s="278"/>
      <c r="AO26" s="278"/>
      <c r="AP26" s="278"/>
      <c r="AQ26" s="278"/>
      <c r="AR26" s="278"/>
    </row>
    <row r="27" spans="1:44" s="267" customFormat="1" ht="13.5">
      <c r="A27" s="416" t="s">
        <v>358</v>
      </c>
      <c r="B27" s="416">
        <v>4341</v>
      </c>
      <c r="C27" s="416" t="s">
        <v>422</v>
      </c>
      <c r="D27" s="298">
        <f t="shared" si="1"/>
        <v>3973</v>
      </c>
      <c r="E27" s="298">
        <f t="shared" si="2"/>
        <v>2882</v>
      </c>
      <c r="F27" s="298">
        <f t="shared" si="3"/>
        <v>1087</v>
      </c>
      <c r="G27" s="278">
        <v>569</v>
      </c>
      <c r="H27" s="278"/>
      <c r="I27" s="278"/>
      <c r="J27" s="278"/>
      <c r="K27" s="278"/>
      <c r="L27" s="278">
        <v>518</v>
      </c>
      <c r="M27" s="278"/>
      <c r="N27" s="298">
        <f t="shared" si="4"/>
        <v>0</v>
      </c>
      <c r="O27" s="299">
        <f>'資源化量内訳'!R27</f>
        <v>4</v>
      </c>
      <c r="P27" s="299">
        <f>'資源化量内訳'!S27</f>
        <v>0</v>
      </c>
      <c r="Q27" s="299">
        <f>'資源化量内訳'!T27</f>
        <v>0</v>
      </c>
      <c r="R27" s="299">
        <f>'資源化量内訳'!U27</f>
        <v>0</v>
      </c>
      <c r="S27" s="299">
        <f>'資源化量内訳'!V27</f>
        <v>0</v>
      </c>
      <c r="T27" s="299">
        <f>'資源化量内訳'!W27</f>
        <v>0</v>
      </c>
      <c r="U27" s="299">
        <f>'資源化量内訳'!X27</f>
        <v>0</v>
      </c>
      <c r="V27" s="299">
        <f>'資源化量内訳'!Y27</f>
        <v>0</v>
      </c>
      <c r="W27" s="299">
        <f>'資源化量内訳'!Z27</f>
        <v>0</v>
      </c>
      <c r="X27" s="299">
        <f>'資源化量内訳'!AA27</f>
        <v>4</v>
      </c>
      <c r="Y27" s="298">
        <f t="shared" si="5"/>
        <v>2882</v>
      </c>
      <c r="Z27" s="278">
        <v>2882</v>
      </c>
      <c r="AA27" s="278"/>
      <c r="AB27" s="278"/>
      <c r="AC27" s="278"/>
      <c r="AD27" s="278"/>
      <c r="AE27" s="278"/>
      <c r="AF27" s="278"/>
      <c r="AG27" s="278"/>
      <c r="AH27" s="298">
        <f t="shared" si="6"/>
        <v>526</v>
      </c>
      <c r="AI27" s="278"/>
      <c r="AJ27" s="278">
        <v>369</v>
      </c>
      <c r="AK27" s="298">
        <f t="shared" si="7"/>
        <v>157</v>
      </c>
      <c r="AL27" s="278">
        <v>157</v>
      </c>
      <c r="AM27" s="278"/>
      <c r="AN27" s="278"/>
      <c r="AO27" s="278"/>
      <c r="AP27" s="278"/>
      <c r="AQ27" s="278"/>
      <c r="AR27" s="278"/>
    </row>
    <row r="28" spans="1:44" s="267" customFormat="1" ht="13.5">
      <c r="A28" s="416" t="s">
        <v>358</v>
      </c>
      <c r="B28" s="416">
        <v>4361</v>
      </c>
      <c r="C28" s="416" t="s">
        <v>423</v>
      </c>
      <c r="D28" s="298">
        <f t="shared" si="1"/>
        <v>11564</v>
      </c>
      <c r="E28" s="298">
        <f t="shared" si="2"/>
        <v>8581</v>
      </c>
      <c r="F28" s="298">
        <f t="shared" si="3"/>
        <v>2881</v>
      </c>
      <c r="G28" s="278">
        <v>545</v>
      </c>
      <c r="H28" s="278"/>
      <c r="I28" s="278"/>
      <c r="J28" s="278"/>
      <c r="K28" s="278"/>
      <c r="L28" s="278">
        <v>2309</v>
      </c>
      <c r="M28" s="278">
        <v>27</v>
      </c>
      <c r="N28" s="298">
        <f t="shared" si="4"/>
        <v>102</v>
      </c>
      <c r="O28" s="299">
        <f>'資源化量内訳'!R28</f>
        <v>0</v>
      </c>
      <c r="P28" s="299">
        <f>'資源化量内訳'!S28</f>
        <v>0</v>
      </c>
      <c r="Q28" s="299">
        <f>'資源化量内訳'!T28</f>
        <v>0</v>
      </c>
      <c r="R28" s="299">
        <f>'資源化量内訳'!U28</f>
        <v>0</v>
      </c>
      <c r="S28" s="299">
        <f>'資源化量内訳'!V28</f>
        <v>0</v>
      </c>
      <c r="T28" s="299">
        <f>'資源化量内訳'!W28</f>
        <v>0</v>
      </c>
      <c r="U28" s="299">
        <f>'資源化量内訳'!X28</f>
        <v>0</v>
      </c>
      <c r="V28" s="299">
        <f>'資源化量内訳'!Y28</f>
        <v>0</v>
      </c>
      <c r="W28" s="299">
        <f>'資源化量内訳'!Z28</f>
        <v>0</v>
      </c>
      <c r="X28" s="299">
        <f>'資源化量内訳'!AA28</f>
        <v>0</v>
      </c>
      <c r="Y28" s="298">
        <f t="shared" si="5"/>
        <v>8951</v>
      </c>
      <c r="Z28" s="278">
        <v>8581</v>
      </c>
      <c r="AA28" s="278">
        <v>217</v>
      </c>
      <c r="AB28" s="278"/>
      <c r="AC28" s="278"/>
      <c r="AD28" s="278"/>
      <c r="AE28" s="278"/>
      <c r="AF28" s="278">
        <v>153</v>
      </c>
      <c r="AG28" s="278"/>
      <c r="AH28" s="298">
        <f t="shared" si="6"/>
        <v>1300</v>
      </c>
      <c r="AI28" s="278">
        <v>102</v>
      </c>
      <c r="AJ28" s="278">
        <v>1198</v>
      </c>
      <c r="AK28" s="298">
        <f t="shared" si="7"/>
        <v>0</v>
      </c>
      <c r="AL28" s="278"/>
      <c r="AM28" s="278"/>
      <c r="AN28" s="278"/>
      <c r="AO28" s="278"/>
      <c r="AP28" s="278"/>
      <c r="AQ28" s="278"/>
      <c r="AR28" s="278"/>
    </row>
    <row r="29" spans="1:44" s="267" customFormat="1" ht="13.5">
      <c r="A29" s="416" t="s">
        <v>358</v>
      </c>
      <c r="B29" s="416">
        <v>4362</v>
      </c>
      <c r="C29" s="416" t="s">
        <v>424</v>
      </c>
      <c r="D29" s="298">
        <f t="shared" si="1"/>
        <v>5395</v>
      </c>
      <c r="E29" s="298">
        <f t="shared" si="2"/>
        <v>3805</v>
      </c>
      <c r="F29" s="298">
        <f t="shared" si="3"/>
        <v>1577</v>
      </c>
      <c r="G29" s="278">
        <v>417</v>
      </c>
      <c r="H29" s="278"/>
      <c r="I29" s="278"/>
      <c r="J29" s="278"/>
      <c r="K29" s="278"/>
      <c r="L29" s="278">
        <v>1160</v>
      </c>
      <c r="M29" s="278"/>
      <c r="N29" s="298">
        <f t="shared" si="4"/>
        <v>13</v>
      </c>
      <c r="O29" s="299">
        <f>'資源化量内訳'!R29</f>
        <v>0</v>
      </c>
      <c r="P29" s="299">
        <f>'資源化量内訳'!S29</f>
        <v>0</v>
      </c>
      <c r="Q29" s="299">
        <f>'資源化量内訳'!T29</f>
        <v>0</v>
      </c>
      <c r="R29" s="299">
        <f>'資源化量内訳'!U29</f>
        <v>0</v>
      </c>
      <c r="S29" s="299">
        <f>'資源化量内訳'!V29</f>
        <v>0</v>
      </c>
      <c r="T29" s="299">
        <f>'資源化量内訳'!W29</f>
        <v>0</v>
      </c>
      <c r="U29" s="299">
        <f>'資源化量内訳'!X29</f>
        <v>0</v>
      </c>
      <c r="V29" s="299">
        <f>'資源化量内訳'!Y29</f>
        <v>0</v>
      </c>
      <c r="W29" s="299">
        <f>'資源化量内訳'!Z29</f>
        <v>0</v>
      </c>
      <c r="X29" s="299">
        <f>'資源化量内訳'!AA29</f>
        <v>0</v>
      </c>
      <c r="Y29" s="298">
        <f t="shared" si="5"/>
        <v>4013</v>
      </c>
      <c r="Z29" s="278">
        <v>3805</v>
      </c>
      <c r="AA29" s="278">
        <v>130</v>
      </c>
      <c r="AB29" s="278"/>
      <c r="AC29" s="278"/>
      <c r="AD29" s="278"/>
      <c r="AE29" s="278"/>
      <c r="AF29" s="278">
        <v>78</v>
      </c>
      <c r="AG29" s="278"/>
      <c r="AH29" s="298">
        <f t="shared" si="6"/>
        <v>557</v>
      </c>
      <c r="AI29" s="278">
        <v>13</v>
      </c>
      <c r="AJ29" s="278">
        <v>544</v>
      </c>
      <c r="AK29" s="298">
        <f t="shared" si="7"/>
        <v>0</v>
      </c>
      <c r="AL29" s="278"/>
      <c r="AM29" s="278"/>
      <c r="AN29" s="278"/>
      <c r="AO29" s="278"/>
      <c r="AP29" s="278"/>
      <c r="AQ29" s="278"/>
      <c r="AR29" s="278"/>
    </row>
    <row r="30" spans="1:44" s="267" customFormat="1" ht="13.5">
      <c r="A30" s="416" t="s">
        <v>358</v>
      </c>
      <c r="B30" s="416">
        <v>4401</v>
      </c>
      <c r="C30" s="416" t="s">
        <v>425</v>
      </c>
      <c r="D30" s="298">
        <f t="shared" si="1"/>
        <v>6900</v>
      </c>
      <c r="E30" s="298">
        <f t="shared" si="2"/>
        <v>5494</v>
      </c>
      <c r="F30" s="298">
        <f t="shared" si="3"/>
        <v>1295</v>
      </c>
      <c r="G30" s="278">
        <v>249</v>
      </c>
      <c r="H30" s="278"/>
      <c r="I30" s="278"/>
      <c r="J30" s="278"/>
      <c r="K30" s="278"/>
      <c r="L30" s="278">
        <v>1046</v>
      </c>
      <c r="M30" s="278"/>
      <c r="N30" s="298">
        <f t="shared" si="4"/>
        <v>108</v>
      </c>
      <c r="O30" s="299">
        <f>'資源化量内訳'!R30</f>
        <v>3</v>
      </c>
      <c r="P30" s="299">
        <f>'資源化量内訳'!S30</f>
        <v>0</v>
      </c>
      <c r="Q30" s="299">
        <f>'資源化量内訳'!T30</f>
        <v>0</v>
      </c>
      <c r="R30" s="299">
        <f>'資源化量内訳'!U30</f>
        <v>0</v>
      </c>
      <c r="S30" s="299">
        <f>'資源化量内訳'!V30</f>
        <v>0</v>
      </c>
      <c r="T30" s="299">
        <f>'資源化量内訳'!W30</f>
        <v>0</v>
      </c>
      <c r="U30" s="299">
        <f>'資源化量内訳'!X30</f>
        <v>0</v>
      </c>
      <c r="V30" s="299">
        <f>'資源化量内訳'!Y30</f>
        <v>0</v>
      </c>
      <c r="W30" s="299">
        <f>'資源化量内訳'!Z30</f>
        <v>0</v>
      </c>
      <c r="X30" s="299">
        <f>'資源化量内訳'!AA30</f>
        <v>3</v>
      </c>
      <c r="Y30" s="298">
        <f t="shared" si="5"/>
        <v>5701</v>
      </c>
      <c r="Z30" s="278">
        <v>5494</v>
      </c>
      <c r="AA30" s="278">
        <v>187</v>
      </c>
      <c r="AB30" s="278"/>
      <c r="AC30" s="278"/>
      <c r="AD30" s="278"/>
      <c r="AE30" s="278"/>
      <c r="AF30" s="278">
        <v>20</v>
      </c>
      <c r="AG30" s="278"/>
      <c r="AH30" s="298">
        <f t="shared" si="6"/>
        <v>1035</v>
      </c>
      <c r="AI30" s="278">
        <v>108</v>
      </c>
      <c r="AJ30" s="278">
        <v>785</v>
      </c>
      <c r="AK30" s="298">
        <f t="shared" si="7"/>
        <v>142</v>
      </c>
      <c r="AL30" s="278">
        <v>142</v>
      </c>
      <c r="AM30" s="278"/>
      <c r="AN30" s="278"/>
      <c r="AO30" s="278"/>
      <c r="AP30" s="278"/>
      <c r="AQ30" s="278"/>
      <c r="AR30" s="278"/>
    </row>
    <row r="31" spans="1:44" s="267" customFormat="1" ht="13.5">
      <c r="A31" s="416" t="s">
        <v>358</v>
      </c>
      <c r="B31" s="416">
        <v>4404</v>
      </c>
      <c r="C31" s="416" t="s">
        <v>426</v>
      </c>
      <c r="D31" s="298">
        <f t="shared" si="1"/>
        <v>7033</v>
      </c>
      <c r="E31" s="298">
        <f t="shared" si="2"/>
        <v>5424</v>
      </c>
      <c r="F31" s="298">
        <f t="shared" si="3"/>
        <v>1544</v>
      </c>
      <c r="G31" s="278">
        <v>266</v>
      </c>
      <c r="H31" s="278"/>
      <c r="I31" s="278"/>
      <c r="J31" s="278"/>
      <c r="K31" s="278"/>
      <c r="L31" s="278">
        <v>1278</v>
      </c>
      <c r="M31" s="278"/>
      <c r="N31" s="298">
        <f t="shared" si="4"/>
        <v>62</v>
      </c>
      <c r="O31" s="299">
        <f>'資源化量内訳'!R31</f>
        <v>3</v>
      </c>
      <c r="P31" s="299">
        <f>'資源化量内訳'!S31</f>
        <v>0</v>
      </c>
      <c r="Q31" s="299">
        <f>'資源化量内訳'!T31</f>
        <v>0</v>
      </c>
      <c r="R31" s="299">
        <f>'資源化量内訳'!U31</f>
        <v>0</v>
      </c>
      <c r="S31" s="299">
        <f>'資源化量内訳'!V31</f>
        <v>0</v>
      </c>
      <c r="T31" s="299">
        <f>'資源化量内訳'!W31</f>
        <v>0</v>
      </c>
      <c r="U31" s="299">
        <f>'資源化量内訳'!X31</f>
        <v>0</v>
      </c>
      <c r="V31" s="299">
        <f>'資源化量内訳'!Y31</f>
        <v>0</v>
      </c>
      <c r="W31" s="299">
        <f>'資源化量内訳'!Z31</f>
        <v>0</v>
      </c>
      <c r="X31" s="299">
        <f>'資源化量内訳'!AA31</f>
        <v>3</v>
      </c>
      <c r="Y31" s="298">
        <f t="shared" si="5"/>
        <v>5740</v>
      </c>
      <c r="Z31" s="278">
        <v>5424</v>
      </c>
      <c r="AA31" s="278">
        <v>271</v>
      </c>
      <c r="AB31" s="278"/>
      <c r="AC31" s="278"/>
      <c r="AD31" s="278"/>
      <c r="AE31" s="278"/>
      <c r="AF31" s="278">
        <v>45</v>
      </c>
      <c r="AG31" s="278"/>
      <c r="AH31" s="298">
        <f t="shared" si="6"/>
        <v>993</v>
      </c>
      <c r="AI31" s="278">
        <v>62</v>
      </c>
      <c r="AJ31" s="278">
        <v>779</v>
      </c>
      <c r="AK31" s="298">
        <f t="shared" si="7"/>
        <v>152</v>
      </c>
      <c r="AL31" s="278">
        <v>152</v>
      </c>
      <c r="AM31" s="278"/>
      <c r="AN31" s="278"/>
      <c r="AO31" s="278"/>
      <c r="AP31" s="278"/>
      <c r="AQ31" s="278"/>
      <c r="AR31" s="278"/>
    </row>
    <row r="32" spans="1:44" s="267" customFormat="1" ht="13.5">
      <c r="A32" s="416" t="s">
        <v>358</v>
      </c>
      <c r="B32" s="416">
        <v>4406</v>
      </c>
      <c r="C32" s="416" t="s">
        <v>427</v>
      </c>
      <c r="D32" s="298">
        <f t="shared" si="1"/>
        <v>14240</v>
      </c>
      <c r="E32" s="298">
        <f t="shared" si="2"/>
        <v>11712</v>
      </c>
      <c r="F32" s="298">
        <f t="shared" si="3"/>
        <v>2521</v>
      </c>
      <c r="G32" s="278">
        <v>543</v>
      </c>
      <c r="H32" s="278"/>
      <c r="I32" s="278"/>
      <c r="J32" s="278"/>
      <c r="K32" s="278"/>
      <c r="L32" s="278">
        <v>1978</v>
      </c>
      <c r="M32" s="278"/>
      <c r="N32" s="298">
        <f t="shared" si="4"/>
        <v>0</v>
      </c>
      <c r="O32" s="299">
        <f>'資源化量内訳'!R32</f>
        <v>7</v>
      </c>
      <c r="P32" s="299">
        <f>'資源化量内訳'!S32</f>
        <v>0</v>
      </c>
      <c r="Q32" s="299">
        <f>'資源化量内訳'!T32</f>
        <v>0</v>
      </c>
      <c r="R32" s="299">
        <f>'資源化量内訳'!U32</f>
        <v>0</v>
      </c>
      <c r="S32" s="299">
        <f>'資源化量内訳'!V32</f>
        <v>0</v>
      </c>
      <c r="T32" s="299">
        <f>'資源化量内訳'!W32</f>
        <v>0</v>
      </c>
      <c r="U32" s="299">
        <f>'資源化量内訳'!X32</f>
        <v>0</v>
      </c>
      <c r="V32" s="299">
        <f>'資源化量内訳'!Y32</f>
        <v>0</v>
      </c>
      <c r="W32" s="299">
        <f>'資源化量内訳'!Z32</f>
        <v>0</v>
      </c>
      <c r="X32" s="299">
        <f>'資源化量内訳'!AA32</f>
        <v>7</v>
      </c>
      <c r="Y32" s="298">
        <f t="shared" si="5"/>
        <v>12179</v>
      </c>
      <c r="Z32" s="278">
        <v>11712</v>
      </c>
      <c r="AA32" s="278">
        <v>399</v>
      </c>
      <c r="AB32" s="278"/>
      <c r="AC32" s="278"/>
      <c r="AD32" s="278"/>
      <c r="AE32" s="278"/>
      <c r="AF32" s="278">
        <v>68</v>
      </c>
      <c r="AG32" s="278"/>
      <c r="AH32" s="298">
        <f t="shared" si="6"/>
        <v>1992</v>
      </c>
      <c r="AI32" s="278"/>
      <c r="AJ32" s="278">
        <v>1682</v>
      </c>
      <c r="AK32" s="298">
        <f t="shared" si="7"/>
        <v>310</v>
      </c>
      <c r="AL32" s="278">
        <v>310</v>
      </c>
      <c r="AM32" s="278"/>
      <c r="AN32" s="278"/>
      <c r="AO32" s="278"/>
      <c r="AP32" s="278"/>
      <c r="AQ32" s="278"/>
      <c r="AR32" s="278"/>
    </row>
    <row r="33" spans="1:44" s="267" customFormat="1" ht="13.5">
      <c r="A33" s="416" t="s">
        <v>358</v>
      </c>
      <c r="B33" s="416">
        <v>4421</v>
      </c>
      <c r="C33" s="416" t="s">
        <v>428</v>
      </c>
      <c r="D33" s="298">
        <f t="shared" si="1"/>
        <v>9579</v>
      </c>
      <c r="E33" s="298">
        <f t="shared" si="2"/>
        <v>8100</v>
      </c>
      <c r="F33" s="298">
        <f t="shared" si="3"/>
        <v>1149</v>
      </c>
      <c r="G33" s="278">
        <v>882</v>
      </c>
      <c r="H33" s="278"/>
      <c r="I33" s="278"/>
      <c r="J33" s="278"/>
      <c r="K33" s="278"/>
      <c r="L33" s="278">
        <v>267</v>
      </c>
      <c r="M33" s="278"/>
      <c r="N33" s="298">
        <f t="shared" si="4"/>
        <v>0</v>
      </c>
      <c r="O33" s="299">
        <f>'資源化量内訳'!R33</f>
        <v>330</v>
      </c>
      <c r="P33" s="299">
        <f>'資源化量内訳'!S33</f>
        <v>318</v>
      </c>
      <c r="Q33" s="299">
        <f>'資源化量内訳'!T33</f>
        <v>0</v>
      </c>
      <c r="R33" s="299">
        <f>'資源化量内訳'!U33</f>
        <v>0</v>
      </c>
      <c r="S33" s="299">
        <f>'資源化量内訳'!V33</f>
        <v>0</v>
      </c>
      <c r="T33" s="299">
        <f>'資源化量内訳'!W33</f>
        <v>2</v>
      </c>
      <c r="U33" s="299">
        <f>'資源化量内訳'!X33</f>
        <v>0</v>
      </c>
      <c r="V33" s="299">
        <f>'資源化量内訳'!Y33</f>
        <v>0</v>
      </c>
      <c r="W33" s="299">
        <f>'資源化量内訳'!Z33</f>
        <v>0</v>
      </c>
      <c r="X33" s="299">
        <f>'資源化量内訳'!AA33</f>
        <v>10</v>
      </c>
      <c r="Y33" s="298">
        <f t="shared" si="5"/>
        <v>8376</v>
      </c>
      <c r="Z33" s="278">
        <v>8100</v>
      </c>
      <c r="AA33" s="278">
        <v>191</v>
      </c>
      <c r="AB33" s="278"/>
      <c r="AC33" s="278"/>
      <c r="AD33" s="278"/>
      <c r="AE33" s="278"/>
      <c r="AF33" s="278">
        <v>85</v>
      </c>
      <c r="AG33" s="278"/>
      <c r="AH33" s="298">
        <f t="shared" si="6"/>
        <v>1783</v>
      </c>
      <c r="AI33" s="278"/>
      <c r="AJ33" s="278">
        <v>1600</v>
      </c>
      <c r="AK33" s="298">
        <f t="shared" si="7"/>
        <v>183</v>
      </c>
      <c r="AL33" s="278">
        <v>183</v>
      </c>
      <c r="AM33" s="278"/>
      <c r="AN33" s="278"/>
      <c r="AO33" s="278"/>
      <c r="AP33" s="278"/>
      <c r="AQ33" s="278"/>
      <c r="AR33" s="278"/>
    </row>
    <row r="34" spans="1:44" s="267" customFormat="1" ht="13.5">
      <c r="A34" s="416" t="s">
        <v>358</v>
      </c>
      <c r="B34" s="416">
        <v>4422</v>
      </c>
      <c r="C34" s="416" t="s">
        <v>429</v>
      </c>
      <c r="D34" s="298">
        <f t="shared" si="1"/>
        <v>2369</v>
      </c>
      <c r="E34" s="298">
        <f t="shared" si="2"/>
        <v>1914</v>
      </c>
      <c r="F34" s="298">
        <f t="shared" si="3"/>
        <v>356</v>
      </c>
      <c r="G34" s="278">
        <v>292</v>
      </c>
      <c r="H34" s="278"/>
      <c r="I34" s="278"/>
      <c r="J34" s="278"/>
      <c r="K34" s="278"/>
      <c r="L34" s="278">
        <v>64</v>
      </c>
      <c r="M34" s="278"/>
      <c r="N34" s="298">
        <f t="shared" si="4"/>
        <v>0</v>
      </c>
      <c r="O34" s="299">
        <f>'資源化量内訳'!R34</f>
        <v>99</v>
      </c>
      <c r="P34" s="299">
        <f>'資源化量内訳'!S34</f>
        <v>97</v>
      </c>
      <c r="Q34" s="299">
        <f>'資源化量内訳'!T34</f>
        <v>0</v>
      </c>
      <c r="R34" s="299">
        <f>'資源化量内訳'!U34</f>
        <v>0</v>
      </c>
      <c r="S34" s="299">
        <f>'資源化量内訳'!V34</f>
        <v>0</v>
      </c>
      <c r="T34" s="299">
        <f>'資源化量内訳'!W34</f>
        <v>1</v>
      </c>
      <c r="U34" s="299">
        <f>'資源化量内訳'!X34</f>
        <v>0</v>
      </c>
      <c r="V34" s="299">
        <f>'資源化量内訳'!Y34</f>
        <v>0</v>
      </c>
      <c r="W34" s="299">
        <f>'資源化量内訳'!Z34</f>
        <v>0</v>
      </c>
      <c r="X34" s="299">
        <f>'資源化量内訳'!AA34</f>
        <v>1</v>
      </c>
      <c r="Y34" s="298">
        <f t="shared" si="5"/>
        <v>1981</v>
      </c>
      <c r="Z34" s="278">
        <v>1914</v>
      </c>
      <c r="AA34" s="278">
        <v>48</v>
      </c>
      <c r="AB34" s="278"/>
      <c r="AC34" s="278"/>
      <c r="AD34" s="278"/>
      <c r="AE34" s="278"/>
      <c r="AF34" s="278">
        <v>19</v>
      </c>
      <c r="AG34" s="278"/>
      <c r="AH34" s="298">
        <f t="shared" si="6"/>
        <v>427</v>
      </c>
      <c r="AI34" s="278"/>
      <c r="AJ34" s="278">
        <v>379</v>
      </c>
      <c r="AK34" s="298">
        <f t="shared" si="7"/>
        <v>48</v>
      </c>
      <c r="AL34" s="278">
        <v>48</v>
      </c>
      <c r="AM34" s="278"/>
      <c r="AN34" s="278"/>
      <c r="AO34" s="278"/>
      <c r="AP34" s="278"/>
      <c r="AQ34" s="278"/>
      <c r="AR34" s="278"/>
    </row>
    <row r="35" spans="1:44" s="267" customFormat="1" ht="13.5">
      <c r="A35" s="416" t="s">
        <v>358</v>
      </c>
      <c r="B35" s="416">
        <v>4423</v>
      </c>
      <c r="C35" s="416" t="s">
        <v>430</v>
      </c>
      <c r="D35" s="298">
        <f t="shared" si="1"/>
        <v>15868</v>
      </c>
      <c r="E35" s="298">
        <f t="shared" si="2"/>
        <v>12444</v>
      </c>
      <c r="F35" s="298">
        <f t="shared" si="3"/>
        <v>1919</v>
      </c>
      <c r="G35" s="278">
        <v>884</v>
      </c>
      <c r="H35" s="278"/>
      <c r="I35" s="278"/>
      <c r="J35" s="278"/>
      <c r="K35" s="278"/>
      <c r="L35" s="278">
        <v>1035</v>
      </c>
      <c r="M35" s="278"/>
      <c r="N35" s="298">
        <f t="shared" si="4"/>
        <v>41</v>
      </c>
      <c r="O35" s="299">
        <f>'資源化量内訳'!R35</f>
        <v>1464</v>
      </c>
      <c r="P35" s="299">
        <f>'資源化量内訳'!S35</f>
        <v>1261</v>
      </c>
      <c r="Q35" s="299">
        <f>'資源化量内訳'!T35</f>
        <v>121</v>
      </c>
      <c r="R35" s="299">
        <f>'資源化量内訳'!U35</f>
        <v>34</v>
      </c>
      <c r="S35" s="299">
        <f>'資源化量内訳'!V35</f>
        <v>0</v>
      </c>
      <c r="T35" s="299">
        <f>'資源化量内訳'!W35</f>
        <v>0</v>
      </c>
      <c r="U35" s="299">
        <f>'資源化量内訳'!X35</f>
        <v>36</v>
      </c>
      <c r="V35" s="299">
        <f>'資源化量内訳'!Y35</f>
        <v>0</v>
      </c>
      <c r="W35" s="299">
        <f>'資源化量内訳'!Z35</f>
        <v>0</v>
      </c>
      <c r="X35" s="299">
        <f>'資源化量内訳'!AA35</f>
        <v>12</v>
      </c>
      <c r="Y35" s="298">
        <f t="shared" si="5"/>
        <v>13242</v>
      </c>
      <c r="Z35" s="278">
        <v>12444</v>
      </c>
      <c r="AA35" s="278">
        <v>746</v>
      </c>
      <c r="AB35" s="278"/>
      <c r="AC35" s="278"/>
      <c r="AD35" s="278"/>
      <c r="AE35" s="278"/>
      <c r="AF35" s="278">
        <v>52</v>
      </c>
      <c r="AG35" s="278"/>
      <c r="AH35" s="298">
        <f t="shared" si="6"/>
        <v>149</v>
      </c>
      <c r="AI35" s="278">
        <v>41</v>
      </c>
      <c r="AJ35" s="278"/>
      <c r="AK35" s="298">
        <f t="shared" si="7"/>
        <v>108</v>
      </c>
      <c r="AL35" s="278">
        <v>108</v>
      </c>
      <c r="AM35" s="278"/>
      <c r="AN35" s="278"/>
      <c r="AO35" s="278"/>
      <c r="AP35" s="278"/>
      <c r="AQ35" s="278"/>
      <c r="AR35" s="278"/>
    </row>
    <row r="36" spans="1:44" s="267" customFormat="1" ht="13.5">
      <c r="A36" s="416" t="s">
        <v>358</v>
      </c>
      <c r="B36" s="416">
        <v>4424</v>
      </c>
      <c r="C36" s="416" t="s">
        <v>431</v>
      </c>
      <c r="D36" s="298">
        <f t="shared" si="1"/>
        <v>2116</v>
      </c>
      <c r="E36" s="298">
        <f t="shared" si="2"/>
        <v>1858</v>
      </c>
      <c r="F36" s="298">
        <f t="shared" si="3"/>
        <v>213</v>
      </c>
      <c r="G36" s="278">
        <v>172</v>
      </c>
      <c r="H36" s="278"/>
      <c r="I36" s="278"/>
      <c r="J36" s="278"/>
      <c r="K36" s="278"/>
      <c r="L36" s="278">
        <v>41</v>
      </c>
      <c r="M36" s="278"/>
      <c r="N36" s="298">
        <f t="shared" si="4"/>
        <v>0</v>
      </c>
      <c r="O36" s="299">
        <f>'資源化量内訳'!R36</f>
        <v>45</v>
      </c>
      <c r="P36" s="299">
        <f>'資源化量内訳'!S36</f>
        <v>43</v>
      </c>
      <c r="Q36" s="299">
        <f>'資源化量内訳'!T36</f>
        <v>0</v>
      </c>
      <c r="R36" s="299">
        <f>'資源化量内訳'!U36</f>
        <v>0</v>
      </c>
      <c r="S36" s="299">
        <f>'資源化量内訳'!V36</f>
        <v>0</v>
      </c>
      <c r="T36" s="299">
        <f>'資源化量内訳'!W36</f>
        <v>0</v>
      </c>
      <c r="U36" s="299">
        <f>'資源化量内訳'!X36</f>
        <v>0</v>
      </c>
      <c r="V36" s="299">
        <f>'資源化量内訳'!Y36</f>
        <v>0</v>
      </c>
      <c r="W36" s="299">
        <f>'資源化量内訳'!Z36</f>
        <v>0</v>
      </c>
      <c r="X36" s="299">
        <f>'資源化量内訳'!AA36</f>
        <v>2</v>
      </c>
      <c r="Y36" s="298">
        <f t="shared" si="5"/>
        <v>1897</v>
      </c>
      <c r="Z36" s="278">
        <v>1858</v>
      </c>
      <c r="AA36" s="278">
        <v>28</v>
      </c>
      <c r="AB36" s="278"/>
      <c r="AC36" s="278"/>
      <c r="AD36" s="278"/>
      <c r="AE36" s="278"/>
      <c r="AF36" s="278">
        <v>11</v>
      </c>
      <c r="AG36" s="278"/>
      <c r="AH36" s="298">
        <f t="shared" si="6"/>
        <v>390</v>
      </c>
      <c r="AI36" s="278"/>
      <c r="AJ36" s="278">
        <v>362</v>
      </c>
      <c r="AK36" s="298">
        <f t="shared" si="7"/>
        <v>28</v>
      </c>
      <c r="AL36" s="278">
        <v>28</v>
      </c>
      <c r="AM36" s="278"/>
      <c r="AN36" s="278"/>
      <c r="AO36" s="278"/>
      <c r="AP36" s="278"/>
      <c r="AQ36" s="278"/>
      <c r="AR36" s="278"/>
    </row>
    <row r="37" spans="1:44" s="267" customFormat="1" ht="13.5">
      <c r="A37" s="416" t="s">
        <v>358</v>
      </c>
      <c r="B37" s="416">
        <v>4444</v>
      </c>
      <c r="C37" s="416" t="s">
        <v>432</v>
      </c>
      <c r="D37" s="298">
        <f t="shared" si="1"/>
        <v>1825</v>
      </c>
      <c r="E37" s="298">
        <f t="shared" si="2"/>
        <v>1429</v>
      </c>
      <c r="F37" s="298">
        <f t="shared" si="3"/>
        <v>396</v>
      </c>
      <c r="G37" s="278">
        <v>219</v>
      </c>
      <c r="H37" s="278"/>
      <c r="I37" s="278"/>
      <c r="J37" s="278"/>
      <c r="K37" s="278"/>
      <c r="L37" s="278">
        <v>177</v>
      </c>
      <c r="M37" s="278"/>
      <c r="N37" s="298">
        <f t="shared" si="4"/>
        <v>0</v>
      </c>
      <c r="O37" s="299">
        <f>'資源化量内訳'!R37</f>
        <v>0</v>
      </c>
      <c r="P37" s="299">
        <f>'資源化量内訳'!S37</f>
        <v>0</v>
      </c>
      <c r="Q37" s="299">
        <f>'資源化量内訳'!T37</f>
        <v>0</v>
      </c>
      <c r="R37" s="299">
        <f>'資源化量内訳'!U37</f>
        <v>0</v>
      </c>
      <c r="S37" s="299">
        <f>'資源化量内訳'!V37</f>
        <v>0</v>
      </c>
      <c r="T37" s="299">
        <f>'資源化量内訳'!W37</f>
        <v>0</v>
      </c>
      <c r="U37" s="299">
        <f>'資源化量内訳'!X37</f>
        <v>0</v>
      </c>
      <c r="V37" s="299">
        <f>'資源化量内訳'!Y37</f>
        <v>0</v>
      </c>
      <c r="W37" s="299">
        <f>'資源化量内訳'!Z37</f>
        <v>0</v>
      </c>
      <c r="X37" s="299">
        <f>'資源化量内訳'!AA37</f>
        <v>0</v>
      </c>
      <c r="Y37" s="298">
        <f t="shared" si="5"/>
        <v>1452</v>
      </c>
      <c r="Z37" s="278">
        <v>1429</v>
      </c>
      <c r="AA37" s="278">
        <v>23</v>
      </c>
      <c r="AB37" s="278"/>
      <c r="AC37" s="278"/>
      <c r="AD37" s="278"/>
      <c r="AE37" s="278"/>
      <c r="AF37" s="278"/>
      <c r="AG37" s="278"/>
      <c r="AH37" s="298">
        <f t="shared" si="6"/>
        <v>187</v>
      </c>
      <c r="AI37" s="278"/>
      <c r="AJ37" s="278">
        <v>133</v>
      </c>
      <c r="AK37" s="298">
        <f t="shared" si="7"/>
        <v>54</v>
      </c>
      <c r="AL37" s="278">
        <v>54</v>
      </c>
      <c r="AM37" s="278"/>
      <c r="AN37" s="278"/>
      <c r="AO37" s="278"/>
      <c r="AP37" s="278"/>
      <c r="AQ37" s="278"/>
      <c r="AR37" s="278"/>
    </row>
    <row r="38" spans="1:44" s="267" customFormat="1" ht="13.5">
      <c r="A38" s="416" t="s">
        <v>358</v>
      </c>
      <c r="B38" s="416">
        <v>4445</v>
      </c>
      <c r="C38" s="416" t="s">
        <v>433</v>
      </c>
      <c r="D38" s="298">
        <f t="shared" si="1"/>
        <v>8421</v>
      </c>
      <c r="E38" s="298">
        <f t="shared" si="2"/>
        <v>7017</v>
      </c>
      <c r="F38" s="298">
        <f t="shared" si="3"/>
        <v>1404</v>
      </c>
      <c r="G38" s="278">
        <v>887</v>
      </c>
      <c r="H38" s="278"/>
      <c r="I38" s="278"/>
      <c r="J38" s="278"/>
      <c r="K38" s="278"/>
      <c r="L38" s="278">
        <v>517</v>
      </c>
      <c r="M38" s="278"/>
      <c r="N38" s="298">
        <f t="shared" si="4"/>
        <v>0</v>
      </c>
      <c r="O38" s="299">
        <f>'資源化量内訳'!R38</f>
        <v>0</v>
      </c>
      <c r="P38" s="299">
        <f>'資源化量内訳'!S38</f>
        <v>0</v>
      </c>
      <c r="Q38" s="299">
        <f>'資源化量内訳'!T38</f>
        <v>0</v>
      </c>
      <c r="R38" s="299">
        <f>'資源化量内訳'!U38</f>
        <v>0</v>
      </c>
      <c r="S38" s="299">
        <f>'資源化量内訳'!V38</f>
        <v>0</v>
      </c>
      <c r="T38" s="299">
        <f>'資源化量内訳'!W38</f>
        <v>0</v>
      </c>
      <c r="U38" s="299">
        <f>'資源化量内訳'!X38</f>
        <v>0</v>
      </c>
      <c r="V38" s="299">
        <f>'資源化量内訳'!Y38</f>
        <v>0</v>
      </c>
      <c r="W38" s="299">
        <f>'資源化量内訳'!Z38</f>
        <v>0</v>
      </c>
      <c r="X38" s="299">
        <f>'資源化量内訳'!AA38</f>
        <v>0</v>
      </c>
      <c r="Y38" s="298">
        <f t="shared" si="5"/>
        <v>7110</v>
      </c>
      <c r="Z38" s="278">
        <v>7017</v>
      </c>
      <c r="AA38" s="278">
        <v>93</v>
      </c>
      <c r="AB38" s="278"/>
      <c r="AC38" s="278"/>
      <c r="AD38" s="278"/>
      <c r="AE38" s="278"/>
      <c r="AF38" s="278"/>
      <c r="AG38" s="278"/>
      <c r="AH38" s="298">
        <f t="shared" si="6"/>
        <v>877</v>
      </c>
      <c r="AI38" s="278"/>
      <c r="AJ38" s="278">
        <v>656</v>
      </c>
      <c r="AK38" s="298">
        <f t="shared" si="7"/>
        <v>221</v>
      </c>
      <c r="AL38" s="278">
        <v>221</v>
      </c>
      <c r="AM38" s="278"/>
      <c r="AN38" s="278"/>
      <c r="AO38" s="278"/>
      <c r="AP38" s="278"/>
      <c r="AQ38" s="278"/>
      <c r="AR38" s="278"/>
    </row>
    <row r="39" spans="1:44" s="267" customFormat="1" ht="13.5">
      <c r="A39" s="416" t="s">
        <v>358</v>
      </c>
      <c r="B39" s="416">
        <v>4501</v>
      </c>
      <c r="C39" s="416" t="s">
        <v>434</v>
      </c>
      <c r="D39" s="298">
        <f t="shared" si="1"/>
        <v>5346</v>
      </c>
      <c r="E39" s="298">
        <f t="shared" si="2"/>
        <v>4502</v>
      </c>
      <c r="F39" s="298">
        <f t="shared" si="3"/>
        <v>844</v>
      </c>
      <c r="G39" s="278">
        <v>492</v>
      </c>
      <c r="H39" s="278"/>
      <c r="I39" s="278"/>
      <c r="J39" s="278"/>
      <c r="K39" s="278"/>
      <c r="L39" s="278">
        <v>352</v>
      </c>
      <c r="M39" s="278"/>
      <c r="N39" s="298">
        <f t="shared" si="4"/>
        <v>0</v>
      </c>
      <c r="O39" s="299">
        <f>'資源化量内訳'!R39</f>
        <v>0</v>
      </c>
      <c r="P39" s="299">
        <f>'資源化量内訳'!S39</f>
        <v>0</v>
      </c>
      <c r="Q39" s="299">
        <f>'資源化量内訳'!T39</f>
        <v>0</v>
      </c>
      <c r="R39" s="299">
        <f>'資源化量内訳'!U39</f>
        <v>0</v>
      </c>
      <c r="S39" s="299">
        <f>'資源化量内訳'!V39</f>
        <v>0</v>
      </c>
      <c r="T39" s="299">
        <f>'資源化量内訳'!W39</f>
        <v>0</v>
      </c>
      <c r="U39" s="299">
        <f>'資源化量内訳'!X39</f>
        <v>0</v>
      </c>
      <c r="V39" s="299">
        <f>'資源化量内訳'!Y39</f>
        <v>0</v>
      </c>
      <c r="W39" s="299">
        <f>'資源化量内訳'!Z39</f>
        <v>0</v>
      </c>
      <c r="X39" s="299">
        <f>'資源化量内訳'!AA39</f>
        <v>0</v>
      </c>
      <c r="Y39" s="298">
        <f t="shared" si="5"/>
        <v>4553</v>
      </c>
      <c r="Z39" s="278">
        <v>4502</v>
      </c>
      <c r="AA39" s="278">
        <v>51</v>
      </c>
      <c r="AB39" s="278"/>
      <c r="AC39" s="278"/>
      <c r="AD39" s="278"/>
      <c r="AE39" s="278"/>
      <c r="AF39" s="278"/>
      <c r="AG39" s="278"/>
      <c r="AH39" s="298">
        <f t="shared" si="6"/>
        <v>717</v>
      </c>
      <c r="AI39" s="278"/>
      <c r="AJ39" s="278">
        <v>595</v>
      </c>
      <c r="AK39" s="298">
        <f t="shared" si="7"/>
        <v>122</v>
      </c>
      <c r="AL39" s="278">
        <v>122</v>
      </c>
      <c r="AM39" s="278"/>
      <c r="AN39" s="278"/>
      <c r="AO39" s="278"/>
      <c r="AP39" s="278"/>
      <c r="AQ39" s="278"/>
      <c r="AR39" s="278"/>
    </row>
    <row r="40" spans="1:44" s="267" customFormat="1" ht="13.5">
      <c r="A40" s="416" t="s">
        <v>358</v>
      </c>
      <c r="B40" s="416">
        <v>4505</v>
      </c>
      <c r="C40" s="416" t="s">
        <v>435</v>
      </c>
      <c r="D40" s="298">
        <f t="shared" si="1"/>
        <v>8408</v>
      </c>
      <c r="E40" s="298">
        <f t="shared" si="2"/>
        <v>7140</v>
      </c>
      <c r="F40" s="298">
        <f t="shared" si="3"/>
        <v>1268</v>
      </c>
      <c r="G40" s="278">
        <v>731</v>
      </c>
      <c r="H40" s="278"/>
      <c r="I40" s="278"/>
      <c r="J40" s="278"/>
      <c r="K40" s="278"/>
      <c r="L40" s="278">
        <v>537</v>
      </c>
      <c r="M40" s="278"/>
      <c r="N40" s="298">
        <f t="shared" si="4"/>
        <v>0</v>
      </c>
      <c r="O40" s="299">
        <f>'資源化量内訳'!R40</f>
        <v>0</v>
      </c>
      <c r="P40" s="299">
        <f>'資源化量内訳'!S40</f>
        <v>0</v>
      </c>
      <c r="Q40" s="299">
        <f>'資源化量内訳'!T40</f>
        <v>0</v>
      </c>
      <c r="R40" s="299">
        <f>'資源化量内訳'!U40</f>
        <v>0</v>
      </c>
      <c r="S40" s="299">
        <f>'資源化量内訳'!V40</f>
        <v>0</v>
      </c>
      <c r="T40" s="299">
        <f>'資源化量内訳'!W40</f>
        <v>0</v>
      </c>
      <c r="U40" s="299">
        <f>'資源化量内訳'!X40</f>
        <v>0</v>
      </c>
      <c r="V40" s="299">
        <f>'資源化量内訳'!Y40</f>
        <v>0</v>
      </c>
      <c r="W40" s="299">
        <f>'資源化量内訳'!Z40</f>
        <v>0</v>
      </c>
      <c r="X40" s="299">
        <f>'資源化量内訳'!AA40</f>
        <v>0</v>
      </c>
      <c r="Y40" s="298">
        <f t="shared" si="5"/>
        <v>7216</v>
      </c>
      <c r="Z40" s="278">
        <v>7140</v>
      </c>
      <c r="AA40" s="278">
        <v>76</v>
      </c>
      <c r="AB40" s="278"/>
      <c r="AC40" s="278"/>
      <c r="AD40" s="278"/>
      <c r="AE40" s="278"/>
      <c r="AF40" s="278"/>
      <c r="AG40" s="278"/>
      <c r="AH40" s="298">
        <f t="shared" si="6"/>
        <v>1125</v>
      </c>
      <c r="AI40" s="278"/>
      <c r="AJ40" s="278">
        <v>943</v>
      </c>
      <c r="AK40" s="298">
        <f t="shared" si="7"/>
        <v>182</v>
      </c>
      <c r="AL40" s="278">
        <v>182</v>
      </c>
      <c r="AM40" s="278"/>
      <c r="AN40" s="278"/>
      <c r="AO40" s="278"/>
      <c r="AP40" s="278"/>
      <c r="AQ40" s="278"/>
      <c r="AR40" s="278"/>
    </row>
    <row r="41" spans="1:44" s="267" customFormat="1" ht="13.5">
      <c r="A41" s="416" t="s">
        <v>358</v>
      </c>
      <c r="B41" s="416">
        <v>4581</v>
      </c>
      <c r="C41" s="416" t="s">
        <v>436</v>
      </c>
      <c r="D41" s="298">
        <f t="shared" si="1"/>
        <v>4744</v>
      </c>
      <c r="E41" s="298">
        <f t="shared" si="2"/>
        <v>3321</v>
      </c>
      <c r="F41" s="298">
        <f t="shared" si="3"/>
        <v>1271</v>
      </c>
      <c r="G41" s="278"/>
      <c r="H41" s="278"/>
      <c r="I41" s="278"/>
      <c r="J41" s="278"/>
      <c r="K41" s="278"/>
      <c r="L41" s="278">
        <v>1271</v>
      </c>
      <c r="M41" s="278"/>
      <c r="N41" s="298">
        <f t="shared" si="4"/>
        <v>152</v>
      </c>
      <c r="O41" s="299">
        <f>'資源化量内訳'!R41</f>
        <v>0</v>
      </c>
      <c r="P41" s="299">
        <f>'資源化量内訳'!S41</f>
        <v>0</v>
      </c>
      <c r="Q41" s="299">
        <f>'資源化量内訳'!T41</f>
        <v>0</v>
      </c>
      <c r="R41" s="299">
        <f>'資源化量内訳'!U41</f>
        <v>0</v>
      </c>
      <c r="S41" s="299">
        <f>'資源化量内訳'!V41</f>
        <v>0</v>
      </c>
      <c r="T41" s="299">
        <f>'資源化量内訳'!W41</f>
        <v>0</v>
      </c>
      <c r="U41" s="299">
        <f>'資源化量内訳'!X41</f>
        <v>0</v>
      </c>
      <c r="V41" s="299">
        <f>'資源化量内訳'!Y41</f>
        <v>0</v>
      </c>
      <c r="W41" s="299">
        <f>'資源化量内訳'!Z41</f>
        <v>0</v>
      </c>
      <c r="X41" s="299">
        <f>'資源化量内訳'!AA41</f>
        <v>0</v>
      </c>
      <c r="Y41" s="298">
        <f t="shared" si="5"/>
        <v>3717</v>
      </c>
      <c r="Z41" s="278">
        <v>3321</v>
      </c>
      <c r="AA41" s="278"/>
      <c r="AB41" s="278"/>
      <c r="AC41" s="278"/>
      <c r="AD41" s="278"/>
      <c r="AE41" s="278"/>
      <c r="AF41" s="278">
        <v>396</v>
      </c>
      <c r="AG41" s="278"/>
      <c r="AH41" s="298">
        <f t="shared" si="6"/>
        <v>520</v>
      </c>
      <c r="AI41" s="278">
        <v>152</v>
      </c>
      <c r="AJ41" s="278">
        <v>231</v>
      </c>
      <c r="AK41" s="298">
        <f t="shared" si="7"/>
        <v>137</v>
      </c>
      <c r="AL41" s="278"/>
      <c r="AM41" s="278"/>
      <c r="AN41" s="278"/>
      <c r="AO41" s="278"/>
      <c r="AP41" s="278"/>
      <c r="AQ41" s="278">
        <v>137</v>
      </c>
      <c r="AR41" s="278"/>
    </row>
    <row r="42" spans="1:44" s="267" customFormat="1" ht="13.5">
      <c r="A42" s="416" t="s">
        <v>358</v>
      </c>
      <c r="B42" s="416">
        <v>4603</v>
      </c>
      <c r="C42" s="416" t="s">
        <v>437</v>
      </c>
      <c r="D42" s="298">
        <f t="shared" si="1"/>
        <v>2980</v>
      </c>
      <c r="E42" s="298">
        <f t="shared" si="2"/>
        <v>2493</v>
      </c>
      <c r="F42" s="298">
        <f t="shared" si="3"/>
        <v>442</v>
      </c>
      <c r="G42" s="278">
        <v>419</v>
      </c>
      <c r="H42" s="278"/>
      <c r="I42" s="278"/>
      <c r="J42" s="278"/>
      <c r="K42" s="278"/>
      <c r="L42" s="278">
        <v>23</v>
      </c>
      <c r="M42" s="278"/>
      <c r="N42" s="298">
        <f t="shared" si="4"/>
        <v>0</v>
      </c>
      <c r="O42" s="299">
        <f>'資源化量内訳'!R42</f>
        <v>45</v>
      </c>
      <c r="P42" s="299">
        <f>'資源化量内訳'!S42</f>
        <v>35</v>
      </c>
      <c r="Q42" s="299">
        <f>'資源化量内訳'!T42</f>
        <v>0</v>
      </c>
      <c r="R42" s="299">
        <f>'資源化量内訳'!U42</f>
        <v>0</v>
      </c>
      <c r="S42" s="299">
        <f>'資源化量内訳'!V42</f>
        <v>0</v>
      </c>
      <c r="T42" s="299">
        <f>'資源化量内訳'!W42</f>
        <v>0</v>
      </c>
      <c r="U42" s="299">
        <f>'資源化量内訳'!X42</f>
        <v>10</v>
      </c>
      <c r="V42" s="299">
        <f>'資源化量内訳'!Y42</f>
        <v>0</v>
      </c>
      <c r="W42" s="299">
        <f>'資源化量内訳'!Z42</f>
        <v>0</v>
      </c>
      <c r="X42" s="299">
        <f>'資源化量内訳'!AA42</f>
        <v>0</v>
      </c>
      <c r="Y42" s="298">
        <f t="shared" si="5"/>
        <v>2544</v>
      </c>
      <c r="Z42" s="278">
        <v>2493</v>
      </c>
      <c r="AA42" s="278">
        <v>51</v>
      </c>
      <c r="AB42" s="278"/>
      <c r="AC42" s="278"/>
      <c r="AD42" s="278"/>
      <c r="AE42" s="278"/>
      <c r="AF42" s="278"/>
      <c r="AG42" s="278"/>
      <c r="AH42" s="298">
        <f t="shared" si="6"/>
        <v>496</v>
      </c>
      <c r="AI42" s="278"/>
      <c r="AJ42" s="278">
        <v>322</v>
      </c>
      <c r="AK42" s="298">
        <f t="shared" si="7"/>
        <v>174</v>
      </c>
      <c r="AL42" s="278">
        <v>174</v>
      </c>
      <c r="AM42" s="278"/>
      <c r="AN42" s="278"/>
      <c r="AO42" s="278"/>
      <c r="AP42" s="278"/>
      <c r="AQ42" s="278"/>
      <c r="AR42" s="278"/>
    </row>
    <row r="43" spans="1:44" s="267" customFormat="1" ht="13.5">
      <c r="A43" s="416" t="s">
        <v>358</v>
      </c>
      <c r="B43" s="416">
        <v>4606</v>
      </c>
      <c r="C43" s="416" t="s">
        <v>438</v>
      </c>
      <c r="D43" s="298">
        <f t="shared" si="1"/>
        <v>5931</v>
      </c>
      <c r="E43" s="298">
        <f t="shared" si="2"/>
        <v>4816</v>
      </c>
      <c r="F43" s="298">
        <f t="shared" si="3"/>
        <v>515</v>
      </c>
      <c r="G43" s="278">
        <v>74</v>
      </c>
      <c r="H43" s="278"/>
      <c r="I43" s="278"/>
      <c r="J43" s="278"/>
      <c r="K43" s="278"/>
      <c r="L43" s="278">
        <v>441</v>
      </c>
      <c r="M43" s="278"/>
      <c r="N43" s="298">
        <f t="shared" si="4"/>
        <v>0</v>
      </c>
      <c r="O43" s="299">
        <f>'資源化量内訳'!R43</f>
        <v>600</v>
      </c>
      <c r="P43" s="299">
        <f>'資源化量内訳'!S43</f>
        <v>468</v>
      </c>
      <c r="Q43" s="299">
        <f>'資源化量内訳'!T43</f>
        <v>101</v>
      </c>
      <c r="R43" s="299">
        <f>'資源化量内訳'!U43</f>
        <v>17</v>
      </c>
      <c r="S43" s="299">
        <f>'資源化量内訳'!V43</f>
        <v>0</v>
      </c>
      <c r="T43" s="299">
        <f>'資源化量内訳'!W43</f>
        <v>1</v>
      </c>
      <c r="U43" s="299">
        <f>'資源化量内訳'!X43</f>
        <v>13</v>
      </c>
      <c r="V43" s="299">
        <f>'資源化量内訳'!Y43</f>
        <v>0</v>
      </c>
      <c r="W43" s="299">
        <f>'資源化量内訳'!Z43</f>
        <v>0</v>
      </c>
      <c r="X43" s="299">
        <f>'資源化量内訳'!AA43</f>
        <v>0</v>
      </c>
      <c r="Y43" s="298">
        <f t="shared" si="5"/>
        <v>4816</v>
      </c>
      <c r="Z43" s="278">
        <v>4816</v>
      </c>
      <c r="AA43" s="278"/>
      <c r="AB43" s="278"/>
      <c r="AC43" s="278"/>
      <c r="AD43" s="278"/>
      <c r="AE43" s="278"/>
      <c r="AF43" s="278"/>
      <c r="AG43" s="278"/>
      <c r="AH43" s="298">
        <f t="shared" si="6"/>
        <v>626</v>
      </c>
      <c r="AI43" s="278"/>
      <c r="AJ43" s="278">
        <v>552</v>
      </c>
      <c r="AK43" s="298">
        <f t="shared" si="7"/>
        <v>74</v>
      </c>
      <c r="AL43" s="278"/>
      <c r="AM43" s="278"/>
      <c r="AN43" s="278"/>
      <c r="AO43" s="278"/>
      <c r="AP43" s="278"/>
      <c r="AQ43" s="278">
        <v>74</v>
      </c>
      <c r="AR43" s="278"/>
    </row>
    <row r="44" spans="1:44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43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6" t="s">
        <v>21</v>
      </c>
      <c r="B2" s="348" t="s">
        <v>300</v>
      </c>
      <c r="C2" s="350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2" t="s">
        <v>90</v>
      </c>
    </row>
    <row r="3" spans="1:138" s="260" customFormat="1" ht="19.5" customHeight="1">
      <c r="A3" s="347"/>
      <c r="B3" s="349"/>
      <c r="C3" s="351"/>
      <c r="D3" s="356" t="s">
        <v>7</v>
      </c>
      <c r="E3" s="327" t="s">
        <v>13</v>
      </c>
      <c r="F3" s="327" t="s">
        <v>290</v>
      </c>
      <c r="G3" s="327" t="s">
        <v>14</v>
      </c>
      <c r="H3" s="327" t="s">
        <v>91</v>
      </c>
      <c r="I3" s="327" t="s">
        <v>92</v>
      </c>
      <c r="J3" s="332" t="s">
        <v>16</v>
      </c>
      <c r="K3" s="332" t="s">
        <v>93</v>
      </c>
      <c r="L3" s="332" t="s">
        <v>94</v>
      </c>
      <c r="M3" s="332" t="s">
        <v>95</v>
      </c>
      <c r="N3" s="332" t="s">
        <v>254</v>
      </c>
      <c r="O3" s="332" t="s">
        <v>255</v>
      </c>
      <c r="P3" s="332" t="s">
        <v>96</v>
      </c>
      <c r="Q3" s="327" t="s">
        <v>291</v>
      </c>
      <c r="R3" s="356" t="s">
        <v>7</v>
      </c>
      <c r="S3" s="327" t="s">
        <v>13</v>
      </c>
      <c r="T3" s="327" t="s">
        <v>290</v>
      </c>
      <c r="U3" s="327" t="s">
        <v>14</v>
      </c>
      <c r="V3" s="327" t="s">
        <v>91</v>
      </c>
      <c r="W3" s="327" t="s">
        <v>92</v>
      </c>
      <c r="X3" s="332" t="s">
        <v>16</v>
      </c>
      <c r="Y3" s="332" t="s">
        <v>254</v>
      </c>
      <c r="Z3" s="332" t="s">
        <v>255</v>
      </c>
      <c r="AA3" s="327" t="s">
        <v>17</v>
      </c>
      <c r="AB3" s="356" t="s">
        <v>7</v>
      </c>
      <c r="AC3" s="327" t="s">
        <v>13</v>
      </c>
      <c r="AD3" s="327" t="s">
        <v>290</v>
      </c>
      <c r="AE3" s="327" t="s">
        <v>14</v>
      </c>
      <c r="AF3" s="327" t="s">
        <v>91</v>
      </c>
      <c r="AG3" s="327" t="s">
        <v>92</v>
      </c>
      <c r="AH3" s="332" t="s">
        <v>16</v>
      </c>
      <c r="AI3" s="332" t="s">
        <v>93</v>
      </c>
      <c r="AJ3" s="332" t="s">
        <v>94</v>
      </c>
      <c r="AK3" s="332" t="s">
        <v>95</v>
      </c>
      <c r="AL3" s="332" t="s">
        <v>254</v>
      </c>
      <c r="AM3" s="332" t="s">
        <v>255</v>
      </c>
      <c r="AN3" s="332" t="s">
        <v>96</v>
      </c>
      <c r="AO3" s="327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6" t="s">
        <v>7</v>
      </c>
      <c r="DY3" s="327" t="s">
        <v>13</v>
      </c>
      <c r="DZ3" s="327" t="s">
        <v>290</v>
      </c>
      <c r="EA3" s="327" t="s">
        <v>14</v>
      </c>
      <c r="EB3" s="327" t="s">
        <v>91</v>
      </c>
      <c r="EC3" s="327" t="s">
        <v>92</v>
      </c>
      <c r="ED3" s="332" t="s">
        <v>16</v>
      </c>
      <c r="EE3" s="332" t="s">
        <v>254</v>
      </c>
      <c r="EF3" s="332" t="s">
        <v>255</v>
      </c>
      <c r="EG3" s="327" t="s">
        <v>17</v>
      </c>
      <c r="EH3" s="341"/>
    </row>
    <row r="4" spans="1:138" s="260" customFormat="1" ht="17.25" customHeight="1">
      <c r="A4" s="347"/>
      <c r="B4" s="349"/>
      <c r="C4" s="351"/>
      <c r="D4" s="356"/>
      <c r="E4" s="333"/>
      <c r="F4" s="333"/>
      <c r="G4" s="333"/>
      <c r="H4" s="333"/>
      <c r="I4" s="333"/>
      <c r="J4" s="341"/>
      <c r="K4" s="341"/>
      <c r="L4" s="341"/>
      <c r="M4" s="341"/>
      <c r="N4" s="341"/>
      <c r="O4" s="341"/>
      <c r="P4" s="341"/>
      <c r="Q4" s="333"/>
      <c r="R4" s="356"/>
      <c r="S4" s="333"/>
      <c r="T4" s="333"/>
      <c r="U4" s="333"/>
      <c r="V4" s="333"/>
      <c r="W4" s="333"/>
      <c r="X4" s="341"/>
      <c r="Y4" s="341"/>
      <c r="Z4" s="341"/>
      <c r="AA4" s="333"/>
      <c r="AB4" s="356"/>
      <c r="AC4" s="333"/>
      <c r="AD4" s="333"/>
      <c r="AE4" s="333"/>
      <c r="AF4" s="333"/>
      <c r="AG4" s="333"/>
      <c r="AH4" s="341"/>
      <c r="AI4" s="341"/>
      <c r="AJ4" s="341"/>
      <c r="AK4" s="341"/>
      <c r="AL4" s="341"/>
      <c r="AM4" s="341"/>
      <c r="AN4" s="341"/>
      <c r="AO4" s="333"/>
      <c r="AP4" s="356" t="s">
        <v>7</v>
      </c>
      <c r="AQ4" s="327" t="s">
        <v>13</v>
      </c>
      <c r="AR4" s="327" t="s">
        <v>290</v>
      </c>
      <c r="AS4" s="327" t="s">
        <v>14</v>
      </c>
      <c r="AT4" s="327" t="s">
        <v>91</v>
      </c>
      <c r="AU4" s="327" t="s">
        <v>92</v>
      </c>
      <c r="AV4" s="332" t="s">
        <v>16</v>
      </c>
      <c r="AW4" s="332" t="s">
        <v>93</v>
      </c>
      <c r="AX4" s="332" t="s">
        <v>94</v>
      </c>
      <c r="AY4" s="332" t="s">
        <v>95</v>
      </c>
      <c r="AZ4" s="332" t="s">
        <v>254</v>
      </c>
      <c r="BA4" s="332" t="s">
        <v>255</v>
      </c>
      <c r="BB4" s="327" t="s">
        <v>17</v>
      </c>
      <c r="BC4" s="356" t="s">
        <v>7</v>
      </c>
      <c r="BD4" s="327" t="s">
        <v>13</v>
      </c>
      <c r="BE4" s="327" t="s">
        <v>290</v>
      </c>
      <c r="BF4" s="327" t="s">
        <v>14</v>
      </c>
      <c r="BG4" s="327" t="s">
        <v>91</v>
      </c>
      <c r="BH4" s="327" t="s">
        <v>92</v>
      </c>
      <c r="BI4" s="332" t="s">
        <v>16</v>
      </c>
      <c r="BJ4" s="332" t="s">
        <v>93</v>
      </c>
      <c r="BK4" s="332" t="s">
        <v>94</v>
      </c>
      <c r="BL4" s="332" t="s">
        <v>254</v>
      </c>
      <c r="BM4" s="332" t="s">
        <v>255</v>
      </c>
      <c r="BN4" s="327" t="s">
        <v>17</v>
      </c>
      <c r="BO4" s="356" t="s">
        <v>7</v>
      </c>
      <c r="BP4" s="327" t="s">
        <v>13</v>
      </c>
      <c r="BQ4" s="327" t="s">
        <v>290</v>
      </c>
      <c r="BR4" s="327" t="s">
        <v>14</v>
      </c>
      <c r="BS4" s="327" t="s">
        <v>91</v>
      </c>
      <c r="BT4" s="327" t="s">
        <v>92</v>
      </c>
      <c r="BU4" s="332" t="s">
        <v>16</v>
      </c>
      <c r="BV4" s="332" t="s">
        <v>93</v>
      </c>
      <c r="BW4" s="332" t="s">
        <v>94</v>
      </c>
      <c r="BX4" s="332" t="s">
        <v>254</v>
      </c>
      <c r="BY4" s="332" t="s">
        <v>255</v>
      </c>
      <c r="BZ4" s="327" t="s">
        <v>17</v>
      </c>
      <c r="CA4" s="356" t="s">
        <v>7</v>
      </c>
      <c r="CB4" s="327" t="s">
        <v>13</v>
      </c>
      <c r="CC4" s="327" t="s">
        <v>290</v>
      </c>
      <c r="CD4" s="327" t="s">
        <v>14</v>
      </c>
      <c r="CE4" s="327" t="s">
        <v>91</v>
      </c>
      <c r="CF4" s="327" t="s">
        <v>92</v>
      </c>
      <c r="CG4" s="332" t="s">
        <v>16</v>
      </c>
      <c r="CH4" s="332" t="s">
        <v>93</v>
      </c>
      <c r="CI4" s="332" t="s">
        <v>94</v>
      </c>
      <c r="CJ4" s="332" t="s">
        <v>254</v>
      </c>
      <c r="CK4" s="332" t="s">
        <v>255</v>
      </c>
      <c r="CL4" s="327" t="s">
        <v>17</v>
      </c>
      <c r="CM4" s="356" t="s">
        <v>7</v>
      </c>
      <c r="CN4" s="327" t="s">
        <v>13</v>
      </c>
      <c r="CO4" s="327" t="s">
        <v>290</v>
      </c>
      <c r="CP4" s="327" t="s">
        <v>14</v>
      </c>
      <c r="CQ4" s="327" t="s">
        <v>91</v>
      </c>
      <c r="CR4" s="327" t="s">
        <v>92</v>
      </c>
      <c r="CS4" s="332" t="s">
        <v>16</v>
      </c>
      <c r="CT4" s="332" t="s">
        <v>93</v>
      </c>
      <c r="CU4" s="332" t="s">
        <v>94</v>
      </c>
      <c r="CV4" s="332" t="s">
        <v>254</v>
      </c>
      <c r="CW4" s="332" t="s">
        <v>255</v>
      </c>
      <c r="CX4" s="327" t="s">
        <v>17</v>
      </c>
      <c r="CY4" s="356" t="s">
        <v>7</v>
      </c>
      <c r="CZ4" s="327" t="s">
        <v>13</v>
      </c>
      <c r="DA4" s="327" t="s">
        <v>290</v>
      </c>
      <c r="DB4" s="327" t="s">
        <v>14</v>
      </c>
      <c r="DC4" s="327" t="s">
        <v>91</v>
      </c>
      <c r="DD4" s="327" t="s">
        <v>92</v>
      </c>
      <c r="DE4" s="332" t="s">
        <v>16</v>
      </c>
      <c r="DF4" s="332" t="s">
        <v>93</v>
      </c>
      <c r="DG4" s="332" t="s">
        <v>94</v>
      </c>
      <c r="DH4" s="332" t="s">
        <v>254</v>
      </c>
      <c r="DI4" s="332" t="s">
        <v>255</v>
      </c>
      <c r="DJ4" s="332" t="s">
        <v>96</v>
      </c>
      <c r="DK4" s="327" t="s">
        <v>291</v>
      </c>
      <c r="DL4" s="356" t="s">
        <v>7</v>
      </c>
      <c r="DM4" s="327" t="s">
        <v>13</v>
      </c>
      <c r="DN4" s="327" t="s">
        <v>290</v>
      </c>
      <c r="DO4" s="327" t="s">
        <v>14</v>
      </c>
      <c r="DP4" s="327" t="s">
        <v>91</v>
      </c>
      <c r="DQ4" s="327" t="s">
        <v>92</v>
      </c>
      <c r="DR4" s="332" t="s">
        <v>16</v>
      </c>
      <c r="DS4" s="332" t="s">
        <v>93</v>
      </c>
      <c r="DT4" s="332" t="s">
        <v>94</v>
      </c>
      <c r="DU4" s="332" t="s">
        <v>254</v>
      </c>
      <c r="DV4" s="332" t="s">
        <v>255</v>
      </c>
      <c r="DW4" s="327" t="s">
        <v>17</v>
      </c>
      <c r="DX4" s="356"/>
      <c r="DY4" s="333"/>
      <c r="DZ4" s="333"/>
      <c r="EA4" s="333"/>
      <c r="EB4" s="333"/>
      <c r="EC4" s="333"/>
      <c r="ED4" s="341"/>
      <c r="EE4" s="341"/>
      <c r="EF4" s="341"/>
      <c r="EG4" s="333"/>
      <c r="EH4" s="341"/>
    </row>
    <row r="5" spans="1:138" s="260" customFormat="1" ht="17.25" customHeight="1">
      <c r="A5" s="347"/>
      <c r="B5" s="349"/>
      <c r="C5" s="351"/>
      <c r="D5" s="356"/>
      <c r="E5" s="333"/>
      <c r="F5" s="333"/>
      <c r="G5" s="333"/>
      <c r="H5" s="333"/>
      <c r="I5" s="333"/>
      <c r="J5" s="341"/>
      <c r="K5" s="341"/>
      <c r="L5" s="341"/>
      <c r="M5" s="341"/>
      <c r="N5" s="341"/>
      <c r="O5" s="341"/>
      <c r="P5" s="341"/>
      <c r="Q5" s="333"/>
      <c r="R5" s="356"/>
      <c r="S5" s="333"/>
      <c r="T5" s="333"/>
      <c r="U5" s="333"/>
      <c r="V5" s="333"/>
      <c r="W5" s="333"/>
      <c r="X5" s="341"/>
      <c r="Y5" s="341"/>
      <c r="Z5" s="341"/>
      <c r="AA5" s="333"/>
      <c r="AB5" s="356"/>
      <c r="AC5" s="333"/>
      <c r="AD5" s="333"/>
      <c r="AE5" s="333"/>
      <c r="AF5" s="333"/>
      <c r="AG5" s="333"/>
      <c r="AH5" s="341"/>
      <c r="AI5" s="341"/>
      <c r="AJ5" s="341"/>
      <c r="AK5" s="341"/>
      <c r="AL5" s="341"/>
      <c r="AM5" s="341"/>
      <c r="AN5" s="341"/>
      <c r="AO5" s="333"/>
      <c r="AP5" s="356"/>
      <c r="AQ5" s="333"/>
      <c r="AR5" s="333"/>
      <c r="AS5" s="333"/>
      <c r="AT5" s="333"/>
      <c r="AU5" s="333"/>
      <c r="AV5" s="341"/>
      <c r="AW5" s="341"/>
      <c r="AX5" s="341"/>
      <c r="AY5" s="341"/>
      <c r="AZ5" s="341"/>
      <c r="BA5" s="341"/>
      <c r="BB5" s="333"/>
      <c r="BC5" s="356"/>
      <c r="BD5" s="333"/>
      <c r="BE5" s="333"/>
      <c r="BF5" s="333"/>
      <c r="BG5" s="333"/>
      <c r="BH5" s="333"/>
      <c r="BI5" s="341"/>
      <c r="BJ5" s="341"/>
      <c r="BK5" s="341"/>
      <c r="BL5" s="341"/>
      <c r="BM5" s="341"/>
      <c r="BN5" s="333"/>
      <c r="BO5" s="356"/>
      <c r="BP5" s="333"/>
      <c r="BQ5" s="333"/>
      <c r="BR5" s="333"/>
      <c r="BS5" s="333"/>
      <c r="BT5" s="333"/>
      <c r="BU5" s="341"/>
      <c r="BV5" s="341"/>
      <c r="BW5" s="341"/>
      <c r="BX5" s="341"/>
      <c r="BY5" s="341"/>
      <c r="BZ5" s="333"/>
      <c r="CA5" s="356"/>
      <c r="CB5" s="333"/>
      <c r="CC5" s="333"/>
      <c r="CD5" s="333"/>
      <c r="CE5" s="333"/>
      <c r="CF5" s="333"/>
      <c r="CG5" s="341"/>
      <c r="CH5" s="341"/>
      <c r="CI5" s="341"/>
      <c r="CJ5" s="341"/>
      <c r="CK5" s="341"/>
      <c r="CL5" s="333"/>
      <c r="CM5" s="356"/>
      <c r="CN5" s="333"/>
      <c r="CO5" s="333"/>
      <c r="CP5" s="333"/>
      <c r="CQ5" s="333"/>
      <c r="CR5" s="333"/>
      <c r="CS5" s="341"/>
      <c r="CT5" s="341"/>
      <c r="CU5" s="341"/>
      <c r="CV5" s="341"/>
      <c r="CW5" s="341"/>
      <c r="CX5" s="333"/>
      <c r="CY5" s="356"/>
      <c r="CZ5" s="333"/>
      <c r="DA5" s="333"/>
      <c r="DB5" s="333"/>
      <c r="DC5" s="333"/>
      <c r="DD5" s="333"/>
      <c r="DE5" s="341"/>
      <c r="DF5" s="341"/>
      <c r="DG5" s="341"/>
      <c r="DH5" s="341"/>
      <c r="DI5" s="341"/>
      <c r="DJ5" s="341"/>
      <c r="DK5" s="333"/>
      <c r="DL5" s="356"/>
      <c r="DM5" s="333"/>
      <c r="DN5" s="333"/>
      <c r="DO5" s="333"/>
      <c r="DP5" s="333"/>
      <c r="DQ5" s="333"/>
      <c r="DR5" s="341"/>
      <c r="DS5" s="341"/>
      <c r="DT5" s="341"/>
      <c r="DU5" s="341"/>
      <c r="DV5" s="341"/>
      <c r="DW5" s="333"/>
      <c r="DX5" s="356"/>
      <c r="DY5" s="333"/>
      <c r="DZ5" s="333"/>
      <c r="EA5" s="333"/>
      <c r="EB5" s="333"/>
      <c r="EC5" s="333"/>
      <c r="ED5" s="341"/>
      <c r="EE5" s="341"/>
      <c r="EF5" s="341"/>
      <c r="EG5" s="333"/>
      <c r="EH5" s="341"/>
    </row>
    <row r="6" spans="1:138" s="260" customFormat="1" ht="15" customHeight="1">
      <c r="A6" s="305"/>
      <c r="B6" s="319"/>
      <c r="C6" s="320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7"/>
    </row>
    <row r="7" spans="1:138" s="267" customFormat="1" ht="13.5">
      <c r="A7" s="280" t="str">
        <f>A8</f>
        <v>宮城県</v>
      </c>
      <c r="B7" s="280">
        <f>INT(B8/1000)*1000</f>
        <v>4000</v>
      </c>
      <c r="C7" s="280" t="s">
        <v>354</v>
      </c>
      <c r="D7" s="278">
        <f aca="true" t="shared" si="0" ref="D7:AI7">SUM(D8:D200)</f>
        <v>172238</v>
      </c>
      <c r="E7" s="278">
        <f t="shared" si="0"/>
        <v>83719</v>
      </c>
      <c r="F7" s="278">
        <f t="shared" si="0"/>
        <v>21064</v>
      </c>
      <c r="G7" s="278">
        <f t="shared" si="0"/>
        <v>23629</v>
      </c>
      <c r="H7" s="278">
        <f t="shared" si="0"/>
        <v>6026</v>
      </c>
      <c r="I7" s="278">
        <f t="shared" si="0"/>
        <v>17909</v>
      </c>
      <c r="J7" s="278">
        <f t="shared" si="0"/>
        <v>1363</v>
      </c>
      <c r="K7" s="278">
        <f t="shared" si="0"/>
        <v>1392</v>
      </c>
      <c r="L7" s="278">
        <f t="shared" si="0"/>
        <v>0</v>
      </c>
      <c r="M7" s="278">
        <f t="shared" si="0"/>
        <v>1754</v>
      </c>
      <c r="N7" s="278">
        <f t="shared" si="0"/>
        <v>0</v>
      </c>
      <c r="O7" s="278">
        <f t="shared" si="0"/>
        <v>0</v>
      </c>
      <c r="P7" s="278">
        <f t="shared" si="0"/>
        <v>0</v>
      </c>
      <c r="Q7" s="278">
        <f t="shared" si="0"/>
        <v>15382</v>
      </c>
      <c r="R7" s="278">
        <f t="shared" si="0"/>
        <v>5569</v>
      </c>
      <c r="S7" s="278">
        <f t="shared" si="0"/>
        <v>4038</v>
      </c>
      <c r="T7" s="278">
        <f t="shared" si="0"/>
        <v>426</v>
      </c>
      <c r="U7" s="278">
        <f t="shared" si="0"/>
        <v>784</v>
      </c>
      <c r="V7" s="278">
        <f t="shared" si="0"/>
        <v>121</v>
      </c>
      <c r="W7" s="278">
        <f t="shared" si="0"/>
        <v>4</v>
      </c>
      <c r="X7" s="278">
        <f t="shared" si="0"/>
        <v>59</v>
      </c>
      <c r="Y7" s="278">
        <f t="shared" si="0"/>
        <v>0</v>
      </c>
      <c r="Z7" s="278">
        <f t="shared" si="0"/>
        <v>0</v>
      </c>
      <c r="AA7" s="278">
        <f t="shared" si="0"/>
        <v>137</v>
      </c>
      <c r="AB7" s="278">
        <f t="shared" si="0"/>
        <v>114038</v>
      </c>
      <c r="AC7" s="278">
        <f t="shared" si="0"/>
        <v>28935</v>
      </c>
      <c r="AD7" s="278">
        <f t="shared" si="0"/>
        <v>20189</v>
      </c>
      <c r="AE7" s="278">
        <f t="shared" si="0"/>
        <v>22278</v>
      </c>
      <c r="AF7" s="278">
        <f t="shared" si="0"/>
        <v>5905</v>
      </c>
      <c r="AG7" s="278">
        <f t="shared" si="0"/>
        <v>17905</v>
      </c>
      <c r="AH7" s="278">
        <f t="shared" si="0"/>
        <v>444</v>
      </c>
      <c r="AI7" s="278">
        <f t="shared" si="0"/>
        <v>1392</v>
      </c>
      <c r="AJ7" s="278">
        <f aca="true" t="shared" si="1" ref="AJ7:BO7">SUM(AJ8:AJ200)</f>
        <v>0</v>
      </c>
      <c r="AK7" s="278">
        <f t="shared" si="1"/>
        <v>1754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15236</v>
      </c>
      <c r="AP7" s="278">
        <f t="shared" si="1"/>
        <v>2583</v>
      </c>
      <c r="AQ7" s="278">
        <f t="shared" si="1"/>
        <v>147</v>
      </c>
      <c r="AR7" s="278">
        <f t="shared" si="1"/>
        <v>581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1754</v>
      </c>
      <c r="AZ7" s="278">
        <f t="shared" si="1"/>
        <v>0</v>
      </c>
      <c r="BA7" s="278">
        <f t="shared" si="1"/>
        <v>0</v>
      </c>
      <c r="BB7" s="278">
        <f t="shared" si="1"/>
        <v>101</v>
      </c>
      <c r="BC7" s="278">
        <f t="shared" si="1"/>
        <v>17164</v>
      </c>
      <c r="BD7" s="278">
        <f t="shared" si="1"/>
        <v>277</v>
      </c>
      <c r="BE7" s="278">
        <f t="shared" si="1"/>
        <v>9527</v>
      </c>
      <c r="BF7" s="278">
        <f t="shared" si="1"/>
        <v>5335</v>
      </c>
      <c r="BG7" s="278">
        <f t="shared" si="1"/>
        <v>826</v>
      </c>
      <c r="BH7" s="278">
        <f t="shared" si="1"/>
        <v>1096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103</v>
      </c>
      <c r="BO7" s="278">
        <f t="shared" si="1"/>
        <v>1392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1392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44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44</v>
      </c>
      <c r="CY7" s="278">
        <f t="shared" si="3"/>
        <v>0</v>
      </c>
      <c r="CZ7" s="278">
        <f t="shared" si="3"/>
        <v>0</v>
      </c>
      <c r="DA7" s="278">
        <f t="shared" si="3"/>
        <v>0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0</v>
      </c>
      <c r="DK7" s="278">
        <f t="shared" si="3"/>
        <v>0</v>
      </c>
      <c r="DL7" s="278">
        <f t="shared" si="3"/>
        <v>92855</v>
      </c>
      <c r="DM7" s="278">
        <f t="shared" si="3"/>
        <v>28511</v>
      </c>
      <c r="DN7" s="278">
        <f t="shared" si="3"/>
        <v>10081</v>
      </c>
      <c r="DO7" s="278">
        <f t="shared" si="3"/>
        <v>16943</v>
      </c>
      <c r="DP7" s="278">
        <f t="shared" si="3"/>
        <v>5079</v>
      </c>
      <c r="DQ7" s="278">
        <f t="shared" si="3"/>
        <v>16809</v>
      </c>
      <c r="DR7" s="278">
        <f t="shared" si="3"/>
        <v>444</v>
      </c>
      <c r="DS7" s="278">
        <f t="shared" si="3"/>
        <v>0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14988</v>
      </c>
      <c r="DX7" s="278">
        <f t="shared" si="3"/>
        <v>52631</v>
      </c>
      <c r="DY7" s="278">
        <f t="shared" si="3"/>
        <v>50746</v>
      </c>
      <c r="DZ7" s="278">
        <f t="shared" si="3"/>
        <v>449</v>
      </c>
      <c r="EA7" s="278">
        <f t="shared" si="3"/>
        <v>567</v>
      </c>
      <c r="EB7" s="278">
        <f>SUM(EB8:EB200)</f>
        <v>0</v>
      </c>
      <c r="EC7" s="278">
        <f>SUM(EC8:EC200)</f>
        <v>0</v>
      </c>
      <c r="ED7" s="278">
        <f>SUM(ED8:ED200)</f>
        <v>860</v>
      </c>
      <c r="EE7" s="278">
        <f>SUM(EE8:EE200)</f>
        <v>0</v>
      </c>
      <c r="EF7" s="278">
        <f>SUM(EF8:EF200)</f>
        <v>0</v>
      </c>
      <c r="EG7" s="278">
        <f>SUM(EG8:EG200)</f>
        <v>9</v>
      </c>
      <c r="EH7" s="281"/>
    </row>
    <row r="8" spans="1:138" s="267" customFormat="1" ht="13.5">
      <c r="A8" s="416" t="s">
        <v>358</v>
      </c>
      <c r="B8" s="416">
        <v>4100</v>
      </c>
      <c r="C8" s="416" t="s">
        <v>402</v>
      </c>
      <c r="D8" s="298">
        <f aca="true" t="shared" si="4" ref="D8:D43">SUM(E8:Q8)</f>
        <v>77499</v>
      </c>
      <c r="E8" s="298">
        <f aca="true" t="shared" si="5" ref="E8:J43">SUM(S8,AC8,DY8)</f>
        <v>40391</v>
      </c>
      <c r="F8" s="298">
        <f t="shared" si="5"/>
        <v>8672</v>
      </c>
      <c r="G8" s="298">
        <f t="shared" si="5"/>
        <v>9682</v>
      </c>
      <c r="H8" s="298">
        <f t="shared" si="5"/>
        <v>3105</v>
      </c>
      <c r="I8" s="298">
        <f t="shared" si="5"/>
        <v>13116</v>
      </c>
      <c r="J8" s="298">
        <f t="shared" si="5"/>
        <v>787</v>
      </c>
      <c r="K8" s="298">
        <f aca="true" t="shared" si="6" ref="K8:M43">AI8</f>
        <v>1392</v>
      </c>
      <c r="L8" s="298">
        <f t="shared" si="6"/>
        <v>0</v>
      </c>
      <c r="M8" s="298">
        <f t="shared" si="6"/>
        <v>0</v>
      </c>
      <c r="N8" s="298">
        <f aca="true" t="shared" si="7" ref="N8:O43">SUM(Y8,AL8,EE8)</f>
        <v>0</v>
      </c>
      <c r="O8" s="298">
        <f t="shared" si="7"/>
        <v>0</v>
      </c>
      <c r="P8" s="298">
        <f aca="true" t="shared" si="8" ref="P8:P43">AN8</f>
        <v>0</v>
      </c>
      <c r="Q8" s="298">
        <f aca="true" t="shared" si="9" ref="Q8:Q43">SUM(AA8,AO8,EG8)</f>
        <v>354</v>
      </c>
      <c r="R8" s="298">
        <f aca="true" t="shared" si="10" ref="R8:R43">SUM(S8:AA8)</f>
        <v>0</v>
      </c>
      <c r="S8" s="278"/>
      <c r="T8" s="278"/>
      <c r="U8" s="278"/>
      <c r="V8" s="278"/>
      <c r="W8" s="278"/>
      <c r="X8" s="278"/>
      <c r="Y8" s="278"/>
      <c r="Z8" s="278"/>
      <c r="AA8" s="278"/>
      <c r="AB8" s="298">
        <f aca="true" t="shared" si="11" ref="AB8:AB43">SUM(AC8:AO8)</f>
        <v>35989</v>
      </c>
      <c r="AC8" s="298">
        <f aca="true" t="shared" si="12" ref="AC8:AJ39">SUM(AQ8,BD8,BP8,CB8,CN8,CZ8,DM8)</f>
        <v>0</v>
      </c>
      <c r="AD8" s="298">
        <f t="shared" si="12"/>
        <v>8501</v>
      </c>
      <c r="AE8" s="298">
        <f t="shared" si="12"/>
        <v>9521</v>
      </c>
      <c r="AF8" s="298">
        <f t="shared" si="12"/>
        <v>3105</v>
      </c>
      <c r="AG8" s="298">
        <f t="shared" si="12"/>
        <v>13116</v>
      </c>
      <c r="AH8" s="298">
        <f t="shared" si="12"/>
        <v>0</v>
      </c>
      <c r="AI8" s="298">
        <f t="shared" si="12"/>
        <v>1392</v>
      </c>
      <c r="AJ8" s="298">
        <f t="shared" si="12"/>
        <v>0</v>
      </c>
      <c r="AK8" s="298">
        <f aca="true" t="shared" si="13" ref="AK8:AK43">AY8</f>
        <v>0</v>
      </c>
      <c r="AL8" s="298">
        <f aca="true" t="shared" si="14" ref="AL8:AM43">SUM(AZ8,BL8,BX8,CJ8,CV8,DH8,DU8)</f>
        <v>0</v>
      </c>
      <c r="AM8" s="298">
        <f t="shared" si="14"/>
        <v>0</v>
      </c>
      <c r="AN8" s="298">
        <f aca="true" t="shared" si="15" ref="AN8:AN43">DJ8</f>
        <v>0</v>
      </c>
      <c r="AO8" s="298">
        <f aca="true" t="shared" si="16" ref="AO8:AO43">SUM(BB8,BN8,BZ8,CL8,CX8,DK8,DW8)</f>
        <v>354</v>
      </c>
      <c r="AP8" s="298">
        <f aca="true" t="shared" si="17" ref="AP8:AP43">SUM(AQ8:BB8)</f>
        <v>144</v>
      </c>
      <c r="AQ8" s="278"/>
      <c r="AR8" s="278">
        <v>144</v>
      </c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98">
        <f aca="true" t="shared" si="18" ref="BC8:BC43">SUM(BD8:BN8)</f>
        <v>2728</v>
      </c>
      <c r="BD8" s="278"/>
      <c r="BE8" s="278">
        <v>2728</v>
      </c>
      <c r="BF8" s="278"/>
      <c r="BG8" s="278"/>
      <c r="BH8" s="278"/>
      <c r="BI8" s="278"/>
      <c r="BJ8" s="278"/>
      <c r="BK8" s="278"/>
      <c r="BL8" s="278"/>
      <c r="BM8" s="278"/>
      <c r="BN8" s="278"/>
      <c r="BO8" s="298">
        <f aca="true" t="shared" si="19" ref="BO8:BO43">SUM(BP8:BZ8)</f>
        <v>1392</v>
      </c>
      <c r="BP8" s="278"/>
      <c r="BQ8" s="278"/>
      <c r="BR8" s="278"/>
      <c r="BS8" s="278"/>
      <c r="BT8" s="278"/>
      <c r="BU8" s="278"/>
      <c r="BV8" s="278">
        <v>1392</v>
      </c>
      <c r="BW8" s="278"/>
      <c r="BX8" s="278"/>
      <c r="BY8" s="278"/>
      <c r="BZ8" s="278"/>
      <c r="CA8" s="298">
        <f aca="true" t="shared" si="20" ref="CA8:CA43">SUM(CB8:CL8)</f>
        <v>0</v>
      </c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98">
        <f aca="true" t="shared" si="21" ref="CM8:CM43">SUM(CN8:CX8)</f>
        <v>0</v>
      </c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98">
        <f aca="true" t="shared" si="22" ref="CY8:CY43">SUM(CZ8:DK8)</f>
        <v>0</v>
      </c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98">
        <f aca="true" t="shared" si="23" ref="DL8:DL43">SUM(DM8:DW8)</f>
        <v>31725</v>
      </c>
      <c r="DM8" s="278"/>
      <c r="DN8" s="278">
        <v>5629</v>
      </c>
      <c r="DO8" s="278">
        <v>9521</v>
      </c>
      <c r="DP8" s="278">
        <v>3105</v>
      </c>
      <c r="DQ8" s="278">
        <v>13116</v>
      </c>
      <c r="DR8" s="278"/>
      <c r="DS8" s="278"/>
      <c r="DT8" s="278"/>
      <c r="DU8" s="278"/>
      <c r="DV8" s="278"/>
      <c r="DW8" s="278">
        <v>354</v>
      </c>
      <c r="DX8" s="298">
        <f aca="true" t="shared" si="24" ref="DX8:DX43">SUM(DY8:EG8)</f>
        <v>41510</v>
      </c>
      <c r="DY8" s="278">
        <v>40391</v>
      </c>
      <c r="DZ8" s="278">
        <v>171</v>
      </c>
      <c r="EA8" s="278">
        <v>161</v>
      </c>
      <c r="EB8" s="278"/>
      <c r="EC8" s="278"/>
      <c r="ED8" s="278">
        <v>787</v>
      </c>
      <c r="EE8" s="278"/>
      <c r="EF8" s="278"/>
      <c r="EG8" s="278"/>
      <c r="EH8" s="417" t="s">
        <v>403</v>
      </c>
    </row>
    <row r="9" spans="1:138" s="267" customFormat="1" ht="13.5">
      <c r="A9" s="416" t="s">
        <v>358</v>
      </c>
      <c r="B9" s="416">
        <v>4202</v>
      </c>
      <c r="C9" s="416" t="s">
        <v>404</v>
      </c>
      <c r="D9" s="298">
        <f t="shared" si="4"/>
        <v>24175</v>
      </c>
      <c r="E9" s="298">
        <f t="shared" si="5"/>
        <v>5402</v>
      </c>
      <c r="F9" s="298">
        <f t="shared" si="5"/>
        <v>1394</v>
      </c>
      <c r="G9" s="298">
        <f t="shared" si="5"/>
        <v>1861</v>
      </c>
      <c r="H9" s="298">
        <f t="shared" si="5"/>
        <v>423</v>
      </c>
      <c r="I9" s="298">
        <f t="shared" si="5"/>
        <v>0</v>
      </c>
      <c r="J9" s="298">
        <f t="shared" si="5"/>
        <v>143</v>
      </c>
      <c r="K9" s="298">
        <f t="shared" si="6"/>
        <v>0</v>
      </c>
      <c r="L9" s="298">
        <f t="shared" si="6"/>
        <v>0</v>
      </c>
      <c r="M9" s="298">
        <f t="shared" si="6"/>
        <v>1425</v>
      </c>
      <c r="N9" s="298">
        <f t="shared" si="7"/>
        <v>0</v>
      </c>
      <c r="O9" s="298">
        <f t="shared" si="7"/>
        <v>0</v>
      </c>
      <c r="P9" s="298">
        <f t="shared" si="8"/>
        <v>0</v>
      </c>
      <c r="Q9" s="298">
        <f t="shared" si="9"/>
        <v>13527</v>
      </c>
      <c r="R9" s="298">
        <f t="shared" si="10"/>
        <v>36</v>
      </c>
      <c r="S9" s="278"/>
      <c r="T9" s="278"/>
      <c r="U9" s="278"/>
      <c r="V9" s="278"/>
      <c r="W9" s="278"/>
      <c r="X9" s="278"/>
      <c r="Y9" s="278"/>
      <c r="Z9" s="278"/>
      <c r="AA9" s="278">
        <v>36</v>
      </c>
      <c r="AB9" s="298">
        <f t="shared" si="11"/>
        <v>22015</v>
      </c>
      <c r="AC9" s="298">
        <f t="shared" si="12"/>
        <v>3417</v>
      </c>
      <c r="AD9" s="298">
        <f t="shared" si="12"/>
        <v>1335</v>
      </c>
      <c r="AE9" s="298">
        <f t="shared" si="12"/>
        <v>1781</v>
      </c>
      <c r="AF9" s="298">
        <f t="shared" si="12"/>
        <v>423</v>
      </c>
      <c r="AG9" s="298">
        <f t="shared" si="12"/>
        <v>0</v>
      </c>
      <c r="AH9" s="298">
        <f t="shared" si="12"/>
        <v>143</v>
      </c>
      <c r="AI9" s="298">
        <f t="shared" si="12"/>
        <v>0</v>
      </c>
      <c r="AJ9" s="298">
        <f t="shared" si="12"/>
        <v>0</v>
      </c>
      <c r="AK9" s="298">
        <f t="shared" si="13"/>
        <v>1425</v>
      </c>
      <c r="AL9" s="298">
        <f t="shared" si="14"/>
        <v>0</v>
      </c>
      <c r="AM9" s="298">
        <f t="shared" si="14"/>
        <v>0</v>
      </c>
      <c r="AN9" s="298">
        <f t="shared" si="15"/>
        <v>0</v>
      </c>
      <c r="AO9" s="298">
        <f t="shared" si="16"/>
        <v>13491</v>
      </c>
      <c r="AP9" s="298">
        <f t="shared" si="17"/>
        <v>1606</v>
      </c>
      <c r="AQ9" s="278"/>
      <c r="AR9" s="278">
        <v>181</v>
      </c>
      <c r="AS9" s="278"/>
      <c r="AT9" s="278"/>
      <c r="AU9" s="278"/>
      <c r="AV9" s="278"/>
      <c r="AW9" s="278"/>
      <c r="AX9" s="278"/>
      <c r="AY9" s="278">
        <v>1425</v>
      </c>
      <c r="AZ9" s="278"/>
      <c r="BA9" s="278"/>
      <c r="BB9" s="278"/>
      <c r="BC9" s="298">
        <f t="shared" si="18"/>
        <v>0</v>
      </c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98">
        <f t="shared" si="19"/>
        <v>0</v>
      </c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98">
        <f t="shared" si="20"/>
        <v>0</v>
      </c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98">
        <f t="shared" si="21"/>
        <v>0</v>
      </c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98">
        <f t="shared" si="22"/>
        <v>0</v>
      </c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98">
        <f t="shared" si="23"/>
        <v>20409</v>
      </c>
      <c r="DM9" s="278">
        <v>3417</v>
      </c>
      <c r="DN9" s="278">
        <v>1154</v>
      </c>
      <c r="DO9" s="278">
        <v>1781</v>
      </c>
      <c r="DP9" s="278">
        <v>423</v>
      </c>
      <c r="DQ9" s="278"/>
      <c r="DR9" s="278">
        <v>143</v>
      </c>
      <c r="DS9" s="278"/>
      <c r="DT9" s="278"/>
      <c r="DU9" s="278"/>
      <c r="DV9" s="278"/>
      <c r="DW9" s="278">
        <v>13491</v>
      </c>
      <c r="DX9" s="298">
        <f t="shared" si="24"/>
        <v>2124</v>
      </c>
      <c r="DY9" s="278">
        <v>1985</v>
      </c>
      <c r="DZ9" s="278">
        <v>59</v>
      </c>
      <c r="EA9" s="278">
        <v>80</v>
      </c>
      <c r="EB9" s="278"/>
      <c r="EC9" s="278"/>
      <c r="ED9" s="278"/>
      <c r="EE9" s="278"/>
      <c r="EF9" s="278"/>
      <c r="EG9" s="278"/>
      <c r="EH9" s="417" t="s">
        <v>403</v>
      </c>
    </row>
    <row r="10" spans="1:138" s="267" customFormat="1" ht="13.5">
      <c r="A10" s="416" t="s">
        <v>358</v>
      </c>
      <c r="B10" s="416">
        <v>4203</v>
      </c>
      <c r="C10" s="416" t="s">
        <v>405</v>
      </c>
      <c r="D10" s="298">
        <f t="shared" si="4"/>
        <v>4727</v>
      </c>
      <c r="E10" s="298">
        <f t="shared" si="5"/>
        <v>2371</v>
      </c>
      <c r="F10" s="298">
        <f t="shared" si="5"/>
        <v>710</v>
      </c>
      <c r="G10" s="298">
        <f t="shared" si="5"/>
        <v>594</v>
      </c>
      <c r="H10" s="298">
        <f t="shared" si="5"/>
        <v>176</v>
      </c>
      <c r="I10" s="298">
        <f t="shared" si="5"/>
        <v>801</v>
      </c>
      <c r="J10" s="298">
        <f t="shared" si="5"/>
        <v>75</v>
      </c>
      <c r="K10" s="298">
        <f t="shared" si="6"/>
        <v>0</v>
      </c>
      <c r="L10" s="298">
        <f t="shared" si="6"/>
        <v>0</v>
      </c>
      <c r="M10" s="298">
        <f t="shared" si="6"/>
        <v>0</v>
      </c>
      <c r="N10" s="298">
        <f t="shared" si="7"/>
        <v>0</v>
      </c>
      <c r="O10" s="298">
        <f t="shared" si="7"/>
        <v>0</v>
      </c>
      <c r="P10" s="298">
        <f t="shared" si="8"/>
        <v>0</v>
      </c>
      <c r="Q10" s="298">
        <f t="shared" si="9"/>
        <v>0</v>
      </c>
      <c r="R10" s="298">
        <f t="shared" si="10"/>
        <v>0</v>
      </c>
      <c r="S10" s="278"/>
      <c r="T10" s="278"/>
      <c r="U10" s="278"/>
      <c r="V10" s="278"/>
      <c r="W10" s="278"/>
      <c r="X10" s="278"/>
      <c r="Y10" s="278"/>
      <c r="Z10" s="278"/>
      <c r="AA10" s="278"/>
      <c r="AB10" s="298">
        <f t="shared" si="11"/>
        <v>4727</v>
      </c>
      <c r="AC10" s="298">
        <f t="shared" si="12"/>
        <v>2371</v>
      </c>
      <c r="AD10" s="298">
        <f t="shared" si="12"/>
        <v>710</v>
      </c>
      <c r="AE10" s="298">
        <f t="shared" si="12"/>
        <v>594</v>
      </c>
      <c r="AF10" s="298">
        <f t="shared" si="12"/>
        <v>176</v>
      </c>
      <c r="AG10" s="298">
        <f t="shared" si="12"/>
        <v>801</v>
      </c>
      <c r="AH10" s="298">
        <f t="shared" si="12"/>
        <v>75</v>
      </c>
      <c r="AI10" s="298">
        <f t="shared" si="12"/>
        <v>0</v>
      </c>
      <c r="AJ10" s="298">
        <f t="shared" si="12"/>
        <v>0</v>
      </c>
      <c r="AK10" s="298">
        <f t="shared" si="13"/>
        <v>0</v>
      </c>
      <c r="AL10" s="298">
        <f t="shared" si="14"/>
        <v>0</v>
      </c>
      <c r="AM10" s="298">
        <f t="shared" si="14"/>
        <v>0</v>
      </c>
      <c r="AN10" s="298">
        <f t="shared" si="15"/>
        <v>0</v>
      </c>
      <c r="AO10" s="298">
        <f t="shared" si="16"/>
        <v>0</v>
      </c>
      <c r="AP10" s="298">
        <f t="shared" si="17"/>
        <v>0</v>
      </c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98">
        <f t="shared" si="18"/>
        <v>0</v>
      </c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98">
        <f t="shared" si="19"/>
        <v>0</v>
      </c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98">
        <f t="shared" si="20"/>
        <v>0</v>
      </c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98">
        <f t="shared" si="21"/>
        <v>0</v>
      </c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98">
        <f t="shared" si="22"/>
        <v>0</v>
      </c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98">
        <f t="shared" si="23"/>
        <v>4727</v>
      </c>
      <c r="DM10" s="278">
        <v>2371</v>
      </c>
      <c r="DN10" s="278">
        <v>710</v>
      </c>
      <c r="DO10" s="278">
        <v>594</v>
      </c>
      <c r="DP10" s="278">
        <v>176</v>
      </c>
      <c r="DQ10" s="278">
        <v>801</v>
      </c>
      <c r="DR10" s="278">
        <v>75</v>
      </c>
      <c r="DS10" s="278"/>
      <c r="DT10" s="278"/>
      <c r="DU10" s="278"/>
      <c r="DV10" s="278"/>
      <c r="DW10" s="278"/>
      <c r="DX10" s="298">
        <f t="shared" si="24"/>
        <v>0</v>
      </c>
      <c r="DY10" s="278"/>
      <c r="DZ10" s="278"/>
      <c r="EA10" s="278"/>
      <c r="EB10" s="278"/>
      <c r="EC10" s="278"/>
      <c r="ED10" s="278"/>
      <c r="EE10" s="278"/>
      <c r="EF10" s="278"/>
      <c r="EG10" s="278"/>
      <c r="EH10" s="417" t="s">
        <v>403</v>
      </c>
    </row>
    <row r="11" spans="1:138" s="267" customFormat="1" ht="13.5">
      <c r="A11" s="416" t="s">
        <v>358</v>
      </c>
      <c r="B11" s="416">
        <v>4205</v>
      </c>
      <c r="C11" s="416" t="s">
        <v>406</v>
      </c>
      <c r="D11" s="298">
        <f t="shared" si="4"/>
        <v>2936</v>
      </c>
      <c r="E11" s="298">
        <f t="shared" si="5"/>
        <v>1727</v>
      </c>
      <c r="F11" s="298">
        <f t="shared" si="5"/>
        <v>707</v>
      </c>
      <c r="G11" s="298">
        <f t="shared" si="5"/>
        <v>368</v>
      </c>
      <c r="H11" s="298">
        <f t="shared" si="5"/>
        <v>106</v>
      </c>
      <c r="I11" s="298">
        <f t="shared" si="5"/>
        <v>28</v>
      </c>
      <c r="J11" s="298">
        <f t="shared" si="5"/>
        <v>0</v>
      </c>
      <c r="K11" s="298">
        <f t="shared" si="6"/>
        <v>0</v>
      </c>
      <c r="L11" s="298">
        <f t="shared" si="6"/>
        <v>0</v>
      </c>
      <c r="M11" s="298">
        <f t="shared" si="6"/>
        <v>0</v>
      </c>
      <c r="N11" s="298">
        <f t="shared" si="7"/>
        <v>0</v>
      </c>
      <c r="O11" s="298">
        <f t="shared" si="7"/>
        <v>0</v>
      </c>
      <c r="P11" s="298">
        <f t="shared" si="8"/>
        <v>0</v>
      </c>
      <c r="Q11" s="298">
        <f t="shared" si="9"/>
        <v>0</v>
      </c>
      <c r="R11" s="298">
        <f t="shared" si="10"/>
        <v>0</v>
      </c>
      <c r="S11" s="278"/>
      <c r="T11" s="278"/>
      <c r="U11" s="278"/>
      <c r="V11" s="278"/>
      <c r="W11" s="278"/>
      <c r="X11" s="278"/>
      <c r="Y11" s="278"/>
      <c r="Z11" s="278"/>
      <c r="AA11" s="278"/>
      <c r="AB11" s="298">
        <f t="shared" si="11"/>
        <v>2838</v>
      </c>
      <c r="AC11" s="298">
        <f t="shared" si="12"/>
        <v>1665</v>
      </c>
      <c r="AD11" s="298">
        <f t="shared" si="12"/>
        <v>680</v>
      </c>
      <c r="AE11" s="298">
        <f t="shared" si="12"/>
        <v>359</v>
      </c>
      <c r="AF11" s="298">
        <f t="shared" si="12"/>
        <v>106</v>
      </c>
      <c r="AG11" s="298">
        <f t="shared" si="12"/>
        <v>28</v>
      </c>
      <c r="AH11" s="298">
        <f t="shared" si="12"/>
        <v>0</v>
      </c>
      <c r="AI11" s="298">
        <f t="shared" si="12"/>
        <v>0</v>
      </c>
      <c r="AJ11" s="298">
        <f t="shared" si="12"/>
        <v>0</v>
      </c>
      <c r="AK11" s="298">
        <f t="shared" si="13"/>
        <v>0</v>
      </c>
      <c r="AL11" s="298">
        <f t="shared" si="14"/>
        <v>0</v>
      </c>
      <c r="AM11" s="298">
        <f t="shared" si="14"/>
        <v>0</v>
      </c>
      <c r="AN11" s="298">
        <f t="shared" si="15"/>
        <v>0</v>
      </c>
      <c r="AO11" s="298">
        <f t="shared" si="16"/>
        <v>0</v>
      </c>
      <c r="AP11" s="298">
        <f t="shared" si="17"/>
        <v>130</v>
      </c>
      <c r="AQ11" s="278">
        <v>130</v>
      </c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98">
        <f t="shared" si="18"/>
        <v>1063</v>
      </c>
      <c r="BD11" s="278"/>
      <c r="BE11" s="278">
        <v>676</v>
      </c>
      <c r="BF11" s="278">
        <v>359</v>
      </c>
      <c r="BG11" s="278"/>
      <c r="BH11" s="278">
        <v>28</v>
      </c>
      <c r="BI11" s="278"/>
      <c r="BJ11" s="278"/>
      <c r="BK11" s="278"/>
      <c r="BL11" s="278"/>
      <c r="BM11" s="278"/>
      <c r="BN11" s="278"/>
      <c r="BO11" s="298">
        <f t="shared" si="19"/>
        <v>0</v>
      </c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98">
        <f t="shared" si="20"/>
        <v>0</v>
      </c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98">
        <f t="shared" si="21"/>
        <v>0</v>
      </c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98">
        <f t="shared" si="22"/>
        <v>0</v>
      </c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98">
        <f t="shared" si="23"/>
        <v>1645</v>
      </c>
      <c r="DM11" s="278">
        <v>1535</v>
      </c>
      <c r="DN11" s="278">
        <v>4</v>
      </c>
      <c r="DO11" s="278"/>
      <c r="DP11" s="278">
        <v>106</v>
      </c>
      <c r="DQ11" s="278"/>
      <c r="DR11" s="278"/>
      <c r="DS11" s="278"/>
      <c r="DT11" s="278"/>
      <c r="DU11" s="278"/>
      <c r="DV11" s="278"/>
      <c r="DW11" s="278"/>
      <c r="DX11" s="298">
        <f t="shared" si="24"/>
        <v>98</v>
      </c>
      <c r="DY11" s="278">
        <v>62</v>
      </c>
      <c r="DZ11" s="278">
        <v>27</v>
      </c>
      <c r="EA11" s="278">
        <v>9</v>
      </c>
      <c r="EB11" s="278"/>
      <c r="EC11" s="278"/>
      <c r="ED11" s="278"/>
      <c r="EE11" s="278"/>
      <c r="EF11" s="278"/>
      <c r="EG11" s="278"/>
      <c r="EH11" s="417" t="s">
        <v>403</v>
      </c>
    </row>
    <row r="12" spans="1:138" s="267" customFormat="1" ht="13.5">
      <c r="A12" s="416" t="s">
        <v>358</v>
      </c>
      <c r="B12" s="416">
        <v>4206</v>
      </c>
      <c r="C12" s="416" t="s">
        <v>407</v>
      </c>
      <c r="D12" s="298">
        <f t="shared" si="4"/>
        <v>2596</v>
      </c>
      <c r="E12" s="298">
        <f t="shared" si="5"/>
        <v>1440</v>
      </c>
      <c r="F12" s="298">
        <f t="shared" si="5"/>
        <v>335</v>
      </c>
      <c r="G12" s="298">
        <f t="shared" si="5"/>
        <v>541</v>
      </c>
      <c r="H12" s="298">
        <f t="shared" si="5"/>
        <v>100</v>
      </c>
      <c r="I12" s="298">
        <f t="shared" si="5"/>
        <v>122</v>
      </c>
      <c r="J12" s="298">
        <f t="shared" si="5"/>
        <v>3</v>
      </c>
      <c r="K12" s="298">
        <f t="shared" si="6"/>
        <v>0</v>
      </c>
      <c r="L12" s="298">
        <f t="shared" si="6"/>
        <v>0</v>
      </c>
      <c r="M12" s="298">
        <f t="shared" si="6"/>
        <v>0</v>
      </c>
      <c r="N12" s="298">
        <f t="shared" si="7"/>
        <v>0</v>
      </c>
      <c r="O12" s="298">
        <f t="shared" si="7"/>
        <v>0</v>
      </c>
      <c r="P12" s="298">
        <f t="shared" si="8"/>
        <v>0</v>
      </c>
      <c r="Q12" s="298">
        <f t="shared" si="9"/>
        <v>55</v>
      </c>
      <c r="R12" s="298">
        <f t="shared" si="10"/>
        <v>11</v>
      </c>
      <c r="S12" s="278"/>
      <c r="T12" s="278"/>
      <c r="U12" s="278"/>
      <c r="V12" s="278"/>
      <c r="W12" s="278"/>
      <c r="X12" s="278"/>
      <c r="Y12" s="278"/>
      <c r="Z12" s="278"/>
      <c r="AA12" s="278">
        <v>11</v>
      </c>
      <c r="AB12" s="298">
        <f t="shared" si="11"/>
        <v>2237</v>
      </c>
      <c r="AC12" s="298">
        <f t="shared" si="12"/>
        <v>1150</v>
      </c>
      <c r="AD12" s="298">
        <f t="shared" si="12"/>
        <v>312</v>
      </c>
      <c r="AE12" s="298">
        <f t="shared" si="12"/>
        <v>506</v>
      </c>
      <c r="AF12" s="298">
        <f t="shared" si="12"/>
        <v>100</v>
      </c>
      <c r="AG12" s="298">
        <f t="shared" si="12"/>
        <v>122</v>
      </c>
      <c r="AH12" s="298">
        <f t="shared" si="12"/>
        <v>3</v>
      </c>
      <c r="AI12" s="298">
        <f t="shared" si="12"/>
        <v>0</v>
      </c>
      <c r="AJ12" s="298">
        <f t="shared" si="12"/>
        <v>0</v>
      </c>
      <c r="AK12" s="298">
        <f t="shared" si="13"/>
        <v>0</v>
      </c>
      <c r="AL12" s="298">
        <f t="shared" si="14"/>
        <v>0</v>
      </c>
      <c r="AM12" s="298">
        <f t="shared" si="14"/>
        <v>0</v>
      </c>
      <c r="AN12" s="298">
        <f t="shared" si="15"/>
        <v>0</v>
      </c>
      <c r="AO12" s="298">
        <f t="shared" si="16"/>
        <v>44</v>
      </c>
      <c r="AP12" s="298">
        <f t="shared" si="17"/>
        <v>0</v>
      </c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98">
        <f t="shared" si="18"/>
        <v>1040</v>
      </c>
      <c r="BD12" s="278"/>
      <c r="BE12" s="278">
        <v>312</v>
      </c>
      <c r="BF12" s="278">
        <v>506</v>
      </c>
      <c r="BG12" s="278">
        <v>100</v>
      </c>
      <c r="BH12" s="278">
        <v>122</v>
      </c>
      <c r="BI12" s="278"/>
      <c r="BJ12" s="278"/>
      <c r="BK12" s="278"/>
      <c r="BL12" s="278"/>
      <c r="BM12" s="278"/>
      <c r="BN12" s="278"/>
      <c r="BO12" s="298">
        <f t="shared" si="19"/>
        <v>0</v>
      </c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98">
        <f t="shared" si="20"/>
        <v>0</v>
      </c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98">
        <f t="shared" si="21"/>
        <v>44</v>
      </c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>
        <v>44</v>
      </c>
      <c r="CY12" s="298">
        <f t="shared" si="22"/>
        <v>0</v>
      </c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98">
        <f t="shared" si="23"/>
        <v>1153</v>
      </c>
      <c r="DM12" s="278">
        <v>1150</v>
      </c>
      <c r="DN12" s="278"/>
      <c r="DO12" s="278"/>
      <c r="DP12" s="278"/>
      <c r="DQ12" s="278"/>
      <c r="DR12" s="278">
        <v>3</v>
      </c>
      <c r="DS12" s="278"/>
      <c r="DT12" s="278"/>
      <c r="DU12" s="278"/>
      <c r="DV12" s="278"/>
      <c r="DW12" s="278"/>
      <c r="DX12" s="298">
        <f t="shared" si="24"/>
        <v>348</v>
      </c>
      <c r="DY12" s="278">
        <v>290</v>
      </c>
      <c r="DZ12" s="278">
        <v>23</v>
      </c>
      <c r="EA12" s="278">
        <v>35</v>
      </c>
      <c r="EB12" s="278"/>
      <c r="EC12" s="278"/>
      <c r="ED12" s="278"/>
      <c r="EE12" s="278"/>
      <c r="EF12" s="278"/>
      <c r="EG12" s="278"/>
      <c r="EH12" s="417" t="s">
        <v>403</v>
      </c>
    </row>
    <row r="13" spans="1:138" s="267" customFormat="1" ht="13.5">
      <c r="A13" s="416" t="s">
        <v>358</v>
      </c>
      <c r="B13" s="416">
        <v>4207</v>
      </c>
      <c r="C13" s="416" t="s">
        <v>408</v>
      </c>
      <c r="D13" s="298">
        <f t="shared" si="4"/>
        <v>5775</v>
      </c>
      <c r="E13" s="298">
        <f t="shared" si="5"/>
        <v>3247</v>
      </c>
      <c r="F13" s="298">
        <f t="shared" si="5"/>
        <v>687</v>
      </c>
      <c r="G13" s="298">
        <f t="shared" si="5"/>
        <v>789</v>
      </c>
      <c r="H13" s="298">
        <f t="shared" si="5"/>
        <v>217</v>
      </c>
      <c r="I13" s="298">
        <f t="shared" si="5"/>
        <v>631</v>
      </c>
      <c r="J13" s="298">
        <f t="shared" si="5"/>
        <v>32</v>
      </c>
      <c r="K13" s="298">
        <f t="shared" si="6"/>
        <v>0</v>
      </c>
      <c r="L13" s="298">
        <f t="shared" si="6"/>
        <v>0</v>
      </c>
      <c r="M13" s="298">
        <f t="shared" si="6"/>
        <v>0</v>
      </c>
      <c r="N13" s="298">
        <f t="shared" si="7"/>
        <v>0</v>
      </c>
      <c r="O13" s="298">
        <f t="shared" si="7"/>
        <v>0</v>
      </c>
      <c r="P13" s="298">
        <f t="shared" si="8"/>
        <v>0</v>
      </c>
      <c r="Q13" s="298">
        <f t="shared" si="9"/>
        <v>172</v>
      </c>
      <c r="R13" s="298">
        <f t="shared" si="10"/>
        <v>0</v>
      </c>
      <c r="S13" s="278"/>
      <c r="T13" s="278"/>
      <c r="U13" s="278"/>
      <c r="V13" s="278"/>
      <c r="W13" s="278"/>
      <c r="X13" s="278"/>
      <c r="Y13" s="278"/>
      <c r="Z13" s="278"/>
      <c r="AA13" s="278"/>
      <c r="AB13" s="298">
        <f t="shared" si="11"/>
        <v>4741</v>
      </c>
      <c r="AC13" s="298">
        <f t="shared" si="12"/>
        <v>2257</v>
      </c>
      <c r="AD13" s="298">
        <f t="shared" si="12"/>
        <v>682</v>
      </c>
      <c r="AE13" s="298">
        <f t="shared" si="12"/>
        <v>771</v>
      </c>
      <c r="AF13" s="298">
        <f t="shared" si="12"/>
        <v>217</v>
      </c>
      <c r="AG13" s="298">
        <f t="shared" si="12"/>
        <v>631</v>
      </c>
      <c r="AH13" s="298">
        <f t="shared" si="12"/>
        <v>11</v>
      </c>
      <c r="AI13" s="298">
        <f t="shared" si="12"/>
        <v>0</v>
      </c>
      <c r="AJ13" s="298">
        <f t="shared" si="12"/>
        <v>0</v>
      </c>
      <c r="AK13" s="298">
        <f t="shared" si="13"/>
        <v>0</v>
      </c>
      <c r="AL13" s="298">
        <f t="shared" si="14"/>
        <v>0</v>
      </c>
      <c r="AM13" s="298">
        <f t="shared" si="14"/>
        <v>0</v>
      </c>
      <c r="AN13" s="298">
        <f t="shared" si="15"/>
        <v>0</v>
      </c>
      <c r="AO13" s="298">
        <f t="shared" si="16"/>
        <v>172</v>
      </c>
      <c r="AP13" s="298">
        <f t="shared" si="17"/>
        <v>0</v>
      </c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98">
        <f t="shared" si="18"/>
        <v>421</v>
      </c>
      <c r="BD13" s="278"/>
      <c r="BE13" s="278">
        <v>387</v>
      </c>
      <c r="BF13" s="278"/>
      <c r="BG13" s="278"/>
      <c r="BH13" s="278"/>
      <c r="BI13" s="278"/>
      <c r="BJ13" s="278"/>
      <c r="BK13" s="278"/>
      <c r="BL13" s="278"/>
      <c r="BM13" s="278"/>
      <c r="BN13" s="278">
        <v>34</v>
      </c>
      <c r="BO13" s="298">
        <f t="shared" si="19"/>
        <v>0</v>
      </c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98">
        <f t="shared" si="20"/>
        <v>0</v>
      </c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98">
        <f t="shared" si="21"/>
        <v>0</v>
      </c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98">
        <f t="shared" si="22"/>
        <v>0</v>
      </c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98">
        <f t="shared" si="23"/>
        <v>4320</v>
      </c>
      <c r="DM13" s="278">
        <v>2257</v>
      </c>
      <c r="DN13" s="278">
        <v>295</v>
      </c>
      <c r="DO13" s="278">
        <v>771</v>
      </c>
      <c r="DP13" s="278">
        <v>217</v>
      </c>
      <c r="DQ13" s="278">
        <v>631</v>
      </c>
      <c r="DR13" s="278">
        <v>11</v>
      </c>
      <c r="DS13" s="278"/>
      <c r="DT13" s="278"/>
      <c r="DU13" s="278"/>
      <c r="DV13" s="278"/>
      <c r="DW13" s="278">
        <v>138</v>
      </c>
      <c r="DX13" s="298">
        <f t="shared" si="24"/>
        <v>1034</v>
      </c>
      <c r="DY13" s="278">
        <v>990</v>
      </c>
      <c r="DZ13" s="278">
        <v>5</v>
      </c>
      <c r="EA13" s="278">
        <v>18</v>
      </c>
      <c r="EB13" s="278"/>
      <c r="EC13" s="278"/>
      <c r="ED13" s="278">
        <v>21</v>
      </c>
      <c r="EE13" s="278"/>
      <c r="EF13" s="278"/>
      <c r="EG13" s="278"/>
      <c r="EH13" s="417" t="s">
        <v>403</v>
      </c>
    </row>
    <row r="14" spans="1:138" s="267" customFormat="1" ht="13.5">
      <c r="A14" s="416" t="s">
        <v>358</v>
      </c>
      <c r="B14" s="416">
        <v>4208</v>
      </c>
      <c r="C14" s="416" t="s">
        <v>409</v>
      </c>
      <c r="D14" s="298">
        <f t="shared" si="4"/>
        <v>1957</v>
      </c>
      <c r="E14" s="298">
        <f t="shared" si="5"/>
        <v>1077</v>
      </c>
      <c r="F14" s="298">
        <f t="shared" si="5"/>
        <v>257</v>
      </c>
      <c r="G14" s="298">
        <f t="shared" si="5"/>
        <v>431</v>
      </c>
      <c r="H14" s="298">
        <f t="shared" si="5"/>
        <v>90</v>
      </c>
      <c r="I14" s="298">
        <f t="shared" si="5"/>
        <v>90</v>
      </c>
      <c r="J14" s="298">
        <f t="shared" si="5"/>
        <v>2</v>
      </c>
      <c r="K14" s="298">
        <f t="shared" si="6"/>
        <v>0</v>
      </c>
      <c r="L14" s="298">
        <f t="shared" si="6"/>
        <v>0</v>
      </c>
      <c r="M14" s="298">
        <f t="shared" si="6"/>
        <v>0</v>
      </c>
      <c r="N14" s="298">
        <f t="shared" si="7"/>
        <v>0</v>
      </c>
      <c r="O14" s="298">
        <f t="shared" si="7"/>
        <v>0</v>
      </c>
      <c r="P14" s="298">
        <f t="shared" si="8"/>
        <v>0</v>
      </c>
      <c r="Q14" s="298">
        <f t="shared" si="9"/>
        <v>10</v>
      </c>
      <c r="R14" s="298">
        <f t="shared" si="10"/>
        <v>10</v>
      </c>
      <c r="S14" s="278"/>
      <c r="T14" s="278"/>
      <c r="U14" s="278"/>
      <c r="V14" s="278"/>
      <c r="W14" s="278"/>
      <c r="X14" s="278"/>
      <c r="Y14" s="278"/>
      <c r="Z14" s="278"/>
      <c r="AA14" s="278">
        <v>10</v>
      </c>
      <c r="AB14" s="298">
        <f t="shared" si="11"/>
        <v>1947</v>
      </c>
      <c r="AC14" s="298">
        <f t="shared" si="12"/>
        <v>1077</v>
      </c>
      <c r="AD14" s="298">
        <f t="shared" si="12"/>
        <v>257</v>
      </c>
      <c r="AE14" s="298">
        <f t="shared" si="12"/>
        <v>431</v>
      </c>
      <c r="AF14" s="298">
        <f t="shared" si="12"/>
        <v>90</v>
      </c>
      <c r="AG14" s="298">
        <f t="shared" si="12"/>
        <v>90</v>
      </c>
      <c r="AH14" s="298">
        <f t="shared" si="12"/>
        <v>2</v>
      </c>
      <c r="AI14" s="298">
        <f t="shared" si="12"/>
        <v>0</v>
      </c>
      <c r="AJ14" s="298">
        <f t="shared" si="12"/>
        <v>0</v>
      </c>
      <c r="AK14" s="298">
        <f t="shared" si="13"/>
        <v>0</v>
      </c>
      <c r="AL14" s="298">
        <f t="shared" si="14"/>
        <v>0</v>
      </c>
      <c r="AM14" s="298">
        <f t="shared" si="14"/>
        <v>0</v>
      </c>
      <c r="AN14" s="298">
        <f t="shared" si="15"/>
        <v>0</v>
      </c>
      <c r="AO14" s="298">
        <f t="shared" si="16"/>
        <v>0</v>
      </c>
      <c r="AP14" s="298">
        <f t="shared" si="17"/>
        <v>0</v>
      </c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98">
        <f t="shared" si="18"/>
        <v>868</v>
      </c>
      <c r="BD14" s="278"/>
      <c r="BE14" s="278">
        <v>257</v>
      </c>
      <c r="BF14" s="278">
        <v>431</v>
      </c>
      <c r="BG14" s="278">
        <v>90</v>
      </c>
      <c r="BH14" s="278">
        <v>90</v>
      </c>
      <c r="BI14" s="278"/>
      <c r="BJ14" s="278"/>
      <c r="BK14" s="278"/>
      <c r="BL14" s="278"/>
      <c r="BM14" s="278"/>
      <c r="BN14" s="278"/>
      <c r="BO14" s="298">
        <f t="shared" si="19"/>
        <v>0</v>
      </c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98">
        <f t="shared" si="20"/>
        <v>0</v>
      </c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98">
        <f t="shared" si="21"/>
        <v>0</v>
      </c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98">
        <f t="shared" si="22"/>
        <v>0</v>
      </c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98">
        <f t="shared" si="23"/>
        <v>1079</v>
      </c>
      <c r="DM14" s="278">
        <v>1077</v>
      </c>
      <c r="DN14" s="278"/>
      <c r="DO14" s="278"/>
      <c r="DP14" s="278"/>
      <c r="DQ14" s="278"/>
      <c r="DR14" s="278">
        <v>2</v>
      </c>
      <c r="DS14" s="278"/>
      <c r="DT14" s="278"/>
      <c r="DU14" s="278"/>
      <c r="DV14" s="278"/>
      <c r="DW14" s="278"/>
      <c r="DX14" s="298">
        <f t="shared" si="24"/>
        <v>0</v>
      </c>
      <c r="DY14" s="278"/>
      <c r="DZ14" s="278"/>
      <c r="EA14" s="278"/>
      <c r="EB14" s="278"/>
      <c r="EC14" s="278"/>
      <c r="ED14" s="278"/>
      <c r="EE14" s="278"/>
      <c r="EF14" s="278"/>
      <c r="EG14" s="278"/>
      <c r="EH14" s="417" t="s">
        <v>403</v>
      </c>
    </row>
    <row r="15" spans="1:138" s="267" customFormat="1" ht="13.5">
      <c r="A15" s="416" t="s">
        <v>358</v>
      </c>
      <c r="B15" s="416">
        <v>4209</v>
      </c>
      <c r="C15" s="416" t="s">
        <v>410</v>
      </c>
      <c r="D15" s="298">
        <f t="shared" si="4"/>
        <v>3454</v>
      </c>
      <c r="E15" s="298">
        <f t="shared" si="5"/>
        <v>1554</v>
      </c>
      <c r="F15" s="298">
        <f t="shared" si="5"/>
        <v>333</v>
      </c>
      <c r="G15" s="298">
        <f t="shared" si="5"/>
        <v>496</v>
      </c>
      <c r="H15" s="298">
        <f t="shared" si="5"/>
        <v>160</v>
      </c>
      <c r="I15" s="298">
        <f t="shared" si="5"/>
        <v>584</v>
      </c>
      <c r="J15" s="298">
        <f t="shared" si="5"/>
        <v>4</v>
      </c>
      <c r="K15" s="298">
        <f t="shared" si="6"/>
        <v>0</v>
      </c>
      <c r="L15" s="298">
        <f t="shared" si="6"/>
        <v>0</v>
      </c>
      <c r="M15" s="298">
        <f t="shared" si="6"/>
        <v>0</v>
      </c>
      <c r="N15" s="298">
        <f t="shared" si="7"/>
        <v>0</v>
      </c>
      <c r="O15" s="298">
        <f t="shared" si="7"/>
        <v>0</v>
      </c>
      <c r="P15" s="298">
        <f t="shared" si="8"/>
        <v>0</v>
      </c>
      <c r="Q15" s="298">
        <f t="shared" si="9"/>
        <v>323</v>
      </c>
      <c r="R15" s="298">
        <f t="shared" si="10"/>
        <v>13</v>
      </c>
      <c r="S15" s="278"/>
      <c r="T15" s="278"/>
      <c r="U15" s="278"/>
      <c r="V15" s="278"/>
      <c r="W15" s="278"/>
      <c r="X15" s="278"/>
      <c r="Y15" s="278"/>
      <c r="Z15" s="278"/>
      <c r="AA15" s="278">
        <v>13</v>
      </c>
      <c r="AB15" s="298">
        <f t="shared" si="11"/>
        <v>2765</v>
      </c>
      <c r="AC15" s="298">
        <f t="shared" si="12"/>
        <v>906</v>
      </c>
      <c r="AD15" s="298">
        <f t="shared" si="12"/>
        <v>322</v>
      </c>
      <c r="AE15" s="298">
        <f t="shared" si="12"/>
        <v>484</v>
      </c>
      <c r="AF15" s="298">
        <f t="shared" si="12"/>
        <v>160</v>
      </c>
      <c r="AG15" s="298">
        <f t="shared" si="12"/>
        <v>584</v>
      </c>
      <c r="AH15" s="298">
        <f t="shared" si="12"/>
        <v>0</v>
      </c>
      <c r="AI15" s="298">
        <f t="shared" si="12"/>
        <v>0</v>
      </c>
      <c r="AJ15" s="298">
        <f t="shared" si="12"/>
        <v>0</v>
      </c>
      <c r="AK15" s="298">
        <f t="shared" si="13"/>
        <v>0</v>
      </c>
      <c r="AL15" s="298">
        <f t="shared" si="14"/>
        <v>0</v>
      </c>
      <c r="AM15" s="298">
        <f t="shared" si="14"/>
        <v>0</v>
      </c>
      <c r="AN15" s="298">
        <f t="shared" si="15"/>
        <v>0</v>
      </c>
      <c r="AO15" s="298">
        <f t="shared" si="16"/>
        <v>309</v>
      </c>
      <c r="AP15" s="298">
        <f t="shared" si="17"/>
        <v>0</v>
      </c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98">
        <f t="shared" si="18"/>
        <v>104</v>
      </c>
      <c r="BD15" s="278"/>
      <c r="BE15" s="278">
        <v>104</v>
      </c>
      <c r="BF15" s="278"/>
      <c r="BG15" s="278"/>
      <c r="BH15" s="278"/>
      <c r="BI15" s="278"/>
      <c r="BJ15" s="278"/>
      <c r="BK15" s="278"/>
      <c r="BL15" s="278"/>
      <c r="BM15" s="278"/>
      <c r="BN15" s="278"/>
      <c r="BO15" s="298">
        <f t="shared" si="19"/>
        <v>0</v>
      </c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98">
        <f t="shared" si="20"/>
        <v>0</v>
      </c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98">
        <f t="shared" si="21"/>
        <v>0</v>
      </c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98">
        <f t="shared" si="22"/>
        <v>0</v>
      </c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98">
        <f t="shared" si="23"/>
        <v>2661</v>
      </c>
      <c r="DM15" s="278">
        <v>906</v>
      </c>
      <c r="DN15" s="278">
        <v>218</v>
      </c>
      <c r="DO15" s="278">
        <v>484</v>
      </c>
      <c r="DP15" s="278">
        <v>160</v>
      </c>
      <c r="DQ15" s="278">
        <v>584</v>
      </c>
      <c r="DR15" s="278"/>
      <c r="DS15" s="278"/>
      <c r="DT15" s="278"/>
      <c r="DU15" s="278"/>
      <c r="DV15" s="278"/>
      <c r="DW15" s="278">
        <v>309</v>
      </c>
      <c r="DX15" s="298">
        <f t="shared" si="24"/>
        <v>676</v>
      </c>
      <c r="DY15" s="278">
        <v>648</v>
      </c>
      <c r="DZ15" s="278">
        <v>11</v>
      </c>
      <c r="EA15" s="278">
        <v>12</v>
      </c>
      <c r="EB15" s="278"/>
      <c r="EC15" s="278"/>
      <c r="ED15" s="278">
        <v>4</v>
      </c>
      <c r="EE15" s="278"/>
      <c r="EF15" s="278"/>
      <c r="EG15" s="278">
        <v>1</v>
      </c>
      <c r="EH15" s="417" t="s">
        <v>403</v>
      </c>
    </row>
    <row r="16" spans="1:138" s="267" customFormat="1" ht="13.5">
      <c r="A16" s="416" t="s">
        <v>358</v>
      </c>
      <c r="B16" s="416">
        <v>4211</v>
      </c>
      <c r="C16" s="416" t="s">
        <v>411</v>
      </c>
      <c r="D16" s="298">
        <f t="shared" si="4"/>
        <v>3522</v>
      </c>
      <c r="E16" s="298">
        <f t="shared" si="5"/>
        <v>2108</v>
      </c>
      <c r="F16" s="298">
        <f t="shared" si="5"/>
        <v>312</v>
      </c>
      <c r="G16" s="298">
        <f t="shared" si="5"/>
        <v>580</v>
      </c>
      <c r="H16" s="298">
        <f t="shared" si="5"/>
        <v>118</v>
      </c>
      <c r="I16" s="298">
        <f t="shared" si="5"/>
        <v>270</v>
      </c>
      <c r="J16" s="298">
        <f t="shared" si="5"/>
        <v>10</v>
      </c>
      <c r="K16" s="298">
        <f t="shared" si="6"/>
        <v>0</v>
      </c>
      <c r="L16" s="298">
        <f t="shared" si="6"/>
        <v>0</v>
      </c>
      <c r="M16" s="298">
        <f t="shared" si="6"/>
        <v>0</v>
      </c>
      <c r="N16" s="298">
        <f t="shared" si="7"/>
        <v>0</v>
      </c>
      <c r="O16" s="298">
        <f t="shared" si="7"/>
        <v>0</v>
      </c>
      <c r="P16" s="298">
        <f t="shared" si="8"/>
        <v>0</v>
      </c>
      <c r="Q16" s="298">
        <f t="shared" si="9"/>
        <v>124</v>
      </c>
      <c r="R16" s="298">
        <f t="shared" si="10"/>
        <v>0</v>
      </c>
      <c r="S16" s="278"/>
      <c r="T16" s="278"/>
      <c r="U16" s="278"/>
      <c r="V16" s="278"/>
      <c r="W16" s="278"/>
      <c r="X16" s="278"/>
      <c r="Y16" s="278"/>
      <c r="Z16" s="278"/>
      <c r="AA16" s="278"/>
      <c r="AB16" s="298">
        <f t="shared" si="11"/>
        <v>2797</v>
      </c>
      <c r="AC16" s="298">
        <f t="shared" si="12"/>
        <v>1399</v>
      </c>
      <c r="AD16" s="298">
        <f t="shared" si="12"/>
        <v>309</v>
      </c>
      <c r="AE16" s="298">
        <f t="shared" si="12"/>
        <v>569</v>
      </c>
      <c r="AF16" s="298">
        <f t="shared" si="12"/>
        <v>118</v>
      </c>
      <c r="AG16" s="298">
        <f t="shared" si="12"/>
        <v>270</v>
      </c>
      <c r="AH16" s="298">
        <f t="shared" si="12"/>
        <v>8</v>
      </c>
      <c r="AI16" s="298">
        <f t="shared" si="12"/>
        <v>0</v>
      </c>
      <c r="AJ16" s="298">
        <f t="shared" si="12"/>
        <v>0</v>
      </c>
      <c r="AK16" s="298">
        <f t="shared" si="13"/>
        <v>0</v>
      </c>
      <c r="AL16" s="298">
        <f t="shared" si="14"/>
        <v>0</v>
      </c>
      <c r="AM16" s="298">
        <f t="shared" si="14"/>
        <v>0</v>
      </c>
      <c r="AN16" s="298">
        <f t="shared" si="15"/>
        <v>0</v>
      </c>
      <c r="AO16" s="298">
        <f t="shared" si="16"/>
        <v>124</v>
      </c>
      <c r="AP16" s="298">
        <f t="shared" si="17"/>
        <v>0</v>
      </c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98">
        <f t="shared" si="18"/>
        <v>327</v>
      </c>
      <c r="BD16" s="278"/>
      <c r="BE16" s="278">
        <v>309</v>
      </c>
      <c r="BF16" s="278"/>
      <c r="BG16" s="278"/>
      <c r="BH16" s="278"/>
      <c r="BI16" s="278"/>
      <c r="BJ16" s="278"/>
      <c r="BK16" s="278"/>
      <c r="BL16" s="278"/>
      <c r="BM16" s="278"/>
      <c r="BN16" s="278">
        <v>18</v>
      </c>
      <c r="BO16" s="298">
        <f t="shared" si="19"/>
        <v>0</v>
      </c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98">
        <f t="shared" si="20"/>
        <v>0</v>
      </c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98">
        <f t="shared" si="21"/>
        <v>0</v>
      </c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98">
        <f t="shared" si="22"/>
        <v>0</v>
      </c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98">
        <f t="shared" si="23"/>
        <v>2470</v>
      </c>
      <c r="DM16" s="278">
        <v>1399</v>
      </c>
      <c r="DN16" s="278"/>
      <c r="DO16" s="278">
        <v>569</v>
      </c>
      <c r="DP16" s="278">
        <v>118</v>
      </c>
      <c r="DQ16" s="278">
        <v>270</v>
      </c>
      <c r="DR16" s="278">
        <v>8</v>
      </c>
      <c r="DS16" s="278"/>
      <c r="DT16" s="278"/>
      <c r="DU16" s="278"/>
      <c r="DV16" s="278"/>
      <c r="DW16" s="278">
        <v>106</v>
      </c>
      <c r="DX16" s="298">
        <f t="shared" si="24"/>
        <v>725</v>
      </c>
      <c r="DY16" s="278">
        <v>709</v>
      </c>
      <c r="DZ16" s="278">
        <v>3</v>
      </c>
      <c r="EA16" s="278">
        <v>11</v>
      </c>
      <c r="EB16" s="278"/>
      <c r="EC16" s="278"/>
      <c r="ED16" s="278">
        <v>2</v>
      </c>
      <c r="EE16" s="278"/>
      <c r="EF16" s="278"/>
      <c r="EG16" s="278"/>
      <c r="EH16" s="417" t="s">
        <v>403</v>
      </c>
    </row>
    <row r="17" spans="1:138" s="267" customFormat="1" ht="13.5">
      <c r="A17" s="416" t="s">
        <v>358</v>
      </c>
      <c r="B17" s="416">
        <v>4212</v>
      </c>
      <c r="C17" s="416" t="s">
        <v>412</v>
      </c>
      <c r="D17" s="298">
        <f t="shared" si="4"/>
        <v>4137</v>
      </c>
      <c r="E17" s="298">
        <f t="shared" si="5"/>
        <v>2167</v>
      </c>
      <c r="F17" s="298">
        <f t="shared" si="5"/>
        <v>1037</v>
      </c>
      <c r="G17" s="298">
        <f t="shared" si="5"/>
        <v>746</v>
      </c>
      <c r="H17" s="298">
        <f t="shared" si="5"/>
        <v>131</v>
      </c>
      <c r="I17" s="298">
        <f t="shared" si="5"/>
        <v>0</v>
      </c>
      <c r="J17" s="298">
        <f t="shared" si="5"/>
        <v>56</v>
      </c>
      <c r="K17" s="298">
        <f t="shared" si="6"/>
        <v>0</v>
      </c>
      <c r="L17" s="298">
        <f t="shared" si="6"/>
        <v>0</v>
      </c>
      <c r="M17" s="298">
        <f t="shared" si="6"/>
        <v>0</v>
      </c>
      <c r="N17" s="298">
        <f t="shared" si="7"/>
        <v>0</v>
      </c>
      <c r="O17" s="298">
        <f t="shared" si="7"/>
        <v>0</v>
      </c>
      <c r="P17" s="298">
        <f t="shared" si="8"/>
        <v>0</v>
      </c>
      <c r="Q17" s="298">
        <f t="shared" si="9"/>
        <v>0</v>
      </c>
      <c r="R17" s="298">
        <f t="shared" si="10"/>
        <v>0</v>
      </c>
      <c r="S17" s="278"/>
      <c r="T17" s="278"/>
      <c r="U17" s="278"/>
      <c r="V17" s="278"/>
      <c r="W17" s="278"/>
      <c r="X17" s="278"/>
      <c r="Y17" s="278"/>
      <c r="Z17" s="278"/>
      <c r="AA17" s="278"/>
      <c r="AB17" s="298">
        <f t="shared" si="11"/>
        <v>4022</v>
      </c>
      <c r="AC17" s="298">
        <f t="shared" si="12"/>
        <v>2066</v>
      </c>
      <c r="AD17" s="298">
        <f t="shared" si="12"/>
        <v>1028</v>
      </c>
      <c r="AE17" s="298">
        <f t="shared" si="12"/>
        <v>741</v>
      </c>
      <c r="AF17" s="298">
        <f t="shared" si="12"/>
        <v>131</v>
      </c>
      <c r="AG17" s="298">
        <f t="shared" si="12"/>
        <v>0</v>
      </c>
      <c r="AH17" s="298">
        <f t="shared" si="12"/>
        <v>56</v>
      </c>
      <c r="AI17" s="298">
        <f t="shared" si="12"/>
        <v>0</v>
      </c>
      <c r="AJ17" s="298">
        <f t="shared" si="12"/>
        <v>0</v>
      </c>
      <c r="AK17" s="298">
        <f t="shared" si="13"/>
        <v>0</v>
      </c>
      <c r="AL17" s="298">
        <f t="shared" si="14"/>
        <v>0</v>
      </c>
      <c r="AM17" s="298">
        <f t="shared" si="14"/>
        <v>0</v>
      </c>
      <c r="AN17" s="298">
        <f t="shared" si="15"/>
        <v>0</v>
      </c>
      <c r="AO17" s="298">
        <f t="shared" si="16"/>
        <v>0</v>
      </c>
      <c r="AP17" s="298">
        <f t="shared" si="17"/>
        <v>78</v>
      </c>
      <c r="AQ17" s="278"/>
      <c r="AR17" s="278">
        <v>78</v>
      </c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98">
        <f t="shared" si="18"/>
        <v>969</v>
      </c>
      <c r="BD17" s="278">
        <v>277</v>
      </c>
      <c r="BE17" s="278">
        <v>691</v>
      </c>
      <c r="BF17" s="278">
        <v>1</v>
      </c>
      <c r="BG17" s="278"/>
      <c r="BH17" s="278"/>
      <c r="BI17" s="278"/>
      <c r="BJ17" s="278"/>
      <c r="BK17" s="278"/>
      <c r="BL17" s="278"/>
      <c r="BM17" s="278"/>
      <c r="BN17" s="278"/>
      <c r="BO17" s="298">
        <f t="shared" si="19"/>
        <v>0</v>
      </c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98">
        <f t="shared" si="20"/>
        <v>0</v>
      </c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98">
        <f t="shared" si="21"/>
        <v>0</v>
      </c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98">
        <f t="shared" si="22"/>
        <v>0</v>
      </c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98">
        <f t="shared" si="23"/>
        <v>2975</v>
      </c>
      <c r="DM17" s="278">
        <v>1789</v>
      </c>
      <c r="DN17" s="278">
        <v>259</v>
      </c>
      <c r="DO17" s="278">
        <v>740</v>
      </c>
      <c r="DP17" s="278">
        <v>131</v>
      </c>
      <c r="DQ17" s="278"/>
      <c r="DR17" s="278">
        <v>56</v>
      </c>
      <c r="DS17" s="278"/>
      <c r="DT17" s="278"/>
      <c r="DU17" s="278"/>
      <c r="DV17" s="278"/>
      <c r="DW17" s="278"/>
      <c r="DX17" s="298">
        <f t="shared" si="24"/>
        <v>115</v>
      </c>
      <c r="DY17" s="278">
        <v>101</v>
      </c>
      <c r="DZ17" s="278">
        <v>9</v>
      </c>
      <c r="EA17" s="278">
        <v>5</v>
      </c>
      <c r="EB17" s="278"/>
      <c r="EC17" s="278"/>
      <c r="ED17" s="278"/>
      <c r="EE17" s="278"/>
      <c r="EF17" s="278"/>
      <c r="EG17" s="278"/>
      <c r="EH17" s="417" t="s">
        <v>403</v>
      </c>
    </row>
    <row r="18" spans="1:138" s="267" customFormat="1" ht="13.5">
      <c r="A18" s="416" t="s">
        <v>358</v>
      </c>
      <c r="B18" s="416">
        <v>4213</v>
      </c>
      <c r="C18" s="416" t="s">
        <v>413</v>
      </c>
      <c r="D18" s="298">
        <f t="shared" si="4"/>
        <v>2898</v>
      </c>
      <c r="E18" s="298">
        <f t="shared" si="5"/>
        <v>1406</v>
      </c>
      <c r="F18" s="298">
        <f t="shared" si="5"/>
        <v>638</v>
      </c>
      <c r="G18" s="298">
        <f t="shared" si="5"/>
        <v>733</v>
      </c>
      <c r="H18" s="298">
        <f t="shared" si="5"/>
        <v>121</v>
      </c>
      <c r="I18" s="298">
        <f t="shared" si="5"/>
        <v>0</v>
      </c>
      <c r="J18" s="298">
        <f t="shared" si="5"/>
        <v>0</v>
      </c>
      <c r="K18" s="298">
        <f t="shared" si="6"/>
        <v>0</v>
      </c>
      <c r="L18" s="298">
        <f t="shared" si="6"/>
        <v>0</v>
      </c>
      <c r="M18" s="298">
        <f t="shared" si="6"/>
        <v>0</v>
      </c>
      <c r="N18" s="298">
        <f t="shared" si="7"/>
        <v>0</v>
      </c>
      <c r="O18" s="298">
        <f t="shared" si="7"/>
        <v>0</v>
      </c>
      <c r="P18" s="298">
        <f t="shared" si="8"/>
        <v>0</v>
      </c>
      <c r="Q18" s="298">
        <f t="shared" si="9"/>
        <v>0</v>
      </c>
      <c r="R18" s="298">
        <f t="shared" si="10"/>
        <v>2464</v>
      </c>
      <c r="S18" s="278">
        <v>1406</v>
      </c>
      <c r="T18" s="278">
        <v>204</v>
      </c>
      <c r="U18" s="278">
        <v>733</v>
      </c>
      <c r="V18" s="278">
        <v>121</v>
      </c>
      <c r="W18" s="278"/>
      <c r="X18" s="278"/>
      <c r="Y18" s="278"/>
      <c r="Z18" s="278"/>
      <c r="AA18" s="278"/>
      <c r="AB18" s="298">
        <f t="shared" si="11"/>
        <v>434</v>
      </c>
      <c r="AC18" s="298">
        <f t="shared" si="12"/>
        <v>0</v>
      </c>
      <c r="AD18" s="298">
        <f t="shared" si="12"/>
        <v>434</v>
      </c>
      <c r="AE18" s="298">
        <f t="shared" si="12"/>
        <v>0</v>
      </c>
      <c r="AF18" s="298">
        <f t="shared" si="12"/>
        <v>0</v>
      </c>
      <c r="AG18" s="298">
        <f t="shared" si="12"/>
        <v>0</v>
      </c>
      <c r="AH18" s="298">
        <f t="shared" si="12"/>
        <v>0</v>
      </c>
      <c r="AI18" s="298">
        <f t="shared" si="12"/>
        <v>0</v>
      </c>
      <c r="AJ18" s="298">
        <f t="shared" si="12"/>
        <v>0</v>
      </c>
      <c r="AK18" s="298">
        <f t="shared" si="13"/>
        <v>0</v>
      </c>
      <c r="AL18" s="298">
        <f t="shared" si="14"/>
        <v>0</v>
      </c>
      <c r="AM18" s="298">
        <f t="shared" si="14"/>
        <v>0</v>
      </c>
      <c r="AN18" s="298">
        <f t="shared" si="15"/>
        <v>0</v>
      </c>
      <c r="AO18" s="298">
        <f t="shared" si="16"/>
        <v>0</v>
      </c>
      <c r="AP18" s="298">
        <f t="shared" si="17"/>
        <v>123</v>
      </c>
      <c r="AQ18" s="278"/>
      <c r="AR18" s="278">
        <v>123</v>
      </c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98">
        <f t="shared" si="18"/>
        <v>311</v>
      </c>
      <c r="BD18" s="278"/>
      <c r="BE18" s="278">
        <v>311</v>
      </c>
      <c r="BF18" s="278"/>
      <c r="BG18" s="278"/>
      <c r="BH18" s="278"/>
      <c r="BI18" s="278"/>
      <c r="BJ18" s="278"/>
      <c r="BK18" s="278"/>
      <c r="BL18" s="278"/>
      <c r="BM18" s="278"/>
      <c r="BN18" s="278"/>
      <c r="BO18" s="298">
        <f t="shared" si="19"/>
        <v>0</v>
      </c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98">
        <f t="shared" si="20"/>
        <v>0</v>
      </c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98">
        <f t="shared" si="21"/>
        <v>0</v>
      </c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98">
        <f t="shared" si="22"/>
        <v>0</v>
      </c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98">
        <f t="shared" si="23"/>
        <v>0</v>
      </c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98">
        <f t="shared" si="24"/>
        <v>0</v>
      </c>
      <c r="DY18" s="278"/>
      <c r="DZ18" s="278"/>
      <c r="EA18" s="278"/>
      <c r="EB18" s="278"/>
      <c r="EC18" s="278"/>
      <c r="ED18" s="278"/>
      <c r="EE18" s="278"/>
      <c r="EF18" s="278"/>
      <c r="EG18" s="278"/>
      <c r="EH18" s="417" t="s">
        <v>403</v>
      </c>
    </row>
    <row r="19" spans="1:138" s="267" customFormat="1" ht="13.5">
      <c r="A19" s="416" t="s">
        <v>358</v>
      </c>
      <c r="B19" s="416">
        <v>4214</v>
      </c>
      <c r="C19" s="416" t="s">
        <v>414</v>
      </c>
      <c r="D19" s="298">
        <f t="shared" si="4"/>
        <v>3289</v>
      </c>
      <c r="E19" s="298">
        <f t="shared" si="5"/>
        <v>1682</v>
      </c>
      <c r="F19" s="298">
        <f t="shared" si="5"/>
        <v>538</v>
      </c>
      <c r="G19" s="298">
        <f t="shared" si="5"/>
        <v>514</v>
      </c>
      <c r="H19" s="298">
        <f t="shared" si="5"/>
        <v>112</v>
      </c>
      <c r="I19" s="298">
        <f t="shared" si="5"/>
        <v>0</v>
      </c>
      <c r="J19" s="298">
        <f t="shared" si="5"/>
        <v>18</v>
      </c>
      <c r="K19" s="298">
        <f t="shared" si="6"/>
        <v>0</v>
      </c>
      <c r="L19" s="298">
        <f t="shared" si="6"/>
        <v>0</v>
      </c>
      <c r="M19" s="298">
        <f t="shared" si="6"/>
        <v>329</v>
      </c>
      <c r="N19" s="298">
        <f t="shared" si="7"/>
        <v>0</v>
      </c>
      <c r="O19" s="298">
        <f t="shared" si="7"/>
        <v>0</v>
      </c>
      <c r="P19" s="298">
        <f t="shared" si="8"/>
        <v>0</v>
      </c>
      <c r="Q19" s="298">
        <f t="shared" si="9"/>
        <v>96</v>
      </c>
      <c r="R19" s="298">
        <f t="shared" si="10"/>
        <v>0</v>
      </c>
      <c r="S19" s="278"/>
      <c r="T19" s="278"/>
      <c r="U19" s="278"/>
      <c r="V19" s="278"/>
      <c r="W19" s="278"/>
      <c r="X19" s="278"/>
      <c r="Y19" s="278"/>
      <c r="Z19" s="278"/>
      <c r="AA19" s="278"/>
      <c r="AB19" s="298">
        <f t="shared" si="11"/>
        <v>2978</v>
      </c>
      <c r="AC19" s="298">
        <f t="shared" si="12"/>
        <v>1388</v>
      </c>
      <c r="AD19" s="298">
        <f t="shared" si="12"/>
        <v>534</v>
      </c>
      <c r="AE19" s="298">
        <f t="shared" si="12"/>
        <v>502</v>
      </c>
      <c r="AF19" s="298">
        <f t="shared" si="12"/>
        <v>112</v>
      </c>
      <c r="AG19" s="298">
        <f t="shared" si="12"/>
        <v>0</v>
      </c>
      <c r="AH19" s="298">
        <f t="shared" si="12"/>
        <v>18</v>
      </c>
      <c r="AI19" s="298">
        <f t="shared" si="12"/>
        <v>0</v>
      </c>
      <c r="AJ19" s="298">
        <f t="shared" si="12"/>
        <v>0</v>
      </c>
      <c r="AK19" s="298">
        <f t="shared" si="13"/>
        <v>329</v>
      </c>
      <c r="AL19" s="298">
        <f t="shared" si="14"/>
        <v>0</v>
      </c>
      <c r="AM19" s="298">
        <f t="shared" si="14"/>
        <v>0</v>
      </c>
      <c r="AN19" s="298">
        <f t="shared" si="15"/>
        <v>0</v>
      </c>
      <c r="AO19" s="298">
        <f t="shared" si="16"/>
        <v>95</v>
      </c>
      <c r="AP19" s="298">
        <f t="shared" si="17"/>
        <v>371</v>
      </c>
      <c r="AQ19" s="278"/>
      <c r="AR19" s="278">
        <v>42</v>
      </c>
      <c r="AS19" s="278"/>
      <c r="AT19" s="278"/>
      <c r="AU19" s="278"/>
      <c r="AV19" s="278"/>
      <c r="AW19" s="278"/>
      <c r="AX19" s="278"/>
      <c r="AY19" s="278">
        <v>329</v>
      </c>
      <c r="AZ19" s="278"/>
      <c r="BA19" s="278"/>
      <c r="BB19" s="278"/>
      <c r="BC19" s="298">
        <f t="shared" si="18"/>
        <v>0</v>
      </c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98">
        <f t="shared" si="19"/>
        <v>0</v>
      </c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98">
        <f t="shared" si="20"/>
        <v>0</v>
      </c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98">
        <f t="shared" si="21"/>
        <v>0</v>
      </c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98">
        <f t="shared" si="22"/>
        <v>0</v>
      </c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98">
        <f t="shared" si="23"/>
        <v>2607</v>
      </c>
      <c r="DM19" s="278">
        <v>1388</v>
      </c>
      <c r="DN19" s="278">
        <v>492</v>
      </c>
      <c r="DO19" s="278">
        <v>502</v>
      </c>
      <c r="DP19" s="278">
        <v>112</v>
      </c>
      <c r="DQ19" s="278"/>
      <c r="DR19" s="278">
        <v>18</v>
      </c>
      <c r="DS19" s="278"/>
      <c r="DT19" s="278"/>
      <c r="DU19" s="278"/>
      <c r="DV19" s="278"/>
      <c r="DW19" s="278">
        <v>95</v>
      </c>
      <c r="DX19" s="298">
        <f t="shared" si="24"/>
        <v>311</v>
      </c>
      <c r="DY19" s="278">
        <v>294</v>
      </c>
      <c r="DZ19" s="278">
        <v>4</v>
      </c>
      <c r="EA19" s="278">
        <v>12</v>
      </c>
      <c r="EB19" s="278"/>
      <c r="EC19" s="278"/>
      <c r="ED19" s="278"/>
      <c r="EE19" s="278"/>
      <c r="EF19" s="278"/>
      <c r="EG19" s="278">
        <v>1</v>
      </c>
      <c r="EH19" s="417" t="s">
        <v>403</v>
      </c>
    </row>
    <row r="20" spans="1:138" s="267" customFormat="1" ht="13.5">
      <c r="A20" s="416" t="s">
        <v>358</v>
      </c>
      <c r="B20" s="416">
        <v>4215</v>
      </c>
      <c r="C20" s="416" t="s">
        <v>415</v>
      </c>
      <c r="D20" s="298">
        <f t="shared" si="4"/>
        <v>7190</v>
      </c>
      <c r="E20" s="298">
        <f t="shared" si="5"/>
        <v>4004</v>
      </c>
      <c r="F20" s="298">
        <f t="shared" si="5"/>
        <v>1348</v>
      </c>
      <c r="G20" s="298">
        <f t="shared" si="5"/>
        <v>1287</v>
      </c>
      <c r="H20" s="298">
        <f t="shared" si="5"/>
        <v>183</v>
      </c>
      <c r="I20" s="298">
        <f t="shared" si="5"/>
        <v>345</v>
      </c>
      <c r="J20" s="298">
        <f t="shared" si="5"/>
        <v>23</v>
      </c>
      <c r="K20" s="298">
        <f t="shared" si="6"/>
        <v>0</v>
      </c>
      <c r="L20" s="298">
        <f t="shared" si="6"/>
        <v>0</v>
      </c>
      <c r="M20" s="298">
        <f t="shared" si="6"/>
        <v>0</v>
      </c>
      <c r="N20" s="298">
        <f t="shared" si="7"/>
        <v>0</v>
      </c>
      <c r="O20" s="298">
        <f t="shared" si="7"/>
        <v>0</v>
      </c>
      <c r="P20" s="298">
        <f t="shared" si="8"/>
        <v>0</v>
      </c>
      <c r="Q20" s="298">
        <f t="shared" si="9"/>
        <v>0</v>
      </c>
      <c r="R20" s="298">
        <f t="shared" si="10"/>
        <v>0</v>
      </c>
      <c r="S20" s="278"/>
      <c r="T20" s="278"/>
      <c r="U20" s="278"/>
      <c r="V20" s="278"/>
      <c r="W20" s="278"/>
      <c r="X20" s="278"/>
      <c r="Y20" s="278"/>
      <c r="Z20" s="278"/>
      <c r="AA20" s="278"/>
      <c r="AB20" s="298">
        <f t="shared" si="11"/>
        <v>6258</v>
      </c>
      <c r="AC20" s="298">
        <f t="shared" si="12"/>
        <v>3176</v>
      </c>
      <c r="AD20" s="298">
        <f t="shared" si="12"/>
        <v>1305</v>
      </c>
      <c r="AE20" s="298">
        <f t="shared" si="12"/>
        <v>1228</v>
      </c>
      <c r="AF20" s="298">
        <f t="shared" si="12"/>
        <v>183</v>
      </c>
      <c r="AG20" s="298">
        <f t="shared" si="12"/>
        <v>345</v>
      </c>
      <c r="AH20" s="298">
        <f t="shared" si="12"/>
        <v>21</v>
      </c>
      <c r="AI20" s="298">
        <f t="shared" si="12"/>
        <v>0</v>
      </c>
      <c r="AJ20" s="298">
        <f t="shared" si="12"/>
        <v>0</v>
      </c>
      <c r="AK20" s="298">
        <f t="shared" si="13"/>
        <v>0</v>
      </c>
      <c r="AL20" s="298">
        <f t="shared" si="14"/>
        <v>0</v>
      </c>
      <c r="AM20" s="298">
        <f t="shared" si="14"/>
        <v>0</v>
      </c>
      <c r="AN20" s="298">
        <f t="shared" si="15"/>
        <v>0</v>
      </c>
      <c r="AO20" s="298">
        <f t="shared" si="16"/>
        <v>0</v>
      </c>
      <c r="AP20" s="298">
        <f t="shared" si="17"/>
        <v>0</v>
      </c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98">
        <f t="shared" si="18"/>
        <v>2609</v>
      </c>
      <c r="BD20" s="278"/>
      <c r="BE20" s="278">
        <v>916</v>
      </c>
      <c r="BF20" s="278">
        <v>1165</v>
      </c>
      <c r="BG20" s="278">
        <v>183</v>
      </c>
      <c r="BH20" s="278">
        <v>345</v>
      </c>
      <c r="BI20" s="278"/>
      <c r="BJ20" s="278"/>
      <c r="BK20" s="278"/>
      <c r="BL20" s="278"/>
      <c r="BM20" s="278"/>
      <c r="BN20" s="278"/>
      <c r="BO20" s="298">
        <f t="shared" si="19"/>
        <v>0</v>
      </c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98">
        <f t="shared" si="20"/>
        <v>0</v>
      </c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98">
        <f t="shared" si="21"/>
        <v>0</v>
      </c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98">
        <f t="shared" si="22"/>
        <v>0</v>
      </c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98">
        <f t="shared" si="23"/>
        <v>3649</v>
      </c>
      <c r="DM20" s="278">
        <v>3176</v>
      </c>
      <c r="DN20" s="278">
        <v>389</v>
      </c>
      <c r="DO20" s="278">
        <v>63</v>
      </c>
      <c r="DP20" s="278"/>
      <c r="DQ20" s="278"/>
      <c r="DR20" s="278">
        <v>21</v>
      </c>
      <c r="DS20" s="278"/>
      <c r="DT20" s="278"/>
      <c r="DU20" s="278"/>
      <c r="DV20" s="278"/>
      <c r="DW20" s="278"/>
      <c r="DX20" s="298">
        <f t="shared" si="24"/>
        <v>932</v>
      </c>
      <c r="DY20" s="278">
        <v>828</v>
      </c>
      <c r="DZ20" s="278">
        <v>43</v>
      </c>
      <c r="EA20" s="278">
        <v>59</v>
      </c>
      <c r="EB20" s="278"/>
      <c r="EC20" s="278"/>
      <c r="ED20" s="278">
        <v>2</v>
      </c>
      <c r="EE20" s="278"/>
      <c r="EF20" s="278"/>
      <c r="EG20" s="278"/>
      <c r="EH20" s="417" t="s">
        <v>403</v>
      </c>
    </row>
    <row r="21" spans="1:138" s="267" customFormat="1" ht="13.5">
      <c r="A21" s="416" t="s">
        <v>358</v>
      </c>
      <c r="B21" s="416">
        <v>4301</v>
      </c>
      <c r="C21" s="416" t="s">
        <v>416</v>
      </c>
      <c r="D21" s="298">
        <f t="shared" si="4"/>
        <v>1373</v>
      </c>
      <c r="E21" s="298">
        <f t="shared" si="5"/>
        <v>907</v>
      </c>
      <c r="F21" s="298">
        <f t="shared" si="5"/>
        <v>144</v>
      </c>
      <c r="G21" s="298">
        <f t="shared" si="5"/>
        <v>228</v>
      </c>
      <c r="H21" s="298">
        <f t="shared" si="5"/>
        <v>38</v>
      </c>
      <c r="I21" s="298">
        <f t="shared" si="5"/>
        <v>51</v>
      </c>
      <c r="J21" s="298">
        <f t="shared" si="5"/>
        <v>2</v>
      </c>
      <c r="K21" s="298">
        <f t="shared" si="6"/>
        <v>0</v>
      </c>
      <c r="L21" s="298">
        <f t="shared" si="6"/>
        <v>0</v>
      </c>
      <c r="M21" s="298">
        <f t="shared" si="6"/>
        <v>0</v>
      </c>
      <c r="N21" s="298">
        <f t="shared" si="7"/>
        <v>0</v>
      </c>
      <c r="O21" s="298">
        <f t="shared" si="7"/>
        <v>0</v>
      </c>
      <c r="P21" s="298">
        <f t="shared" si="8"/>
        <v>0</v>
      </c>
      <c r="Q21" s="298">
        <f t="shared" si="9"/>
        <v>3</v>
      </c>
      <c r="R21" s="298">
        <f t="shared" si="10"/>
        <v>351</v>
      </c>
      <c r="S21" s="278">
        <v>348</v>
      </c>
      <c r="T21" s="278"/>
      <c r="U21" s="278"/>
      <c r="V21" s="278"/>
      <c r="W21" s="278"/>
      <c r="X21" s="278"/>
      <c r="Y21" s="278"/>
      <c r="Z21" s="278"/>
      <c r="AA21" s="278">
        <v>3</v>
      </c>
      <c r="AB21" s="298">
        <f t="shared" si="11"/>
        <v>461</v>
      </c>
      <c r="AC21" s="298">
        <f t="shared" si="12"/>
        <v>0</v>
      </c>
      <c r="AD21" s="298">
        <f t="shared" si="12"/>
        <v>144</v>
      </c>
      <c r="AE21" s="298">
        <f t="shared" si="12"/>
        <v>228</v>
      </c>
      <c r="AF21" s="298">
        <f t="shared" si="12"/>
        <v>38</v>
      </c>
      <c r="AG21" s="298">
        <f t="shared" si="12"/>
        <v>51</v>
      </c>
      <c r="AH21" s="298">
        <f t="shared" si="12"/>
        <v>0</v>
      </c>
      <c r="AI21" s="298">
        <f t="shared" si="12"/>
        <v>0</v>
      </c>
      <c r="AJ21" s="298">
        <f t="shared" si="12"/>
        <v>0</v>
      </c>
      <c r="AK21" s="298">
        <f t="shared" si="13"/>
        <v>0</v>
      </c>
      <c r="AL21" s="298">
        <f t="shared" si="14"/>
        <v>0</v>
      </c>
      <c r="AM21" s="298">
        <f t="shared" si="14"/>
        <v>0</v>
      </c>
      <c r="AN21" s="298">
        <f t="shared" si="15"/>
        <v>0</v>
      </c>
      <c r="AO21" s="298">
        <f t="shared" si="16"/>
        <v>0</v>
      </c>
      <c r="AP21" s="298">
        <f t="shared" si="17"/>
        <v>0</v>
      </c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98">
        <f t="shared" si="18"/>
        <v>461</v>
      </c>
      <c r="BD21" s="278"/>
      <c r="BE21" s="278">
        <v>144</v>
      </c>
      <c r="BF21" s="278">
        <v>228</v>
      </c>
      <c r="BG21" s="278">
        <v>38</v>
      </c>
      <c r="BH21" s="278">
        <v>51</v>
      </c>
      <c r="BI21" s="278"/>
      <c r="BJ21" s="278"/>
      <c r="BK21" s="278"/>
      <c r="BL21" s="278"/>
      <c r="BM21" s="278"/>
      <c r="BN21" s="278"/>
      <c r="BO21" s="298">
        <f t="shared" si="19"/>
        <v>0</v>
      </c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98">
        <f t="shared" si="20"/>
        <v>0</v>
      </c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98">
        <f t="shared" si="21"/>
        <v>0</v>
      </c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98">
        <f t="shared" si="22"/>
        <v>0</v>
      </c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98">
        <f t="shared" si="23"/>
        <v>0</v>
      </c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8"/>
      <c r="DX21" s="298">
        <f t="shared" si="24"/>
        <v>561</v>
      </c>
      <c r="DY21" s="278">
        <v>559</v>
      </c>
      <c r="DZ21" s="278"/>
      <c r="EA21" s="278"/>
      <c r="EB21" s="278"/>
      <c r="EC21" s="278"/>
      <c r="ED21" s="278">
        <v>2</v>
      </c>
      <c r="EE21" s="278"/>
      <c r="EF21" s="278"/>
      <c r="EG21" s="278"/>
      <c r="EH21" s="417" t="s">
        <v>403</v>
      </c>
    </row>
    <row r="22" spans="1:138" s="267" customFormat="1" ht="13.5">
      <c r="A22" s="416" t="s">
        <v>358</v>
      </c>
      <c r="B22" s="416">
        <v>4302</v>
      </c>
      <c r="C22" s="416" t="s">
        <v>417</v>
      </c>
      <c r="D22" s="298">
        <f t="shared" si="4"/>
        <v>108</v>
      </c>
      <c r="E22" s="298">
        <f t="shared" si="5"/>
        <v>62</v>
      </c>
      <c r="F22" s="298">
        <f t="shared" si="5"/>
        <v>15</v>
      </c>
      <c r="G22" s="298">
        <f t="shared" si="5"/>
        <v>23</v>
      </c>
      <c r="H22" s="298">
        <f t="shared" si="5"/>
        <v>4</v>
      </c>
      <c r="I22" s="298">
        <f t="shared" si="5"/>
        <v>4</v>
      </c>
      <c r="J22" s="298">
        <f t="shared" si="5"/>
        <v>0</v>
      </c>
      <c r="K22" s="298">
        <f t="shared" si="6"/>
        <v>0</v>
      </c>
      <c r="L22" s="298">
        <f t="shared" si="6"/>
        <v>0</v>
      </c>
      <c r="M22" s="298">
        <f t="shared" si="6"/>
        <v>0</v>
      </c>
      <c r="N22" s="298">
        <f t="shared" si="7"/>
        <v>0</v>
      </c>
      <c r="O22" s="298">
        <f t="shared" si="7"/>
        <v>0</v>
      </c>
      <c r="P22" s="298">
        <f t="shared" si="8"/>
        <v>0</v>
      </c>
      <c r="Q22" s="298">
        <f t="shared" si="9"/>
        <v>0</v>
      </c>
      <c r="R22" s="298">
        <f t="shared" si="10"/>
        <v>62</v>
      </c>
      <c r="S22" s="278">
        <v>62</v>
      </c>
      <c r="T22" s="278"/>
      <c r="U22" s="278"/>
      <c r="V22" s="278"/>
      <c r="W22" s="278"/>
      <c r="X22" s="278"/>
      <c r="Y22" s="278"/>
      <c r="Z22" s="278"/>
      <c r="AA22" s="278"/>
      <c r="AB22" s="298">
        <f t="shared" si="11"/>
        <v>46</v>
      </c>
      <c r="AC22" s="298">
        <f t="shared" si="12"/>
        <v>0</v>
      </c>
      <c r="AD22" s="298">
        <f t="shared" si="12"/>
        <v>15</v>
      </c>
      <c r="AE22" s="298">
        <f t="shared" si="12"/>
        <v>23</v>
      </c>
      <c r="AF22" s="298">
        <f t="shared" si="12"/>
        <v>4</v>
      </c>
      <c r="AG22" s="298">
        <f t="shared" si="12"/>
        <v>4</v>
      </c>
      <c r="AH22" s="298">
        <f t="shared" si="12"/>
        <v>0</v>
      </c>
      <c r="AI22" s="298">
        <f t="shared" si="12"/>
        <v>0</v>
      </c>
      <c r="AJ22" s="298">
        <f t="shared" si="12"/>
        <v>0</v>
      </c>
      <c r="AK22" s="298">
        <f t="shared" si="13"/>
        <v>0</v>
      </c>
      <c r="AL22" s="298">
        <f t="shared" si="14"/>
        <v>0</v>
      </c>
      <c r="AM22" s="298">
        <f t="shared" si="14"/>
        <v>0</v>
      </c>
      <c r="AN22" s="298">
        <f t="shared" si="15"/>
        <v>0</v>
      </c>
      <c r="AO22" s="298">
        <f t="shared" si="16"/>
        <v>0</v>
      </c>
      <c r="AP22" s="298">
        <f t="shared" si="17"/>
        <v>0</v>
      </c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98">
        <f t="shared" si="18"/>
        <v>46</v>
      </c>
      <c r="BD22" s="278"/>
      <c r="BE22" s="278">
        <v>15</v>
      </c>
      <c r="BF22" s="278">
        <v>23</v>
      </c>
      <c r="BG22" s="278">
        <v>4</v>
      </c>
      <c r="BH22" s="278">
        <v>4</v>
      </c>
      <c r="BI22" s="278"/>
      <c r="BJ22" s="278"/>
      <c r="BK22" s="278"/>
      <c r="BL22" s="278"/>
      <c r="BM22" s="278"/>
      <c r="BN22" s="278"/>
      <c r="BO22" s="298">
        <f t="shared" si="19"/>
        <v>0</v>
      </c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98">
        <f t="shared" si="20"/>
        <v>0</v>
      </c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98">
        <f t="shared" si="21"/>
        <v>0</v>
      </c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98">
        <f t="shared" si="22"/>
        <v>0</v>
      </c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98">
        <f t="shared" si="23"/>
        <v>0</v>
      </c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98">
        <f t="shared" si="24"/>
        <v>0</v>
      </c>
      <c r="DY22" s="278"/>
      <c r="DZ22" s="278"/>
      <c r="EA22" s="278"/>
      <c r="EB22" s="278"/>
      <c r="EC22" s="278"/>
      <c r="ED22" s="278"/>
      <c r="EE22" s="278"/>
      <c r="EF22" s="278"/>
      <c r="EG22" s="278"/>
      <c r="EH22" s="417"/>
    </row>
    <row r="23" spans="1:138" s="267" customFormat="1" ht="13.5">
      <c r="A23" s="416" t="s">
        <v>358</v>
      </c>
      <c r="B23" s="416">
        <v>4321</v>
      </c>
      <c r="C23" s="416" t="s">
        <v>418</v>
      </c>
      <c r="D23" s="298">
        <f t="shared" si="4"/>
        <v>967</v>
      </c>
      <c r="E23" s="298">
        <f t="shared" si="5"/>
        <v>350</v>
      </c>
      <c r="F23" s="298">
        <f t="shared" si="5"/>
        <v>157</v>
      </c>
      <c r="G23" s="298">
        <f t="shared" si="5"/>
        <v>301</v>
      </c>
      <c r="H23" s="298">
        <f t="shared" si="5"/>
        <v>79</v>
      </c>
      <c r="I23" s="298">
        <f t="shared" si="5"/>
        <v>75</v>
      </c>
      <c r="J23" s="298">
        <f t="shared" si="5"/>
        <v>0</v>
      </c>
      <c r="K23" s="298">
        <f t="shared" si="6"/>
        <v>0</v>
      </c>
      <c r="L23" s="298">
        <f t="shared" si="6"/>
        <v>0</v>
      </c>
      <c r="M23" s="298">
        <f t="shared" si="6"/>
        <v>0</v>
      </c>
      <c r="N23" s="298">
        <f t="shared" si="7"/>
        <v>0</v>
      </c>
      <c r="O23" s="298">
        <f t="shared" si="7"/>
        <v>0</v>
      </c>
      <c r="P23" s="298">
        <f t="shared" si="8"/>
        <v>0</v>
      </c>
      <c r="Q23" s="298">
        <f t="shared" si="9"/>
        <v>5</v>
      </c>
      <c r="R23" s="298">
        <f t="shared" si="10"/>
        <v>5</v>
      </c>
      <c r="S23" s="278"/>
      <c r="T23" s="278"/>
      <c r="U23" s="278"/>
      <c r="V23" s="278"/>
      <c r="W23" s="278"/>
      <c r="X23" s="278"/>
      <c r="Y23" s="278"/>
      <c r="Z23" s="278"/>
      <c r="AA23" s="278">
        <v>5</v>
      </c>
      <c r="AB23" s="298">
        <f t="shared" si="11"/>
        <v>589</v>
      </c>
      <c r="AC23" s="298">
        <f t="shared" si="12"/>
        <v>0</v>
      </c>
      <c r="AD23" s="298">
        <f t="shared" si="12"/>
        <v>134</v>
      </c>
      <c r="AE23" s="298">
        <f t="shared" si="12"/>
        <v>301</v>
      </c>
      <c r="AF23" s="298">
        <f t="shared" si="12"/>
        <v>79</v>
      </c>
      <c r="AG23" s="298">
        <f t="shared" si="12"/>
        <v>75</v>
      </c>
      <c r="AH23" s="298">
        <f t="shared" si="12"/>
        <v>0</v>
      </c>
      <c r="AI23" s="298">
        <f t="shared" si="12"/>
        <v>0</v>
      </c>
      <c r="AJ23" s="298">
        <f t="shared" si="12"/>
        <v>0</v>
      </c>
      <c r="AK23" s="298">
        <f t="shared" si="13"/>
        <v>0</v>
      </c>
      <c r="AL23" s="298">
        <f t="shared" si="14"/>
        <v>0</v>
      </c>
      <c r="AM23" s="298">
        <f t="shared" si="14"/>
        <v>0</v>
      </c>
      <c r="AN23" s="298">
        <f t="shared" si="15"/>
        <v>0</v>
      </c>
      <c r="AO23" s="298">
        <f t="shared" si="16"/>
        <v>0</v>
      </c>
      <c r="AP23" s="298">
        <f t="shared" si="17"/>
        <v>0</v>
      </c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98">
        <f t="shared" si="18"/>
        <v>589</v>
      </c>
      <c r="BD23" s="278"/>
      <c r="BE23" s="278">
        <v>134</v>
      </c>
      <c r="BF23" s="278">
        <v>301</v>
      </c>
      <c r="BG23" s="278">
        <v>79</v>
      </c>
      <c r="BH23" s="278">
        <v>75</v>
      </c>
      <c r="BI23" s="278"/>
      <c r="BJ23" s="278"/>
      <c r="BK23" s="278"/>
      <c r="BL23" s="278"/>
      <c r="BM23" s="278"/>
      <c r="BN23" s="278"/>
      <c r="BO23" s="298">
        <f t="shared" si="19"/>
        <v>0</v>
      </c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98">
        <f t="shared" si="20"/>
        <v>0</v>
      </c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98">
        <f t="shared" si="21"/>
        <v>0</v>
      </c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98">
        <f t="shared" si="22"/>
        <v>0</v>
      </c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98">
        <f t="shared" si="23"/>
        <v>0</v>
      </c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98">
        <f t="shared" si="24"/>
        <v>373</v>
      </c>
      <c r="DY23" s="278">
        <v>350</v>
      </c>
      <c r="DZ23" s="278">
        <v>23</v>
      </c>
      <c r="EA23" s="278"/>
      <c r="EB23" s="278"/>
      <c r="EC23" s="278"/>
      <c r="ED23" s="278"/>
      <c r="EE23" s="278"/>
      <c r="EF23" s="278"/>
      <c r="EG23" s="278"/>
      <c r="EH23" s="417" t="s">
        <v>403</v>
      </c>
    </row>
    <row r="24" spans="1:138" s="267" customFormat="1" ht="13.5">
      <c r="A24" s="416" t="s">
        <v>358</v>
      </c>
      <c r="B24" s="416">
        <v>4322</v>
      </c>
      <c r="C24" s="416" t="s">
        <v>419</v>
      </c>
      <c r="D24" s="298">
        <f t="shared" si="4"/>
        <v>725</v>
      </c>
      <c r="E24" s="298">
        <f t="shared" si="5"/>
        <v>360</v>
      </c>
      <c r="F24" s="298">
        <f t="shared" si="5"/>
        <v>98</v>
      </c>
      <c r="G24" s="298">
        <f t="shared" si="5"/>
        <v>183</v>
      </c>
      <c r="H24" s="298">
        <f t="shared" si="5"/>
        <v>42</v>
      </c>
      <c r="I24" s="298">
        <f t="shared" si="5"/>
        <v>37</v>
      </c>
      <c r="J24" s="298">
        <f t="shared" si="5"/>
        <v>0</v>
      </c>
      <c r="K24" s="298">
        <f t="shared" si="6"/>
        <v>0</v>
      </c>
      <c r="L24" s="298">
        <f t="shared" si="6"/>
        <v>0</v>
      </c>
      <c r="M24" s="298">
        <f t="shared" si="6"/>
        <v>0</v>
      </c>
      <c r="N24" s="298">
        <f t="shared" si="7"/>
        <v>0</v>
      </c>
      <c r="O24" s="298">
        <f t="shared" si="7"/>
        <v>0</v>
      </c>
      <c r="P24" s="298">
        <f t="shared" si="8"/>
        <v>0</v>
      </c>
      <c r="Q24" s="298">
        <f t="shared" si="9"/>
        <v>5</v>
      </c>
      <c r="R24" s="298">
        <f t="shared" si="10"/>
        <v>4</v>
      </c>
      <c r="S24" s="278"/>
      <c r="T24" s="278"/>
      <c r="U24" s="278"/>
      <c r="V24" s="278"/>
      <c r="W24" s="278"/>
      <c r="X24" s="278"/>
      <c r="Y24" s="278"/>
      <c r="Z24" s="278"/>
      <c r="AA24" s="278">
        <v>4</v>
      </c>
      <c r="AB24" s="298">
        <f t="shared" si="11"/>
        <v>721</v>
      </c>
      <c r="AC24" s="298">
        <f t="shared" si="12"/>
        <v>360</v>
      </c>
      <c r="AD24" s="298">
        <f t="shared" si="12"/>
        <v>98</v>
      </c>
      <c r="AE24" s="298">
        <f t="shared" si="12"/>
        <v>183</v>
      </c>
      <c r="AF24" s="298">
        <f t="shared" si="12"/>
        <v>42</v>
      </c>
      <c r="AG24" s="298">
        <f t="shared" si="12"/>
        <v>37</v>
      </c>
      <c r="AH24" s="298">
        <f t="shared" si="12"/>
        <v>0</v>
      </c>
      <c r="AI24" s="298">
        <f t="shared" si="12"/>
        <v>0</v>
      </c>
      <c r="AJ24" s="298">
        <f t="shared" si="12"/>
        <v>0</v>
      </c>
      <c r="AK24" s="298">
        <f t="shared" si="13"/>
        <v>0</v>
      </c>
      <c r="AL24" s="298">
        <f t="shared" si="14"/>
        <v>0</v>
      </c>
      <c r="AM24" s="298">
        <f t="shared" si="14"/>
        <v>0</v>
      </c>
      <c r="AN24" s="298">
        <f t="shared" si="15"/>
        <v>0</v>
      </c>
      <c r="AO24" s="298">
        <f t="shared" si="16"/>
        <v>1</v>
      </c>
      <c r="AP24" s="298">
        <f t="shared" si="17"/>
        <v>0</v>
      </c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98">
        <f t="shared" si="18"/>
        <v>360</v>
      </c>
      <c r="BD24" s="278"/>
      <c r="BE24" s="278">
        <v>98</v>
      </c>
      <c r="BF24" s="278">
        <v>183</v>
      </c>
      <c r="BG24" s="278">
        <v>42</v>
      </c>
      <c r="BH24" s="278">
        <v>37</v>
      </c>
      <c r="BI24" s="278"/>
      <c r="BJ24" s="278"/>
      <c r="BK24" s="278"/>
      <c r="BL24" s="278"/>
      <c r="BM24" s="278"/>
      <c r="BN24" s="278"/>
      <c r="BO24" s="298">
        <f t="shared" si="19"/>
        <v>0</v>
      </c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98">
        <f t="shared" si="20"/>
        <v>0</v>
      </c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98">
        <f t="shared" si="21"/>
        <v>0</v>
      </c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98">
        <f t="shared" si="22"/>
        <v>0</v>
      </c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98">
        <f t="shared" si="23"/>
        <v>361</v>
      </c>
      <c r="DM24" s="278">
        <v>360</v>
      </c>
      <c r="DN24" s="278"/>
      <c r="DO24" s="278"/>
      <c r="DP24" s="278"/>
      <c r="DQ24" s="278"/>
      <c r="DR24" s="278"/>
      <c r="DS24" s="278"/>
      <c r="DT24" s="278"/>
      <c r="DU24" s="278"/>
      <c r="DV24" s="278"/>
      <c r="DW24" s="278">
        <v>1</v>
      </c>
      <c r="DX24" s="298">
        <f t="shared" si="24"/>
        <v>0</v>
      </c>
      <c r="DY24" s="278"/>
      <c r="DZ24" s="278"/>
      <c r="EA24" s="278"/>
      <c r="EB24" s="278"/>
      <c r="EC24" s="278"/>
      <c r="ED24" s="278"/>
      <c r="EE24" s="278"/>
      <c r="EF24" s="278"/>
      <c r="EG24" s="278"/>
      <c r="EH24" s="417" t="s">
        <v>403</v>
      </c>
    </row>
    <row r="25" spans="1:138" s="267" customFormat="1" ht="13.5">
      <c r="A25" s="416" t="s">
        <v>358</v>
      </c>
      <c r="B25" s="416">
        <v>4323</v>
      </c>
      <c r="C25" s="416" t="s">
        <v>420</v>
      </c>
      <c r="D25" s="298">
        <f t="shared" si="4"/>
        <v>2783</v>
      </c>
      <c r="E25" s="298">
        <f t="shared" si="5"/>
        <v>1777</v>
      </c>
      <c r="F25" s="298">
        <f t="shared" si="5"/>
        <v>276</v>
      </c>
      <c r="G25" s="298">
        <f t="shared" si="5"/>
        <v>475</v>
      </c>
      <c r="H25" s="298">
        <f t="shared" si="5"/>
        <v>108</v>
      </c>
      <c r="I25" s="298">
        <f t="shared" si="5"/>
        <v>122</v>
      </c>
      <c r="J25" s="298">
        <f t="shared" si="5"/>
        <v>13</v>
      </c>
      <c r="K25" s="298">
        <f t="shared" si="6"/>
        <v>0</v>
      </c>
      <c r="L25" s="298">
        <f t="shared" si="6"/>
        <v>0</v>
      </c>
      <c r="M25" s="298">
        <f t="shared" si="6"/>
        <v>0</v>
      </c>
      <c r="N25" s="298">
        <f t="shared" si="7"/>
        <v>0</v>
      </c>
      <c r="O25" s="298">
        <f t="shared" si="7"/>
        <v>0</v>
      </c>
      <c r="P25" s="298">
        <f t="shared" si="8"/>
        <v>0</v>
      </c>
      <c r="Q25" s="298">
        <f t="shared" si="9"/>
        <v>12</v>
      </c>
      <c r="R25" s="298">
        <f t="shared" si="10"/>
        <v>11</v>
      </c>
      <c r="S25" s="278"/>
      <c r="T25" s="278"/>
      <c r="U25" s="278"/>
      <c r="V25" s="278"/>
      <c r="W25" s="278"/>
      <c r="X25" s="278"/>
      <c r="Y25" s="278"/>
      <c r="Z25" s="278"/>
      <c r="AA25" s="278">
        <v>11</v>
      </c>
      <c r="AB25" s="298">
        <f t="shared" si="11"/>
        <v>2081</v>
      </c>
      <c r="AC25" s="298">
        <f t="shared" si="12"/>
        <v>1137</v>
      </c>
      <c r="AD25" s="298">
        <f t="shared" si="12"/>
        <v>257</v>
      </c>
      <c r="AE25" s="298">
        <f t="shared" si="12"/>
        <v>456</v>
      </c>
      <c r="AF25" s="298">
        <f t="shared" si="12"/>
        <v>108</v>
      </c>
      <c r="AG25" s="298">
        <f t="shared" si="12"/>
        <v>122</v>
      </c>
      <c r="AH25" s="298">
        <f t="shared" si="12"/>
        <v>0</v>
      </c>
      <c r="AI25" s="298">
        <f t="shared" si="12"/>
        <v>0</v>
      </c>
      <c r="AJ25" s="298">
        <f t="shared" si="12"/>
        <v>0</v>
      </c>
      <c r="AK25" s="298">
        <f t="shared" si="13"/>
        <v>0</v>
      </c>
      <c r="AL25" s="298">
        <f t="shared" si="14"/>
        <v>0</v>
      </c>
      <c r="AM25" s="298">
        <f t="shared" si="14"/>
        <v>0</v>
      </c>
      <c r="AN25" s="298">
        <f t="shared" si="15"/>
        <v>0</v>
      </c>
      <c r="AO25" s="298">
        <f t="shared" si="16"/>
        <v>1</v>
      </c>
      <c r="AP25" s="298">
        <f t="shared" si="17"/>
        <v>0</v>
      </c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98">
        <f t="shared" si="18"/>
        <v>943</v>
      </c>
      <c r="BD25" s="278"/>
      <c r="BE25" s="278">
        <v>257</v>
      </c>
      <c r="BF25" s="278">
        <v>456</v>
      </c>
      <c r="BG25" s="278">
        <v>108</v>
      </c>
      <c r="BH25" s="278">
        <v>122</v>
      </c>
      <c r="BI25" s="278"/>
      <c r="BJ25" s="278"/>
      <c r="BK25" s="278"/>
      <c r="BL25" s="278"/>
      <c r="BM25" s="278"/>
      <c r="BN25" s="278"/>
      <c r="BO25" s="298">
        <f t="shared" si="19"/>
        <v>0</v>
      </c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98">
        <f t="shared" si="20"/>
        <v>0</v>
      </c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98">
        <f t="shared" si="21"/>
        <v>0</v>
      </c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98">
        <f t="shared" si="22"/>
        <v>0</v>
      </c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98">
        <f t="shared" si="23"/>
        <v>1138</v>
      </c>
      <c r="DM25" s="278">
        <v>1137</v>
      </c>
      <c r="DN25" s="278"/>
      <c r="DO25" s="278"/>
      <c r="DP25" s="278"/>
      <c r="DQ25" s="278"/>
      <c r="DR25" s="278"/>
      <c r="DS25" s="278"/>
      <c r="DT25" s="278"/>
      <c r="DU25" s="278"/>
      <c r="DV25" s="278"/>
      <c r="DW25" s="278">
        <v>1</v>
      </c>
      <c r="DX25" s="298">
        <f t="shared" si="24"/>
        <v>691</v>
      </c>
      <c r="DY25" s="278">
        <v>640</v>
      </c>
      <c r="DZ25" s="278">
        <v>19</v>
      </c>
      <c r="EA25" s="278">
        <v>19</v>
      </c>
      <c r="EB25" s="278"/>
      <c r="EC25" s="278"/>
      <c r="ED25" s="278">
        <v>13</v>
      </c>
      <c r="EE25" s="278"/>
      <c r="EF25" s="278"/>
      <c r="EG25" s="278"/>
      <c r="EH25" s="417" t="s">
        <v>403</v>
      </c>
    </row>
    <row r="26" spans="1:138" s="267" customFormat="1" ht="13.5">
      <c r="A26" s="416" t="s">
        <v>358</v>
      </c>
      <c r="B26" s="416">
        <v>4324</v>
      </c>
      <c r="C26" s="416" t="s">
        <v>421</v>
      </c>
      <c r="D26" s="298">
        <f t="shared" si="4"/>
        <v>479</v>
      </c>
      <c r="E26" s="298">
        <f t="shared" si="5"/>
        <v>194</v>
      </c>
      <c r="F26" s="298">
        <f t="shared" si="5"/>
        <v>85</v>
      </c>
      <c r="G26" s="298">
        <f t="shared" si="5"/>
        <v>135</v>
      </c>
      <c r="H26" s="298">
        <f t="shared" si="5"/>
        <v>36</v>
      </c>
      <c r="I26" s="298">
        <f t="shared" si="5"/>
        <v>24</v>
      </c>
      <c r="J26" s="298">
        <f t="shared" si="5"/>
        <v>2</v>
      </c>
      <c r="K26" s="298">
        <f t="shared" si="6"/>
        <v>0</v>
      </c>
      <c r="L26" s="298">
        <f t="shared" si="6"/>
        <v>0</v>
      </c>
      <c r="M26" s="298">
        <f t="shared" si="6"/>
        <v>0</v>
      </c>
      <c r="N26" s="298">
        <f t="shared" si="7"/>
        <v>0</v>
      </c>
      <c r="O26" s="298">
        <f t="shared" si="7"/>
        <v>0</v>
      </c>
      <c r="P26" s="298">
        <f t="shared" si="8"/>
        <v>0</v>
      </c>
      <c r="Q26" s="298">
        <f t="shared" si="9"/>
        <v>3</v>
      </c>
      <c r="R26" s="298">
        <f t="shared" si="10"/>
        <v>2</v>
      </c>
      <c r="S26" s="278"/>
      <c r="T26" s="278"/>
      <c r="U26" s="278"/>
      <c r="V26" s="278"/>
      <c r="W26" s="278"/>
      <c r="X26" s="278"/>
      <c r="Y26" s="278"/>
      <c r="Z26" s="278"/>
      <c r="AA26" s="278">
        <v>2</v>
      </c>
      <c r="AB26" s="298">
        <f t="shared" si="11"/>
        <v>477</v>
      </c>
      <c r="AC26" s="298">
        <f t="shared" si="12"/>
        <v>194</v>
      </c>
      <c r="AD26" s="298">
        <f t="shared" si="12"/>
        <v>85</v>
      </c>
      <c r="AE26" s="298">
        <f t="shared" si="12"/>
        <v>135</v>
      </c>
      <c r="AF26" s="298">
        <f t="shared" si="12"/>
        <v>36</v>
      </c>
      <c r="AG26" s="298">
        <f t="shared" si="12"/>
        <v>24</v>
      </c>
      <c r="AH26" s="298">
        <f t="shared" si="12"/>
        <v>2</v>
      </c>
      <c r="AI26" s="298">
        <f t="shared" si="12"/>
        <v>0</v>
      </c>
      <c r="AJ26" s="298">
        <f t="shared" si="12"/>
        <v>0</v>
      </c>
      <c r="AK26" s="298">
        <f t="shared" si="13"/>
        <v>0</v>
      </c>
      <c r="AL26" s="298">
        <f t="shared" si="14"/>
        <v>0</v>
      </c>
      <c r="AM26" s="298">
        <f t="shared" si="14"/>
        <v>0</v>
      </c>
      <c r="AN26" s="298">
        <f t="shared" si="15"/>
        <v>0</v>
      </c>
      <c r="AO26" s="298">
        <f t="shared" si="16"/>
        <v>1</v>
      </c>
      <c r="AP26" s="298">
        <f t="shared" si="17"/>
        <v>0</v>
      </c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98">
        <f t="shared" si="18"/>
        <v>281</v>
      </c>
      <c r="BD26" s="278"/>
      <c r="BE26" s="278">
        <v>85</v>
      </c>
      <c r="BF26" s="278">
        <v>135</v>
      </c>
      <c r="BG26" s="278">
        <v>36</v>
      </c>
      <c r="BH26" s="278">
        <v>24</v>
      </c>
      <c r="BI26" s="278"/>
      <c r="BJ26" s="278"/>
      <c r="BK26" s="278"/>
      <c r="BL26" s="278"/>
      <c r="BM26" s="278"/>
      <c r="BN26" s="278">
        <v>1</v>
      </c>
      <c r="BO26" s="298">
        <f t="shared" si="19"/>
        <v>0</v>
      </c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98">
        <f t="shared" si="20"/>
        <v>0</v>
      </c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98">
        <f t="shared" si="21"/>
        <v>0</v>
      </c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98">
        <f t="shared" si="22"/>
        <v>0</v>
      </c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98">
        <f t="shared" si="23"/>
        <v>196</v>
      </c>
      <c r="DM26" s="278">
        <v>194</v>
      </c>
      <c r="DN26" s="278"/>
      <c r="DO26" s="278"/>
      <c r="DP26" s="278"/>
      <c r="DQ26" s="278"/>
      <c r="DR26" s="278">
        <v>2</v>
      </c>
      <c r="DS26" s="278"/>
      <c r="DT26" s="278"/>
      <c r="DU26" s="278"/>
      <c r="DV26" s="278"/>
      <c r="DW26" s="278"/>
      <c r="DX26" s="298">
        <f t="shared" si="24"/>
        <v>0</v>
      </c>
      <c r="DY26" s="278"/>
      <c r="DZ26" s="278"/>
      <c r="EA26" s="278"/>
      <c r="EB26" s="278"/>
      <c r="EC26" s="278"/>
      <c r="ED26" s="278"/>
      <c r="EE26" s="278"/>
      <c r="EF26" s="278"/>
      <c r="EG26" s="278"/>
      <c r="EH26" s="417" t="s">
        <v>403</v>
      </c>
    </row>
    <row r="27" spans="1:138" s="267" customFormat="1" ht="13.5">
      <c r="A27" s="416" t="s">
        <v>358</v>
      </c>
      <c r="B27" s="416">
        <v>4341</v>
      </c>
      <c r="C27" s="416" t="s">
        <v>422</v>
      </c>
      <c r="D27" s="298">
        <f t="shared" si="4"/>
        <v>934</v>
      </c>
      <c r="E27" s="298">
        <f t="shared" si="5"/>
        <v>515</v>
      </c>
      <c r="F27" s="298">
        <f t="shared" si="5"/>
        <v>119</v>
      </c>
      <c r="G27" s="298">
        <f t="shared" si="5"/>
        <v>209</v>
      </c>
      <c r="H27" s="298">
        <f t="shared" si="5"/>
        <v>34</v>
      </c>
      <c r="I27" s="298">
        <f t="shared" si="5"/>
        <v>50</v>
      </c>
      <c r="J27" s="298">
        <f t="shared" si="5"/>
        <v>3</v>
      </c>
      <c r="K27" s="298">
        <f t="shared" si="6"/>
        <v>0</v>
      </c>
      <c r="L27" s="298">
        <f t="shared" si="6"/>
        <v>0</v>
      </c>
      <c r="M27" s="298">
        <f t="shared" si="6"/>
        <v>0</v>
      </c>
      <c r="N27" s="298">
        <f t="shared" si="7"/>
        <v>0</v>
      </c>
      <c r="O27" s="298">
        <f t="shared" si="7"/>
        <v>0</v>
      </c>
      <c r="P27" s="298">
        <f t="shared" si="8"/>
        <v>0</v>
      </c>
      <c r="Q27" s="298">
        <f t="shared" si="9"/>
        <v>4</v>
      </c>
      <c r="R27" s="298">
        <f t="shared" si="10"/>
        <v>4</v>
      </c>
      <c r="S27" s="278"/>
      <c r="T27" s="278"/>
      <c r="U27" s="278"/>
      <c r="V27" s="278"/>
      <c r="W27" s="278"/>
      <c r="X27" s="278"/>
      <c r="Y27" s="278"/>
      <c r="Z27" s="278"/>
      <c r="AA27" s="278">
        <v>4</v>
      </c>
      <c r="AB27" s="298">
        <f t="shared" si="11"/>
        <v>930</v>
      </c>
      <c r="AC27" s="298">
        <f t="shared" si="12"/>
        <v>515</v>
      </c>
      <c r="AD27" s="298">
        <f t="shared" si="12"/>
        <v>119</v>
      </c>
      <c r="AE27" s="298">
        <f t="shared" si="12"/>
        <v>209</v>
      </c>
      <c r="AF27" s="298">
        <f t="shared" si="12"/>
        <v>34</v>
      </c>
      <c r="AG27" s="298">
        <f t="shared" si="12"/>
        <v>50</v>
      </c>
      <c r="AH27" s="298">
        <f t="shared" si="12"/>
        <v>3</v>
      </c>
      <c r="AI27" s="298">
        <f t="shared" si="12"/>
        <v>0</v>
      </c>
      <c r="AJ27" s="298">
        <f t="shared" si="12"/>
        <v>0</v>
      </c>
      <c r="AK27" s="298">
        <f t="shared" si="13"/>
        <v>0</v>
      </c>
      <c r="AL27" s="298">
        <f t="shared" si="14"/>
        <v>0</v>
      </c>
      <c r="AM27" s="298">
        <f t="shared" si="14"/>
        <v>0</v>
      </c>
      <c r="AN27" s="298">
        <f t="shared" si="15"/>
        <v>0</v>
      </c>
      <c r="AO27" s="298">
        <f t="shared" si="16"/>
        <v>0</v>
      </c>
      <c r="AP27" s="298">
        <f t="shared" si="17"/>
        <v>0</v>
      </c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98">
        <f t="shared" si="18"/>
        <v>412</v>
      </c>
      <c r="BD27" s="278"/>
      <c r="BE27" s="278">
        <v>119</v>
      </c>
      <c r="BF27" s="278">
        <v>209</v>
      </c>
      <c r="BG27" s="278">
        <v>34</v>
      </c>
      <c r="BH27" s="278">
        <v>50</v>
      </c>
      <c r="BI27" s="278"/>
      <c r="BJ27" s="278"/>
      <c r="BK27" s="278"/>
      <c r="BL27" s="278"/>
      <c r="BM27" s="278"/>
      <c r="BN27" s="278"/>
      <c r="BO27" s="298">
        <f t="shared" si="19"/>
        <v>0</v>
      </c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98">
        <f t="shared" si="20"/>
        <v>0</v>
      </c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98">
        <f t="shared" si="21"/>
        <v>0</v>
      </c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98">
        <f t="shared" si="22"/>
        <v>0</v>
      </c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98">
        <f t="shared" si="23"/>
        <v>518</v>
      </c>
      <c r="DM27" s="278">
        <v>515</v>
      </c>
      <c r="DN27" s="278"/>
      <c r="DO27" s="278"/>
      <c r="DP27" s="278"/>
      <c r="DQ27" s="278"/>
      <c r="DR27" s="278">
        <v>3</v>
      </c>
      <c r="DS27" s="278"/>
      <c r="DT27" s="278"/>
      <c r="DU27" s="278"/>
      <c r="DV27" s="278"/>
      <c r="DW27" s="278"/>
      <c r="DX27" s="298">
        <f t="shared" si="24"/>
        <v>0</v>
      </c>
      <c r="DY27" s="278"/>
      <c r="DZ27" s="278"/>
      <c r="EA27" s="278"/>
      <c r="EB27" s="278"/>
      <c r="EC27" s="278"/>
      <c r="ED27" s="278"/>
      <c r="EE27" s="278"/>
      <c r="EF27" s="278"/>
      <c r="EG27" s="278"/>
      <c r="EH27" s="417" t="s">
        <v>403</v>
      </c>
    </row>
    <row r="28" spans="1:138" s="267" customFormat="1" ht="13.5">
      <c r="A28" s="416" t="s">
        <v>358</v>
      </c>
      <c r="B28" s="416">
        <v>4361</v>
      </c>
      <c r="C28" s="416" t="s">
        <v>423</v>
      </c>
      <c r="D28" s="298">
        <f t="shared" si="4"/>
        <v>3023</v>
      </c>
      <c r="E28" s="298">
        <f t="shared" si="5"/>
        <v>1630</v>
      </c>
      <c r="F28" s="298">
        <f t="shared" si="5"/>
        <v>490</v>
      </c>
      <c r="G28" s="298">
        <f t="shared" si="5"/>
        <v>463</v>
      </c>
      <c r="H28" s="298">
        <f t="shared" si="5"/>
        <v>68</v>
      </c>
      <c r="I28" s="298">
        <f t="shared" si="5"/>
        <v>206</v>
      </c>
      <c r="J28" s="298">
        <f t="shared" si="5"/>
        <v>62</v>
      </c>
      <c r="K28" s="298">
        <f t="shared" si="6"/>
        <v>0</v>
      </c>
      <c r="L28" s="298">
        <f t="shared" si="6"/>
        <v>0</v>
      </c>
      <c r="M28" s="298">
        <f t="shared" si="6"/>
        <v>0</v>
      </c>
      <c r="N28" s="298">
        <f t="shared" si="7"/>
        <v>0</v>
      </c>
      <c r="O28" s="298">
        <f t="shared" si="7"/>
        <v>0</v>
      </c>
      <c r="P28" s="298">
        <f t="shared" si="8"/>
        <v>0</v>
      </c>
      <c r="Q28" s="298">
        <f t="shared" si="9"/>
        <v>104</v>
      </c>
      <c r="R28" s="298">
        <f t="shared" si="10"/>
        <v>0</v>
      </c>
      <c r="S28" s="278"/>
      <c r="T28" s="278"/>
      <c r="U28" s="278"/>
      <c r="V28" s="278"/>
      <c r="W28" s="278"/>
      <c r="X28" s="278"/>
      <c r="Y28" s="278"/>
      <c r="Z28" s="278"/>
      <c r="AA28" s="278"/>
      <c r="AB28" s="298">
        <f t="shared" si="11"/>
        <v>2510</v>
      </c>
      <c r="AC28" s="298">
        <f t="shared" si="12"/>
        <v>1145</v>
      </c>
      <c r="AD28" s="298">
        <f t="shared" si="12"/>
        <v>486</v>
      </c>
      <c r="AE28" s="298">
        <f t="shared" si="12"/>
        <v>445</v>
      </c>
      <c r="AF28" s="298">
        <f t="shared" si="12"/>
        <v>68</v>
      </c>
      <c r="AG28" s="298">
        <f t="shared" si="12"/>
        <v>206</v>
      </c>
      <c r="AH28" s="298">
        <f t="shared" si="12"/>
        <v>56</v>
      </c>
      <c r="AI28" s="298">
        <f t="shared" si="12"/>
        <v>0</v>
      </c>
      <c r="AJ28" s="298">
        <f t="shared" si="12"/>
        <v>0</v>
      </c>
      <c r="AK28" s="298">
        <f t="shared" si="13"/>
        <v>0</v>
      </c>
      <c r="AL28" s="298">
        <f t="shared" si="14"/>
        <v>0</v>
      </c>
      <c r="AM28" s="298">
        <f t="shared" si="14"/>
        <v>0</v>
      </c>
      <c r="AN28" s="298">
        <f t="shared" si="15"/>
        <v>0</v>
      </c>
      <c r="AO28" s="298">
        <f t="shared" si="16"/>
        <v>104</v>
      </c>
      <c r="AP28" s="298">
        <f t="shared" si="17"/>
        <v>0</v>
      </c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98">
        <f t="shared" si="18"/>
        <v>518</v>
      </c>
      <c r="BD28" s="278"/>
      <c r="BE28" s="278">
        <v>486</v>
      </c>
      <c r="BF28" s="278"/>
      <c r="BG28" s="278"/>
      <c r="BH28" s="278"/>
      <c r="BI28" s="278"/>
      <c r="BJ28" s="278"/>
      <c r="BK28" s="278"/>
      <c r="BL28" s="278"/>
      <c r="BM28" s="278"/>
      <c r="BN28" s="278">
        <v>32</v>
      </c>
      <c r="BO28" s="298">
        <f t="shared" si="19"/>
        <v>0</v>
      </c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98">
        <f t="shared" si="20"/>
        <v>0</v>
      </c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98">
        <f t="shared" si="21"/>
        <v>0</v>
      </c>
      <c r="CN28" s="278"/>
      <c r="CO28" s="278"/>
      <c r="CP28" s="278"/>
      <c r="CQ28" s="278"/>
      <c r="CR28" s="278"/>
      <c r="CS28" s="278"/>
      <c r="CT28" s="278"/>
      <c r="CU28" s="278"/>
      <c r="CV28" s="278"/>
      <c r="CW28" s="278"/>
      <c r="CX28" s="278"/>
      <c r="CY28" s="298">
        <f t="shared" si="22"/>
        <v>0</v>
      </c>
      <c r="CZ28" s="278"/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98">
        <f t="shared" si="23"/>
        <v>1992</v>
      </c>
      <c r="DM28" s="278">
        <v>1145</v>
      </c>
      <c r="DN28" s="278"/>
      <c r="DO28" s="278">
        <v>445</v>
      </c>
      <c r="DP28" s="278">
        <v>68</v>
      </c>
      <c r="DQ28" s="278">
        <v>206</v>
      </c>
      <c r="DR28" s="278">
        <v>56</v>
      </c>
      <c r="DS28" s="278"/>
      <c r="DT28" s="278"/>
      <c r="DU28" s="278"/>
      <c r="DV28" s="278"/>
      <c r="DW28" s="278">
        <v>72</v>
      </c>
      <c r="DX28" s="298">
        <f t="shared" si="24"/>
        <v>513</v>
      </c>
      <c r="DY28" s="278">
        <v>485</v>
      </c>
      <c r="DZ28" s="278">
        <v>4</v>
      </c>
      <c r="EA28" s="278">
        <v>18</v>
      </c>
      <c r="EB28" s="278"/>
      <c r="EC28" s="278"/>
      <c r="ED28" s="278">
        <v>6</v>
      </c>
      <c r="EE28" s="278"/>
      <c r="EF28" s="278"/>
      <c r="EG28" s="278"/>
      <c r="EH28" s="417" t="s">
        <v>403</v>
      </c>
    </row>
    <row r="29" spans="1:138" s="267" customFormat="1" ht="13.5">
      <c r="A29" s="416" t="s">
        <v>358</v>
      </c>
      <c r="B29" s="416">
        <v>4362</v>
      </c>
      <c r="C29" s="416" t="s">
        <v>424</v>
      </c>
      <c r="D29" s="298">
        <f t="shared" si="4"/>
        <v>1508</v>
      </c>
      <c r="E29" s="298">
        <f t="shared" si="5"/>
        <v>785</v>
      </c>
      <c r="F29" s="298">
        <f t="shared" si="5"/>
        <v>270</v>
      </c>
      <c r="G29" s="298">
        <f t="shared" si="5"/>
        <v>239</v>
      </c>
      <c r="H29" s="298">
        <f t="shared" si="5"/>
        <v>36</v>
      </c>
      <c r="I29" s="298">
        <f t="shared" si="5"/>
        <v>95</v>
      </c>
      <c r="J29" s="298">
        <f t="shared" si="5"/>
        <v>30</v>
      </c>
      <c r="K29" s="298">
        <f t="shared" si="6"/>
        <v>0</v>
      </c>
      <c r="L29" s="298">
        <f t="shared" si="6"/>
        <v>0</v>
      </c>
      <c r="M29" s="298">
        <f t="shared" si="6"/>
        <v>0</v>
      </c>
      <c r="N29" s="298">
        <f t="shared" si="7"/>
        <v>0</v>
      </c>
      <c r="O29" s="298">
        <f t="shared" si="7"/>
        <v>0</v>
      </c>
      <c r="P29" s="298">
        <f t="shared" si="8"/>
        <v>0</v>
      </c>
      <c r="Q29" s="298">
        <f t="shared" si="9"/>
        <v>53</v>
      </c>
      <c r="R29" s="298">
        <f t="shared" si="10"/>
        <v>0</v>
      </c>
      <c r="S29" s="278"/>
      <c r="T29" s="278"/>
      <c r="U29" s="278"/>
      <c r="V29" s="278"/>
      <c r="W29" s="278"/>
      <c r="X29" s="278"/>
      <c r="Y29" s="278"/>
      <c r="Z29" s="278"/>
      <c r="AA29" s="278"/>
      <c r="AB29" s="298">
        <f t="shared" si="11"/>
        <v>1320</v>
      </c>
      <c r="AC29" s="298">
        <f t="shared" si="12"/>
        <v>604</v>
      </c>
      <c r="AD29" s="298">
        <f t="shared" si="12"/>
        <v>269</v>
      </c>
      <c r="AE29" s="298">
        <f t="shared" si="12"/>
        <v>234</v>
      </c>
      <c r="AF29" s="298">
        <f t="shared" si="12"/>
        <v>36</v>
      </c>
      <c r="AG29" s="298">
        <f t="shared" si="12"/>
        <v>95</v>
      </c>
      <c r="AH29" s="298">
        <f t="shared" si="12"/>
        <v>29</v>
      </c>
      <c r="AI29" s="298">
        <f t="shared" si="12"/>
        <v>0</v>
      </c>
      <c r="AJ29" s="298">
        <f t="shared" si="12"/>
        <v>0</v>
      </c>
      <c r="AK29" s="298">
        <f t="shared" si="13"/>
        <v>0</v>
      </c>
      <c r="AL29" s="298">
        <f t="shared" si="14"/>
        <v>0</v>
      </c>
      <c r="AM29" s="298">
        <f t="shared" si="14"/>
        <v>0</v>
      </c>
      <c r="AN29" s="298">
        <f t="shared" si="15"/>
        <v>0</v>
      </c>
      <c r="AO29" s="298">
        <f t="shared" si="16"/>
        <v>53</v>
      </c>
      <c r="AP29" s="298">
        <f t="shared" si="17"/>
        <v>0</v>
      </c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98">
        <f t="shared" si="18"/>
        <v>287</v>
      </c>
      <c r="BD29" s="278"/>
      <c r="BE29" s="278">
        <v>269</v>
      </c>
      <c r="BF29" s="278"/>
      <c r="BG29" s="278"/>
      <c r="BH29" s="278"/>
      <c r="BI29" s="278"/>
      <c r="BJ29" s="278"/>
      <c r="BK29" s="278"/>
      <c r="BL29" s="278"/>
      <c r="BM29" s="278"/>
      <c r="BN29" s="278">
        <v>18</v>
      </c>
      <c r="BO29" s="298">
        <f t="shared" si="19"/>
        <v>0</v>
      </c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98">
        <f t="shared" si="20"/>
        <v>0</v>
      </c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98">
        <f t="shared" si="21"/>
        <v>0</v>
      </c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98">
        <f t="shared" si="22"/>
        <v>0</v>
      </c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98">
        <f t="shared" si="23"/>
        <v>1033</v>
      </c>
      <c r="DM29" s="278">
        <v>604</v>
      </c>
      <c r="DN29" s="278"/>
      <c r="DO29" s="278">
        <v>234</v>
      </c>
      <c r="DP29" s="278">
        <v>36</v>
      </c>
      <c r="DQ29" s="278">
        <v>95</v>
      </c>
      <c r="DR29" s="278">
        <v>29</v>
      </c>
      <c r="DS29" s="278"/>
      <c r="DT29" s="278"/>
      <c r="DU29" s="278"/>
      <c r="DV29" s="278"/>
      <c r="DW29" s="278">
        <v>35</v>
      </c>
      <c r="DX29" s="298">
        <f t="shared" si="24"/>
        <v>188</v>
      </c>
      <c r="DY29" s="278">
        <v>181</v>
      </c>
      <c r="DZ29" s="278">
        <v>1</v>
      </c>
      <c r="EA29" s="278">
        <v>5</v>
      </c>
      <c r="EB29" s="278"/>
      <c r="EC29" s="278"/>
      <c r="ED29" s="278">
        <v>1</v>
      </c>
      <c r="EE29" s="278"/>
      <c r="EF29" s="278"/>
      <c r="EG29" s="278"/>
      <c r="EH29" s="417" t="s">
        <v>403</v>
      </c>
    </row>
    <row r="30" spans="1:138" s="267" customFormat="1" ht="13.5">
      <c r="A30" s="416" t="s">
        <v>358</v>
      </c>
      <c r="B30" s="416">
        <v>4401</v>
      </c>
      <c r="C30" s="416" t="s">
        <v>425</v>
      </c>
      <c r="D30" s="298">
        <f t="shared" si="4"/>
        <v>1050</v>
      </c>
      <c r="E30" s="298">
        <f t="shared" si="5"/>
        <v>601</v>
      </c>
      <c r="F30" s="298">
        <f t="shared" si="5"/>
        <v>80</v>
      </c>
      <c r="G30" s="298">
        <f t="shared" si="5"/>
        <v>133</v>
      </c>
      <c r="H30" s="298">
        <f t="shared" si="5"/>
        <v>36</v>
      </c>
      <c r="I30" s="298">
        <f t="shared" si="5"/>
        <v>107</v>
      </c>
      <c r="J30" s="298">
        <f t="shared" si="5"/>
        <v>0</v>
      </c>
      <c r="K30" s="298">
        <f t="shared" si="6"/>
        <v>0</v>
      </c>
      <c r="L30" s="298">
        <f t="shared" si="6"/>
        <v>0</v>
      </c>
      <c r="M30" s="298">
        <f t="shared" si="6"/>
        <v>0</v>
      </c>
      <c r="N30" s="298">
        <f t="shared" si="7"/>
        <v>0</v>
      </c>
      <c r="O30" s="298">
        <f t="shared" si="7"/>
        <v>0</v>
      </c>
      <c r="P30" s="298">
        <f t="shared" si="8"/>
        <v>0</v>
      </c>
      <c r="Q30" s="298">
        <f t="shared" si="9"/>
        <v>93</v>
      </c>
      <c r="R30" s="298">
        <f t="shared" si="10"/>
        <v>3</v>
      </c>
      <c r="S30" s="278"/>
      <c r="T30" s="278"/>
      <c r="U30" s="278"/>
      <c r="V30" s="278"/>
      <c r="W30" s="278"/>
      <c r="X30" s="278"/>
      <c r="Y30" s="278"/>
      <c r="Z30" s="278"/>
      <c r="AA30" s="278">
        <v>3</v>
      </c>
      <c r="AB30" s="298">
        <f t="shared" si="11"/>
        <v>1047</v>
      </c>
      <c r="AC30" s="298">
        <f t="shared" si="12"/>
        <v>601</v>
      </c>
      <c r="AD30" s="298">
        <f t="shared" si="12"/>
        <v>80</v>
      </c>
      <c r="AE30" s="298">
        <f t="shared" si="12"/>
        <v>133</v>
      </c>
      <c r="AF30" s="298">
        <f t="shared" si="12"/>
        <v>36</v>
      </c>
      <c r="AG30" s="298">
        <f t="shared" si="12"/>
        <v>107</v>
      </c>
      <c r="AH30" s="298">
        <f t="shared" si="12"/>
        <v>0</v>
      </c>
      <c r="AI30" s="298">
        <f t="shared" si="12"/>
        <v>0</v>
      </c>
      <c r="AJ30" s="298">
        <f t="shared" si="12"/>
        <v>0</v>
      </c>
      <c r="AK30" s="298">
        <f t="shared" si="13"/>
        <v>0</v>
      </c>
      <c r="AL30" s="298">
        <f t="shared" si="14"/>
        <v>0</v>
      </c>
      <c r="AM30" s="298">
        <f t="shared" si="14"/>
        <v>0</v>
      </c>
      <c r="AN30" s="298">
        <f t="shared" si="15"/>
        <v>0</v>
      </c>
      <c r="AO30" s="298">
        <f t="shared" si="16"/>
        <v>90</v>
      </c>
      <c r="AP30" s="298">
        <f t="shared" si="17"/>
        <v>0</v>
      </c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98">
        <f t="shared" si="18"/>
        <v>20</v>
      </c>
      <c r="BD30" s="278"/>
      <c r="BE30" s="278">
        <v>20</v>
      </c>
      <c r="BF30" s="278"/>
      <c r="BG30" s="278"/>
      <c r="BH30" s="278"/>
      <c r="BI30" s="278"/>
      <c r="BJ30" s="278"/>
      <c r="BK30" s="278"/>
      <c r="BL30" s="278"/>
      <c r="BM30" s="278"/>
      <c r="BN30" s="278"/>
      <c r="BO30" s="298">
        <f t="shared" si="19"/>
        <v>0</v>
      </c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98">
        <f t="shared" si="20"/>
        <v>0</v>
      </c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98">
        <f t="shared" si="21"/>
        <v>0</v>
      </c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CY30" s="298">
        <f t="shared" si="22"/>
        <v>0</v>
      </c>
      <c r="CZ30" s="278"/>
      <c r="DA30" s="278"/>
      <c r="DB30" s="278"/>
      <c r="DC30" s="278"/>
      <c r="DD30" s="278"/>
      <c r="DE30" s="278"/>
      <c r="DF30" s="278"/>
      <c r="DG30" s="278"/>
      <c r="DH30" s="278"/>
      <c r="DI30" s="278"/>
      <c r="DJ30" s="278"/>
      <c r="DK30" s="278"/>
      <c r="DL30" s="298">
        <f t="shared" si="23"/>
        <v>1027</v>
      </c>
      <c r="DM30" s="278">
        <v>601</v>
      </c>
      <c r="DN30" s="278">
        <v>60</v>
      </c>
      <c r="DO30" s="278">
        <v>133</v>
      </c>
      <c r="DP30" s="278">
        <v>36</v>
      </c>
      <c r="DQ30" s="278">
        <v>107</v>
      </c>
      <c r="DR30" s="278"/>
      <c r="DS30" s="278"/>
      <c r="DT30" s="278"/>
      <c r="DU30" s="278"/>
      <c r="DV30" s="278"/>
      <c r="DW30" s="278">
        <v>90</v>
      </c>
      <c r="DX30" s="298">
        <f t="shared" si="24"/>
        <v>0</v>
      </c>
      <c r="DY30" s="278"/>
      <c r="DZ30" s="278"/>
      <c r="EA30" s="278"/>
      <c r="EB30" s="278"/>
      <c r="EC30" s="278"/>
      <c r="ED30" s="278"/>
      <c r="EE30" s="278"/>
      <c r="EF30" s="278"/>
      <c r="EG30" s="278"/>
      <c r="EH30" s="417" t="s">
        <v>403</v>
      </c>
    </row>
    <row r="31" spans="1:138" s="267" customFormat="1" ht="13.5">
      <c r="A31" s="416" t="s">
        <v>358</v>
      </c>
      <c r="B31" s="416">
        <v>4404</v>
      </c>
      <c r="C31" s="416" t="s">
        <v>426</v>
      </c>
      <c r="D31" s="298">
        <f t="shared" si="4"/>
        <v>1416</v>
      </c>
      <c r="E31" s="298">
        <f t="shared" si="5"/>
        <v>726</v>
      </c>
      <c r="F31" s="298">
        <f t="shared" si="5"/>
        <v>122</v>
      </c>
      <c r="G31" s="298">
        <f t="shared" si="5"/>
        <v>160</v>
      </c>
      <c r="H31" s="298">
        <f t="shared" si="5"/>
        <v>51</v>
      </c>
      <c r="I31" s="298">
        <f t="shared" si="5"/>
        <v>245</v>
      </c>
      <c r="J31" s="298">
        <f t="shared" si="5"/>
        <v>1</v>
      </c>
      <c r="K31" s="298">
        <f t="shared" si="6"/>
        <v>0</v>
      </c>
      <c r="L31" s="298">
        <f t="shared" si="6"/>
        <v>0</v>
      </c>
      <c r="M31" s="298">
        <f t="shared" si="6"/>
        <v>0</v>
      </c>
      <c r="N31" s="298">
        <f t="shared" si="7"/>
        <v>0</v>
      </c>
      <c r="O31" s="298">
        <f t="shared" si="7"/>
        <v>0</v>
      </c>
      <c r="P31" s="298">
        <f t="shared" si="8"/>
        <v>0</v>
      </c>
      <c r="Q31" s="298">
        <f t="shared" si="9"/>
        <v>111</v>
      </c>
      <c r="R31" s="298">
        <f t="shared" si="10"/>
        <v>3</v>
      </c>
      <c r="S31" s="278"/>
      <c r="T31" s="278"/>
      <c r="U31" s="278"/>
      <c r="V31" s="278"/>
      <c r="W31" s="278"/>
      <c r="X31" s="278"/>
      <c r="Y31" s="278"/>
      <c r="Z31" s="278"/>
      <c r="AA31" s="278">
        <v>3</v>
      </c>
      <c r="AB31" s="298">
        <f t="shared" si="11"/>
        <v>1279</v>
      </c>
      <c r="AC31" s="298">
        <f t="shared" si="12"/>
        <v>604</v>
      </c>
      <c r="AD31" s="298">
        <f t="shared" si="12"/>
        <v>115</v>
      </c>
      <c r="AE31" s="298">
        <f t="shared" si="12"/>
        <v>156</v>
      </c>
      <c r="AF31" s="298">
        <f t="shared" si="12"/>
        <v>51</v>
      </c>
      <c r="AG31" s="298">
        <f t="shared" si="12"/>
        <v>245</v>
      </c>
      <c r="AH31" s="298">
        <f t="shared" si="12"/>
        <v>0</v>
      </c>
      <c r="AI31" s="298">
        <f t="shared" si="12"/>
        <v>0</v>
      </c>
      <c r="AJ31" s="298">
        <f t="shared" si="12"/>
        <v>0</v>
      </c>
      <c r="AK31" s="298">
        <f t="shared" si="13"/>
        <v>0</v>
      </c>
      <c r="AL31" s="298">
        <f t="shared" si="14"/>
        <v>0</v>
      </c>
      <c r="AM31" s="298">
        <f t="shared" si="14"/>
        <v>0</v>
      </c>
      <c r="AN31" s="298">
        <f t="shared" si="15"/>
        <v>0</v>
      </c>
      <c r="AO31" s="298">
        <f t="shared" si="16"/>
        <v>108</v>
      </c>
      <c r="AP31" s="298">
        <f t="shared" si="17"/>
        <v>0</v>
      </c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98">
        <f t="shared" si="18"/>
        <v>45</v>
      </c>
      <c r="BD31" s="278"/>
      <c r="BE31" s="278">
        <v>45</v>
      </c>
      <c r="BF31" s="278"/>
      <c r="BG31" s="278"/>
      <c r="BH31" s="278"/>
      <c r="BI31" s="278"/>
      <c r="BJ31" s="278"/>
      <c r="BK31" s="278"/>
      <c r="BL31" s="278"/>
      <c r="BM31" s="278"/>
      <c r="BN31" s="278"/>
      <c r="BO31" s="298">
        <f t="shared" si="19"/>
        <v>0</v>
      </c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98">
        <f t="shared" si="20"/>
        <v>0</v>
      </c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98">
        <f t="shared" si="21"/>
        <v>0</v>
      </c>
      <c r="CN31" s="278"/>
      <c r="CO31" s="278"/>
      <c r="CP31" s="278"/>
      <c r="CQ31" s="278"/>
      <c r="CR31" s="278"/>
      <c r="CS31" s="278"/>
      <c r="CT31" s="278"/>
      <c r="CU31" s="278"/>
      <c r="CV31" s="278"/>
      <c r="CW31" s="278"/>
      <c r="CX31" s="278"/>
      <c r="CY31" s="298">
        <f t="shared" si="22"/>
        <v>0</v>
      </c>
      <c r="CZ31" s="278"/>
      <c r="DA31" s="278"/>
      <c r="DB31" s="278"/>
      <c r="DC31" s="278"/>
      <c r="DD31" s="278"/>
      <c r="DE31" s="278"/>
      <c r="DF31" s="278"/>
      <c r="DG31" s="278"/>
      <c r="DH31" s="278"/>
      <c r="DI31" s="278"/>
      <c r="DJ31" s="278"/>
      <c r="DK31" s="278"/>
      <c r="DL31" s="298">
        <f t="shared" si="23"/>
        <v>1234</v>
      </c>
      <c r="DM31" s="278">
        <v>604</v>
      </c>
      <c r="DN31" s="278">
        <v>70</v>
      </c>
      <c r="DO31" s="278">
        <v>156</v>
      </c>
      <c r="DP31" s="278">
        <v>51</v>
      </c>
      <c r="DQ31" s="278">
        <v>245</v>
      </c>
      <c r="DR31" s="278"/>
      <c r="DS31" s="278"/>
      <c r="DT31" s="278"/>
      <c r="DU31" s="278"/>
      <c r="DV31" s="278"/>
      <c r="DW31" s="278">
        <v>108</v>
      </c>
      <c r="DX31" s="298">
        <f t="shared" si="24"/>
        <v>134</v>
      </c>
      <c r="DY31" s="278">
        <v>122</v>
      </c>
      <c r="DZ31" s="278">
        <v>7</v>
      </c>
      <c r="EA31" s="278">
        <v>4</v>
      </c>
      <c r="EB31" s="278"/>
      <c r="EC31" s="278"/>
      <c r="ED31" s="278">
        <v>1</v>
      </c>
      <c r="EE31" s="278"/>
      <c r="EF31" s="278"/>
      <c r="EG31" s="278"/>
      <c r="EH31" s="417" t="s">
        <v>403</v>
      </c>
    </row>
    <row r="32" spans="1:138" s="267" customFormat="1" ht="13.5">
      <c r="A32" s="416" t="s">
        <v>358</v>
      </c>
      <c r="B32" s="416">
        <v>4406</v>
      </c>
      <c r="C32" s="416" t="s">
        <v>427</v>
      </c>
      <c r="D32" s="298">
        <f t="shared" si="4"/>
        <v>2515</v>
      </c>
      <c r="E32" s="298">
        <f t="shared" si="5"/>
        <v>1494</v>
      </c>
      <c r="F32" s="298">
        <f t="shared" si="5"/>
        <v>177</v>
      </c>
      <c r="G32" s="298">
        <f t="shared" si="5"/>
        <v>240</v>
      </c>
      <c r="H32" s="298">
        <f t="shared" si="5"/>
        <v>80</v>
      </c>
      <c r="I32" s="298">
        <f t="shared" si="5"/>
        <v>352</v>
      </c>
      <c r="J32" s="298">
        <f t="shared" si="5"/>
        <v>9</v>
      </c>
      <c r="K32" s="298">
        <f t="shared" si="6"/>
        <v>0</v>
      </c>
      <c r="L32" s="298">
        <f t="shared" si="6"/>
        <v>0</v>
      </c>
      <c r="M32" s="298">
        <f t="shared" si="6"/>
        <v>0</v>
      </c>
      <c r="N32" s="298">
        <f t="shared" si="7"/>
        <v>0</v>
      </c>
      <c r="O32" s="298">
        <f t="shared" si="7"/>
        <v>0</v>
      </c>
      <c r="P32" s="298">
        <f t="shared" si="8"/>
        <v>0</v>
      </c>
      <c r="Q32" s="298">
        <f t="shared" si="9"/>
        <v>163</v>
      </c>
      <c r="R32" s="298">
        <f t="shared" si="10"/>
        <v>7</v>
      </c>
      <c r="S32" s="278"/>
      <c r="T32" s="278"/>
      <c r="U32" s="278"/>
      <c r="V32" s="278"/>
      <c r="W32" s="278"/>
      <c r="X32" s="278"/>
      <c r="Y32" s="278"/>
      <c r="Z32" s="278"/>
      <c r="AA32" s="278">
        <v>7</v>
      </c>
      <c r="AB32" s="298">
        <f t="shared" si="11"/>
        <v>1977</v>
      </c>
      <c r="AC32" s="298">
        <f t="shared" si="12"/>
        <v>983</v>
      </c>
      <c r="AD32" s="298">
        <f t="shared" si="12"/>
        <v>173</v>
      </c>
      <c r="AE32" s="298">
        <f t="shared" si="12"/>
        <v>233</v>
      </c>
      <c r="AF32" s="298">
        <f t="shared" si="12"/>
        <v>80</v>
      </c>
      <c r="AG32" s="298">
        <f t="shared" si="12"/>
        <v>352</v>
      </c>
      <c r="AH32" s="298">
        <f t="shared" si="12"/>
        <v>0</v>
      </c>
      <c r="AI32" s="298">
        <f t="shared" si="12"/>
        <v>0</v>
      </c>
      <c r="AJ32" s="298">
        <f t="shared" si="12"/>
        <v>0</v>
      </c>
      <c r="AK32" s="298">
        <f t="shared" si="13"/>
        <v>0</v>
      </c>
      <c r="AL32" s="298">
        <f t="shared" si="14"/>
        <v>0</v>
      </c>
      <c r="AM32" s="298">
        <f t="shared" si="14"/>
        <v>0</v>
      </c>
      <c r="AN32" s="298">
        <f t="shared" si="15"/>
        <v>0</v>
      </c>
      <c r="AO32" s="298">
        <f t="shared" si="16"/>
        <v>156</v>
      </c>
      <c r="AP32" s="298">
        <f t="shared" si="17"/>
        <v>0</v>
      </c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98">
        <f t="shared" si="18"/>
        <v>68</v>
      </c>
      <c r="BD32" s="278"/>
      <c r="BE32" s="278">
        <v>68</v>
      </c>
      <c r="BF32" s="278"/>
      <c r="BG32" s="278"/>
      <c r="BH32" s="278"/>
      <c r="BI32" s="278"/>
      <c r="BJ32" s="278"/>
      <c r="BK32" s="278"/>
      <c r="BL32" s="278"/>
      <c r="BM32" s="278"/>
      <c r="BN32" s="278"/>
      <c r="BO32" s="298">
        <f t="shared" si="19"/>
        <v>0</v>
      </c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98">
        <f t="shared" si="20"/>
        <v>0</v>
      </c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98">
        <f t="shared" si="21"/>
        <v>0</v>
      </c>
      <c r="CN32" s="278"/>
      <c r="CO32" s="278"/>
      <c r="CP32" s="278"/>
      <c r="CQ32" s="278"/>
      <c r="CR32" s="278"/>
      <c r="CS32" s="278"/>
      <c r="CT32" s="278"/>
      <c r="CU32" s="278"/>
      <c r="CV32" s="278"/>
      <c r="CW32" s="278"/>
      <c r="CX32" s="278"/>
      <c r="CY32" s="298">
        <f t="shared" si="22"/>
        <v>0</v>
      </c>
      <c r="CZ32" s="278"/>
      <c r="DA32" s="278"/>
      <c r="DB32" s="278"/>
      <c r="DC32" s="278"/>
      <c r="DD32" s="278"/>
      <c r="DE32" s="278"/>
      <c r="DF32" s="278"/>
      <c r="DG32" s="278"/>
      <c r="DH32" s="278"/>
      <c r="DI32" s="278"/>
      <c r="DJ32" s="278"/>
      <c r="DK32" s="278"/>
      <c r="DL32" s="298">
        <f t="shared" si="23"/>
        <v>1909</v>
      </c>
      <c r="DM32" s="278">
        <v>983</v>
      </c>
      <c r="DN32" s="278">
        <v>105</v>
      </c>
      <c r="DO32" s="278">
        <v>233</v>
      </c>
      <c r="DP32" s="278">
        <v>80</v>
      </c>
      <c r="DQ32" s="278">
        <v>352</v>
      </c>
      <c r="DR32" s="278"/>
      <c r="DS32" s="278"/>
      <c r="DT32" s="278"/>
      <c r="DU32" s="278"/>
      <c r="DV32" s="278"/>
      <c r="DW32" s="278">
        <v>156</v>
      </c>
      <c r="DX32" s="298">
        <f t="shared" si="24"/>
        <v>531</v>
      </c>
      <c r="DY32" s="278">
        <v>511</v>
      </c>
      <c r="DZ32" s="278">
        <v>4</v>
      </c>
      <c r="EA32" s="278">
        <v>7</v>
      </c>
      <c r="EB32" s="278"/>
      <c r="EC32" s="278"/>
      <c r="ED32" s="278">
        <v>9</v>
      </c>
      <c r="EE32" s="278"/>
      <c r="EF32" s="278"/>
      <c r="EG32" s="278"/>
      <c r="EH32" s="417" t="s">
        <v>403</v>
      </c>
    </row>
    <row r="33" spans="1:138" s="267" customFormat="1" ht="13.5">
      <c r="A33" s="416" t="s">
        <v>358</v>
      </c>
      <c r="B33" s="416">
        <v>4421</v>
      </c>
      <c r="C33" s="416" t="s">
        <v>428</v>
      </c>
      <c r="D33" s="298">
        <f t="shared" si="4"/>
        <v>1408</v>
      </c>
      <c r="E33" s="298">
        <f t="shared" si="5"/>
        <v>716</v>
      </c>
      <c r="F33" s="298">
        <f t="shared" si="5"/>
        <v>274</v>
      </c>
      <c r="G33" s="298">
        <f t="shared" si="5"/>
        <v>263</v>
      </c>
      <c r="H33" s="298">
        <f t="shared" si="5"/>
        <v>52</v>
      </c>
      <c r="I33" s="298">
        <f t="shared" si="5"/>
        <v>87</v>
      </c>
      <c r="J33" s="298">
        <f t="shared" si="5"/>
        <v>0</v>
      </c>
      <c r="K33" s="298">
        <f t="shared" si="6"/>
        <v>0</v>
      </c>
      <c r="L33" s="298">
        <f t="shared" si="6"/>
        <v>0</v>
      </c>
      <c r="M33" s="298">
        <f t="shared" si="6"/>
        <v>0</v>
      </c>
      <c r="N33" s="298">
        <f t="shared" si="7"/>
        <v>0</v>
      </c>
      <c r="O33" s="298">
        <f t="shared" si="7"/>
        <v>0</v>
      </c>
      <c r="P33" s="298">
        <f t="shared" si="8"/>
        <v>0</v>
      </c>
      <c r="Q33" s="298">
        <f t="shared" si="9"/>
        <v>16</v>
      </c>
      <c r="R33" s="298">
        <f t="shared" si="10"/>
        <v>330</v>
      </c>
      <c r="S33" s="278">
        <v>318</v>
      </c>
      <c r="T33" s="278"/>
      <c r="U33" s="278"/>
      <c r="V33" s="278"/>
      <c r="W33" s="278">
        <v>2</v>
      </c>
      <c r="X33" s="278"/>
      <c r="Y33" s="278"/>
      <c r="Z33" s="278"/>
      <c r="AA33" s="278">
        <v>10</v>
      </c>
      <c r="AB33" s="298">
        <f t="shared" si="11"/>
        <v>690</v>
      </c>
      <c r="AC33" s="298">
        <f t="shared" si="12"/>
        <v>45</v>
      </c>
      <c r="AD33" s="298">
        <f t="shared" si="12"/>
        <v>273</v>
      </c>
      <c r="AE33" s="298">
        <f t="shared" si="12"/>
        <v>235</v>
      </c>
      <c r="AF33" s="298">
        <f t="shared" si="12"/>
        <v>52</v>
      </c>
      <c r="AG33" s="298">
        <f t="shared" si="12"/>
        <v>85</v>
      </c>
      <c r="AH33" s="298">
        <f t="shared" si="12"/>
        <v>0</v>
      </c>
      <c r="AI33" s="298">
        <f t="shared" si="12"/>
        <v>0</v>
      </c>
      <c r="AJ33" s="298">
        <f t="shared" si="12"/>
        <v>0</v>
      </c>
      <c r="AK33" s="298">
        <f t="shared" si="13"/>
        <v>0</v>
      </c>
      <c r="AL33" s="298">
        <f t="shared" si="14"/>
        <v>0</v>
      </c>
      <c r="AM33" s="298">
        <f t="shared" si="14"/>
        <v>0</v>
      </c>
      <c r="AN33" s="298">
        <f t="shared" si="15"/>
        <v>0</v>
      </c>
      <c r="AO33" s="298">
        <f t="shared" si="16"/>
        <v>0</v>
      </c>
      <c r="AP33" s="298">
        <f t="shared" si="17"/>
        <v>0</v>
      </c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98">
        <f t="shared" si="18"/>
        <v>508</v>
      </c>
      <c r="BD33" s="278"/>
      <c r="BE33" s="278">
        <v>273</v>
      </c>
      <c r="BF33" s="278">
        <v>235</v>
      </c>
      <c r="BG33" s="278"/>
      <c r="BH33" s="278"/>
      <c r="BI33" s="278"/>
      <c r="BJ33" s="278"/>
      <c r="BK33" s="278"/>
      <c r="BL33" s="278"/>
      <c r="BM33" s="278"/>
      <c r="BN33" s="278"/>
      <c r="BO33" s="298">
        <f t="shared" si="19"/>
        <v>0</v>
      </c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98">
        <f t="shared" si="20"/>
        <v>0</v>
      </c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98">
        <f t="shared" si="21"/>
        <v>0</v>
      </c>
      <c r="CN33" s="278"/>
      <c r="CO33" s="278"/>
      <c r="CP33" s="278"/>
      <c r="CQ33" s="278"/>
      <c r="CR33" s="278"/>
      <c r="CS33" s="278"/>
      <c r="CT33" s="278"/>
      <c r="CU33" s="278"/>
      <c r="CV33" s="278"/>
      <c r="CW33" s="278"/>
      <c r="CX33" s="278"/>
      <c r="CY33" s="298">
        <f t="shared" si="22"/>
        <v>0</v>
      </c>
      <c r="CZ33" s="278"/>
      <c r="DA33" s="278"/>
      <c r="DB33" s="278"/>
      <c r="DC33" s="278"/>
      <c r="DD33" s="278"/>
      <c r="DE33" s="278"/>
      <c r="DF33" s="278"/>
      <c r="DG33" s="278"/>
      <c r="DH33" s="278"/>
      <c r="DI33" s="278"/>
      <c r="DJ33" s="278"/>
      <c r="DK33" s="278"/>
      <c r="DL33" s="298">
        <f t="shared" si="23"/>
        <v>182</v>
      </c>
      <c r="DM33" s="278">
        <v>45</v>
      </c>
      <c r="DN33" s="278"/>
      <c r="DO33" s="278"/>
      <c r="DP33" s="278">
        <v>52</v>
      </c>
      <c r="DQ33" s="278">
        <v>85</v>
      </c>
      <c r="DR33" s="278"/>
      <c r="DS33" s="278"/>
      <c r="DT33" s="278"/>
      <c r="DU33" s="278"/>
      <c r="DV33" s="278"/>
      <c r="DW33" s="278"/>
      <c r="DX33" s="298">
        <f t="shared" si="24"/>
        <v>388</v>
      </c>
      <c r="DY33" s="278">
        <v>353</v>
      </c>
      <c r="DZ33" s="278">
        <v>1</v>
      </c>
      <c r="EA33" s="278">
        <v>28</v>
      </c>
      <c r="EB33" s="278"/>
      <c r="EC33" s="278"/>
      <c r="ED33" s="278"/>
      <c r="EE33" s="278"/>
      <c r="EF33" s="278"/>
      <c r="EG33" s="278">
        <v>6</v>
      </c>
      <c r="EH33" s="417" t="s">
        <v>403</v>
      </c>
    </row>
    <row r="34" spans="1:138" s="267" customFormat="1" ht="13.5">
      <c r="A34" s="416" t="s">
        <v>358</v>
      </c>
      <c r="B34" s="416">
        <v>4422</v>
      </c>
      <c r="C34" s="416" t="s">
        <v>429</v>
      </c>
      <c r="D34" s="298">
        <f t="shared" si="4"/>
        <v>340</v>
      </c>
      <c r="E34" s="298">
        <f t="shared" si="5"/>
        <v>97</v>
      </c>
      <c r="F34" s="298">
        <f t="shared" si="5"/>
        <v>83</v>
      </c>
      <c r="G34" s="298">
        <f t="shared" si="5"/>
        <v>113</v>
      </c>
      <c r="H34" s="298">
        <f t="shared" si="5"/>
        <v>15</v>
      </c>
      <c r="I34" s="298">
        <f t="shared" si="5"/>
        <v>24</v>
      </c>
      <c r="J34" s="298">
        <f t="shared" si="5"/>
        <v>0</v>
      </c>
      <c r="K34" s="298">
        <f t="shared" si="6"/>
        <v>0</v>
      </c>
      <c r="L34" s="298">
        <f t="shared" si="6"/>
        <v>0</v>
      </c>
      <c r="M34" s="298">
        <f t="shared" si="6"/>
        <v>0</v>
      </c>
      <c r="N34" s="298">
        <f t="shared" si="7"/>
        <v>0</v>
      </c>
      <c r="O34" s="298">
        <f t="shared" si="7"/>
        <v>0</v>
      </c>
      <c r="P34" s="298">
        <f t="shared" si="8"/>
        <v>0</v>
      </c>
      <c r="Q34" s="298">
        <f t="shared" si="9"/>
        <v>8</v>
      </c>
      <c r="R34" s="298">
        <f t="shared" si="10"/>
        <v>99</v>
      </c>
      <c r="S34" s="278">
        <v>97</v>
      </c>
      <c r="T34" s="278"/>
      <c r="U34" s="278"/>
      <c r="V34" s="278"/>
      <c r="W34" s="278">
        <v>1</v>
      </c>
      <c r="X34" s="278"/>
      <c r="Y34" s="278"/>
      <c r="Z34" s="278"/>
      <c r="AA34" s="278">
        <v>1</v>
      </c>
      <c r="AB34" s="298">
        <f t="shared" si="11"/>
        <v>241</v>
      </c>
      <c r="AC34" s="298">
        <f t="shared" si="12"/>
        <v>0</v>
      </c>
      <c r="AD34" s="298">
        <f t="shared" si="12"/>
        <v>83</v>
      </c>
      <c r="AE34" s="298">
        <f t="shared" si="12"/>
        <v>113</v>
      </c>
      <c r="AF34" s="298">
        <f t="shared" si="12"/>
        <v>15</v>
      </c>
      <c r="AG34" s="298">
        <f t="shared" si="12"/>
        <v>23</v>
      </c>
      <c r="AH34" s="298">
        <f t="shared" si="12"/>
        <v>0</v>
      </c>
      <c r="AI34" s="298">
        <f t="shared" si="12"/>
        <v>0</v>
      </c>
      <c r="AJ34" s="298">
        <f t="shared" si="12"/>
        <v>0</v>
      </c>
      <c r="AK34" s="298">
        <f t="shared" si="13"/>
        <v>0</v>
      </c>
      <c r="AL34" s="298">
        <f t="shared" si="14"/>
        <v>0</v>
      </c>
      <c r="AM34" s="298">
        <f t="shared" si="14"/>
        <v>0</v>
      </c>
      <c r="AN34" s="298">
        <f t="shared" si="15"/>
        <v>0</v>
      </c>
      <c r="AO34" s="298">
        <f t="shared" si="16"/>
        <v>7</v>
      </c>
      <c r="AP34" s="298">
        <f t="shared" si="17"/>
        <v>0</v>
      </c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98">
        <f t="shared" si="18"/>
        <v>196</v>
      </c>
      <c r="BD34" s="278"/>
      <c r="BE34" s="278">
        <v>83</v>
      </c>
      <c r="BF34" s="278">
        <v>113</v>
      </c>
      <c r="BG34" s="278"/>
      <c r="BH34" s="278"/>
      <c r="BI34" s="278"/>
      <c r="BJ34" s="278"/>
      <c r="BK34" s="278"/>
      <c r="BL34" s="278"/>
      <c r="BM34" s="278"/>
      <c r="BN34" s="278"/>
      <c r="BO34" s="298">
        <f t="shared" si="19"/>
        <v>0</v>
      </c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98">
        <f t="shared" si="20"/>
        <v>0</v>
      </c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98">
        <f t="shared" si="21"/>
        <v>0</v>
      </c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8"/>
      <c r="CY34" s="298">
        <f t="shared" si="22"/>
        <v>0</v>
      </c>
      <c r="CZ34" s="278"/>
      <c r="DA34" s="278"/>
      <c r="DB34" s="278"/>
      <c r="DC34" s="278"/>
      <c r="DD34" s="278"/>
      <c r="DE34" s="278"/>
      <c r="DF34" s="278"/>
      <c r="DG34" s="278"/>
      <c r="DH34" s="278"/>
      <c r="DI34" s="278"/>
      <c r="DJ34" s="278"/>
      <c r="DK34" s="278"/>
      <c r="DL34" s="298">
        <f t="shared" si="23"/>
        <v>45</v>
      </c>
      <c r="DM34" s="278"/>
      <c r="DN34" s="278"/>
      <c r="DO34" s="278"/>
      <c r="DP34" s="278">
        <v>15</v>
      </c>
      <c r="DQ34" s="278">
        <v>23</v>
      </c>
      <c r="DR34" s="278"/>
      <c r="DS34" s="278"/>
      <c r="DT34" s="278"/>
      <c r="DU34" s="278"/>
      <c r="DV34" s="278"/>
      <c r="DW34" s="278">
        <v>7</v>
      </c>
      <c r="DX34" s="298">
        <f t="shared" si="24"/>
        <v>0</v>
      </c>
      <c r="DY34" s="278"/>
      <c r="DZ34" s="278"/>
      <c r="EA34" s="278"/>
      <c r="EB34" s="278"/>
      <c r="EC34" s="278"/>
      <c r="ED34" s="278"/>
      <c r="EE34" s="278"/>
      <c r="EF34" s="278"/>
      <c r="EG34" s="278"/>
      <c r="EH34" s="417"/>
    </row>
    <row r="35" spans="1:138" s="267" customFormat="1" ht="13.5">
      <c r="A35" s="416" t="s">
        <v>358</v>
      </c>
      <c r="B35" s="416">
        <v>4423</v>
      </c>
      <c r="C35" s="416" t="s">
        <v>430</v>
      </c>
      <c r="D35" s="298">
        <f t="shared" si="4"/>
        <v>3150</v>
      </c>
      <c r="E35" s="298">
        <f t="shared" si="5"/>
        <v>1998</v>
      </c>
      <c r="F35" s="298">
        <f t="shared" si="5"/>
        <v>357</v>
      </c>
      <c r="G35" s="298">
        <f t="shared" si="5"/>
        <v>357</v>
      </c>
      <c r="H35" s="298">
        <f t="shared" si="5"/>
        <v>97</v>
      </c>
      <c r="I35" s="298">
        <f t="shared" si="5"/>
        <v>278</v>
      </c>
      <c r="J35" s="298">
        <f t="shared" si="5"/>
        <v>47</v>
      </c>
      <c r="K35" s="298">
        <f t="shared" si="6"/>
        <v>0</v>
      </c>
      <c r="L35" s="298">
        <f t="shared" si="6"/>
        <v>0</v>
      </c>
      <c r="M35" s="298">
        <f t="shared" si="6"/>
        <v>0</v>
      </c>
      <c r="N35" s="298">
        <f t="shared" si="7"/>
        <v>0</v>
      </c>
      <c r="O35" s="298">
        <f t="shared" si="7"/>
        <v>0</v>
      </c>
      <c r="P35" s="298">
        <f t="shared" si="8"/>
        <v>0</v>
      </c>
      <c r="Q35" s="298">
        <f t="shared" si="9"/>
        <v>16</v>
      </c>
      <c r="R35" s="298">
        <f t="shared" si="10"/>
        <v>1464</v>
      </c>
      <c r="S35" s="278">
        <v>1261</v>
      </c>
      <c r="T35" s="278">
        <v>121</v>
      </c>
      <c r="U35" s="278">
        <v>34</v>
      </c>
      <c r="V35" s="278"/>
      <c r="W35" s="278"/>
      <c r="X35" s="278">
        <v>36</v>
      </c>
      <c r="Y35" s="278"/>
      <c r="Z35" s="278"/>
      <c r="AA35" s="278">
        <v>12</v>
      </c>
      <c r="AB35" s="298">
        <f t="shared" si="11"/>
        <v>1098</v>
      </c>
      <c r="AC35" s="298">
        <f t="shared" si="12"/>
        <v>174</v>
      </c>
      <c r="AD35" s="298">
        <f t="shared" si="12"/>
        <v>229</v>
      </c>
      <c r="AE35" s="298">
        <f t="shared" si="12"/>
        <v>316</v>
      </c>
      <c r="AF35" s="298">
        <f t="shared" si="12"/>
        <v>97</v>
      </c>
      <c r="AG35" s="298">
        <f t="shared" si="12"/>
        <v>278</v>
      </c>
      <c r="AH35" s="298">
        <f t="shared" si="12"/>
        <v>0</v>
      </c>
      <c r="AI35" s="298">
        <f t="shared" si="12"/>
        <v>0</v>
      </c>
      <c r="AJ35" s="298">
        <f t="shared" si="12"/>
        <v>0</v>
      </c>
      <c r="AK35" s="298">
        <f t="shared" si="13"/>
        <v>0</v>
      </c>
      <c r="AL35" s="298">
        <f t="shared" si="14"/>
        <v>0</v>
      </c>
      <c r="AM35" s="298">
        <f t="shared" si="14"/>
        <v>0</v>
      </c>
      <c r="AN35" s="298">
        <f t="shared" si="15"/>
        <v>0</v>
      </c>
      <c r="AO35" s="298">
        <f t="shared" si="16"/>
        <v>4</v>
      </c>
      <c r="AP35" s="298">
        <f t="shared" si="17"/>
        <v>0</v>
      </c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98">
        <f t="shared" si="18"/>
        <v>81</v>
      </c>
      <c r="BD35" s="278"/>
      <c r="BE35" s="278">
        <v>81</v>
      </c>
      <c r="BF35" s="278"/>
      <c r="BG35" s="278"/>
      <c r="BH35" s="278"/>
      <c r="BI35" s="278"/>
      <c r="BJ35" s="278"/>
      <c r="BK35" s="278"/>
      <c r="BL35" s="278"/>
      <c r="BM35" s="278"/>
      <c r="BN35" s="278"/>
      <c r="BO35" s="298">
        <f t="shared" si="19"/>
        <v>0</v>
      </c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98">
        <f t="shared" si="20"/>
        <v>0</v>
      </c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98">
        <f t="shared" si="21"/>
        <v>0</v>
      </c>
      <c r="CN35" s="278"/>
      <c r="CO35" s="278"/>
      <c r="CP35" s="278"/>
      <c r="CQ35" s="278"/>
      <c r="CR35" s="278"/>
      <c r="CS35" s="278"/>
      <c r="CT35" s="278"/>
      <c r="CU35" s="278"/>
      <c r="CV35" s="278"/>
      <c r="CW35" s="278"/>
      <c r="CX35" s="278"/>
      <c r="CY35" s="298">
        <f t="shared" si="22"/>
        <v>0</v>
      </c>
      <c r="CZ35" s="278"/>
      <c r="DA35" s="278"/>
      <c r="DB35" s="278"/>
      <c r="DC35" s="278"/>
      <c r="DD35" s="278"/>
      <c r="DE35" s="278"/>
      <c r="DF35" s="278"/>
      <c r="DG35" s="278"/>
      <c r="DH35" s="278"/>
      <c r="DI35" s="278"/>
      <c r="DJ35" s="278"/>
      <c r="DK35" s="278"/>
      <c r="DL35" s="298">
        <f t="shared" si="23"/>
        <v>1017</v>
      </c>
      <c r="DM35" s="278">
        <v>174</v>
      </c>
      <c r="DN35" s="278">
        <v>148</v>
      </c>
      <c r="DO35" s="278">
        <v>316</v>
      </c>
      <c r="DP35" s="278">
        <v>97</v>
      </c>
      <c r="DQ35" s="278">
        <v>278</v>
      </c>
      <c r="DR35" s="278"/>
      <c r="DS35" s="278"/>
      <c r="DT35" s="278"/>
      <c r="DU35" s="278"/>
      <c r="DV35" s="278"/>
      <c r="DW35" s="278">
        <v>4</v>
      </c>
      <c r="DX35" s="298">
        <f t="shared" si="24"/>
        <v>588</v>
      </c>
      <c r="DY35" s="278">
        <v>563</v>
      </c>
      <c r="DZ35" s="278">
        <v>7</v>
      </c>
      <c r="EA35" s="278">
        <v>7</v>
      </c>
      <c r="EB35" s="278"/>
      <c r="EC35" s="278"/>
      <c r="ED35" s="278">
        <v>11</v>
      </c>
      <c r="EE35" s="278"/>
      <c r="EF35" s="278"/>
      <c r="EG35" s="278"/>
      <c r="EH35" s="417" t="s">
        <v>403</v>
      </c>
    </row>
    <row r="36" spans="1:138" s="267" customFormat="1" ht="13.5">
      <c r="A36" s="416" t="s">
        <v>358</v>
      </c>
      <c r="B36" s="416">
        <v>4424</v>
      </c>
      <c r="C36" s="416" t="s">
        <v>431</v>
      </c>
      <c r="D36" s="298">
        <f t="shared" si="4"/>
        <v>346</v>
      </c>
      <c r="E36" s="298">
        <f t="shared" si="5"/>
        <v>181</v>
      </c>
      <c r="F36" s="298">
        <f t="shared" si="5"/>
        <v>56</v>
      </c>
      <c r="G36" s="298">
        <f t="shared" si="5"/>
        <v>76</v>
      </c>
      <c r="H36" s="298">
        <f t="shared" si="5"/>
        <v>13</v>
      </c>
      <c r="I36" s="298">
        <f t="shared" si="5"/>
        <v>11</v>
      </c>
      <c r="J36" s="298">
        <f t="shared" si="5"/>
        <v>0</v>
      </c>
      <c r="K36" s="298">
        <f t="shared" si="6"/>
        <v>0</v>
      </c>
      <c r="L36" s="298">
        <f t="shared" si="6"/>
        <v>0</v>
      </c>
      <c r="M36" s="298">
        <f t="shared" si="6"/>
        <v>0</v>
      </c>
      <c r="N36" s="298">
        <f t="shared" si="7"/>
        <v>0</v>
      </c>
      <c r="O36" s="298">
        <f t="shared" si="7"/>
        <v>0</v>
      </c>
      <c r="P36" s="298">
        <f t="shared" si="8"/>
        <v>0</v>
      </c>
      <c r="Q36" s="298">
        <f t="shared" si="9"/>
        <v>9</v>
      </c>
      <c r="R36" s="298">
        <f t="shared" si="10"/>
        <v>45</v>
      </c>
      <c r="S36" s="278">
        <v>43</v>
      </c>
      <c r="T36" s="278"/>
      <c r="U36" s="278"/>
      <c r="V36" s="278"/>
      <c r="W36" s="278"/>
      <c r="X36" s="278"/>
      <c r="Y36" s="278"/>
      <c r="Z36" s="278"/>
      <c r="AA36" s="278">
        <v>2</v>
      </c>
      <c r="AB36" s="298">
        <f t="shared" si="11"/>
        <v>146</v>
      </c>
      <c r="AC36" s="298">
        <f t="shared" si="12"/>
        <v>0</v>
      </c>
      <c r="AD36" s="298">
        <f t="shared" si="12"/>
        <v>54</v>
      </c>
      <c r="AE36" s="298">
        <f t="shared" si="12"/>
        <v>62</v>
      </c>
      <c r="AF36" s="298">
        <f t="shared" si="12"/>
        <v>13</v>
      </c>
      <c r="AG36" s="298">
        <f t="shared" si="12"/>
        <v>11</v>
      </c>
      <c r="AH36" s="298">
        <f t="shared" si="12"/>
        <v>0</v>
      </c>
      <c r="AI36" s="298">
        <f t="shared" si="12"/>
        <v>0</v>
      </c>
      <c r="AJ36" s="298">
        <f t="shared" si="12"/>
        <v>0</v>
      </c>
      <c r="AK36" s="298">
        <f t="shared" si="13"/>
        <v>0</v>
      </c>
      <c r="AL36" s="298">
        <f t="shared" si="14"/>
        <v>0</v>
      </c>
      <c r="AM36" s="298">
        <f t="shared" si="14"/>
        <v>0</v>
      </c>
      <c r="AN36" s="298">
        <f t="shared" si="15"/>
        <v>0</v>
      </c>
      <c r="AO36" s="298">
        <f t="shared" si="16"/>
        <v>6</v>
      </c>
      <c r="AP36" s="298">
        <f t="shared" si="17"/>
        <v>0</v>
      </c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98">
        <f t="shared" si="18"/>
        <v>116</v>
      </c>
      <c r="BD36" s="278"/>
      <c r="BE36" s="278">
        <v>54</v>
      </c>
      <c r="BF36" s="278">
        <v>62</v>
      </c>
      <c r="BG36" s="278"/>
      <c r="BH36" s="278"/>
      <c r="BI36" s="278"/>
      <c r="BJ36" s="278"/>
      <c r="BK36" s="278"/>
      <c r="BL36" s="278"/>
      <c r="BM36" s="278"/>
      <c r="BN36" s="278"/>
      <c r="BO36" s="298">
        <f t="shared" si="19"/>
        <v>0</v>
      </c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98">
        <f t="shared" si="20"/>
        <v>0</v>
      </c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98">
        <f t="shared" si="21"/>
        <v>0</v>
      </c>
      <c r="CN36" s="278"/>
      <c r="CO36" s="278"/>
      <c r="CP36" s="278"/>
      <c r="CQ36" s="278"/>
      <c r="CR36" s="278"/>
      <c r="CS36" s="278"/>
      <c r="CT36" s="278"/>
      <c r="CU36" s="278"/>
      <c r="CV36" s="278"/>
      <c r="CW36" s="278"/>
      <c r="CX36" s="278"/>
      <c r="CY36" s="298">
        <f t="shared" si="22"/>
        <v>0</v>
      </c>
      <c r="CZ36" s="278"/>
      <c r="DA36" s="278"/>
      <c r="DB36" s="278"/>
      <c r="DC36" s="278"/>
      <c r="DD36" s="278"/>
      <c r="DE36" s="278"/>
      <c r="DF36" s="278"/>
      <c r="DG36" s="278"/>
      <c r="DH36" s="278"/>
      <c r="DI36" s="278"/>
      <c r="DJ36" s="278"/>
      <c r="DK36" s="278"/>
      <c r="DL36" s="298">
        <f t="shared" si="23"/>
        <v>30</v>
      </c>
      <c r="DM36" s="278"/>
      <c r="DN36" s="278"/>
      <c r="DO36" s="278"/>
      <c r="DP36" s="278">
        <v>13</v>
      </c>
      <c r="DQ36" s="278">
        <v>11</v>
      </c>
      <c r="DR36" s="278"/>
      <c r="DS36" s="278"/>
      <c r="DT36" s="278"/>
      <c r="DU36" s="278"/>
      <c r="DV36" s="278"/>
      <c r="DW36" s="278">
        <v>6</v>
      </c>
      <c r="DX36" s="298">
        <f t="shared" si="24"/>
        <v>155</v>
      </c>
      <c r="DY36" s="278">
        <v>138</v>
      </c>
      <c r="DZ36" s="278">
        <v>2</v>
      </c>
      <c r="EA36" s="278">
        <v>14</v>
      </c>
      <c r="EB36" s="278"/>
      <c r="EC36" s="278"/>
      <c r="ED36" s="278"/>
      <c r="EE36" s="278"/>
      <c r="EF36" s="278"/>
      <c r="EG36" s="278">
        <v>1</v>
      </c>
      <c r="EH36" s="417" t="s">
        <v>403</v>
      </c>
    </row>
    <row r="37" spans="1:138" s="267" customFormat="1" ht="13.5">
      <c r="A37" s="416" t="s">
        <v>358</v>
      </c>
      <c r="B37" s="416">
        <v>4444</v>
      </c>
      <c r="C37" s="416" t="s">
        <v>432</v>
      </c>
      <c r="D37" s="298">
        <f t="shared" si="4"/>
        <v>334</v>
      </c>
      <c r="E37" s="298">
        <f t="shared" si="5"/>
        <v>151</v>
      </c>
      <c r="F37" s="298">
        <f t="shared" si="5"/>
        <v>72</v>
      </c>
      <c r="G37" s="298">
        <f t="shared" si="5"/>
        <v>91</v>
      </c>
      <c r="H37" s="298">
        <f t="shared" si="5"/>
        <v>8</v>
      </c>
      <c r="I37" s="298">
        <f t="shared" si="5"/>
        <v>12</v>
      </c>
      <c r="J37" s="298">
        <f t="shared" si="5"/>
        <v>0</v>
      </c>
      <c r="K37" s="298">
        <f t="shared" si="6"/>
        <v>0</v>
      </c>
      <c r="L37" s="298">
        <f t="shared" si="6"/>
        <v>0</v>
      </c>
      <c r="M37" s="298">
        <f t="shared" si="6"/>
        <v>0</v>
      </c>
      <c r="N37" s="298">
        <f t="shared" si="7"/>
        <v>0</v>
      </c>
      <c r="O37" s="298">
        <f t="shared" si="7"/>
        <v>0</v>
      </c>
      <c r="P37" s="298">
        <f t="shared" si="8"/>
        <v>0</v>
      </c>
      <c r="Q37" s="298">
        <f t="shared" si="9"/>
        <v>0</v>
      </c>
      <c r="R37" s="298">
        <f t="shared" si="10"/>
        <v>0</v>
      </c>
      <c r="S37" s="278"/>
      <c r="T37" s="278"/>
      <c r="U37" s="278"/>
      <c r="V37" s="278"/>
      <c r="W37" s="278"/>
      <c r="X37" s="278"/>
      <c r="Y37" s="278"/>
      <c r="Z37" s="278"/>
      <c r="AA37" s="278"/>
      <c r="AB37" s="298">
        <f t="shared" si="11"/>
        <v>334</v>
      </c>
      <c r="AC37" s="298">
        <f t="shared" si="12"/>
        <v>151</v>
      </c>
      <c r="AD37" s="298">
        <f t="shared" si="12"/>
        <v>72</v>
      </c>
      <c r="AE37" s="298">
        <f t="shared" si="12"/>
        <v>91</v>
      </c>
      <c r="AF37" s="298">
        <f t="shared" si="12"/>
        <v>8</v>
      </c>
      <c r="AG37" s="298">
        <f t="shared" si="12"/>
        <v>12</v>
      </c>
      <c r="AH37" s="298">
        <f t="shared" si="12"/>
        <v>0</v>
      </c>
      <c r="AI37" s="298">
        <f t="shared" si="12"/>
        <v>0</v>
      </c>
      <c r="AJ37" s="298">
        <f t="shared" si="12"/>
        <v>0</v>
      </c>
      <c r="AK37" s="298">
        <f t="shared" si="13"/>
        <v>0</v>
      </c>
      <c r="AL37" s="298">
        <f t="shared" si="14"/>
        <v>0</v>
      </c>
      <c r="AM37" s="298">
        <f t="shared" si="14"/>
        <v>0</v>
      </c>
      <c r="AN37" s="298">
        <f t="shared" si="15"/>
        <v>0</v>
      </c>
      <c r="AO37" s="298">
        <f t="shared" si="16"/>
        <v>0</v>
      </c>
      <c r="AP37" s="298">
        <f t="shared" si="17"/>
        <v>0</v>
      </c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98">
        <f t="shared" si="18"/>
        <v>157</v>
      </c>
      <c r="BD37" s="278"/>
      <c r="BE37" s="278">
        <v>46</v>
      </c>
      <c r="BF37" s="278">
        <v>91</v>
      </c>
      <c r="BG37" s="278">
        <v>8</v>
      </c>
      <c r="BH37" s="278">
        <v>12</v>
      </c>
      <c r="BI37" s="278"/>
      <c r="BJ37" s="278"/>
      <c r="BK37" s="278"/>
      <c r="BL37" s="278"/>
      <c r="BM37" s="278"/>
      <c r="BN37" s="278"/>
      <c r="BO37" s="298">
        <f t="shared" si="19"/>
        <v>0</v>
      </c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98">
        <f t="shared" si="20"/>
        <v>0</v>
      </c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98">
        <f t="shared" si="21"/>
        <v>0</v>
      </c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CX37" s="278"/>
      <c r="CY37" s="298">
        <f t="shared" si="22"/>
        <v>0</v>
      </c>
      <c r="CZ37" s="278"/>
      <c r="DA37" s="278"/>
      <c r="DB37" s="278"/>
      <c r="DC37" s="278"/>
      <c r="DD37" s="278"/>
      <c r="DE37" s="278"/>
      <c r="DF37" s="278"/>
      <c r="DG37" s="278"/>
      <c r="DH37" s="278"/>
      <c r="DI37" s="278"/>
      <c r="DJ37" s="278"/>
      <c r="DK37" s="278"/>
      <c r="DL37" s="298">
        <f t="shared" si="23"/>
        <v>177</v>
      </c>
      <c r="DM37" s="278">
        <v>151</v>
      </c>
      <c r="DN37" s="278">
        <v>26</v>
      </c>
      <c r="DO37" s="278"/>
      <c r="DP37" s="278"/>
      <c r="DQ37" s="278"/>
      <c r="DR37" s="278"/>
      <c r="DS37" s="278"/>
      <c r="DT37" s="278"/>
      <c r="DU37" s="278"/>
      <c r="DV37" s="278"/>
      <c r="DW37" s="278"/>
      <c r="DX37" s="298">
        <f t="shared" si="24"/>
        <v>0</v>
      </c>
      <c r="DY37" s="278"/>
      <c r="DZ37" s="278"/>
      <c r="EA37" s="278"/>
      <c r="EB37" s="278"/>
      <c r="EC37" s="278"/>
      <c r="ED37" s="278"/>
      <c r="EE37" s="278"/>
      <c r="EF37" s="278"/>
      <c r="EG37" s="278"/>
      <c r="EH37" s="417" t="s">
        <v>403</v>
      </c>
    </row>
    <row r="38" spans="1:138" s="267" customFormat="1" ht="13.5">
      <c r="A38" s="416" t="s">
        <v>358</v>
      </c>
      <c r="B38" s="416">
        <v>4445</v>
      </c>
      <c r="C38" s="416" t="s">
        <v>433</v>
      </c>
      <c r="D38" s="298">
        <f t="shared" si="4"/>
        <v>1388</v>
      </c>
      <c r="E38" s="298">
        <f t="shared" si="5"/>
        <v>609</v>
      </c>
      <c r="F38" s="298">
        <f t="shared" si="5"/>
        <v>296</v>
      </c>
      <c r="G38" s="298">
        <f t="shared" si="5"/>
        <v>387</v>
      </c>
      <c r="H38" s="298">
        <f t="shared" si="5"/>
        <v>48</v>
      </c>
      <c r="I38" s="298">
        <f t="shared" si="5"/>
        <v>47</v>
      </c>
      <c r="J38" s="298">
        <f t="shared" si="5"/>
        <v>1</v>
      </c>
      <c r="K38" s="298">
        <f t="shared" si="6"/>
        <v>0</v>
      </c>
      <c r="L38" s="298">
        <f t="shared" si="6"/>
        <v>0</v>
      </c>
      <c r="M38" s="298">
        <f t="shared" si="6"/>
        <v>0</v>
      </c>
      <c r="N38" s="298">
        <f t="shared" si="7"/>
        <v>0</v>
      </c>
      <c r="O38" s="298">
        <f t="shared" si="7"/>
        <v>0</v>
      </c>
      <c r="P38" s="298">
        <f t="shared" si="8"/>
        <v>0</v>
      </c>
      <c r="Q38" s="298">
        <f t="shared" si="9"/>
        <v>0</v>
      </c>
      <c r="R38" s="298">
        <f t="shared" si="10"/>
        <v>0</v>
      </c>
      <c r="S38" s="278"/>
      <c r="T38" s="278"/>
      <c r="U38" s="278"/>
      <c r="V38" s="278"/>
      <c r="W38" s="278"/>
      <c r="X38" s="278"/>
      <c r="Y38" s="278"/>
      <c r="Z38" s="278"/>
      <c r="AA38" s="278"/>
      <c r="AB38" s="298">
        <f t="shared" si="11"/>
        <v>1137</v>
      </c>
      <c r="AC38" s="298">
        <f t="shared" si="12"/>
        <v>430</v>
      </c>
      <c r="AD38" s="298">
        <f t="shared" si="12"/>
        <v>277</v>
      </c>
      <c r="AE38" s="298">
        <f t="shared" si="12"/>
        <v>335</v>
      </c>
      <c r="AF38" s="298">
        <f t="shared" si="12"/>
        <v>48</v>
      </c>
      <c r="AG38" s="298">
        <f t="shared" si="12"/>
        <v>47</v>
      </c>
      <c r="AH38" s="298">
        <f t="shared" si="12"/>
        <v>0</v>
      </c>
      <c r="AI38" s="298">
        <f t="shared" si="12"/>
        <v>0</v>
      </c>
      <c r="AJ38" s="298">
        <f t="shared" si="12"/>
        <v>0</v>
      </c>
      <c r="AK38" s="298">
        <f t="shared" si="13"/>
        <v>0</v>
      </c>
      <c r="AL38" s="298">
        <f t="shared" si="14"/>
        <v>0</v>
      </c>
      <c r="AM38" s="298">
        <f t="shared" si="14"/>
        <v>0</v>
      </c>
      <c r="AN38" s="298">
        <f t="shared" si="15"/>
        <v>0</v>
      </c>
      <c r="AO38" s="298">
        <f t="shared" si="16"/>
        <v>0</v>
      </c>
      <c r="AP38" s="298">
        <f t="shared" si="17"/>
        <v>0</v>
      </c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98">
        <f t="shared" si="18"/>
        <v>620</v>
      </c>
      <c r="BD38" s="278"/>
      <c r="BE38" s="278">
        <v>190</v>
      </c>
      <c r="BF38" s="278">
        <v>335</v>
      </c>
      <c r="BG38" s="278">
        <v>48</v>
      </c>
      <c r="BH38" s="278">
        <v>47</v>
      </c>
      <c r="BI38" s="278"/>
      <c r="BJ38" s="278"/>
      <c r="BK38" s="278"/>
      <c r="BL38" s="278"/>
      <c r="BM38" s="278"/>
      <c r="BN38" s="278"/>
      <c r="BO38" s="298">
        <f t="shared" si="19"/>
        <v>0</v>
      </c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98">
        <f t="shared" si="20"/>
        <v>0</v>
      </c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98">
        <f t="shared" si="21"/>
        <v>0</v>
      </c>
      <c r="CN38" s="278"/>
      <c r="CO38" s="278"/>
      <c r="CP38" s="278"/>
      <c r="CQ38" s="278"/>
      <c r="CR38" s="278"/>
      <c r="CS38" s="278"/>
      <c r="CT38" s="278"/>
      <c r="CU38" s="278"/>
      <c r="CV38" s="278"/>
      <c r="CW38" s="278"/>
      <c r="CX38" s="278"/>
      <c r="CY38" s="298">
        <f t="shared" si="22"/>
        <v>0</v>
      </c>
      <c r="CZ38" s="278"/>
      <c r="DA38" s="278"/>
      <c r="DB38" s="278"/>
      <c r="DC38" s="278"/>
      <c r="DD38" s="278"/>
      <c r="DE38" s="278"/>
      <c r="DF38" s="278"/>
      <c r="DG38" s="278"/>
      <c r="DH38" s="278"/>
      <c r="DI38" s="278"/>
      <c r="DJ38" s="278"/>
      <c r="DK38" s="278"/>
      <c r="DL38" s="298">
        <f t="shared" si="23"/>
        <v>517</v>
      </c>
      <c r="DM38" s="278">
        <v>430</v>
      </c>
      <c r="DN38" s="278">
        <v>87</v>
      </c>
      <c r="DO38" s="278"/>
      <c r="DP38" s="278"/>
      <c r="DQ38" s="278"/>
      <c r="DR38" s="278"/>
      <c r="DS38" s="278"/>
      <c r="DT38" s="278"/>
      <c r="DU38" s="278"/>
      <c r="DV38" s="278"/>
      <c r="DW38" s="278"/>
      <c r="DX38" s="298">
        <f t="shared" si="24"/>
        <v>251</v>
      </c>
      <c r="DY38" s="278">
        <v>179</v>
      </c>
      <c r="DZ38" s="278">
        <v>19</v>
      </c>
      <c r="EA38" s="278">
        <v>52</v>
      </c>
      <c r="EB38" s="278"/>
      <c r="EC38" s="278"/>
      <c r="ED38" s="278">
        <v>1</v>
      </c>
      <c r="EE38" s="278"/>
      <c r="EF38" s="278"/>
      <c r="EG38" s="278"/>
      <c r="EH38" s="417" t="s">
        <v>403</v>
      </c>
    </row>
    <row r="39" spans="1:138" s="267" customFormat="1" ht="13.5">
      <c r="A39" s="416" t="s">
        <v>358</v>
      </c>
      <c r="B39" s="416">
        <v>4501</v>
      </c>
      <c r="C39" s="416" t="s">
        <v>434</v>
      </c>
      <c r="D39" s="298">
        <f t="shared" si="4"/>
        <v>705</v>
      </c>
      <c r="E39" s="298">
        <f t="shared" si="5"/>
        <v>307</v>
      </c>
      <c r="F39" s="298">
        <f t="shared" si="5"/>
        <v>146</v>
      </c>
      <c r="G39" s="298">
        <f t="shared" si="5"/>
        <v>185</v>
      </c>
      <c r="H39" s="298">
        <f t="shared" si="5"/>
        <v>22</v>
      </c>
      <c r="I39" s="298">
        <f t="shared" si="5"/>
        <v>41</v>
      </c>
      <c r="J39" s="298">
        <f t="shared" si="5"/>
        <v>4</v>
      </c>
      <c r="K39" s="298">
        <f t="shared" si="6"/>
        <v>0</v>
      </c>
      <c r="L39" s="298">
        <f t="shared" si="6"/>
        <v>0</v>
      </c>
      <c r="M39" s="298">
        <f t="shared" si="6"/>
        <v>0</v>
      </c>
      <c r="N39" s="298">
        <f t="shared" si="7"/>
        <v>0</v>
      </c>
      <c r="O39" s="298">
        <f t="shared" si="7"/>
        <v>0</v>
      </c>
      <c r="P39" s="298">
        <f t="shared" si="8"/>
        <v>0</v>
      </c>
      <c r="Q39" s="298">
        <f t="shared" si="9"/>
        <v>0</v>
      </c>
      <c r="R39" s="298">
        <f t="shared" si="10"/>
        <v>0</v>
      </c>
      <c r="S39" s="278"/>
      <c r="T39" s="278"/>
      <c r="U39" s="278"/>
      <c r="V39" s="278"/>
      <c r="W39" s="278"/>
      <c r="X39" s="278"/>
      <c r="Y39" s="278"/>
      <c r="Z39" s="278"/>
      <c r="AA39" s="278"/>
      <c r="AB39" s="298">
        <f t="shared" si="11"/>
        <v>705</v>
      </c>
      <c r="AC39" s="298">
        <f t="shared" si="12"/>
        <v>307</v>
      </c>
      <c r="AD39" s="298">
        <f t="shared" si="12"/>
        <v>146</v>
      </c>
      <c r="AE39" s="298">
        <f t="shared" si="12"/>
        <v>185</v>
      </c>
      <c r="AF39" s="298">
        <f t="shared" si="12"/>
        <v>22</v>
      </c>
      <c r="AG39" s="298">
        <f t="shared" si="12"/>
        <v>41</v>
      </c>
      <c r="AH39" s="298">
        <f t="shared" si="12"/>
        <v>4</v>
      </c>
      <c r="AI39" s="298">
        <f t="shared" si="12"/>
        <v>0</v>
      </c>
      <c r="AJ39" s="298">
        <f>SUM(AX39,BK39,BW39,CI39,CU39,DG39,DT39)</f>
        <v>0</v>
      </c>
      <c r="AK39" s="298">
        <f t="shared" si="13"/>
        <v>0</v>
      </c>
      <c r="AL39" s="298">
        <f t="shared" si="14"/>
        <v>0</v>
      </c>
      <c r="AM39" s="298">
        <f t="shared" si="14"/>
        <v>0</v>
      </c>
      <c r="AN39" s="298">
        <f t="shared" si="15"/>
        <v>0</v>
      </c>
      <c r="AO39" s="298">
        <f t="shared" si="16"/>
        <v>0</v>
      </c>
      <c r="AP39" s="298">
        <f t="shared" si="17"/>
        <v>0</v>
      </c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98">
        <f t="shared" si="18"/>
        <v>353</v>
      </c>
      <c r="BD39" s="278"/>
      <c r="BE39" s="278">
        <v>105</v>
      </c>
      <c r="BF39" s="278">
        <v>185</v>
      </c>
      <c r="BG39" s="278">
        <v>22</v>
      </c>
      <c r="BH39" s="278">
        <v>41</v>
      </c>
      <c r="BI39" s="278"/>
      <c r="BJ39" s="278"/>
      <c r="BK39" s="278"/>
      <c r="BL39" s="278"/>
      <c r="BM39" s="278"/>
      <c r="BN39" s="278"/>
      <c r="BO39" s="298">
        <f t="shared" si="19"/>
        <v>0</v>
      </c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98">
        <f t="shared" si="20"/>
        <v>0</v>
      </c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98">
        <f t="shared" si="21"/>
        <v>0</v>
      </c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98">
        <f t="shared" si="22"/>
        <v>0</v>
      </c>
      <c r="CZ39" s="278"/>
      <c r="DA39" s="278"/>
      <c r="DB39" s="278"/>
      <c r="DC39" s="278"/>
      <c r="DD39" s="278"/>
      <c r="DE39" s="278"/>
      <c r="DF39" s="278"/>
      <c r="DG39" s="278"/>
      <c r="DH39" s="278"/>
      <c r="DI39" s="278"/>
      <c r="DJ39" s="278"/>
      <c r="DK39" s="278"/>
      <c r="DL39" s="298">
        <f t="shared" si="23"/>
        <v>352</v>
      </c>
      <c r="DM39" s="278">
        <v>307</v>
      </c>
      <c r="DN39" s="278">
        <v>41</v>
      </c>
      <c r="DO39" s="278"/>
      <c r="DP39" s="278"/>
      <c r="DQ39" s="278"/>
      <c r="DR39" s="278">
        <v>4</v>
      </c>
      <c r="DS39" s="278"/>
      <c r="DT39" s="278"/>
      <c r="DU39" s="278"/>
      <c r="DV39" s="278"/>
      <c r="DW39" s="278"/>
      <c r="DX39" s="298">
        <f t="shared" si="24"/>
        <v>0</v>
      </c>
      <c r="DY39" s="278"/>
      <c r="DZ39" s="278"/>
      <c r="EA39" s="278"/>
      <c r="EB39" s="278"/>
      <c r="EC39" s="278"/>
      <c r="ED39" s="278"/>
      <c r="EE39" s="278"/>
      <c r="EF39" s="278"/>
      <c r="EG39" s="278"/>
      <c r="EH39" s="417" t="s">
        <v>403</v>
      </c>
    </row>
    <row r="40" spans="1:138" s="267" customFormat="1" ht="13.5">
      <c r="A40" s="416" t="s">
        <v>358</v>
      </c>
      <c r="B40" s="416">
        <v>4505</v>
      </c>
      <c r="C40" s="416" t="s">
        <v>435</v>
      </c>
      <c r="D40" s="298">
        <f t="shared" si="4"/>
        <v>1137</v>
      </c>
      <c r="E40" s="298">
        <f t="shared" si="5"/>
        <v>564</v>
      </c>
      <c r="F40" s="298">
        <f t="shared" si="5"/>
        <v>224</v>
      </c>
      <c r="G40" s="298">
        <f t="shared" si="5"/>
        <v>263</v>
      </c>
      <c r="H40" s="298">
        <f t="shared" si="5"/>
        <v>34</v>
      </c>
      <c r="I40" s="298">
        <f t="shared" si="5"/>
        <v>47</v>
      </c>
      <c r="J40" s="298">
        <f t="shared" si="5"/>
        <v>5</v>
      </c>
      <c r="K40" s="298">
        <f t="shared" si="6"/>
        <v>0</v>
      </c>
      <c r="L40" s="298">
        <f t="shared" si="6"/>
        <v>0</v>
      </c>
      <c r="M40" s="298">
        <f t="shared" si="6"/>
        <v>0</v>
      </c>
      <c r="N40" s="298">
        <f t="shared" si="7"/>
        <v>0</v>
      </c>
      <c r="O40" s="298">
        <f t="shared" si="7"/>
        <v>0</v>
      </c>
      <c r="P40" s="298">
        <f t="shared" si="8"/>
        <v>0</v>
      </c>
      <c r="Q40" s="298">
        <f t="shared" si="9"/>
        <v>0</v>
      </c>
      <c r="R40" s="298">
        <f t="shared" si="10"/>
        <v>0</v>
      </c>
      <c r="S40" s="278"/>
      <c r="T40" s="278"/>
      <c r="U40" s="278"/>
      <c r="V40" s="278"/>
      <c r="W40" s="278"/>
      <c r="X40" s="278"/>
      <c r="Y40" s="278"/>
      <c r="Z40" s="278"/>
      <c r="AA40" s="278"/>
      <c r="AB40" s="298">
        <f t="shared" si="11"/>
        <v>1036</v>
      </c>
      <c r="AC40" s="298">
        <f aca="true" t="shared" si="25" ref="AC40:AI43">SUM(AQ40,BD40,BP40,CB40,CN40,CZ40,DM40)</f>
        <v>469</v>
      </c>
      <c r="AD40" s="298">
        <f t="shared" si="25"/>
        <v>221</v>
      </c>
      <c r="AE40" s="298">
        <f t="shared" si="25"/>
        <v>260</v>
      </c>
      <c r="AF40" s="298">
        <f t="shared" si="25"/>
        <v>34</v>
      </c>
      <c r="AG40" s="298">
        <f t="shared" si="25"/>
        <v>47</v>
      </c>
      <c r="AH40" s="298">
        <f t="shared" si="25"/>
        <v>5</v>
      </c>
      <c r="AI40" s="298">
        <f t="shared" si="25"/>
        <v>0</v>
      </c>
      <c r="AJ40" s="298">
        <f>SUM(AX40,BK40,BW40,CI40,CU40,DG40,DT40)</f>
        <v>0</v>
      </c>
      <c r="AK40" s="298">
        <f t="shared" si="13"/>
        <v>0</v>
      </c>
      <c r="AL40" s="298">
        <f t="shared" si="14"/>
        <v>0</v>
      </c>
      <c r="AM40" s="298">
        <f t="shared" si="14"/>
        <v>0</v>
      </c>
      <c r="AN40" s="298">
        <f t="shared" si="15"/>
        <v>0</v>
      </c>
      <c r="AO40" s="298">
        <f t="shared" si="16"/>
        <v>0</v>
      </c>
      <c r="AP40" s="298">
        <f t="shared" si="17"/>
        <v>0</v>
      </c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98">
        <f t="shared" si="18"/>
        <v>498</v>
      </c>
      <c r="BD40" s="278"/>
      <c r="BE40" s="278">
        <v>157</v>
      </c>
      <c r="BF40" s="278">
        <v>260</v>
      </c>
      <c r="BG40" s="278">
        <v>34</v>
      </c>
      <c r="BH40" s="278">
        <v>47</v>
      </c>
      <c r="BI40" s="278"/>
      <c r="BJ40" s="278"/>
      <c r="BK40" s="278"/>
      <c r="BL40" s="278"/>
      <c r="BM40" s="278"/>
      <c r="BN40" s="278"/>
      <c r="BO40" s="298">
        <f t="shared" si="19"/>
        <v>0</v>
      </c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98">
        <f t="shared" si="20"/>
        <v>0</v>
      </c>
      <c r="CB40" s="278"/>
      <c r="CC40" s="278"/>
      <c r="CD40" s="278"/>
      <c r="CE40" s="278"/>
      <c r="CF40" s="278"/>
      <c r="CG40" s="278"/>
      <c r="CH40" s="278"/>
      <c r="CI40" s="278"/>
      <c r="CJ40" s="278"/>
      <c r="CK40" s="278"/>
      <c r="CL40" s="278"/>
      <c r="CM40" s="298">
        <f t="shared" si="21"/>
        <v>0</v>
      </c>
      <c r="CN40" s="278"/>
      <c r="CO40" s="278"/>
      <c r="CP40" s="278"/>
      <c r="CQ40" s="278"/>
      <c r="CR40" s="278"/>
      <c r="CS40" s="278"/>
      <c r="CT40" s="278"/>
      <c r="CU40" s="278"/>
      <c r="CV40" s="278"/>
      <c r="CW40" s="278"/>
      <c r="CX40" s="278"/>
      <c r="CY40" s="298">
        <f t="shared" si="22"/>
        <v>0</v>
      </c>
      <c r="CZ40" s="278"/>
      <c r="DA40" s="278"/>
      <c r="DB40" s="278"/>
      <c r="DC40" s="278"/>
      <c r="DD40" s="278"/>
      <c r="DE40" s="278"/>
      <c r="DF40" s="278"/>
      <c r="DG40" s="278"/>
      <c r="DH40" s="278"/>
      <c r="DI40" s="278"/>
      <c r="DJ40" s="278"/>
      <c r="DK40" s="278"/>
      <c r="DL40" s="298">
        <f t="shared" si="23"/>
        <v>538</v>
      </c>
      <c r="DM40" s="278">
        <v>469</v>
      </c>
      <c r="DN40" s="278">
        <v>64</v>
      </c>
      <c r="DO40" s="278"/>
      <c r="DP40" s="278"/>
      <c r="DQ40" s="278"/>
      <c r="DR40" s="278">
        <v>5</v>
      </c>
      <c r="DS40" s="278"/>
      <c r="DT40" s="278"/>
      <c r="DU40" s="278"/>
      <c r="DV40" s="278"/>
      <c r="DW40" s="278"/>
      <c r="DX40" s="298">
        <f t="shared" si="24"/>
        <v>101</v>
      </c>
      <c r="DY40" s="278">
        <v>95</v>
      </c>
      <c r="DZ40" s="278">
        <v>3</v>
      </c>
      <c r="EA40" s="278">
        <v>3</v>
      </c>
      <c r="EB40" s="278"/>
      <c r="EC40" s="278"/>
      <c r="ED40" s="278"/>
      <c r="EE40" s="278"/>
      <c r="EF40" s="278"/>
      <c r="EG40" s="278"/>
      <c r="EH40" s="417" t="s">
        <v>403</v>
      </c>
    </row>
    <row r="41" spans="1:138" s="267" customFormat="1" ht="13.5">
      <c r="A41" s="416" t="s">
        <v>358</v>
      </c>
      <c r="B41" s="416">
        <v>4581</v>
      </c>
      <c r="C41" s="416" t="s">
        <v>436</v>
      </c>
      <c r="D41" s="298">
        <f t="shared" si="4"/>
        <v>852</v>
      </c>
      <c r="E41" s="298">
        <f t="shared" si="5"/>
        <v>327</v>
      </c>
      <c r="F41" s="298">
        <f t="shared" si="5"/>
        <v>246</v>
      </c>
      <c r="G41" s="298">
        <f t="shared" si="5"/>
        <v>138</v>
      </c>
      <c r="H41" s="298">
        <f t="shared" si="5"/>
        <v>22</v>
      </c>
      <c r="I41" s="298">
        <f t="shared" si="5"/>
        <v>5</v>
      </c>
      <c r="J41" s="298">
        <f t="shared" si="5"/>
        <v>8</v>
      </c>
      <c r="K41" s="298">
        <f t="shared" si="6"/>
        <v>0</v>
      </c>
      <c r="L41" s="298">
        <f t="shared" si="6"/>
        <v>0</v>
      </c>
      <c r="M41" s="298">
        <f t="shared" si="6"/>
        <v>0</v>
      </c>
      <c r="N41" s="298">
        <f t="shared" si="7"/>
        <v>0</v>
      </c>
      <c r="O41" s="298">
        <f t="shared" si="7"/>
        <v>0</v>
      </c>
      <c r="P41" s="298">
        <f t="shared" si="8"/>
        <v>0</v>
      </c>
      <c r="Q41" s="298">
        <f t="shared" si="9"/>
        <v>106</v>
      </c>
      <c r="R41" s="298">
        <f t="shared" si="10"/>
        <v>0</v>
      </c>
      <c r="S41" s="278"/>
      <c r="T41" s="278"/>
      <c r="U41" s="278"/>
      <c r="V41" s="278"/>
      <c r="W41" s="278"/>
      <c r="X41" s="278"/>
      <c r="Y41" s="278"/>
      <c r="Z41" s="278"/>
      <c r="AA41" s="278"/>
      <c r="AB41" s="298">
        <f t="shared" si="11"/>
        <v>852</v>
      </c>
      <c r="AC41" s="298">
        <f t="shared" si="25"/>
        <v>327</v>
      </c>
      <c r="AD41" s="298">
        <f t="shared" si="25"/>
        <v>246</v>
      </c>
      <c r="AE41" s="298">
        <f t="shared" si="25"/>
        <v>138</v>
      </c>
      <c r="AF41" s="298">
        <f t="shared" si="25"/>
        <v>22</v>
      </c>
      <c r="AG41" s="298">
        <f t="shared" si="25"/>
        <v>5</v>
      </c>
      <c r="AH41" s="298">
        <f t="shared" si="25"/>
        <v>8</v>
      </c>
      <c r="AI41" s="298">
        <f t="shared" si="25"/>
        <v>0</v>
      </c>
      <c r="AJ41" s="298">
        <f>SUM(AX41,BK41,BW41,CI41,CU41,DG41,DT41)</f>
        <v>0</v>
      </c>
      <c r="AK41" s="298">
        <f t="shared" si="13"/>
        <v>0</v>
      </c>
      <c r="AL41" s="298">
        <f t="shared" si="14"/>
        <v>0</v>
      </c>
      <c r="AM41" s="298">
        <f t="shared" si="14"/>
        <v>0</v>
      </c>
      <c r="AN41" s="298">
        <f t="shared" si="15"/>
        <v>0</v>
      </c>
      <c r="AO41" s="298">
        <f t="shared" si="16"/>
        <v>106</v>
      </c>
      <c r="AP41" s="298">
        <f t="shared" si="17"/>
        <v>114</v>
      </c>
      <c r="AQ41" s="278"/>
      <c r="AR41" s="278">
        <v>13</v>
      </c>
      <c r="AS41" s="278"/>
      <c r="AT41" s="278"/>
      <c r="AU41" s="278"/>
      <c r="AV41" s="278"/>
      <c r="AW41" s="278"/>
      <c r="AX41" s="278"/>
      <c r="AY41" s="278"/>
      <c r="AZ41" s="278"/>
      <c r="BA41" s="278"/>
      <c r="BB41" s="278">
        <v>101</v>
      </c>
      <c r="BC41" s="298">
        <f t="shared" si="18"/>
        <v>0</v>
      </c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98">
        <f t="shared" si="19"/>
        <v>0</v>
      </c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98">
        <f t="shared" si="20"/>
        <v>0</v>
      </c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98">
        <f t="shared" si="21"/>
        <v>0</v>
      </c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98">
        <f t="shared" si="22"/>
        <v>0</v>
      </c>
      <c r="CZ41" s="278"/>
      <c r="DA41" s="278"/>
      <c r="DB41" s="278"/>
      <c r="DC41" s="278"/>
      <c r="DD41" s="278"/>
      <c r="DE41" s="278"/>
      <c r="DF41" s="278"/>
      <c r="DG41" s="278"/>
      <c r="DH41" s="278"/>
      <c r="DI41" s="278"/>
      <c r="DJ41" s="278"/>
      <c r="DK41" s="278"/>
      <c r="DL41" s="298">
        <f t="shared" si="23"/>
        <v>738</v>
      </c>
      <c r="DM41" s="278">
        <v>327</v>
      </c>
      <c r="DN41" s="278">
        <v>233</v>
      </c>
      <c r="DO41" s="278">
        <v>138</v>
      </c>
      <c r="DP41" s="278">
        <v>22</v>
      </c>
      <c r="DQ41" s="278">
        <v>5</v>
      </c>
      <c r="DR41" s="278">
        <v>8</v>
      </c>
      <c r="DS41" s="278"/>
      <c r="DT41" s="278"/>
      <c r="DU41" s="278"/>
      <c r="DV41" s="278"/>
      <c r="DW41" s="278">
        <v>5</v>
      </c>
      <c r="DX41" s="298">
        <f t="shared" si="24"/>
        <v>0</v>
      </c>
      <c r="DY41" s="278"/>
      <c r="DZ41" s="278"/>
      <c r="EA41" s="278"/>
      <c r="EB41" s="278"/>
      <c r="EC41" s="278"/>
      <c r="ED41" s="278"/>
      <c r="EE41" s="278"/>
      <c r="EF41" s="278"/>
      <c r="EG41" s="278"/>
      <c r="EH41" s="417" t="s">
        <v>403</v>
      </c>
    </row>
    <row r="42" spans="1:138" s="267" customFormat="1" ht="13.5">
      <c r="A42" s="416" t="s">
        <v>358</v>
      </c>
      <c r="B42" s="416">
        <v>4603</v>
      </c>
      <c r="C42" s="416" t="s">
        <v>437</v>
      </c>
      <c r="D42" s="298">
        <f t="shared" si="4"/>
        <v>534</v>
      </c>
      <c r="E42" s="298">
        <f t="shared" si="5"/>
        <v>324</v>
      </c>
      <c r="F42" s="298">
        <f t="shared" si="5"/>
        <v>111</v>
      </c>
      <c r="G42" s="298">
        <f t="shared" si="5"/>
        <v>65</v>
      </c>
      <c r="H42" s="298">
        <f t="shared" si="5"/>
        <v>23</v>
      </c>
      <c r="I42" s="298">
        <f t="shared" si="5"/>
        <v>1</v>
      </c>
      <c r="J42" s="298">
        <f t="shared" si="5"/>
        <v>10</v>
      </c>
      <c r="K42" s="298">
        <f t="shared" si="6"/>
        <v>0</v>
      </c>
      <c r="L42" s="298">
        <f t="shared" si="6"/>
        <v>0</v>
      </c>
      <c r="M42" s="298">
        <f t="shared" si="6"/>
        <v>0</v>
      </c>
      <c r="N42" s="298">
        <f t="shared" si="7"/>
        <v>0</v>
      </c>
      <c r="O42" s="298">
        <f t="shared" si="7"/>
        <v>0</v>
      </c>
      <c r="P42" s="298">
        <f t="shared" si="8"/>
        <v>0</v>
      </c>
      <c r="Q42" s="298">
        <f t="shared" si="9"/>
        <v>0</v>
      </c>
      <c r="R42" s="298">
        <f t="shared" si="10"/>
        <v>45</v>
      </c>
      <c r="S42" s="278">
        <v>35</v>
      </c>
      <c r="T42" s="278"/>
      <c r="U42" s="278"/>
      <c r="V42" s="278"/>
      <c r="W42" s="278"/>
      <c r="X42" s="278">
        <v>10</v>
      </c>
      <c r="Y42" s="278"/>
      <c r="Z42" s="278"/>
      <c r="AA42" s="278"/>
      <c r="AB42" s="298">
        <f t="shared" si="11"/>
        <v>205</v>
      </c>
      <c r="AC42" s="298">
        <f t="shared" si="25"/>
        <v>17</v>
      </c>
      <c r="AD42" s="298">
        <f t="shared" si="25"/>
        <v>107</v>
      </c>
      <c r="AE42" s="298">
        <f t="shared" si="25"/>
        <v>57</v>
      </c>
      <c r="AF42" s="298">
        <f t="shared" si="25"/>
        <v>23</v>
      </c>
      <c r="AG42" s="298">
        <f t="shared" si="25"/>
        <v>1</v>
      </c>
      <c r="AH42" s="298">
        <f t="shared" si="25"/>
        <v>0</v>
      </c>
      <c r="AI42" s="298">
        <f t="shared" si="25"/>
        <v>0</v>
      </c>
      <c r="AJ42" s="298">
        <f>SUM(AX42,BK42,BW42,CI42,CU42,DG42,DT42)</f>
        <v>0</v>
      </c>
      <c r="AK42" s="298">
        <f t="shared" si="13"/>
        <v>0</v>
      </c>
      <c r="AL42" s="298">
        <f t="shared" si="14"/>
        <v>0</v>
      </c>
      <c r="AM42" s="298">
        <f t="shared" si="14"/>
        <v>0</v>
      </c>
      <c r="AN42" s="298">
        <f t="shared" si="15"/>
        <v>0</v>
      </c>
      <c r="AO42" s="298">
        <f t="shared" si="16"/>
        <v>0</v>
      </c>
      <c r="AP42" s="298">
        <f t="shared" si="17"/>
        <v>17</v>
      </c>
      <c r="AQ42" s="278">
        <v>17</v>
      </c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98">
        <f t="shared" si="18"/>
        <v>165</v>
      </c>
      <c r="BD42" s="278"/>
      <c r="BE42" s="278">
        <v>107</v>
      </c>
      <c r="BF42" s="278">
        <v>57</v>
      </c>
      <c r="BG42" s="278"/>
      <c r="BH42" s="278">
        <v>1</v>
      </c>
      <c r="BI42" s="278"/>
      <c r="BJ42" s="278"/>
      <c r="BK42" s="278"/>
      <c r="BL42" s="278"/>
      <c r="BM42" s="278"/>
      <c r="BN42" s="278"/>
      <c r="BO42" s="298">
        <f t="shared" si="19"/>
        <v>0</v>
      </c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98">
        <f t="shared" si="20"/>
        <v>0</v>
      </c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98">
        <f t="shared" si="21"/>
        <v>0</v>
      </c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98">
        <f t="shared" si="22"/>
        <v>0</v>
      </c>
      <c r="CZ42" s="278"/>
      <c r="DA42" s="278"/>
      <c r="DB42" s="278"/>
      <c r="DC42" s="278"/>
      <c r="DD42" s="278"/>
      <c r="DE42" s="278"/>
      <c r="DF42" s="278"/>
      <c r="DG42" s="278"/>
      <c r="DH42" s="278"/>
      <c r="DI42" s="278"/>
      <c r="DJ42" s="278"/>
      <c r="DK42" s="278"/>
      <c r="DL42" s="298">
        <f t="shared" si="23"/>
        <v>23</v>
      </c>
      <c r="DM42" s="278"/>
      <c r="DN42" s="278"/>
      <c r="DO42" s="278"/>
      <c r="DP42" s="278">
        <v>23</v>
      </c>
      <c r="DQ42" s="278"/>
      <c r="DR42" s="278"/>
      <c r="DS42" s="278"/>
      <c r="DT42" s="278"/>
      <c r="DU42" s="278"/>
      <c r="DV42" s="278"/>
      <c r="DW42" s="278"/>
      <c r="DX42" s="298">
        <f t="shared" si="24"/>
        <v>284</v>
      </c>
      <c r="DY42" s="278">
        <v>272</v>
      </c>
      <c r="DZ42" s="278">
        <v>4</v>
      </c>
      <c r="EA42" s="278">
        <v>8</v>
      </c>
      <c r="EB42" s="278"/>
      <c r="EC42" s="278"/>
      <c r="ED42" s="278"/>
      <c r="EE42" s="278"/>
      <c r="EF42" s="278"/>
      <c r="EG42" s="278"/>
      <c r="EH42" s="417" t="s">
        <v>403</v>
      </c>
    </row>
    <row r="43" spans="1:138" s="267" customFormat="1" ht="13.5">
      <c r="A43" s="416" t="s">
        <v>358</v>
      </c>
      <c r="B43" s="416">
        <v>4606</v>
      </c>
      <c r="C43" s="416" t="s">
        <v>438</v>
      </c>
      <c r="D43" s="298">
        <f t="shared" si="4"/>
        <v>1008</v>
      </c>
      <c r="E43" s="298">
        <f t="shared" si="5"/>
        <v>468</v>
      </c>
      <c r="F43" s="298">
        <f t="shared" si="5"/>
        <v>198</v>
      </c>
      <c r="G43" s="298">
        <f t="shared" si="5"/>
        <v>280</v>
      </c>
      <c r="H43" s="298">
        <f t="shared" si="5"/>
        <v>38</v>
      </c>
      <c r="I43" s="298">
        <f t="shared" si="5"/>
        <v>1</v>
      </c>
      <c r="J43" s="298">
        <f t="shared" si="5"/>
        <v>13</v>
      </c>
      <c r="K43" s="298">
        <f t="shared" si="6"/>
        <v>0</v>
      </c>
      <c r="L43" s="298">
        <f t="shared" si="6"/>
        <v>0</v>
      </c>
      <c r="M43" s="298">
        <f t="shared" si="6"/>
        <v>0</v>
      </c>
      <c r="N43" s="298">
        <f t="shared" si="7"/>
        <v>0</v>
      </c>
      <c r="O43" s="298">
        <f t="shared" si="7"/>
        <v>0</v>
      </c>
      <c r="P43" s="298">
        <f t="shared" si="8"/>
        <v>0</v>
      </c>
      <c r="Q43" s="298">
        <f t="shared" si="9"/>
        <v>10</v>
      </c>
      <c r="R43" s="298">
        <f t="shared" si="10"/>
        <v>600</v>
      </c>
      <c r="S43" s="278">
        <v>468</v>
      </c>
      <c r="T43" s="278">
        <v>101</v>
      </c>
      <c r="U43" s="278">
        <v>17</v>
      </c>
      <c r="V43" s="278"/>
      <c r="W43" s="278">
        <v>1</v>
      </c>
      <c r="X43" s="278">
        <v>13</v>
      </c>
      <c r="Y43" s="278"/>
      <c r="Z43" s="278"/>
      <c r="AA43" s="278"/>
      <c r="AB43" s="298">
        <f t="shared" si="11"/>
        <v>408</v>
      </c>
      <c r="AC43" s="298">
        <f t="shared" si="25"/>
        <v>0</v>
      </c>
      <c r="AD43" s="298">
        <f t="shared" si="25"/>
        <v>97</v>
      </c>
      <c r="AE43" s="298">
        <f t="shared" si="25"/>
        <v>263</v>
      </c>
      <c r="AF43" s="298">
        <f t="shared" si="25"/>
        <v>38</v>
      </c>
      <c r="AG43" s="298">
        <f t="shared" si="25"/>
        <v>0</v>
      </c>
      <c r="AH43" s="298">
        <f t="shared" si="25"/>
        <v>0</v>
      </c>
      <c r="AI43" s="298">
        <f t="shared" si="25"/>
        <v>0</v>
      </c>
      <c r="AJ43" s="298">
        <f>SUM(AX43,BK43,BW43,CI43,CU43,DG43,DT43)</f>
        <v>0</v>
      </c>
      <c r="AK43" s="298">
        <f t="shared" si="13"/>
        <v>0</v>
      </c>
      <c r="AL43" s="298">
        <f t="shared" si="14"/>
        <v>0</v>
      </c>
      <c r="AM43" s="298">
        <f t="shared" si="14"/>
        <v>0</v>
      </c>
      <c r="AN43" s="298">
        <f t="shared" si="15"/>
        <v>0</v>
      </c>
      <c r="AO43" s="298">
        <f t="shared" si="16"/>
        <v>10</v>
      </c>
      <c r="AP43" s="298">
        <f t="shared" si="17"/>
        <v>0</v>
      </c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98">
        <f t="shared" si="18"/>
        <v>0</v>
      </c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98">
        <f t="shared" si="19"/>
        <v>0</v>
      </c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98">
        <f t="shared" si="20"/>
        <v>0</v>
      </c>
      <c r="CB43" s="278"/>
      <c r="CC43" s="278"/>
      <c r="CD43" s="278"/>
      <c r="CE43" s="278"/>
      <c r="CF43" s="278"/>
      <c r="CG43" s="278"/>
      <c r="CH43" s="278"/>
      <c r="CI43" s="278"/>
      <c r="CJ43" s="278"/>
      <c r="CK43" s="278"/>
      <c r="CL43" s="278"/>
      <c r="CM43" s="298">
        <f t="shared" si="21"/>
        <v>0</v>
      </c>
      <c r="CN43" s="278"/>
      <c r="CO43" s="278"/>
      <c r="CP43" s="278"/>
      <c r="CQ43" s="278"/>
      <c r="CR43" s="278"/>
      <c r="CS43" s="278"/>
      <c r="CT43" s="278"/>
      <c r="CU43" s="278"/>
      <c r="CV43" s="278"/>
      <c r="CW43" s="278"/>
      <c r="CX43" s="278"/>
      <c r="CY43" s="298">
        <f t="shared" si="22"/>
        <v>0</v>
      </c>
      <c r="CZ43" s="278"/>
      <c r="DA43" s="278"/>
      <c r="DB43" s="278"/>
      <c r="DC43" s="278"/>
      <c r="DD43" s="278"/>
      <c r="DE43" s="278"/>
      <c r="DF43" s="278"/>
      <c r="DG43" s="278"/>
      <c r="DH43" s="278"/>
      <c r="DI43" s="278"/>
      <c r="DJ43" s="278"/>
      <c r="DK43" s="278"/>
      <c r="DL43" s="298">
        <f t="shared" si="23"/>
        <v>408</v>
      </c>
      <c r="DM43" s="278"/>
      <c r="DN43" s="278">
        <v>97</v>
      </c>
      <c r="DO43" s="278">
        <v>263</v>
      </c>
      <c r="DP43" s="278">
        <v>38</v>
      </c>
      <c r="DQ43" s="278"/>
      <c r="DR43" s="278"/>
      <c r="DS43" s="278"/>
      <c r="DT43" s="278"/>
      <c r="DU43" s="278"/>
      <c r="DV43" s="278"/>
      <c r="DW43" s="278">
        <v>10</v>
      </c>
      <c r="DX43" s="298">
        <f t="shared" si="24"/>
        <v>0</v>
      </c>
      <c r="DY43" s="278"/>
      <c r="DZ43" s="278"/>
      <c r="EA43" s="278"/>
      <c r="EB43" s="278"/>
      <c r="EC43" s="278"/>
      <c r="ED43" s="278"/>
      <c r="EE43" s="278"/>
      <c r="EF43" s="278"/>
      <c r="EG43" s="278"/>
      <c r="EH43" s="417"/>
    </row>
    <row r="44" spans="1:138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271"/>
    </row>
    <row r="45" spans="1:138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271"/>
    </row>
    <row r="46" spans="1:138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271"/>
    </row>
    <row r="47" spans="1:138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271"/>
    </row>
    <row r="48" spans="1:138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271"/>
    </row>
    <row r="49" spans="1:138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271"/>
    </row>
    <row r="50" spans="1:138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271"/>
    </row>
    <row r="51" spans="1:138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271"/>
    </row>
    <row r="52" spans="1:138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271"/>
    </row>
    <row r="53" spans="1:138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271"/>
    </row>
    <row r="54" spans="1:138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271"/>
    </row>
    <row r="55" spans="1:138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271"/>
    </row>
    <row r="56" spans="1:138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271"/>
    </row>
    <row r="57" spans="1:138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271"/>
    </row>
    <row r="58" spans="1:138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271"/>
    </row>
    <row r="59" spans="1:138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271"/>
    </row>
    <row r="60" spans="1:138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271"/>
    </row>
    <row r="61" spans="1:138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271"/>
    </row>
    <row r="62" spans="1:138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271"/>
    </row>
    <row r="63" spans="1:138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271"/>
    </row>
    <row r="64" spans="1:138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71"/>
    </row>
    <row r="65" spans="1:138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71"/>
    </row>
    <row r="66" spans="1:138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71"/>
    </row>
    <row r="67" spans="1:138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71"/>
    </row>
    <row r="68" spans="1:138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71"/>
    </row>
    <row r="69" spans="1:138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71"/>
    </row>
    <row r="70" spans="1:138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71"/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43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6" t="s">
        <v>306</v>
      </c>
      <c r="B2" s="348" t="s">
        <v>304</v>
      </c>
      <c r="C2" s="350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60" t="s">
        <v>100</v>
      </c>
      <c r="Y2" s="361"/>
      <c r="Z2" s="361"/>
      <c r="AA2" s="361"/>
      <c r="AB2" s="361"/>
      <c r="AC2" s="361"/>
      <c r="AD2" s="361"/>
      <c r="AE2" s="361"/>
      <c r="AF2" s="362" t="s">
        <v>101</v>
      </c>
      <c r="AG2" s="363"/>
      <c r="AH2" s="363"/>
      <c r="AI2" s="363"/>
      <c r="AJ2" s="363"/>
      <c r="AK2" s="363"/>
      <c r="AL2" s="363"/>
      <c r="AM2" s="363"/>
      <c r="AN2" s="362" t="s">
        <v>102</v>
      </c>
      <c r="AO2" s="363"/>
      <c r="AP2" s="363"/>
      <c r="AQ2" s="363"/>
      <c r="AR2" s="363"/>
      <c r="AS2" s="363"/>
      <c r="AT2" s="363"/>
      <c r="AU2" s="363"/>
      <c r="AV2" s="362" t="s">
        <v>103</v>
      </c>
      <c r="AW2" s="363"/>
      <c r="AX2" s="363"/>
      <c r="AY2" s="363"/>
      <c r="AZ2" s="363"/>
      <c r="BA2" s="363"/>
      <c r="BB2" s="363"/>
      <c r="BC2" s="363"/>
      <c r="BD2" s="362" t="s">
        <v>104</v>
      </c>
      <c r="BE2" s="363"/>
      <c r="BF2" s="363"/>
      <c r="BG2" s="363"/>
      <c r="BH2" s="363"/>
      <c r="BI2" s="363"/>
      <c r="BJ2" s="363"/>
      <c r="BK2" s="363"/>
      <c r="BL2" s="362" t="s">
        <v>105</v>
      </c>
      <c r="BM2" s="363"/>
      <c r="BN2" s="363"/>
      <c r="BO2" s="363"/>
      <c r="BP2" s="363"/>
      <c r="BQ2" s="363"/>
      <c r="BR2" s="363"/>
      <c r="BS2" s="363"/>
      <c r="BT2" s="364" t="s">
        <v>106</v>
      </c>
      <c r="BU2" s="365"/>
      <c r="BV2" s="365"/>
      <c r="BW2" s="365"/>
      <c r="BX2" s="365"/>
      <c r="BY2" s="365"/>
      <c r="BZ2" s="365"/>
      <c r="CA2" s="365"/>
      <c r="CB2" s="364" t="s">
        <v>107</v>
      </c>
      <c r="CC2" s="365"/>
      <c r="CD2" s="365"/>
      <c r="CE2" s="365"/>
      <c r="CF2" s="365"/>
      <c r="CG2" s="365"/>
      <c r="CH2" s="365"/>
      <c r="CI2" s="365"/>
      <c r="CJ2" s="364" t="s">
        <v>108</v>
      </c>
      <c r="CK2" s="365"/>
      <c r="CL2" s="365"/>
      <c r="CM2" s="365"/>
      <c r="CN2" s="365"/>
      <c r="CO2" s="365"/>
      <c r="CP2" s="365"/>
      <c r="CQ2" s="365"/>
      <c r="CR2" s="364" t="s">
        <v>109</v>
      </c>
      <c r="CS2" s="365"/>
      <c r="CT2" s="365"/>
      <c r="CU2" s="365"/>
      <c r="CV2" s="365"/>
      <c r="CW2" s="365"/>
      <c r="CX2" s="365"/>
      <c r="CY2" s="366"/>
    </row>
    <row r="3" spans="1:103" s="48" customFormat="1" ht="23.25" customHeight="1">
      <c r="A3" s="347"/>
      <c r="B3" s="349"/>
      <c r="C3" s="351"/>
      <c r="D3" s="359" t="s">
        <v>30</v>
      </c>
      <c r="E3" s="358" t="s">
        <v>110</v>
      </c>
      <c r="F3" s="364" t="s">
        <v>111</v>
      </c>
      <c r="G3" s="365"/>
      <c r="H3" s="365"/>
      <c r="I3" s="365"/>
      <c r="J3" s="365"/>
      <c r="K3" s="365"/>
      <c r="L3" s="365"/>
      <c r="M3" s="366"/>
      <c r="N3" s="367" t="s">
        <v>112</v>
      </c>
      <c r="O3" s="367" t="s">
        <v>113</v>
      </c>
      <c r="P3" s="359" t="s">
        <v>30</v>
      </c>
      <c r="Q3" s="358" t="s">
        <v>114</v>
      </c>
      <c r="R3" s="358" t="s">
        <v>57</v>
      </c>
      <c r="S3" s="358" t="s">
        <v>58</v>
      </c>
      <c r="T3" s="358" t="s">
        <v>59</v>
      </c>
      <c r="U3" s="358" t="s">
        <v>54</v>
      </c>
      <c r="V3" s="358" t="s">
        <v>55</v>
      </c>
      <c r="W3" s="358" t="s">
        <v>60</v>
      </c>
      <c r="X3" s="359" t="s">
        <v>30</v>
      </c>
      <c r="Y3" s="358" t="s">
        <v>114</v>
      </c>
      <c r="Z3" s="358" t="s">
        <v>57</v>
      </c>
      <c r="AA3" s="358" t="s">
        <v>58</v>
      </c>
      <c r="AB3" s="358" t="s">
        <v>59</v>
      </c>
      <c r="AC3" s="358" t="s">
        <v>54</v>
      </c>
      <c r="AD3" s="358" t="s">
        <v>55</v>
      </c>
      <c r="AE3" s="358" t="s">
        <v>60</v>
      </c>
      <c r="AF3" s="359" t="s">
        <v>30</v>
      </c>
      <c r="AG3" s="358" t="s">
        <v>114</v>
      </c>
      <c r="AH3" s="358" t="s">
        <v>57</v>
      </c>
      <c r="AI3" s="358" t="s">
        <v>58</v>
      </c>
      <c r="AJ3" s="358" t="s">
        <v>59</v>
      </c>
      <c r="AK3" s="358" t="s">
        <v>54</v>
      </c>
      <c r="AL3" s="358" t="s">
        <v>55</v>
      </c>
      <c r="AM3" s="358" t="s">
        <v>60</v>
      </c>
      <c r="AN3" s="359" t="s">
        <v>30</v>
      </c>
      <c r="AO3" s="358" t="s">
        <v>114</v>
      </c>
      <c r="AP3" s="358" t="s">
        <v>57</v>
      </c>
      <c r="AQ3" s="358" t="s">
        <v>58</v>
      </c>
      <c r="AR3" s="358" t="s">
        <v>59</v>
      </c>
      <c r="AS3" s="358" t="s">
        <v>54</v>
      </c>
      <c r="AT3" s="358" t="s">
        <v>55</v>
      </c>
      <c r="AU3" s="358" t="s">
        <v>60</v>
      </c>
      <c r="AV3" s="359" t="s">
        <v>30</v>
      </c>
      <c r="AW3" s="358" t="s">
        <v>114</v>
      </c>
      <c r="AX3" s="358" t="s">
        <v>57</v>
      </c>
      <c r="AY3" s="358" t="s">
        <v>58</v>
      </c>
      <c r="AZ3" s="358" t="s">
        <v>59</v>
      </c>
      <c r="BA3" s="358" t="s">
        <v>54</v>
      </c>
      <c r="BB3" s="358" t="s">
        <v>55</v>
      </c>
      <c r="BC3" s="358" t="s">
        <v>60</v>
      </c>
      <c r="BD3" s="359" t="s">
        <v>30</v>
      </c>
      <c r="BE3" s="358" t="s">
        <v>114</v>
      </c>
      <c r="BF3" s="358" t="s">
        <v>57</v>
      </c>
      <c r="BG3" s="358" t="s">
        <v>58</v>
      </c>
      <c r="BH3" s="358" t="s">
        <v>59</v>
      </c>
      <c r="BI3" s="358" t="s">
        <v>54</v>
      </c>
      <c r="BJ3" s="358" t="s">
        <v>55</v>
      </c>
      <c r="BK3" s="358" t="s">
        <v>60</v>
      </c>
      <c r="BL3" s="359" t="s">
        <v>30</v>
      </c>
      <c r="BM3" s="358" t="s">
        <v>114</v>
      </c>
      <c r="BN3" s="358" t="s">
        <v>57</v>
      </c>
      <c r="BO3" s="358" t="s">
        <v>58</v>
      </c>
      <c r="BP3" s="358" t="s">
        <v>59</v>
      </c>
      <c r="BQ3" s="358" t="s">
        <v>54</v>
      </c>
      <c r="BR3" s="358" t="s">
        <v>55</v>
      </c>
      <c r="BS3" s="358" t="s">
        <v>60</v>
      </c>
      <c r="BT3" s="359" t="s">
        <v>30</v>
      </c>
      <c r="BU3" s="358" t="s">
        <v>114</v>
      </c>
      <c r="BV3" s="358" t="s">
        <v>57</v>
      </c>
      <c r="BW3" s="358" t="s">
        <v>58</v>
      </c>
      <c r="BX3" s="358" t="s">
        <v>59</v>
      </c>
      <c r="BY3" s="358" t="s">
        <v>54</v>
      </c>
      <c r="BZ3" s="358" t="s">
        <v>55</v>
      </c>
      <c r="CA3" s="358" t="s">
        <v>60</v>
      </c>
      <c r="CB3" s="359" t="s">
        <v>30</v>
      </c>
      <c r="CC3" s="358" t="s">
        <v>114</v>
      </c>
      <c r="CD3" s="358" t="s">
        <v>57</v>
      </c>
      <c r="CE3" s="358" t="s">
        <v>58</v>
      </c>
      <c r="CF3" s="358" t="s">
        <v>59</v>
      </c>
      <c r="CG3" s="358" t="s">
        <v>54</v>
      </c>
      <c r="CH3" s="358" t="s">
        <v>55</v>
      </c>
      <c r="CI3" s="358" t="s">
        <v>60</v>
      </c>
      <c r="CJ3" s="359" t="s">
        <v>30</v>
      </c>
      <c r="CK3" s="358" t="s">
        <v>114</v>
      </c>
      <c r="CL3" s="358" t="s">
        <v>57</v>
      </c>
      <c r="CM3" s="358" t="s">
        <v>58</v>
      </c>
      <c r="CN3" s="358" t="s">
        <v>59</v>
      </c>
      <c r="CO3" s="358" t="s">
        <v>54</v>
      </c>
      <c r="CP3" s="358" t="s">
        <v>55</v>
      </c>
      <c r="CQ3" s="358" t="s">
        <v>60</v>
      </c>
      <c r="CR3" s="359" t="s">
        <v>30</v>
      </c>
      <c r="CS3" s="358" t="s">
        <v>114</v>
      </c>
      <c r="CT3" s="358" t="s">
        <v>57</v>
      </c>
      <c r="CU3" s="358" t="s">
        <v>58</v>
      </c>
      <c r="CV3" s="358" t="s">
        <v>59</v>
      </c>
      <c r="CW3" s="358" t="s">
        <v>54</v>
      </c>
      <c r="CX3" s="358" t="s">
        <v>55</v>
      </c>
      <c r="CY3" s="358" t="s">
        <v>60</v>
      </c>
    </row>
    <row r="4" spans="1:103" s="48" customFormat="1" ht="18" customHeight="1">
      <c r="A4" s="347"/>
      <c r="B4" s="349"/>
      <c r="C4" s="351"/>
      <c r="D4" s="359"/>
      <c r="E4" s="359"/>
      <c r="F4" s="359" t="s">
        <v>30</v>
      </c>
      <c r="G4" s="367" t="s">
        <v>115</v>
      </c>
      <c r="H4" s="367" t="s">
        <v>116</v>
      </c>
      <c r="I4" s="367" t="s">
        <v>117</v>
      </c>
      <c r="J4" s="367" t="s">
        <v>118</v>
      </c>
      <c r="K4" s="367" t="s">
        <v>119</v>
      </c>
      <c r="L4" s="367" t="s">
        <v>120</v>
      </c>
      <c r="M4" s="367" t="s">
        <v>121</v>
      </c>
      <c r="N4" s="368"/>
      <c r="O4" s="368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48" customFormat="1" ht="18" customHeight="1">
      <c r="A5" s="347"/>
      <c r="B5" s="349"/>
      <c r="C5" s="351"/>
      <c r="D5" s="50"/>
      <c r="E5" s="359"/>
      <c r="F5" s="359"/>
      <c r="G5" s="368"/>
      <c r="H5" s="368"/>
      <c r="I5" s="368"/>
      <c r="J5" s="368"/>
      <c r="K5" s="368"/>
      <c r="L5" s="368"/>
      <c r="M5" s="368"/>
      <c r="N5" s="368"/>
      <c r="O5" s="368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48" customFormat="1" ht="13.5">
      <c r="A6" s="318"/>
      <c r="B6" s="319"/>
      <c r="C6" s="320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宮城県</v>
      </c>
      <c r="B7" s="280">
        <f>INT(B8/1000)*1000</f>
        <v>4000</v>
      </c>
      <c r="C7" s="280" t="s">
        <v>354</v>
      </c>
      <c r="D7" s="278">
        <f aca="true" t="shared" si="0" ref="D7:AI7">SUM(D8:D200)</f>
        <v>0</v>
      </c>
      <c r="E7" s="278">
        <f t="shared" si="0"/>
        <v>0</v>
      </c>
      <c r="F7" s="278">
        <f t="shared" si="0"/>
        <v>0</v>
      </c>
      <c r="G7" s="278">
        <f t="shared" si="0"/>
        <v>0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 t="shared" si="0"/>
        <v>0</v>
      </c>
      <c r="O7" s="278">
        <f t="shared" si="0"/>
        <v>0</v>
      </c>
      <c r="P7" s="278">
        <f t="shared" si="0"/>
        <v>0</v>
      </c>
      <c r="Q7" s="278">
        <f t="shared" si="0"/>
        <v>0</v>
      </c>
      <c r="R7" s="278">
        <f t="shared" si="0"/>
        <v>0</v>
      </c>
      <c r="S7" s="278">
        <f t="shared" si="0"/>
        <v>0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0</v>
      </c>
      <c r="X7" s="278">
        <f t="shared" si="0"/>
        <v>0</v>
      </c>
      <c r="Y7" s="278">
        <f t="shared" si="0"/>
        <v>0</v>
      </c>
      <c r="Z7" s="278">
        <f t="shared" si="0"/>
        <v>0</v>
      </c>
      <c r="AA7" s="278">
        <f t="shared" si="0"/>
        <v>0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0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0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0</v>
      </c>
      <c r="CY7" s="278">
        <f>SUM(CY8:CY200)</f>
        <v>0</v>
      </c>
    </row>
    <row r="8" spans="1:103" s="272" customFormat="1" ht="13.5">
      <c r="A8" s="416" t="s">
        <v>358</v>
      </c>
      <c r="B8" s="416">
        <v>4100</v>
      </c>
      <c r="C8" s="416" t="s">
        <v>402</v>
      </c>
      <c r="D8" s="298">
        <f aca="true" t="shared" si="3" ref="D8:D43">SUM(E8,F8,N8,O8)</f>
        <v>0</v>
      </c>
      <c r="E8" s="298">
        <f aca="true" t="shared" si="4" ref="E8:E43">X8</f>
        <v>0</v>
      </c>
      <c r="F8" s="298">
        <f aca="true" t="shared" si="5" ref="F8:F43">SUM(G8:M8)</f>
        <v>0</v>
      </c>
      <c r="G8" s="298">
        <f aca="true" t="shared" si="6" ref="G8:G43">AF8</f>
        <v>0</v>
      </c>
      <c r="H8" s="298">
        <f aca="true" t="shared" si="7" ref="H8:H43">AN8</f>
        <v>0</v>
      </c>
      <c r="I8" s="298">
        <f aca="true" t="shared" si="8" ref="I8:I43">AV8</f>
        <v>0</v>
      </c>
      <c r="J8" s="298">
        <f aca="true" t="shared" si="9" ref="J8:J43">BD8</f>
        <v>0</v>
      </c>
      <c r="K8" s="298">
        <f aca="true" t="shared" si="10" ref="K8:K43">BL8</f>
        <v>0</v>
      </c>
      <c r="L8" s="298">
        <f aca="true" t="shared" si="11" ref="L8:L43">BT8</f>
        <v>0</v>
      </c>
      <c r="M8" s="298">
        <f aca="true" t="shared" si="12" ref="M8:M43">CB8</f>
        <v>0</v>
      </c>
      <c r="N8" s="298">
        <f aca="true" t="shared" si="13" ref="N8:N43">CJ8</f>
        <v>0</v>
      </c>
      <c r="O8" s="298">
        <f aca="true" t="shared" si="14" ref="O8:O43">CR8</f>
        <v>0</v>
      </c>
      <c r="P8" s="298">
        <f aca="true" t="shared" si="15" ref="P8:P43">SUM(Q8:W8)</f>
        <v>0</v>
      </c>
      <c r="Q8" s="298">
        <f aca="true" t="shared" si="16" ref="Q8:W43">SUM(Y8,AG8,AO8,AW8,BE8,BM8,BU8,CC8,CK8,CS8)</f>
        <v>0</v>
      </c>
      <c r="R8" s="298">
        <f t="shared" si="16"/>
        <v>0</v>
      </c>
      <c r="S8" s="298">
        <f t="shared" si="16"/>
        <v>0</v>
      </c>
      <c r="T8" s="298">
        <f t="shared" si="16"/>
        <v>0</v>
      </c>
      <c r="U8" s="298">
        <f t="shared" si="16"/>
        <v>0</v>
      </c>
      <c r="V8" s="298">
        <f t="shared" si="16"/>
        <v>0</v>
      </c>
      <c r="W8" s="298">
        <f t="shared" si="16"/>
        <v>0</v>
      </c>
      <c r="X8" s="298">
        <f aca="true" t="shared" si="17" ref="X8:X43">SUM(Y8:AE8)</f>
        <v>0</v>
      </c>
      <c r="Y8" s="278"/>
      <c r="Z8" s="278"/>
      <c r="AA8" s="278"/>
      <c r="AB8" s="278"/>
      <c r="AC8" s="278"/>
      <c r="AD8" s="278"/>
      <c r="AE8" s="278"/>
      <c r="AF8" s="298">
        <f aca="true" t="shared" si="18" ref="AF8:AF43">SUM(AG8:AM8)</f>
        <v>0</v>
      </c>
      <c r="AG8" s="278"/>
      <c r="AH8" s="278"/>
      <c r="AI8" s="278"/>
      <c r="AJ8" s="278"/>
      <c r="AK8" s="278"/>
      <c r="AL8" s="278"/>
      <c r="AM8" s="278"/>
      <c r="AN8" s="298">
        <f aca="true" t="shared" si="19" ref="AN8:AN43">SUM(AO8:AU8)</f>
        <v>0</v>
      </c>
      <c r="AO8" s="278"/>
      <c r="AP8" s="278"/>
      <c r="AQ8" s="278"/>
      <c r="AR8" s="278"/>
      <c r="AS8" s="278"/>
      <c r="AT8" s="278"/>
      <c r="AU8" s="278"/>
      <c r="AV8" s="298">
        <f aca="true" t="shared" si="20" ref="AV8:AV43">SUM(AW8:BC8)</f>
        <v>0</v>
      </c>
      <c r="AW8" s="278"/>
      <c r="AX8" s="278"/>
      <c r="AY8" s="278"/>
      <c r="AZ8" s="278"/>
      <c r="BA8" s="278"/>
      <c r="BB8" s="278"/>
      <c r="BC8" s="278"/>
      <c r="BD8" s="298">
        <f aca="true" t="shared" si="21" ref="BD8:BD43">SUM(BE8:BK8)</f>
        <v>0</v>
      </c>
      <c r="BE8" s="278"/>
      <c r="BF8" s="278"/>
      <c r="BG8" s="278"/>
      <c r="BH8" s="278"/>
      <c r="BI8" s="278"/>
      <c r="BJ8" s="278"/>
      <c r="BK8" s="278"/>
      <c r="BL8" s="298">
        <f aca="true" t="shared" si="22" ref="BL8:BL43">SUM(BM8:BS8)</f>
        <v>0</v>
      </c>
      <c r="BM8" s="278"/>
      <c r="BN8" s="278"/>
      <c r="BO8" s="278"/>
      <c r="BP8" s="278"/>
      <c r="BQ8" s="278"/>
      <c r="BR8" s="278"/>
      <c r="BS8" s="278"/>
      <c r="BT8" s="298">
        <f aca="true" t="shared" si="23" ref="BT8:BT43">SUM(BU8:CA8)</f>
        <v>0</v>
      </c>
      <c r="BU8" s="278"/>
      <c r="BV8" s="278"/>
      <c r="BW8" s="278"/>
      <c r="BX8" s="278"/>
      <c r="BY8" s="278"/>
      <c r="BZ8" s="278"/>
      <c r="CA8" s="278"/>
      <c r="CB8" s="298">
        <f aca="true" t="shared" si="24" ref="CB8:CB43">SUM(CC8:CI8)</f>
        <v>0</v>
      </c>
      <c r="CC8" s="278"/>
      <c r="CD8" s="278"/>
      <c r="CE8" s="278"/>
      <c r="CF8" s="278"/>
      <c r="CG8" s="278"/>
      <c r="CH8" s="278"/>
      <c r="CI8" s="278"/>
      <c r="CJ8" s="298">
        <f aca="true" t="shared" si="25" ref="CJ8:CJ43">SUM(CK8:CQ8)</f>
        <v>0</v>
      </c>
      <c r="CK8" s="278"/>
      <c r="CL8" s="278"/>
      <c r="CM8" s="278"/>
      <c r="CN8" s="278"/>
      <c r="CO8" s="278"/>
      <c r="CP8" s="278"/>
      <c r="CQ8" s="278"/>
      <c r="CR8" s="298">
        <f aca="true" t="shared" si="26" ref="CR8:CR43">SUM(CS8:CY8)</f>
        <v>0</v>
      </c>
      <c r="CS8" s="278"/>
      <c r="CT8" s="278"/>
      <c r="CU8" s="278"/>
      <c r="CV8" s="278"/>
      <c r="CW8" s="278"/>
      <c r="CX8" s="278"/>
      <c r="CY8" s="278"/>
    </row>
    <row r="9" spans="1:103" s="272" customFormat="1" ht="13.5">
      <c r="A9" s="416" t="s">
        <v>358</v>
      </c>
      <c r="B9" s="416">
        <v>4202</v>
      </c>
      <c r="C9" s="416" t="s">
        <v>404</v>
      </c>
      <c r="D9" s="298">
        <f t="shared" si="3"/>
        <v>0</v>
      </c>
      <c r="E9" s="298">
        <f t="shared" si="4"/>
        <v>0</v>
      </c>
      <c r="F9" s="298">
        <f t="shared" si="5"/>
        <v>0</v>
      </c>
      <c r="G9" s="298">
        <f t="shared" si="6"/>
        <v>0</v>
      </c>
      <c r="H9" s="298">
        <f t="shared" si="7"/>
        <v>0</v>
      </c>
      <c r="I9" s="298">
        <f t="shared" si="8"/>
        <v>0</v>
      </c>
      <c r="J9" s="298">
        <f t="shared" si="9"/>
        <v>0</v>
      </c>
      <c r="K9" s="298">
        <f t="shared" si="10"/>
        <v>0</v>
      </c>
      <c r="L9" s="298">
        <f t="shared" si="11"/>
        <v>0</v>
      </c>
      <c r="M9" s="298">
        <f t="shared" si="12"/>
        <v>0</v>
      </c>
      <c r="N9" s="298">
        <f t="shared" si="13"/>
        <v>0</v>
      </c>
      <c r="O9" s="298">
        <f t="shared" si="14"/>
        <v>0</v>
      </c>
      <c r="P9" s="298">
        <f t="shared" si="15"/>
        <v>0</v>
      </c>
      <c r="Q9" s="298">
        <f t="shared" si="16"/>
        <v>0</v>
      </c>
      <c r="R9" s="298">
        <f t="shared" si="16"/>
        <v>0</v>
      </c>
      <c r="S9" s="298">
        <f t="shared" si="16"/>
        <v>0</v>
      </c>
      <c r="T9" s="298">
        <f t="shared" si="16"/>
        <v>0</v>
      </c>
      <c r="U9" s="298">
        <f t="shared" si="16"/>
        <v>0</v>
      </c>
      <c r="V9" s="298">
        <f t="shared" si="16"/>
        <v>0</v>
      </c>
      <c r="W9" s="298">
        <f t="shared" si="16"/>
        <v>0</v>
      </c>
      <c r="X9" s="298">
        <f t="shared" si="17"/>
        <v>0</v>
      </c>
      <c r="Y9" s="278"/>
      <c r="Z9" s="278"/>
      <c r="AA9" s="278"/>
      <c r="AB9" s="278"/>
      <c r="AC9" s="278"/>
      <c r="AD9" s="278"/>
      <c r="AE9" s="278"/>
      <c r="AF9" s="298">
        <f t="shared" si="18"/>
        <v>0</v>
      </c>
      <c r="AG9" s="278"/>
      <c r="AH9" s="278"/>
      <c r="AI9" s="278"/>
      <c r="AJ9" s="278"/>
      <c r="AK9" s="278"/>
      <c r="AL9" s="278"/>
      <c r="AM9" s="278"/>
      <c r="AN9" s="298">
        <f t="shared" si="19"/>
        <v>0</v>
      </c>
      <c r="AO9" s="278"/>
      <c r="AP9" s="278"/>
      <c r="AQ9" s="278"/>
      <c r="AR9" s="278"/>
      <c r="AS9" s="278"/>
      <c r="AT9" s="278"/>
      <c r="AU9" s="278"/>
      <c r="AV9" s="298">
        <f t="shared" si="20"/>
        <v>0</v>
      </c>
      <c r="AW9" s="278"/>
      <c r="AX9" s="278"/>
      <c r="AY9" s="278"/>
      <c r="AZ9" s="278"/>
      <c r="BA9" s="278"/>
      <c r="BB9" s="278"/>
      <c r="BC9" s="278"/>
      <c r="BD9" s="298">
        <f t="shared" si="21"/>
        <v>0</v>
      </c>
      <c r="BE9" s="278"/>
      <c r="BF9" s="278"/>
      <c r="BG9" s="278"/>
      <c r="BH9" s="278"/>
      <c r="BI9" s="278"/>
      <c r="BJ9" s="278"/>
      <c r="BK9" s="278"/>
      <c r="BL9" s="298">
        <f t="shared" si="22"/>
        <v>0</v>
      </c>
      <c r="BM9" s="278"/>
      <c r="BN9" s="278"/>
      <c r="BO9" s="278"/>
      <c r="BP9" s="278"/>
      <c r="BQ9" s="278"/>
      <c r="BR9" s="278"/>
      <c r="BS9" s="278"/>
      <c r="BT9" s="298">
        <f t="shared" si="23"/>
        <v>0</v>
      </c>
      <c r="BU9" s="278"/>
      <c r="BV9" s="278"/>
      <c r="BW9" s="278"/>
      <c r="BX9" s="278"/>
      <c r="BY9" s="278"/>
      <c r="BZ9" s="278"/>
      <c r="CA9" s="278"/>
      <c r="CB9" s="298">
        <f t="shared" si="24"/>
        <v>0</v>
      </c>
      <c r="CC9" s="278"/>
      <c r="CD9" s="278"/>
      <c r="CE9" s="278"/>
      <c r="CF9" s="278"/>
      <c r="CG9" s="278"/>
      <c r="CH9" s="278"/>
      <c r="CI9" s="278"/>
      <c r="CJ9" s="298">
        <f t="shared" si="25"/>
        <v>0</v>
      </c>
      <c r="CK9" s="278"/>
      <c r="CL9" s="278"/>
      <c r="CM9" s="278"/>
      <c r="CN9" s="278"/>
      <c r="CO9" s="278"/>
      <c r="CP9" s="278"/>
      <c r="CQ9" s="278"/>
      <c r="CR9" s="298">
        <f t="shared" si="26"/>
        <v>0</v>
      </c>
      <c r="CS9" s="278"/>
      <c r="CT9" s="278"/>
      <c r="CU9" s="278"/>
      <c r="CV9" s="278"/>
      <c r="CW9" s="278"/>
      <c r="CX9" s="278"/>
      <c r="CY9" s="278"/>
    </row>
    <row r="10" spans="1:103" s="272" customFormat="1" ht="13.5">
      <c r="A10" s="416" t="s">
        <v>358</v>
      </c>
      <c r="B10" s="416">
        <v>4203</v>
      </c>
      <c r="C10" s="416" t="s">
        <v>405</v>
      </c>
      <c r="D10" s="298">
        <f t="shared" si="3"/>
        <v>0</v>
      </c>
      <c r="E10" s="298">
        <f t="shared" si="4"/>
        <v>0</v>
      </c>
      <c r="F10" s="298">
        <f t="shared" si="5"/>
        <v>0</v>
      </c>
      <c r="G10" s="298">
        <f t="shared" si="6"/>
        <v>0</v>
      </c>
      <c r="H10" s="298">
        <f t="shared" si="7"/>
        <v>0</v>
      </c>
      <c r="I10" s="298">
        <f t="shared" si="8"/>
        <v>0</v>
      </c>
      <c r="J10" s="298">
        <f t="shared" si="9"/>
        <v>0</v>
      </c>
      <c r="K10" s="298">
        <f t="shared" si="10"/>
        <v>0</v>
      </c>
      <c r="L10" s="298">
        <f t="shared" si="11"/>
        <v>0</v>
      </c>
      <c r="M10" s="298">
        <f t="shared" si="12"/>
        <v>0</v>
      </c>
      <c r="N10" s="298">
        <f t="shared" si="13"/>
        <v>0</v>
      </c>
      <c r="O10" s="298">
        <f t="shared" si="14"/>
        <v>0</v>
      </c>
      <c r="P10" s="298">
        <f t="shared" si="15"/>
        <v>0</v>
      </c>
      <c r="Q10" s="298">
        <f t="shared" si="16"/>
        <v>0</v>
      </c>
      <c r="R10" s="298">
        <f t="shared" si="16"/>
        <v>0</v>
      </c>
      <c r="S10" s="298">
        <f t="shared" si="16"/>
        <v>0</v>
      </c>
      <c r="T10" s="298">
        <f t="shared" si="16"/>
        <v>0</v>
      </c>
      <c r="U10" s="298">
        <f t="shared" si="16"/>
        <v>0</v>
      </c>
      <c r="V10" s="298">
        <f t="shared" si="16"/>
        <v>0</v>
      </c>
      <c r="W10" s="298">
        <f t="shared" si="16"/>
        <v>0</v>
      </c>
      <c r="X10" s="298">
        <f t="shared" si="17"/>
        <v>0</v>
      </c>
      <c r="Y10" s="278"/>
      <c r="Z10" s="278"/>
      <c r="AA10" s="278"/>
      <c r="AB10" s="278"/>
      <c r="AC10" s="278"/>
      <c r="AD10" s="278"/>
      <c r="AE10" s="278"/>
      <c r="AF10" s="298">
        <f t="shared" si="18"/>
        <v>0</v>
      </c>
      <c r="AG10" s="278"/>
      <c r="AH10" s="278"/>
      <c r="AI10" s="278"/>
      <c r="AJ10" s="278"/>
      <c r="AK10" s="278"/>
      <c r="AL10" s="278"/>
      <c r="AM10" s="278"/>
      <c r="AN10" s="298">
        <f t="shared" si="19"/>
        <v>0</v>
      </c>
      <c r="AO10" s="278"/>
      <c r="AP10" s="278"/>
      <c r="AQ10" s="278"/>
      <c r="AR10" s="278"/>
      <c r="AS10" s="278"/>
      <c r="AT10" s="278"/>
      <c r="AU10" s="278"/>
      <c r="AV10" s="298">
        <f t="shared" si="20"/>
        <v>0</v>
      </c>
      <c r="AW10" s="278"/>
      <c r="AX10" s="278"/>
      <c r="AY10" s="278"/>
      <c r="AZ10" s="278"/>
      <c r="BA10" s="278"/>
      <c r="BB10" s="278"/>
      <c r="BC10" s="278"/>
      <c r="BD10" s="298">
        <f t="shared" si="21"/>
        <v>0</v>
      </c>
      <c r="BE10" s="278"/>
      <c r="BF10" s="278"/>
      <c r="BG10" s="278"/>
      <c r="BH10" s="278"/>
      <c r="BI10" s="278"/>
      <c r="BJ10" s="278"/>
      <c r="BK10" s="278"/>
      <c r="BL10" s="298">
        <f t="shared" si="22"/>
        <v>0</v>
      </c>
      <c r="BM10" s="278"/>
      <c r="BN10" s="278"/>
      <c r="BO10" s="278"/>
      <c r="BP10" s="278"/>
      <c r="BQ10" s="278"/>
      <c r="BR10" s="278"/>
      <c r="BS10" s="278"/>
      <c r="BT10" s="298">
        <f t="shared" si="23"/>
        <v>0</v>
      </c>
      <c r="BU10" s="278"/>
      <c r="BV10" s="278"/>
      <c r="BW10" s="278"/>
      <c r="BX10" s="278"/>
      <c r="BY10" s="278"/>
      <c r="BZ10" s="278"/>
      <c r="CA10" s="278"/>
      <c r="CB10" s="298">
        <f t="shared" si="24"/>
        <v>0</v>
      </c>
      <c r="CC10" s="278"/>
      <c r="CD10" s="278"/>
      <c r="CE10" s="278"/>
      <c r="CF10" s="278"/>
      <c r="CG10" s="278"/>
      <c r="CH10" s="278"/>
      <c r="CI10" s="278"/>
      <c r="CJ10" s="298">
        <f t="shared" si="25"/>
        <v>0</v>
      </c>
      <c r="CK10" s="278"/>
      <c r="CL10" s="278"/>
      <c r="CM10" s="278"/>
      <c r="CN10" s="278"/>
      <c r="CO10" s="278"/>
      <c r="CP10" s="278"/>
      <c r="CQ10" s="278"/>
      <c r="CR10" s="298">
        <f t="shared" si="26"/>
        <v>0</v>
      </c>
      <c r="CS10" s="278"/>
      <c r="CT10" s="278"/>
      <c r="CU10" s="278"/>
      <c r="CV10" s="278"/>
      <c r="CW10" s="278"/>
      <c r="CX10" s="278"/>
      <c r="CY10" s="278"/>
    </row>
    <row r="11" spans="1:103" s="272" customFormat="1" ht="13.5">
      <c r="A11" s="416" t="s">
        <v>358</v>
      </c>
      <c r="B11" s="416">
        <v>4205</v>
      </c>
      <c r="C11" s="416" t="s">
        <v>406</v>
      </c>
      <c r="D11" s="298">
        <f t="shared" si="3"/>
        <v>0</v>
      </c>
      <c r="E11" s="298">
        <f t="shared" si="4"/>
        <v>0</v>
      </c>
      <c r="F11" s="298">
        <f t="shared" si="5"/>
        <v>0</v>
      </c>
      <c r="G11" s="298">
        <f t="shared" si="6"/>
        <v>0</v>
      </c>
      <c r="H11" s="298">
        <f t="shared" si="7"/>
        <v>0</v>
      </c>
      <c r="I11" s="298">
        <f t="shared" si="8"/>
        <v>0</v>
      </c>
      <c r="J11" s="298">
        <f t="shared" si="9"/>
        <v>0</v>
      </c>
      <c r="K11" s="298">
        <f t="shared" si="10"/>
        <v>0</v>
      </c>
      <c r="L11" s="298">
        <f t="shared" si="11"/>
        <v>0</v>
      </c>
      <c r="M11" s="298">
        <f t="shared" si="12"/>
        <v>0</v>
      </c>
      <c r="N11" s="298">
        <f t="shared" si="13"/>
        <v>0</v>
      </c>
      <c r="O11" s="298">
        <f t="shared" si="14"/>
        <v>0</v>
      </c>
      <c r="P11" s="298">
        <f t="shared" si="15"/>
        <v>0</v>
      </c>
      <c r="Q11" s="298">
        <f t="shared" si="16"/>
        <v>0</v>
      </c>
      <c r="R11" s="298">
        <f t="shared" si="16"/>
        <v>0</v>
      </c>
      <c r="S11" s="298">
        <f t="shared" si="16"/>
        <v>0</v>
      </c>
      <c r="T11" s="298">
        <f t="shared" si="16"/>
        <v>0</v>
      </c>
      <c r="U11" s="298">
        <f t="shared" si="16"/>
        <v>0</v>
      </c>
      <c r="V11" s="298">
        <f t="shared" si="16"/>
        <v>0</v>
      </c>
      <c r="W11" s="298">
        <f t="shared" si="16"/>
        <v>0</v>
      </c>
      <c r="X11" s="298">
        <f t="shared" si="17"/>
        <v>0</v>
      </c>
      <c r="Y11" s="278"/>
      <c r="Z11" s="278"/>
      <c r="AA11" s="278"/>
      <c r="AB11" s="278"/>
      <c r="AC11" s="278"/>
      <c r="AD11" s="278"/>
      <c r="AE11" s="278"/>
      <c r="AF11" s="298">
        <f t="shared" si="18"/>
        <v>0</v>
      </c>
      <c r="AG11" s="278"/>
      <c r="AH11" s="278"/>
      <c r="AI11" s="278"/>
      <c r="AJ11" s="278"/>
      <c r="AK11" s="278"/>
      <c r="AL11" s="278"/>
      <c r="AM11" s="278"/>
      <c r="AN11" s="298">
        <f t="shared" si="19"/>
        <v>0</v>
      </c>
      <c r="AO11" s="278"/>
      <c r="AP11" s="278"/>
      <c r="AQ11" s="278"/>
      <c r="AR11" s="278"/>
      <c r="AS11" s="278"/>
      <c r="AT11" s="278"/>
      <c r="AU11" s="278"/>
      <c r="AV11" s="298">
        <f t="shared" si="20"/>
        <v>0</v>
      </c>
      <c r="AW11" s="278"/>
      <c r="AX11" s="278"/>
      <c r="AY11" s="278"/>
      <c r="AZ11" s="278"/>
      <c r="BA11" s="278"/>
      <c r="BB11" s="278"/>
      <c r="BC11" s="278"/>
      <c r="BD11" s="298">
        <f t="shared" si="21"/>
        <v>0</v>
      </c>
      <c r="BE11" s="278"/>
      <c r="BF11" s="278"/>
      <c r="BG11" s="278"/>
      <c r="BH11" s="278"/>
      <c r="BI11" s="278"/>
      <c r="BJ11" s="278"/>
      <c r="BK11" s="278"/>
      <c r="BL11" s="298">
        <f t="shared" si="22"/>
        <v>0</v>
      </c>
      <c r="BM11" s="278"/>
      <c r="BN11" s="278"/>
      <c r="BO11" s="278"/>
      <c r="BP11" s="278"/>
      <c r="BQ11" s="278"/>
      <c r="BR11" s="278"/>
      <c r="BS11" s="278"/>
      <c r="BT11" s="298">
        <f t="shared" si="23"/>
        <v>0</v>
      </c>
      <c r="BU11" s="278"/>
      <c r="BV11" s="278"/>
      <c r="BW11" s="278"/>
      <c r="BX11" s="278"/>
      <c r="BY11" s="278"/>
      <c r="BZ11" s="278"/>
      <c r="CA11" s="278"/>
      <c r="CB11" s="298">
        <f t="shared" si="24"/>
        <v>0</v>
      </c>
      <c r="CC11" s="278"/>
      <c r="CD11" s="278"/>
      <c r="CE11" s="278"/>
      <c r="CF11" s="278"/>
      <c r="CG11" s="278"/>
      <c r="CH11" s="278"/>
      <c r="CI11" s="278"/>
      <c r="CJ11" s="298">
        <f t="shared" si="25"/>
        <v>0</v>
      </c>
      <c r="CK11" s="278"/>
      <c r="CL11" s="278"/>
      <c r="CM11" s="278"/>
      <c r="CN11" s="278"/>
      <c r="CO11" s="278"/>
      <c r="CP11" s="278"/>
      <c r="CQ11" s="278"/>
      <c r="CR11" s="298">
        <f t="shared" si="26"/>
        <v>0</v>
      </c>
      <c r="CS11" s="278"/>
      <c r="CT11" s="278"/>
      <c r="CU11" s="278"/>
      <c r="CV11" s="278"/>
      <c r="CW11" s="278"/>
      <c r="CX11" s="278"/>
      <c r="CY11" s="278"/>
    </row>
    <row r="12" spans="1:103" s="272" customFormat="1" ht="13.5">
      <c r="A12" s="416" t="s">
        <v>358</v>
      </c>
      <c r="B12" s="416">
        <v>4206</v>
      </c>
      <c r="C12" s="416" t="s">
        <v>407</v>
      </c>
      <c r="D12" s="298">
        <f t="shared" si="3"/>
        <v>0</v>
      </c>
      <c r="E12" s="298">
        <f t="shared" si="4"/>
        <v>0</v>
      </c>
      <c r="F12" s="298">
        <f t="shared" si="5"/>
        <v>0</v>
      </c>
      <c r="G12" s="298">
        <f t="shared" si="6"/>
        <v>0</v>
      </c>
      <c r="H12" s="298">
        <f t="shared" si="7"/>
        <v>0</v>
      </c>
      <c r="I12" s="298">
        <f t="shared" si="8"/>
        <v>0</v>
      </c>
      <c r="J12" s="298">
        <f t="shared" si="9"/>
        <v>0</v>
      </c>
      <c r="K12" s="298">
        <f t="shared" si="10"/>
        <v>0</v>
      </c>
      <c r="L12" s="298">
        <f t="shared" si="11"/>
        <v>0</v>
      </c>
      <c r="M12" s="298">
        <f t="shared" si="12"/>
        <v>0</v>
      </c>
      <c r="N12" s="298">
        <f t="shared" si="13"/>
        <v>0</v>
      </c>
      <c r="O12" s="298">
        <f t="shared" si="14"/>
        <v>0</v>
      </c>
      <c r="P12" s="298">
        <f t="shared" si="15"/>
        <v>0</v>
      </c>
      <c r="Q12" s="298">
        <f t="shared" si="16"/>
        <v>0</v>
      </c>
      <c r="R12" s="298">
        <f t="shared" si="16"/>
        <v>0</v>
      </c>
      <c r="S12" s="298">
        <f t="shared" si="16"/>
        <v>0</v>
      </c>
      <c r="T12" s="298">
        <f t="shared" si="16"/>
        <v>0</v>
      </c>
      <c r="U12" s="298">
        <f t="shared" si="16"/>
        <v>0</v>
      </c>
      <c r="V12" s="298">
        <f t="shared" si="16"/>
        <v>0</v>
      </c>
      <c r="W12" s="298">
        <f t="shared" si="16"/>
        <v>0</v>
      </c>
      <c r="X12" s="298">
        <f t="shared" si="17"/>
        <v>0</v>
      </c>
      <c r="Y12" s="278"/>
      <c r="Z12" s="278"/>
      <c r="AA12" s="278"/>
      <c r="AB12" s="278"/>
      <c r="AC12" s="278"/>
      <c r="AD12" s="278"/>
      <c r="AE12" s="278"/>
      <c r="AF12" s="298">
        <f t="shared" si="18"/>
        <v>0</v>
      </c>
      <c r="AG12" s="278"/>
      <c r="AH12" s="278"/>
      <c r="AI12" s="278"/>
      <c r="AJ12" s="278"/>
      <c r="AK12" s="278"/>
      <c r="AL12" s="278"/>
      <c r="AM12" s="278"/>
      <c r="AN12" s="298">
        <f t="shared" si="19"/>
        <v>0</v>
      </c>
      <c r="AO12" s="278"/>
      <c r="AP12" s="278"/>
      <c r="AQ12" s="278"/>
      <c r="AR12" s="278"/>
      <c r="AS12" s="278"/>
      <c r="AT12" s="278"/>
      <c r="AU12" s="278"/>
      <c r="AV12" s="298">
        <f t="shared" si="20"/>
        <v>0</v>
      </c>
      <c r="AW12" s="278"/>
      <c r="AX12" s="278"/>
      <c r="AY12" s="278"/>
      <c r="AZ12" s="278"/>
      <c r="BA12" s="278"/>
      <c r="BB12" s="278"/>
      <c r="BC12" s="278"/>
      <c r="BD12" s="298">
        <f t="shared" si="21"/>
        <v>0</v>
      </c>
      <c r="BE12" s="278"/>
      <c r="BF12" s="278"/>
      <c r="BG12" s="278"/>
      <c r="BH12" s="278"/>
      <c r="BI12" s="278"/>
      <c r="BJ12" s="278"/>
      <c r="BK12" s="278"/>
      <c r="BL12" s="298">
        <f t="shared" si="22"/>
        <v>0</v>
      </c>
      <c r="BM12" s="278"/>
      <c r="BN12" s="278"/>
      <c r="BO12" s="278"/>
      <c r="BP12" s="278"/>
      <c r="BQ12" s="278"/>
      <c r="BR12" s="278"/>
      <c r="BS12" s="278"/>
      <c r="BT12" s="298">
        <f t="shared" si="23"/>
        <v>0</v>
      </c>
      <c r="BU12" s="278"/>
      <c r="BV12" s="278"/>
      <c r="BW12" s="278"/>
      <c r="BX12" s="278"/>
      <c r="BY12" s="278"/>
      <c r="BZ12" s="278"/>
      <c r="CA12" s="278"/>
      <c r="CB12" s="298">
        <f t="shared" si="24"/>
        <v>0</v>
      </c>
      <c r="CC12" s="278"/>
      <c r="CD12" s="278"/>
      <c r="CE12" s="278"/>
      <c r="CF12" s="278"/>
      <c r="CG12" s="278"/>
      <c r="CH12" s="278"/>
      <c r="CI12" s="278"/>
      <c r="CJ12" s="298">
        <f t="shared" si="25"/>
        <v>0</v>
      </c>
      <c r="CK12" s="278"/>
      <c r="CL12" s="278"/>
      <c r="CM12" s="278"/>
      <c r="CN12" s="278"/>
      <c r="CO12" s="278"/>
      <c r="CP12" s="278"/>
      <c r="CQ12" s="278"/>
      <c r="CR12" s="298">
        <f t="shared" si="26"/>
        <v>0</v>
      </c>
      <c r="CS12" s="278"/>
      <c r="CT12" s="278"/>
      <c r="CU12" s="278"/>
      <c r="CV12" s="278"/>
      <c r="CW12" s="278"/>
      <c r="CX12" s="278"/>
      <c r="CY12" s="278"/>
    </row>
    <row r="13" spans="1:103" s="272" customFormat="1" ht="13.5">
      <c r="A13" s="416" t="s">
        <v>358</v>
      </c>
      <c r="B13" s="416">
        <v>4207</v>
      </c>
      <c r="C13" s="416" t="s">
        <v>408</v>
      </c>
      <c r="D13" s="298">
        <f t="shared" si="3"/>
        <v>0</v>
      </c>
      <c r="E13" s="298">
        <f t="shared" si="4"/>
        <v>0</v>
      </c>
      <c r="F13" s="298">
        <f t="shared" si="5"/>
        <v>0</v>
      </c>
      <c r="G13" s="298">
        <f t="shared" si="6"/>
        <v>0</v>
      </c>
      <c r="H13" s="298">
        <f t="shared" si="7"/>
        <v>0</v>
      </c>
      <c r="I13" s="298">
        <f t="shared" si="8"/>
        <v>0</v>
      </c>
      <c r="J13" s="298">
        <f t="shared" si="9"/>
        <v>0</v>
      </c>
      <c r="K13" s="298">
        <f t="shared" si="10"/>
        <v>0</v>
      </c>
      <c r="L13" s="298">
        <f t="shared" si="11"/>
        <v>0</v>
      </c>
      <c r="M13" s="298">
        <f t="shared" si="12"/>
        <v>0</v>
      </c>
      <c r="N13" s="298">
        <f t="shared" si="13"/>
        <v>0</v>
      </c>
      <c r="O13" s="298">
        <f t="shared" si="14"/>
        <v>0</v>
      </c>
      <c r="P13" s="298">
        <f t="shared" si="15"/>
        <v>0</v>
      </c>
      <c r="Q13" s="298">
        <f t="shared" si="16"/>
        <v>0</v>
      </c>
      <c r="R13" s="298">
        <f t="shared" si="16"/>
        <v>0</v>
      </c>
      <c r="S13" s="298">
        <f t="shared" si="16"/>
        <v>0</v>
      </c>
      <c r="T13" s="298">
        <f t="shared" si="16"/>
        <v>0</v>
      </c>
      <c r="U13" s="298">
        <f t="shared" si="16"/>
        <v>0</v>
      </c>
      <c r="V13" s="298">
        <f t="shared" si="16"/>
        <v>0</v>
      </c>
      <c r="W13" s="298">
        <f t="shared" si="16"/>
        <v>0</v>
      </c>
      <c r="X13" s="298">
        <f t="shared" si="17"/>
        <v>0</v>
      </c>
      <c r="Y13" s="278"/>
      <c r="Z13" s="278"/>
      <c r="AA13" s="278"/>
      <c r="AB13" s="278"/>
      <c r="AC13" s="278"/>
      <c r="AD13" s="278"/>
      <c r="AE13" s="278"/>
      <c r="AF13" s="298">
        <f t="shared" si="18"/>
        <v>0</v>
      </c>
      <c r="AG13" s="278"/>
      <c r="AH13" s="278"/>
      <c r="AI13" s="278"/>
      <c r="AJ13" s="278"/>
      <c r="AK13" s="278"/>
      <c r="AL13" s="278"/>
      <c r="AM13" s="278"/>
      <c r="AN13" s="298">
        <f t="shared" si="19"/>
        <v>0</v>
      </c>
      <c r="AO13" s="278"/>
      <c r="AP13" s="278"/>
      <c r="AQ13" s="278"/>
      <c r="AR13" s="278"/>
      <c r="AS13" s="278"/>
      <c r="AT13" s="278"/>
      <c r="AU13" s="278"/>
      <c r="AV13" s="298">
        <f t="shared" si="20"/>
        <v>0</v>
      </c>
      <c r="AW13" s="278"/>
      <c r="AX13" s="278"/>
      <c r="AY13" s="278"/>
      <c r="AZ13" s="278"/>
      <c r="BA13" s="278"/>
      <c r="BB13" s="278"/>
      <c r="BC13" s="278"/>
      <c r="BD13" s="298">
        <f t="shared" si="21"/>
        <v>0</v>
      </c>
      <c r="BE13" s="278"/>
      <c r="BF13" s="278"/>
      <c r="BG13" s="278"/>
      <c r="BH13" s="278"/>
      <c r="BI13" s="278"/>
      <c r="BJ13" s="278"/>
      <c r="BK13" s="278"/>
      <c r="BL13" s="298">
        <f t="shared" si="22"/>
        <v>0</v>
      </c>
      <c r="BM13" s="278"/>
      <c r="BN13" s="278"/>
      <c r="BO13" s="278"/>
      <c r="BP13" s="278"/>
      <c r="BQ13" s="278"/>
      <c r="BR13" s="278"/>
      <c r="BS13" s="278"/>
      <c r="BT13" s="298">
        <f t="shared" si="23"/>
        <v>0</v>
      </c>
      <c r="BU13" s="278"/>
      <c r="BV13" s="278"/>
      <c r="BW13" s="278"/>
      <c r="BX13" s="278"/>
      <c r="BY13" s="278"/>
      <c r="BZ13" s="278"/>
      <c r="CA13" s="278"/>
      <c r="CB13" s="298">
        <f t="shared" si="24"/>
        <v>0</v>
      </c>
      <c r="CC13" s="278"/>
      <c r="CD13" s="278"/>
      <c r="CE13" s="278"/>
      <c r="CF13" s="278"/>
      <c r="CG13" s="278"/>
      <c r="CH13" s="278"/>
      <c r="CI13" s="278"/>
      <c r="CJ13" s="298">
        <f t="shared" si="25"/>
        <v>0</v>
      </c>
      <c r="CK13" s="278"/>
      <c r="CL13" s="278"/>
      <c r="CM13" s="278"/>
      <c r="CN13" s="278"/>
      <c r="CO13" s="278"/>
      <c r="CP13" s="278"/>
      <c r="CQ13" s="278"/>
      <c r="CR13" s="298">
        <f t="shared" si="26"/>
        <v>0</v>
      </c>
      <c r="CS13" s="278"/>
      <c r="CT13" s="278"/>
      <c r="CU13" s="278"/>
      <c r="CV13" s="278"/>
      <c r="CW13" s="278"/>
      <c r="CX13" s="278"/>
      <c r="CY13" s="278"/>
    </row>
    <row r="14" spans="1:103" s="272" customFormat="1" ht="13.5">
      <c r="A14" s="416" t="s">
        <v>358</v>
      </c>
      <c r="B14" s="416">
        <v>4208</v>
      </c>
      <c r="C14" s="416" t="s">
        <v>409</v>
      </c>
      <c r="D14" s="298">
        <f t="shared" si="3"/>
        <v>0</v>
      </c>
      <c r="E14" s="298">
        <f t="shared" si="4"/>
        <v>0</v>
      </c>
      <c r="F14" s="298">
        <f t="shared" si="5"/>
        <v>0</v>
      </c>
      <c r="G14" s="298">
        <f t="shared" si="6"/>
        <v>0</v>
      </c>
      <c r="H14" s="298">
        <f t="shared" si="7"/>
        <v>0</v>
      </c>
      <c r="I14" s="298">
        <f t="shared" si="8"/>
        <v>0</v>
      </c>
      <c r="J14" s="298">
        <f t="shared" si="9"/>
        <v>0</v>
      </c>
      <c r="K14" s="298">
        <f t="shared" si="10"/>
        <v>0</v>
      </c>
      <c r="L14" s="298">
        <f t="shared" si="11"/>
        <v>0</v>
      </c>
      <c r="M14" s="298">
        <f t="shared" si="12"/>
        <v>0</v>
      </c>
      <c r="N14" s="298">
        <f t="shared" si="13"/>
        <v>0</v>
      </c>
      <c r="O14" s="298">
        <f t="shared" si="14"/>
        <v>0</v>
      </c>
      <c r="P14" s="298">
        <f t="shared" si="15"/>
        <v>0</v>
      </c>
      <c r="Q14" s="298">
        <f t="shared" si="16"/>
        <v>0</v>
      </c>
      <c r="R14" s="298">
        <f t="shared" si="16"/>
        <v>0</v>
      </c>
      <c r="S14" s="298">
        <f t="shared" si="16"/>
        <v>0</v>
      </c>
      <c r="T14" s="298">
        <f t="shared" si="16"/>
        <v>0</v>
      </c>
      <c r="U14" s="298">
        <f t="shared" si="16"/>
        <v>0</v>
      </c>
      <c r="V14" s="298">
        <f t="shared" si="16"/>
        <v>0</v>
      </c>
      <c r="W14" s="298">
        <f t="shared" si="16"/>
        <v>0</v>
      </c>
      <c r="X14" s="298">
        <f t="shared" si="17"/>
        <v>0</v>
      </c>
      <c r="Y14" s="278"/>
      <c r="Z14" s="278"/>
      <c r="AA14" s="278"/>
      <c r="AB14" s="278"/>
      <c r="AC14" s="278"/>
      <c r="AD14" s="278"/>
      <c r="AE14" s="278"/>
      <c r="AF14" s="298">
        <f t="shared" si="18"/>
        <v>0</v>
      </c>
      <c r="AG14" s="278"/>
      <c r="AH14" s="278"/>
      <c r="AI14" s="278"/>
      <c r="AJ14" s="278"/>
      <c r="AK14" s="278"/>
      <c r="AL14" s="278"/>
      <c r="AM14" s="278"/>
      <c r="AN14" s="298">
        <f t="shared" si="19"/>
        <v>0</v>
      </c>
      <c r="AO14" s="278"/>
      <c r="AP14" s="278"/>
      <c r="AQ14" s="278"/>
      <c r="AR14" s="278"/>
      <c r="AS14" s="278"/>
      <c r="AT14" s="278"/>
      <c r="AU14" s="278"/>
      <c r="AV14" s="298">
        <f t="shared" si="20"/>
        <v>0</v>
      </c>
      <c r="AW14" s="278"/>
      <c r="AX14" s="278"/>
      <c r="AY14" s="278"/>
      <c r="AZ14" s="278"/>
      <c r="BA14" s="278"/>
      <c r="BB14" s="278"/>
      <c r="BC14" s="278"/>
      <c r="BD14" s="298">
        <f t="shared" si="21"/>
        <v>0</v>
      </c>
      <c r="BE14" s="278"/>
      <c r="BF14" s="278"/>
      <c r="BG14" s="278"/>
      <c r="BH14" s="278"/>
      <c r="BI14" s="278"/>
      <c r="BJ14" s="278"/>
      <c r="BK14" s="278"/>
      <c r="BL14" s="298">
        <f t="shared" si="22"/>
        <v>0</v>
      </c>
      <c r="BM14" s="278"/>
      <c r="BN14" s="278"/>
      <c r="BO14" s="278"/>
      <c r="BP14" s="278"/>
      <c r="BQ14" s="278"/>
      <c r="BR14" s="278"/>
      <c r="BS14" s="278"/>
      <c r="BT14" s="298">
        <f t="shared" si="23"/>
        <v>0</v>
      </c>
      <c r="BU14" s="278"/>
      <c r="BV14" s="278"/>
      <c r="BW14" s="278"/>
      <c r="BX14" s="278"/>
      <c r="BY14" s="278"/>
      <c r="BZ14" s="278"/>
      <c r="CA14" s="278"/>
      <c r="CB14" s="298">
        <f t="shared" si="24"/>
        <v>0</v>
      </c>
      <c r="CC14" s="278"/>
      <c r="CD14" s="278"/>
      <c r="CE14" s="278"/>
      <c r="CF14" s="278"/>
      <c r="CG14" s="278"/>
      <c r="CH14" s="278"/>
      <c r="CI14" s="278"/>
      <c r="CJ14" s="298">
        <f t="shared" si="25"/>
        <v>0</v>
      </c>
      <c r="CK14" s="278"/>
      <c r="CL14" s="278"/>
      <c r="CM14" s="278"/>
      <c r="CN14" s="278"/>
      <c r="CO14" s="278"/>
      <c r="CP14" s="278"/>
      <c r="CQ14" s="278"/>
      <c r="CR14" s="298">
        <f t="shared" si="26"/>
        <v>0</v>
      </c>
      <c r="CS14" s="278"/>
      <c r="CT14" s="278"/>
      <c r="CU14" s="278"/>
      <c r="CV14" s="278"/>
      <c r="CW14" s="278"/>
      <c r="CX14" s="278"/>
      <c r="CY14" s="278"/>
    </row>
    <row r="15" spans="1:103" s="272" customFormat="1" ht="13.5">
      <c r="A15" s="416" t="s">
        <v>358</v>
      </c>
      <c r="B15" s="416">
        <v>4209</v>
      </c>
      <c r="C15" s="416" t="s">
        <v>410</v>
      </c>
      <c r="D15" s="298">
        <f t="shared" si="3"/>
        <v>0</v>
      </c>
      <c r="E15" s="298">
        <f t="shared" si="4"/>
        <v>0</v>
      </c>
      <c r="F15" s="298">
        <f t="shared" si="5"/>
        <v>0</v>
      </c>
      <c r="G15" s="298">
        <f t="shared" si="6"/>
        <v>0</v>
      </c>
      <c r="H15" s="298">
        <f t="shared" si="7"/>
        <v>0</v>
      </c>
      <c r="I15" s="298">
        <f t="shared" si="8"/>
        <v>0</v>
      </c>
      <c r="J15" s="298">
        <f t="shared" si="9"/>
        <v>0</v>
      </c>
      <c r="K15" s="298">
        <f t="shared" si="10"/>
        <v>0</v>
      </c>
      <c r="L15" s="298">
        <f t="shared" si="11"/>
        <v>0</v>
      </c>
      <c r="M15" s="298">
        <f t="shared" si="12"/>
        <v>0</v>
      </c>
      <c r="N15" s="298">
        <f t="shared" si="13"/>
        <v>0</v>
      </c>
      <c r="O15" s="298">
        <f t="shared" si="14"/>
        <v>0</v>
      </c>
      <c r="P15" s="298">
        <f t="shared" si="15"/>
        <v>0</v>
      </c>
      <c r="Q15" s="298">
        <f t="shared" si="16"/>
        <v>0</v>
      </c>
      <c r="R15" s="298">
        <f t="shared" si="16"/>
        <v>0</v>
      </c>
      <c r="S15" s="298">
        <f t="shared" si="16"/>
        <v>0</v>
      </c>
      <c r="T15" s="298">
        <f t="shared" si="16"/>
        <v>0</v>
      </c>
      <c r="U15" s="298">
        <f t="shared" si="16"/>
        <v>0</v>
      </c>
      <c r="V15" s="298">
        <f t="shared" si="16"/>
        <v>0</v>
      </c>
      <c r="W15" s="298">
        <f t="shared" si="16"/>
        <v>0</v>
      </c>
      <c r="X15" s="298">
        <f t="shared" si="17"/>
        <v>0</v>
      </c>
      <c r="Y15" s="278"/>
      <c r="Z15" s="278"/>
      <c r="AA15" s="278"/>
      <c r="AB15" s="278"/>
      <c r="AC15" s="278"/>
      <c r="AD15" s="278"/>
      <c r="AE15" s="278"/>
      <c r="AF15" s="298">
        <f t="shared" si="18"/>
        <v>0</v>
      </c>
      <c r="AG15" s="278"/>
      <c r="AH15" s="278"/>
      <c r="AI15" s="278"/>
      <c r="AJ15" s="278"/>
      <c r="AK15" s="278"/>
      <c r="AL15" s="278"/>
      <c r="AM15" s="278"/>
      <c r="AN15" s="298">
        <f t="shared" si="19"/>
        <v>0</v>
      </c>
      <c r="AO15" s="278"/>
      <c r="AP15" s="278"/>
      <c r="AQ15" s="278"/>
      <c r="AR15" s="278"/>
      <c r="AS15" s="278"/>
      <c r="AT15" s="278"/>
      <c r="AU15" s="278"/>
      <c r="AV15" s="298">
        <f t="shared" si="20"/>
        <v>0</v>
      </c>
      <c r="AW15" s="278"/>
      <c r="AX15" s="278"/>
      <c r="AY15" s="278"/>
      <c r="AZ15" s="278"/>
      <c r="BA15" s="278"/>
      <c r="BB15" s="278"/>
      <c r="BC15" s="278"/>
      <c r="BD15" s="298">
        <f t="shared" si="21"/>
        <v>0</v>
      </c>
      <c r="BE15" s="278"/>
      <c r="BF15" s="278"/>
      <c r="BG15" s="278"/>
      <c r="BH15" s="278"/>
      <c r="BI15" s="278"/>
      <c r="BJ15" s="278"/>
      <c r="BK15" s="278"/>
      <c r="BL15" s="298">
        <f t="shared" si="22"/>
        <v>0</v>
      </c>
      <c r="BM15" s="278"/>
      <c r="BN15" s="278"/>
      <c r="BO15" s="278"/>
      <c r="BP15" s="278"/>
      <c r="BQ15" s="278"/>
      <c r="BR15" s="278"/>
      <c r="BS15" s="278"/>
      <c r="BT15" s="298">
        <f t="shared" si="23"/>
        <v>0</v>
      </c>
      <c r="BU15" s="278"/>
      <c r="BV15" s="278"/>
      <c r="BW15" s="278"/>
      <c r="BX15" s="278"/>
      <c r="BY15" s="278"/>
      <c r="BZ15" s="278"/>
      <c r="CA15" s="278"/>
      <c r="CB15" s="298">
        <f t="shared" si="24"/>
        <v>0</v>
      </c>
      <c r="CC15" s="278"/>
      <c r="CD15" s="278"/>
      <c r="CE15" s="278"/>
      <c r="CF15" s="278"/>
      <c r="CG15" s="278"/>
      <c r="CH15" s="278"/>
      <c r="CI15" s="278"/>
      <c r="CJ15" s="298">
        <f t="shared" si="25"/>
        <v>0</v>
      </c>
      <c r="CK15" s="278"/>
      <c r="CL15" s="278"/>
      <c r="CM15" s="278"/>
      <c r="CN15" s="278"/>
      <c r="CO15" s="278"/>
      <c r="CP15" s="278"/>
      <c r="CQ15" s="278"/>
      <c r="CR15" s="298">
        <f t="shared" si="26"/>
        <v>0</v>
      </c>
      <c r="CS15" s="278"/>
      <c r="CT15" s="278"/>
      <c r="CU15" s="278"/>
      <c r="CV15" s="278"/>
      <c r="CW15" s="278"/>
      <c r="CX15" s="278"/>
      <c r="CY15" s="278"/>
    </row>
    <row r="16" spans="1:103" s="272" customFormat="1" ht="13.5">
      <c r="A16" s="416" t="s">
        <v>358</v>
      </c>
      <c r="B16" s="416">
        <v>4211</v>
      </c>
      <c r="C16" s="416" t="s">
        <v>411</v>
      </c>
      <c r="D16" s="298">
        <f t="shared" si="3"/>
        <v>0</v>
      </c>
      <c r="E16" s="298">
        <f t="shared" si="4"/>
        <v>0</v>
      </c>
      <c r="F16" s="298">
        <f t="shared" si="5"/>
        <v>0</v>
      </c>
      <c r="G16" s="298">
        <f t="shared" si="6"/>
        <v>0</v>
      </c>
      <c r="H16" s="298">
        <f t="shared" si="7"/>
        <v>0</v>
      </c>
      <c r="I16" s="298">
        <f t="shared" si="8"/>
        <v>0</v>
      </c>
      <c r="J16" s="298">
        <f t="shared" si="9"/>
        <v>0</v>
      </c>
      <c r="K16" s="298">
        <f t="shared" si="10"/>
        <v>0</v>
      </c>
      <c r="L16" s="298">
        <f t="shared" si="11"/>
        <v>0</v>
      </c>
      <c r="M16" s="298">
        <f t="shared" si="12"/>
        <v>0</v>
      </c>
      <c r="N16" s="298">
        <f t="shared" si="13"/>
        <v>0</v>
      </c>
      <c r="O16" s="298">
        <f t="shared" si="14"/>
        <v>0</v>
      </c>
      <c r="P16" s="298">
        <f t="shared" si="15"/>
        <v>0</v>
      </c>
      <c r="Q16" s="298">
        <f t="shared" si="16"/>
        <v>0</v>
      </c>
      <c r="R16" s="298">
        <f t="shared" si="16"/>
        <v>0</v>
      </c>
      <c r="S16" s="298">
        <f t="shared" si="16"/>
        <v>0</v>
      </c>
      <c r="T16" s="298">
        <f t="shared" si="16"/>
        <v>0</v>
      </c>
      <c r="U16" s="298">
        <f t="shared" si="16"/>
        <v>0</v>
      </c>
      <c r="V16" s="298">
        <f t="shared" si="16"/>
        <v>0</v>
      </c>
      <c r="W16" s="298">
        <f t="shared" si="16"/>
        <v>0</v>
      </c>
      <c r="X16" s="298">
        <f t="shared" si="17"/>
        <v>0</v>
      </c>
      <c r="Y16" s="278"/>
      <c r="Z16" s="278"/>
      <c r="AA16" s="278"/>
      <c r="AB16" s="278"/>
      <c r="AC16" s="278"/>
      <c r="AD16" s="278"/>
      <c r="AE16" s="278"/>
      <c r="AF16" s="298">
        <f t="shared" si="18"/>
        <v>0</v>
      </c>
      <c r="AG16" s="278"/>
      <c r="AH16" s="278"/>
      <c r="AI16" s="278"/>
      <c r="AJ16" s="278"/>
      <c r="AK16" s="278"/>
      <c r="AL16" s="278"/>
      <c r="AM16" s="278"/>
      <c r="AN16" s="298">
        <f t="shared" si="19"/>
        <v>0</v>
      </c>
      <c r="AO16" s="278"/>
      <c r="AP16" s="278"/>
      <c r="AQ16" s="278"/>
      <c r="AR16" s="278"/>
      <c r="AS16" s="278"/>
      <c r="AT16" s="278"/>
      <c r="AU16" s="278"/>
      <c r="AV16" s="298">
        <f t="shared" si="20"/>
        <v>0</v>
      </c>
      <c r="AW16" s="278"/>
      <c r="AX16" s="278"/>
      <c r="AY16" s="278"/>
      <c r="AZ16" s="278"/>
      <c r="BA16" s="278"/>
      <c r="BB16" s="278"/>
      <c r="BC16" s="278"/>
      <c r="BD16" s="298">
        <f t="shared" si="21"/>
        <v>0</v>
      </c>
      <c r="BE16" s="278"/>
      <c r="BF16" s="278"/>
      <c r="BG16" s="278"/>
      <c r="BH16" s="278"/>
      <c r="BI16" s="278"/>
      <c r="BJ16" s="278"/>
      <c r="BK16" s="278"/>
      <c r="BL16" s="298">
        <f t="shared" si="22"/>
        <v>0</v>
      </c>
      <c r="BM16" s="278"/>
      <c r="BN16" s="278"/>
      <c r="BO16" s="278"/>
      <c r="BP16" s="278"/>
      <c r="BQ16" s="278"/>
      <c r="BR16" s="278"/>
      <c r="BS16" s="278"/>
      <c r="BT16" s="298">
        <f t="shared" si="23"/>
        <v>0</v>
      </c>
      <c r="BU16" s="278"/>
      <c r="BV16" s="278"/>
      <c r="BW16" s="278"/>
      <c r="BX16" s="278"/>
      <c r="BY16" s="278"/>
      <c r="BZ16" s="278"/>
      <c r="CA16" s="278"/>
      <c r="CB16" s="298">
        <f t="shared" si="24"/>
        <v>0</v>
      </c>
      <c r="CC16" s="278"/>
      <c r="CD16" s="278"/>
      <c r="CE16" s="278"/>
      <c r="CF16" s="278"/>
      <c r="CG16" s="278"/>
      <c r="CH16" s="278"/>
      <c r="CI16" s="278"/>
      <c r="CJ16" s="298">
        <f t="shared" si="25"/>
        <v>0</v>
      </c>
      <c r="CK16" s="278"/>
      <c r="CL16" s="278"/>
      <c r="CM16" s="278"/>
      <c r="CN16" s="278"/>
      <c r="CO16" s="278"/>
      <c r="CP16" s="278"/>
      <c r="CQ16" s="278"/>
      <c r="CR16" s="298">
        <f t="shared" si="26"/>
        <v>0</v>
      </c>
      <c r="CS16" s="278"/>
      <c r="CT16" s="278"/>
      <c r="CU16" s="278"/>
      <c r="CV16" s="278"/>
      <c r="CW16" s="278"/>
      <c r="CX16" s="278"/>
      <c r="CY16" s="278"/>
    </row>
    <row r="17" spans="1:103" s="272" customFormat="1" ht="13.5">
      <c r="A17" s="416" t="s">
        <v>358</v>
      </c>
      <c r="B17" s="416">
        <v>4212</v>
      </c>
      <c r="C17" s="416" t="s">
        <v>412</v>
      </c>
      <c r="D17" s="298">
        <f t="shared" si="3"/>
        <v>0</v>
      </c>
      <c r="E17" s="298">
        <f t="shared" si="4"/>
        <v>0</v>
      </c>
      <c r="F17" s="298">
        <f t="shared" si="5"/>
        <v>0</v>
      </c>
      <c r="G17" s="298">
        <f t="shared" si="6"/>
        <v>0</v>
      </c>
      <c r="H17" s="298">
        <f t="shared" si="7"/>
        <v>0</v>
      </c>
      <c r="I17" s="298">
        <f t="shared" si="8"/>
        <v>0</v>
      </c>
      <c r="J17" s="298">
        <f t="shared" si="9"/>
        <v>0</v>
      </c>
      <c r="K17" s="298">
        <f t="shared" si="10"/>
        <v>0</v>
      </c>
      <c r="L17" s="298">
        <f t="shared" si="11"/>
        <v>0</v>
      </c>
      <c r="M17" s="298">
        <f t="shared" si="12"/>
        <v>0</v>
      </c>
      <c r="N17" s="298">
        <f t="shared" si="13"/>
        <v>0</v>
      </c>
      <c r="O17" s="298">
        <f t="shared" si="14"/>
        <v>0</v>
      </c>
      <c r="P17" s="298">
        <f t="shared" si="15"/>
        <v>0</v>
      </c>
      <c r="Q17" s="298">
        <f t="shared" si="16"/>
        <v>0</v>
      </c>
      <c r="R17" s="298">
        <f t="shared" si="16"/>
        <v>0</v>
      </c>
      <c r="S17" s="298">
        <f t="shared" si="16"/>
        <v>0</v>
      </c>
      <c r="T17" s="298">
        <f t="shared" si="16"/>
        <v>0</v>
      </c>
      <c r="U17" s="298">
        <f t="shared" si="16"/>
        <v>0</v>
      </c>
      <c r="V17" s="298">
        <f t="shared" si="16"/>
        <v>0</v>
      </c>
      <c r="W17" s="298">
        <f t="shared" si="16"/>
        <v>0</v>
      </c>
      <c r="X17" s="298">
        <f t="shared" si="17"/>
        <v>0</v>
      </c>
      <c r="Y17" s="278"/>
      <c r="Z17" s="278"/>
      <c r="AA17" s="278"/>
      <c r="AB17" s="278"/>
      <c r="AC17" s="278"/>
      <c r="AD17" s="278"/>
      <c r="AE17" s="278"/>
      <c r="AF17" s="298">
        <f t="shared" si="18"/>
        <v>0</v>
      </c>
      <c r="AG17" s="278"/>
      <c r="AH17" s="278"/>
      <c r="AI17" s="278"/>
      <c r="AJ17" s="278"/>
      <c r="AK17" s="278"/>
      <c r="AL17" s="278"/>
      <c r="AM17" s="278"/>
      <c r="AN17" s="298">
        <f t="shared" si="19"/>
        <v>0</v>
      </c>
      <c r="AO17" s="278"/>
      <c r="AP17" s="278"/>
      <c r="AQ17" s="278"/>
      <c r="AR17" s="278"/>
      <c r="AS17" s="278"/>
      <c r="AT17" s="278"/>
      <c r="AU17" s="278"/>
      <c r="AV17" s="298">
        <f t="shared" si="20"/>
        <v>0</v>
      </c>
      <c r="AW17" s="278"/>
      <c r="AX17" s="278"/>
      <c r="AY17" s="278"/>
      <c r="AZ17" s="278"/>
      <c r="BA17" s="278"/>
      <c r="BB17" s="278"/>
      <c r="BC17" s="278"/>
      <c r="BD17" s="298">
        <f t="shared" si="21"/>
        <v>0</v>
      </c>
      <c r="BE17" s="278"/>
      <c r="BF17" s="278"/>
      <c r="BG17" s="278"/>
      <c r="BH17" s="278"/>
      <c r="BI17" s="278"/>
      <c r="BJ17" s="278"/>
      <c r="BK17" s="278"/>
      <c r="BL17" s="298">
        <f t="shared" si="22"/>
        <v>0</v>
      </c>
      <c r="BM17" s="278"/>
      <c r="BN17" s="278"/>
      <c r="BO17" s="278"/>
      <c r="BP17" s="278"/>
      <c r="BQ17" s="278"/>
      <c r="BR17" s="278"/>
      <c r="BS17" s="278"/>
      <c r="BT17" s="298">
        <f t="shared" si="23"/>
        <v>0</v>
      </c>
      <c r="BU17" s="278"/>
      <c r="BV17" s="278"/>
      <c r="BW17" s="278"/>
      <c r="BX17" s="278"/>
      <c r="BY17" s="278"/>
      <c r="BZ17" s="278"/>
      <c r="CA17" s="278"/>
      <c r="CB17" s="298">
        <f t="shared" si="24"/>
        <v>0</v>
      </c>
      <c r="CC17" s="278"/>
      <c r="CD17" s="278"/>
      <c r="CE17" s="278"/>
      <c r="CF17" s="278"/>
      <c r="CG17" s="278"/>
      <c r="CH17" s="278"/>
      <c r="CI17" s="278"/>
      <c r="CJ17" s="298">
        <f t="shared" si="25"/>
        <v>0</v>
      </c>
      <c r="CK17" s="278"/>
      <c r="CL17" s="278"/>
      <c r="CM17" s="278"/>
      <c r="CN17" s="278"/>
      <c r="CO17" s="278"/>
      <c r="CP17" s="278"/>
      <c r="CQ17" s="278"/>
      <c r="CR17" s="298">
        <f t="shared" si="26"/>
        <v>0</v>
      </c>
      <c r="CS17" s="278"/>
      <c r="CT17" s="278"/>
      <c r="CU17" s="278"/>
      <c r="CV17" s="278"/>
      <c r="CW17" s="278"/>
      <c r="CX17" s="278"/>
      <c r="CY17" s="278"/>
    </row>
    <row r="18" spans="1:103" s="272" customFormat="1" ht="13.5">
      <c r="A18" s="416" t="s">
        <v>358</v>
      </c>
      <c r="B18" s="416">
        <v>4213</v>
      </c>
      <c r="C18" s="416" t="s">
        <v>413</v>
      </c>
      <c r="D18" s="298">
        <f t="shared" si="3"/>
        <v>0</v>
      </c>
      <c r="E18" s="298">
        <f t="shared" si="4"/>
        <v>0</v>
      </c>
      <c r="F18" s="298">
        <f t="shared" si="5"/>
        <v>0</v>
      </c>
      <c r="G18" s="298">
        <f t="shared" si="6"/>
        <v>0</v>
      </c>
      <c r="H18" s="298">
        <f t="shared" si="7"/>
        <v>0</v>
      </c>
      <c r="I18" s="298">
        <f t="shared" si="8"/>
        <v>0</v>
      </c>
      <c r="J18" s="298">
        <f t="shared" si="9"/>
        <v>0</v>
      </c>
      <c r="K18" s="298">
        <f t="shared" si="10"/>
        <v>0</v>
      </c>
      <c r="L18" s="298">
        <f t="shared" si="11"/>
        <v>0</v>
      </c>
      <c r="M18" s="298">
        <f t="shared" si="12"/>
        <v>0</v>
      </c>
      <c r="N18" s="298">
        <f t="shared" si="13"/>
        <v>0</v>
      </c>
      <c r="O18" s="298">
        <f t="shared" si="14"/>
        <v>0</v>
      </c>
      <c r="P18" s="298">
        <f t="shared" si="15"/>
        <v>0</v>
      </c>
      <c r="Q18" s="298">
        <f t="shared" si="16"/>
        <v>0</v>
      </c>
      <c r="R18" s="298">
        <f t="shared" si="16"/>
        <v>0</v>
      </c>
      <c r="S18" s="298">
        <f t="shared" si="16"/>
        <v>0</v>
      </c>
      <c r="T18" s="298">
        <f t="shared" si="16"/>
        <v>0</v>
      </c>
      <c r="U18" s="298">
        <f t="shared" si="16"/>
        <v>0</v>
      </c>
      <c r="V18" s="298">
        <f t="shared" si="16"/>
        <v>0</v>
      </c>
      <c r="W18" s="298">
        <f t="shared" si="16"/>
        <v>0</v>
      </c>
      <c r="X18" s="298">
        <f t="shared" si="17"/>
        <v>0</v>
      </c>
      <c r="Y18" s="278"/>
      <c r="Z18" s="278"/>
      <c r="AA18" s="278"/>
      <c r="AB18" s="278"/>
      <c r="AC18" s="278"/>
      <c r="AD18" s="278"/>
      <c r="AE18" s="278"/>
      <c r="AF18" s="298">
        <f t="shared" si="18"/>
        <v>0</v>
      </c>
      <c r="AG18" s="278"/>
      <c r="AH18" s="278"/>
      <c r="AI18" s="278"/>
      <c r="AJ18" s="278"/>
      <c r="AK18" s="278"/>
      <c r="AL18" s="278"/>
      <c r="AM18" s="278"/>
      <c r="AN18" s="298">
        <f t="shared" si="19"/>
        <v>0</v>
      </c>
      <c r="AO18" s="278"/>
      <c r="AP18" s="278"/>
      <c r="AQ18" s="278"/>
      <c r="AR18" s="278"/>
      <c r="AS18" s="278"/>
      <c r="AT18" s="278"/>
      <c r="AU18" s="278"/>
      <c r="AV18" s="298">
        <f t="shared" si="20"/>
        <v>0</v>
      </c>
      <c r="AW18" s="278"/>
      <c r="AX18" s="278"/>
      <c r="AY18" s="278"/>
      <c r="AZ18" s="278"/>
      <c r="BA18" s="278"/>
      <c r="BB18" s="278"/>
      <c r="BC18" s="278"/>
      <c r="BD18" s="298">
        <f t="shared" si="21"/>
        <v>0</v>
      </c>
      <c r="BE18" s="278"/>
      <c r="BF18" s="278"/>
      <c r="BG18" s="278"/>
      <c r="BH18" s="278"/>
      <c r="BI18" s="278"/>
      <c r="BJ18" s="278"/>
      <c r="BK18" s="278"/>
      <c r="BL18" s="298">
        <f t="shared" si="22"/>
        <v>0</v>
      </c>
      <c r="BM18" s="278"/>
      <c r="BN18" s="278"/>
      <c r="BO18" s="278"/>
      <c r="BP18" s="278"/>
      <c r="BQ18" s="278"/>
      <c r="BR18" s="278"/>
      <c r="BS18" s="278"/>
      <c r="BT18" s="298">
        <f t="shared" si="23"/>
        <v>0</v>
      </c>
      <c r="BU18" s="278"/>
      <c r="BV18" s="278"/>
      <c r="BW18" s="278"/>
      <c r="BX18" s="278"/>
      <c r="BY18" s="278"/>
      <c r="BZ18" s="278"/>
      <c r="CA18" s="278"/>
      <c r="CB18" s="298">
        <f t="shared" si="24"/>
        <v>0</v>
      </c>
      <c r="CC18" s="278"/>
      <c r="CD18" s="278"/>
      <c r="CE18" s="278"/>
      <c r="CF18" s="278"/>
      <c r="CG18" s="278"/>
      <c r="CH18" s="278"/>
      <c r="CI18" s="278"/>
      <c r="CJ18" s="298">
        <f t="shared" si="25"/>
        <v>0</v>
      </c>
      <c r="CK18" s="278"/>
      <c r="CL18" s="278"/>
      <c r="CM18" s="278"/>
      <c r="CN18" s="278"/>
      <c r="CO18" s="278"/>
      <c r="CP18" s="278"/>
      <c r="CQ18" s="278"/>
      <c r="CR18" s="298">
        <f t="shared" si="26"/>
        <v>0</v>
      </c>
      <c r="CS18" s="278"/>
      <c r="CT18" s="278"/>
      <c r="CU18" s="278"/>
      <c r="CV18" s="278"/>
      <c r="CW18" s="278"/>
      <c r="CX18" s="278"/>
      <c r="CY18" s="278"/>
    </row>
    <row r="19" spans="1:103" s="272" customFormat="1" ht="13.5">
      <c r="A19" s="416" t="s">
        <v>358</v>
      </c>
      <c r="B19" s="416">
        <v>4214</v>
      </c>
      <c r="C19" s="416" t="s">
        <v>414</v>
      </c>
      <c r="D19" s="298">
        <f t="shared" si="3"/>
        <v>0</v>
      </c>
      <c r="E19" s="298">
        <f t="shared" si="4"/>
        <v>0</v>
      </c>
      <c r="F19" s="298">
        <f t="shared" si="5"/>
        <v>0</v>
      </c>
      <c r="G19" s="298">
        <f t="shared" si="6"/>
        <v>0</v>
      </c>
      <c r="H19" s="298">
        <f t="shared" si="7"/>
        <v>0</v>
      </c>
      <c r="I19" s="298">
        <f t="shared" si="8"/>
        <v>0</v>
      </c>
      <c r="J19" s="298">
        <f t="shared" si="9"/>
        <v>0</v>
      </c>
      <c r="K19" s="298">
        <f t="shared" si="10"/>
        <v>0</v>
      </c>
      <c r="L19" s="298">
        <f t="shared" si="11"/>
        <v>0</v>
      </c>
      <c r="M19" s="298">
        <f t="shared" si="12"/>
        <v>0</v>
      </c>
      <c r="N19" s="298">
        <f t="shared" si="13"/>
        <v>0</v>
      </c>
      <c r="O19" s="298">
        <f t="shared" si="14"/>
        <v>0</v>
      </c>
      <c r="P19" s="298">
        <f t="shared" si="15"/>
        <v>0</v>
      </c>
      <c r="Q19" s="298">
        <f t="shared" si="16"/>
        <v>0</v>
      </c>
      <c r="R19" s="298">
        <f t="shared" si="16"/>
        <v>0</v>
      </c>
      <c r="S19" s="298">
        <f t="shared" si="16"/>
        <v>0</v>
      </c>
      <c r="T19" s="298">
        <f t="shared" si="16"/>
        <v>0</v>
      </c>
      <c r="U19" s="298">
        <f t="shared" si="16"/>
        <v>0</v>
      </c>
      <c r="V19" s="298">
        <f t="shared" si="16"/>
        <v>0</v>
      </c>
      <c r="W19" s="298">
        <f t="shared" si="16"/>
        <v>0</v>
      </c>
      <c r="X19" s="298">
        <f t="shared" si="17"/>
        <v>0</v>
      </c>
      <c r="Y19" s="278"/>
      <c r="Z19" s="278"/>
      <c r="AA19" s="278"/>
      <c r="AB19" s="278"/>
      <c r="AC19" s="278"/>
      <c r="AD19" s="278"/>
      <c r="AE19" s="278"/>
      <c r="AF19" s="298">
        <f t="shared" si="18"/>
        <v>0</v>
      </c>
      <c r="AG19" s="278"/>
      <c r="AH19" s="278"/>
      <c r="AI19" s="278"/>
      <c r="AJ19" s="278"/>
      <c r="AK19" s="278"/>
      <c r="AL19" s="278"/>
      <c r="AM19" s="278"/>
      <c r="AN19" s="298">
        <f t="shared" si="19"/>
        <v>0</v>
      </c>
      <c r="AO19" s="278"/>
      <c r="AP19" s="278"/>
      <c r="AQ19" s="278"/>
      <c r="AR19" s="278"/>
      <c r="AS19" s="278"/>
      <c r="AT19" s="278"/>
      <c r="AU19" s="278"/>
      <c r="AV19" s="298">
        <f t="shared" si="20"/>
        <v>0</v>
      </c>
      <c r="AW19" s="278"/>
      <c r="AX19" s="278"/>
      <c r="AY19" s="278"/>
      <c r="AZ19" s="278"/>
      <c r="BA19" s="278"/>
      <c r="BB19" s="278"/>
      <c r="BC19" s="278"/>
      <c r="BD19" s="298">
        <f t="shared" si="21"/>
        <v>0</v>
      </c>
      <c r="BE19" s="278"/>
      <c r="BF19" s="278"/>
      <c r="BG19" s="278"/>
      <c r="BH19" s="278"/>
      <c r="BI19" s="278"/>
      <c r="BJ19" s="278"/>
      <c r="BK19" s="278"/>
      <c r="BL19" s="298">
        <f t="shared" si="22"/>
        <v>0</v>
      </c>
      <c r="BM19" s="278"/>
      <c r="BN19" s="278"/>
      <c r="BO19" s="278"/>
      <c r="BP19" s="278"/>
      <c r="BQ19" s="278"/>
      <c r="BR19" s="278"/>
      <c r="BS19" s="278"/>
      <c r="BT19" s="298">
        <f t="shared" si="23"/>
        <v>0</v>
      </c>
      <c r="BU19" s="278"/>
      <c r="BV19" s="278"/>
      <c r="BW19" s="278"/>
      <c r="BX19" s="278"/>
      <c r="BY19" s="278"/>
      <c r="BZ19" s="278"/>
      <c r="CA19" s="278"/>
      <c r="CB19" s="298">
        <f t="shared" si="24"/>
        <v>0</v>
      </c>
      <c r="CC19" s="278"/>
      <c r="CD19" s="278"/>
      <c r="CE19" s="278"/>
      <c r="CF19" s="278"/>
      <c r="CG19" s="278"/>
      <c r="CH19" s="278"/>
      <c r="CI19" s="278"/>
      <c r="CJ19" s="298">
        <f t="shared" si="25"/>
        <v>0</v>
      </c>
      <c r="CK19" s="278"/>
      <c r="CL19" s="278"/>
      <c r="CM19" s="278"/>
      <c r="CN19" s="278"/>
      <c r="CO19" s="278"/>
      <c r="CP19" s="278"/>
      <c r="CQ19" s="278"/>
      <c r="CR19" s="298">
        <f t="shared" si="26"/>
        <v>0</v>
      </c>
      <c r="CS19" s="278"/>
      <c r="CT19" s="278"/>
      <c r="CU19" s="278"/>
      <c r="CV19" s="278"/>
      <c r="CW19" s="278"/>
      <c r="CX19" s="278"/>
      <c r="CY19" s="278"/>
    </row>
    <row r="20" spans="1:103" s="272" customFormat="1" ht="13.5">
      <c r="A20" s="416" t="s">
        <v>358</v>
      </c>
      <c r="B20" s="416">
        <v>4215</v>
      </c>
      <c r="C20" s="416" t="s">
        <v>415</v>
      </c>
      <c r="D20" s="298">
        <f t="shared" si="3"/>
        <v>0</v>
      </c>
      <c r="E20" s="298">
        <f t="shared" si="4"/>
        <v>0</v>
      </c>
      <c r="F20" s="298">
        <f t="shared" si="5"/>
        <v>0</v>
      </c>
      <c r="G20" s="298">
        <f t="shared" si="6"/>
        <v>0</v>
      </c>
      <c r="H20" s="298">
        <f t="shared" si="7"/>
        <v>0</v>
      </c>
      <c r="I20" s="298">
        <f t="shared" si="8"/>
        <v>0</v>
      </c>
      <c r="J20" s="298">
        <f t="shared" si="9"/>
        <v>0</v>
      </c>
      <c r="K20" s="298">
        <f t="shared" si="10"/>
        <v>0</v>
      </c>
      <c r="L20" s="298">
        <f t="shared" si="11"/>
        <v>0</v>
      </c>
      <c r="M20" s="298">
        <f t="shared" si="12"/>
        <v>0</v>
      </c>
      <c r="N20" s="298">
        <f t="shared" si="13"/>
        <v>0</v>
      </c>
      <c r="O20" s="298">
        <f t="shared" si="14"/>
        <v>0</v>
      </c>
      <c r="P20" s="298">
        <f t="shared" si="15"/>
        <v>0</v>
      </c>
      <c r="Q20" s="298">
        <f t="shared" si="16"/>
        <v>0</v>
      </c>
      <c r="R20" s="298">
        <f t="shared" si="16"/>
        <v>0</v>
      </c>
      <c r="S20" s="298">
        <f t="shared" si="16"/>
        <v>0</v>
      </c>
      <c r="T20" s="298">
        <f t="shared" si="16"/>
        <v>0</v>
      </c>
      <c r="U20" s="298">
        <f t="shared" si="16"/>
        <v>0</v>
      </c>
      <c r="V20" s="298">
        <f t="shared" si="16"/>
        <v>0</v>
      </c>
      <c r="W20" s="298">
        <f t="shared" si="16"/>
        <v>0</v>
      </c>
      <c r="X20" s="298">
        <f t="shared" si="17"/>
        <v>0</v>
      </c>
      <c r="Y20" s="278"/>
      <c r="Z20" s="278"/>
      <c r="AA20" s="278"/>
      <c r="AB20" s="278"/>
      <c r="AC20" s="278"/>
      <c r="AD20" s="278"/>
      <c r="AE20" s="278"/>
      <c r="AF20" s="298">
        <f t="shared" si="18"/>
        <v>0</v>
      </c>
      <c r="AG20" s="278"/>
      <c r="AH20" s="278"/>
      <c r="AI20" s="278"/>
      <c r="AJ20" s="278"/>
      <c r="AK20" s="278"/>
      <c r="AL20" s="278"/>
      <c r="AM20" s="278"/>
      <c r="AN20" s="298">
        <f t="shared" si="19"/>
        <v>0</v>
      </c>
      <c r="AO20" s="278"/>
      <c r="AP20" s="278"/>
      <c r="AQ20" s="278"/>
      <c r="AR20" s="278"/>
      <c r="AS20" s="278"/>
      <c r="AT20" s="278"/>
      <c r="AU20" s="278"/>
      <c r="AV20" s="298">
        <f t="shared" si="20"/>
        <v>0</v>
      </c>
      <c r="AW20" s="278"/>
      <c r="AX20" s="278"/>
      <c r="AY20" s="278"/>
      <c r="AZ20" s="278"/>
      <c r="BA20" s="278"/>
      <c r="BB20" s="278"/>
      <c r="BC20" s="278"/>
      <c r="BD20" s="298">
        <f t="shared" si="21"/>
        <v>0</v>
      </c>
      <c r="BE20" s="278"/>
      <c r="BF20" s="278"/>
      <c r="BG20" s="278"/>
      <c r="BH20" s="278"/>
      <c r="BI20" s="278"/>
      <c r="BJ20" s="278"/>
      <c r="BK20" s="278"/>
      <c r="BL20" s="298">
        <f t="shared" si="22"/>
        <v>0</v>
      </c>
      <c r="BM20" s="278"/>
      <c r="BN20" s="278"/>
      <c r="BO20" s="278"/>
      <c r="BP20" s="278"/>
      <c r="BQ20" s="278"/>
      <c r="BR20" s="278"/>
      <c r="BS20" s="278"/>
      <c r="BT20" s="298">
        <f t="shared" si="23"/>
        <v>0</v>
      </c>
      <c r="BU20" s="278"/>
      <c r="BV20" s="278"/>
      <c r="BW20" s="278"/>
      <c r="BX20" s="278"/>
      <c r="BY20" s="278"/>
      <c r="BZ20" s="278"/>
      <c r="CA20" s="278"/>
      <c r="CB20" s="298">
        <f t="shared" si="24"/>
        <v>0</v>
      </c>
      <c r="CC20" s="278"/>
      <c r="CD20" s="278"/>
      <c r="CE20" s="278"/>
      <c r="CF20" s="278"/>
      <c r="CG20" s="278"/>
      <c r="CH20" s="278"/>
      <c r="CI20" s="278"/>
      <c r="CJ20" s="298">
        <f t="shared" si="25"/>
        <v>0</v>
      </c>
      <c r="CK20" s="278"/>
      <c r="CL20" s="278"/>
      <c r="CM20" s="278"/>
      <c r="CN20" s="278"/>
      <c r="CO20" s="278"/>
      <c r="CP20" s="278"/>
      <c r="CQ20" s="278"/>
      <c r="CR20" s="298">
        <f t="shared" si="26"/>
        <v>0</v>
      </c>
      <c r="CS20" s="278"/>
      <c r="CT20" s="278"/>
      <c r="CU20" s="278"/>
      <c r="CV20" s="278"/>
      <c r="CW20" s="278"/>
      <c r="CX20" s="278"/>
      <c r="CY20" s="278"/>
    </row>
    <row r="21" spans="1:103" s="272" customFormat="1" ht="13.5">
      <c r="A21" s="416" t="s">
        <v>358</v>
      </c>
      <c r="B21" s="416">
        <v>4301</v>
      </c>
      <c r="C21" s="416" t="s">
        <v>416</v>
      </c>
      <c r="D21" s="298">
        <f t="shared" si="3"/>
        <v>0</v>
      </c>
      <c r="E21" s="298">
        <f t="shared" si="4"/>
        <v>0</v>
      </c>
      <c r="F21" s="298">
        <f t="shared" si="5"/>
        <v>0</v>
      </c>
      <c r="G21" s="298">
        <f t="shared" si="6"/>
        <v>0</v>
      </c>
      <c r="H21" s="298">
        <f t="shared" si="7"/>
        <v>0</v>
      </c>
      <c r="I21" s="298">
        <f t="shared" si="8"/>
        <v>0</v>
      </c>
      <c r="J21" s="298">
        <f t="shared" si="9"/>
        <v>0</v>
      </c>
      <c r="K21" s="298">
        <f t="shared" si="10"/>
        <v>0</v>
      </c>
      <c r="L21" s="298">
        <f t="shared" si="11"/>
        <v>0</v>
      </c>
      <c r="M21" s="298">
        <f t="shared" si="12"/>
        <v>0</v>
      </c>
      <c r="N21" s="298">
        <f t="shared" si="13"/>
        <v>0</v>
      </c>
      <c r="O21" s="298">
        <f t="shared" si="14"/>
        <v>0</v>
      </c>
      <c r="P21" s="298">
        <f t="shared" si="15"/>
        <v>0</v>
      </c>
      <c r="Q21" s="298">
        <f t="shared" si="16"/>
        <v>0</v>
      </c>
      <c r="R21" s="298">
        <f t="shared" si="16"/>
        <v>0</v>
      </c>
      <c r="S21" s="298">
        <f t="shared" si="16"/>
        <v>0</v>
      </c>
      <c r="T21" s="298">
        <f t="shared" si="16"/>
        <v>0</v>
      </c>
      <c r="U21" s="298">
        <f t="shared" si="16"/>
        <v>0</v>
      </c>
      <c r="V21" s="298">
        <f t="shared" si="16"/>
        <v>0</v>
      </c>
      <c r="W21" s="298">
        <f t="shared" si="16"/>
        <v>0</v>
      </c>
      <c r="X21" s="298">
        <f t="shared" si="17"/>
        <v>0</v>
      </c>
      <c r="Y21" s="278"/>
      <c r="Z21" s="278"/>
      <c r="AA21" s="278"/>
      <c r="AB21" s="278"/>
      <c r="AC21" s="278"/>
      <c r="AD21" s="278"/>
      <c r="AE21" s="278"/>
      <c r="AF21" s="298">
        <f t="shared" si="18"/>
        <v>0</v>
      </c>
      <c r="AG21" s="278"/>
      <c r="AH21" s="278"/>
      <c r="AI21" s="278"/>
      <c r="AJ21" s="278"/>
      <c r="AK21" s="278"/>
      <c r="AL21" s="278"/>
      <c r="AM21" s="278"/>
      <c r="AN21" s="298">
        <f t="shared" si="19"/>
        <v>0</v>
      </c>
      <c r="AO21" s="278"/>
      <c r="AP21" s="278"/>
      <c r="AQ21" s="278"/>
      <c r="AR21" s="278"/>
      <c r="AS21" s="278"/>
      <c r="AT21" s="278"/>
      <c r="AU21" s="278"/>
      <c r="AV21" s="298">
        <f t="shared" si="20"/>
        <v>0</v>
      </c>
      <c r="AW21" s="278"/>
      <c r="AX21" s="278"/>
      <c r="AY21" s="278"/>
      <c r="AZ21" s="278"/>
      <c r="BA21" s="278"/>
      <c r="BB21" s="278"/>
      <c r="BC21" s="278"/>
      <c r="BD21" s="298">
        <f t="shared" si="21"/>
        <v>0</v>
      </c>
      <c r="BE21" s="278"/>
      <c r="BF21" s="278"/>
      <c r="BG21" s="278"/>
      <c r="BH21" s="278"/>
      <c r="BI21" s="278"/>
      <c r="BJ21" s="278"/>
      <c r="BK21" s="278"/>
      <c r="BL21" s="298">
        <f t="shared" si="22"/>
        <v>0</v>
      </c>
      <c r="BM21" s="278"/>
      <c r="BN21" s="278"/>
      <c r="BO21" s="278"/>
      <c r="BP21" s="278"/>
      <c r="BQ21" s="278"/>
      <c r="BR21" s="278"/>
      <c r="BS21" s="278"/>
      <c r="BT21" s="298">
        <f t="shared" si="23"/>
        <v>0</v>
      </c>
      <c r="BU21" s="278"/>
      <c r="BV21" s="278"/>
      <c r="BW21" s="278"/>
      <c r="BX21" s="278"/>
      <c r="BY21" s="278"/>
      <c r="BZ21" s="278"/>
      <c r="CA21" s="278"/>
      <c r="CB21" s="298">
        <f t="shared" si="24"/>
        <v>0</v>
      </c>
      <c r="CC21" s="278"/>
      <c r="CD21" s="278"/>
      <c r="CE21" s="278"/>
      <c r="CF21" s="278"/>
      <c r="CG21" s="278"/>
      <c r="CH21" s="278"/>
      <c r="CI21" s="278"/>
      <c r="CJ21" s="298">
        <f t="shared" si="25"/>
        <v>0</v>
      </c>
      <c r="CK21" s="278"/>
      <c r="CL21" s="278"/>
      <c r="CM21" s="278"/>
      <c r="CN21" s="278"/>
      <c r="CO21" s="278"/>
      <c r="CP21" s="278"/>
      <c r="CQ21" s="278"/>
      <c r="CR21" s="298">
        <f t="shared" si="26"/>
        <v>0</v>
      </c>
      <c r="CS21" s="278"/>
      <c r="CT21" s="278"/>
      <c r="CU21" s="278"/>
      <c r="CV21" s="278"/>
      <c r="CW21" s="278"/>
      <c r="CX21" s="278"/>
      <c r="CY21" s="278"/>
    </row>
    <row r="22" spans="1:103" s="272" customFormat="1" ht="13.5">
      <c r="A22" s="416" t="s">
        <v>358</v>
      </c>
      <c r="B22" s="416">
        <v>4302</v>
      </c>
      <c r="C22" s="416" t="s">
        <v>417</v>
      </c>
      <c r="D22" s="298">
        <f t="shared" si="3"/>
        <v>0</v>
      </c>
      <c r="E22" s="298">
        <f t="shared" si="4"/>
        <v>0</v>
      </c>
      <c r="F22" s="298">
        <f t="shared" si="5"/>
        <v>0</v>
      </c>
      <c r="G22" s="298">
        <f t="shared" si="6"/>
        <v>0</v>
      </c>
      <c r="H22" s="298">
        <f t="shared" si="7"/>
        <v>0</v>
      </c>
      <c r="I22" s="298">
        <f t="shared" si="8"/>
        <v>0</v>
      </c>
      <c r="J22" s="298">
        <f t="shared" si="9"/>
        <v>0</v>
      </c>
      <c r="K22" s="298">
        <f t="shared" si="10"/>
        <v>0</v>
      </c>
      <c r="L22" s="298">
        <f t="shared" si="11"/>
        <v>0</v>
      </c>
      <c r="M22" s="298">
        <f t="shared" si="12"/>
        <v>0</v>
      </c>
      <c r="N22" s="298">
        <f t="shared" si="13"/>
        <v>0</v>
      </c>
      <c r="O22" s="298">
        <f t="shared" si="14"/>
        <v>0</v>
      </c>
      <c r="P22" s="298">
        <f t="shared" si="15"/>
        <v>0</v>
      </c>
      <c r="Q22" s="298">
        <f t="shared" si="16"/>
        <v>0</v>
      </c>
      <c r="R22" s="298">
        <f t="shared" si="16"/>
        <v>0</v>
      </c>
      <c r="S22" s="298">
        <f t="shared" si="16"/>
        <v>0</v>
      </c>
      <c r="T22" s="298">
        <f t="shared" si="16"/>
        <v>0</v>
      </c>
      <c r="U22" s="298">
        <f t="shared" si="16"/>
        <v>0</v>
      </c>
      <c r="V22" s="298">
        <f t="shared" si="16"/>
        <v>0</v>
      </c>
      <c r="W22" s="298">
        <f t="shared" si="16"/>
        <v>0</v>
      </c>
      <c r="X22" s="298">
        <f t="shared" si="17"/>
        <v>0</v>
      </c>
      <c r="Y22" s="278"/>
      <c r="Z22" s="278"/>
      <c r="AA22" s="278"/>
      <c r="AB22" s="278"/>
      <c r="AC22" s="278"/>
      <c r="AD22" s="278"/>
      <c r="AE22" s="278"/>
      <c r="AF22" s="298">
        <f t="shared" si="18"/>
        <v>0</v>
      </c>
      <c r="AG22" s="278"/>
      <c r="AH22" s="278"/>
      <c r="AI22" s="278"/>
      <c r="AJ22" s="278"/>
      <c r="AK22" s="278"/>
      <c r="AL22" s="278"/>
      <c r="AM22" s="278"/>
      <c r="AN22" s="298">
        <f t="shared" si="19"/>
        <v>0</v>
      </c>
      <c r="AO22" s="278"/>
      <c r="AP22" s="278"/>
      <c r="AQ22" s="278"/>
      <c r="AR22" s="278"/>
      <c r="AS22" s="278"/>
      <c r="AT22" s="278"/>
      <c r="AU22" s="278"/>
      <c r="AV22" s="298">
        <f t="shared" si="20"/>
        <v>0</v>
      </c>
      <c r="AW22" s="278"/>
      <c r="AX22" s="278"/>
      <c r="AY22" s="278"/>
      <c r="AZ22" s="278"/>
      <c r="BA22" s="278"/>
      <c r="BB22" s="278"/>
      <c r="BC22" s="278"/>
      <c r="BD22" s="298">
        <f t="shared" si="21"/>
        <v>0</v>
      </c>
      <c r="BE22" s="278"/>
      <c r="BF22" s="278"/>
      <c r="BG22" s="278"/>
      <c r="BH22" s="278"/>
      <c r="BI22" s="278"/>
      <c r="BJ22" s="278"/>
      <c r="BK22" s="278"/>
      <c r="BL22" s="298">
        <f t="shared" si="22"/>
        <v>0</v>
      </c>
      <c r="BM22" s="278"/>
      <c r="BN22" s="278"/>
      <c r="BO22" s="278"/>
      <c r="BP22" s="278"/>
      <c r="BQ22" s="278"/>
      <c r="BR22" s="278"/>
      <c r="BS22" s="278"/>
      <c r="BT22" s="298">
        <f t="shared" si="23"/>
        <v>0</v>
      </c>
      <c r="BU22" s="278"/>
      <c r="BV22" s="278"/>
      <c r="BW22" s="278"/>
      <c r="BX22" s="278"/>
      <c r="BY22" s="278"/>
      <c r="BZ22" s="278"/>
      <c r="CA22" s="278"/>
      <c r="CB22" s="298">
        <f t="shared" si="24"/>
        <v>0</v>
      </c>
      <c r="CC22" s="278"/>
      <c r="CD22" s="278"/>
      <c r="CE22" s="278"/>
      <c r="CF22" s="278"/>
      <c r="CG22" s="278"/>
      <c r="CH22" s="278"/>
      <c r="CI22" s="278"/>
      <c r="CJ22" s="298">
        <f t="shared" si="25"/>
        <v>0</v>
      </c>
      <c r="CK22" s="278"/>
      <c r="CL22" s="278"/>
      <c r="CM22" s="278"/>
      <c r="CN22" s="278"/>
      <c r="CO22" s="278"/>
      <c r="CP22" s="278"/>
      <c r="CQ22" s="278"/>
      <c r="CR22" s="298">
        <f t="shared" si="26"/>
        <v>0</v>
      </c>
      <c r="CS22" s="278"/>
      <c r="CT22" s="278"/>
      <c r="CU22" s="278"/>
      <c r="CV22" s="278"/>
      <c r="CW22" s="278"/>
      <c r="CX22" s="278"/>
      <c r="CY22" s="278"/>
    </row>
    <row r="23" spans="1:103" s="272" customFormat="1" ht="13.5">
      <c r="A23" s="416" t="s">
        <v>358</v>
      </c>
      <c r="B23" s="416">
        <v>4321</v>
      </c>
      <c r="C23" s="416" t="s">
        <v>418</v>
      </c>
      <c r="D23" s="298">
        <f t="shared" si="3"/>
        <v>0</v>
      </c>
      <c r="E23" s="298">
        <f t="shared" si="4"/>
        <v>0</v>
      </c>
      <c r="F23" s="298">
        <f t="shared" si="5"/>
        <v>0</v>
      </c>
      <c r="G23" s="298">
        <f t="shared" si="6"/>
        <v>0</v>
      </c>
      <c r="H23" s="298">
        <f t="shared" si="7"/>
        <v>0</v>
      </c>
      <c r="I23" s="298">
        <f t="shared" si="8"/>
        <v>0</v>
      </c>
      <c r="J23" s="298">
        <f t="shared" si="9"/>
        <v>0</v>
      </c>
      <c r="K23" s="298">
        <f t="shared" si="10"/>
        <v>0</v>
      </c>
      <c r="L23" s="298">
        <f t="shared" si="11"/>
        <v>0</v>
      </c>
      <c r="M23" s="298">
        <f t="shared" si="12"/>
        <v>0</v>
      </c>
      <c r="N23" s="298">
        <f t="shared" si="13"/>
        <v>0</v>
      </c>
      <c r="O23" s="298">
        <f t="shared" si="14"/>
        <v>0</v>
      </c>
      <c r="P23" s="298">
        <f t="shared" si="15"/>
        <v>0</v>
      </c>
      <c r="Q23" s="298">
        <f t="shared" si="16"/>
        <v>0</v>
      </c>
      <c r="R23" s="298">
        <f t="shared" si="16"/>
        <v>0</v>
      </c>
      <c r="S23" s="298">
        <f t="shared" si="16"/>
        <v>0</v>
      </c>
      <c r="T23" s="298">
        <f t="shared" si="16"/>
        <v>0</v>
      </c>
      <c r="U23" s="298">
        <f t="shared" si="16"/>
        <v>0</v>
      </c>
      <c r="V23" s="298">
        <f t="shared" si="16"/>
        <v>0</v>
      </c>
      <c r="W23" s="298">
        <f t="shared" si="16"/>
        <v>0</v>
      </c>
      <c r="X23" s="298">
        <f t="shared" si="17"/>
        <v>0</v>
      </c>
      <c r="Y23" s="278"/>
      <c r="Z23" s="278"/>
      <c r="AA23" s="278"/>
      <c r="AB23" s="278"/>
      <c r="AC23" s="278"/>
      <c r="AD23" s="278"/>
      <c r="AE23" s="278"/>
      <c r="AF23" s="298">
        <f t="shared" si="18"/>
        <v>0</v>
      </c>
      <c r="AG23" s="278"/>
      <c r="AH23" s="278"/>
      <c r="AI23" s="278"/>
      <c r="AJ23" s="278"/>
      <c r="AK23" s="278"/>
      <c r="AL23" s="278"/>
      <c r="AM23" s="278"/>
      <c r="AN23" s="298">
        <f t="shared" si="19"/>
        <v>0</v>
      </c>
      <c r="AO23" s="278"/>
      <c r="AP23" s="278"/>
      <c r="AQ23" s="278"/>
      <c r="AR23" s="278"/>
      <c r="AS23" s="278"/>
      <c r="AT23" s="278"/>
      <c r="AU23" s="278"/>
      <c r="AV23" s="298">
        <f t="shared" si="20"/>
        <v>0</v>
      </c>
      <c r="AW23" s="278"/>
      <c r="AX23" s="278"/>
      <c r="AY23" s="278"/>
      <c r="AZ23" s="278"/>
      <c r="BA23" s="278"/>
      <c r="BB23" s="278"/>
      <c r="BC23" s="278"/>
      <c r="BD23" s="298">
        <f t="shared" si="21"/>
        <v>0</v>
      </c>
      <c r="BE23" s="278"/>
      <c r="BF23" s="278"/>
      <c r="BG23" s="278"/>
      <c r="BH23" s="278"/>
      <c r="BI23" s="278"/>
      <c r="BJ23" s="278"/>
      <c r="BK23" s="278"/>
      <c r="BL23" s="298">
        <f t="shared" si="22"/>
        <v>0</v>
      </c>
      <c r="BM23" s="278"/>
      <c r="BN23" s="278"/>
      <c r="BO23" s="278"/>
      <c r="BP23" s="278"/>
      <c r="BQ23" s="278"/>
      <c r="BR23" s="278"/>
      <c r="BS23" s="278"/>
      <c r="BT23" s="298">
        <f t="shared" si="23"/>
        <v>0</v>
      </c>
      <c r="BU23" s="278"/>
      <c r="BV23" s="278"/>
      <c r="BW23" s="278"/>
      <c r="BX23" s="278"/>
      <c r="BY23" s="278"/>
      <c r="BZ23" s="278"/>
      <c r="CA23" s="278"/>
      <c r="CB23" s="298">
        <f t="shared" si="24"/>
        <v>0</v>
      </c>
      <c r="CC23" s="278"/>
      <c r="CD23" s="278"/>
      <c r="CE23" s="278"/>
      <c r="CF23" s="278"/>
      <c r="CG23" s="278"/>
      <c r="CH23" s="278"/>
      <c r="CI23" s="278"/>
      <c r="CJ23" s="298">
        <f t="shared" si="25"/>
        <v>0</v>
      </c>
      <c r="CK23" s="278"/>
      <c r="CL23" s="278"/>
      <c r="CM23" s="278"/>
      <c r="CN23" s="278"/>
      <c r="CO23" s="278"/>
      <c r="CP23" s="278"/>
      <c r="CQ23" s="278"/>
      <c r="CR23" s="298">
        <f t="shared" si="26"/>
        <v>0</v>
      </c>
      <c r="CS23" s="278"/>
      <c r="CT23" s="278"/>
      <c r="CU23" s="278"/>
      <c r="CV23" s="278"/>
      <c r="CW23" s="278"/>
      <c r="CX23" s="278"/>
      <c r="CY23" s="278"/>
    </row>
    <row r="24" spans="1:103" s="272" customFormat="1" ht="13.5">
      <c r="A24" s="416" t="s">
        <v>358</v>
      </c>
      <c r="B24" s="416">
        <v>4322</v>
      </c>
      <c r="C24" s="416" t="s">
        <v>419</v>
      </c>
      <c r="D24" s="298">
        <f t="shared" si="3"/>
        <v>0</v>
      </c>
      <c r="E24" s="298">
        <f t="shared" si="4"/>
        <v>0</v>
      </c>
      <c r="F24" s="298">
        <f t="shared" si="5"/>
        <v>0</v>
      </c>
      <c r="G24" s="298">
        <f t="shared" si="6"/>
        <v>0</v>
      </c>
      <c r="H24" s="298">
        <f t="shared" si="7"/>
        <v>0</v>
      </c>
      <c r="I24" s="298">
        <f t="shared" si="8"/>
        <v>0</v>
      </c>
      <c r="J24" s="298">
        <f t="shared" si="9"/>
        <v>0</v>
      </c>
      <c r="K24" s="298">
        <f t="shared" si="10"/>
        <v>0</v>
      </c>
      <c r="L24" s="298">
        <f t="shared" si="11"/>
        <v>0</v>
      </c>
      <c r="M24" s="298">
        <f t="shared" si="12"/>
        <v>0</v>
      </c>
      <c r="N24" s="298">
        <f t="shared" si="13"/>
        <v>0</v>
      </c>
      <c r="O24" s="298">
        <f t="shared" si="14"/>
        <v>0</v>
      </c>
      <c r="P24" s="298">
        <f t="shared" si="15"/>
        <v>0</v>
      </c>
      <c r="Q24" s="298">
        <f t="shared" si="16"/>
        <v>0</v>
      </c>
      <c r="R24" s="298">
        <f t="shared" si="16"/>
        <v>0</v>
      </c>
      <c r="S24" s="298">
        <f t="shared" si="16"/>
        <v>0</v>
      </c>
      <c r="T24" s="298">
        <f t="shared" si="16"/>
        <v>0</v>
      </c>
      <c r="U24" s="298">
        <f t="shared" si="16"/>
        <v>0</v>
      </c>
      <c r="V24" s="298">
        <f t="shared" si="16"/>
        <v>0</v>
      </c>
      <c r="W24" s="298">
        <f t="shared" si="16"/>
        <v>0</v>
      </c>
      <c r="X24" s="298">
        <f t="shared" si="17"/>
        <v>0</v>
      </c>
      <c r="Y24" s="278"/>
      <c r="Z24" s="278"/>
      <c r="AA24" s="278"/>
      <c r="AB24" s="278"/>
      <c r="AC24" s="278"/>
      <c r="AD24" s="278"/>
      <c r="AE24" s="278"/>
      <c r="AF24" s="298">
        <f t="shared" si="18"/>
        <v>0</v>
      </c>
      <c r="AG24" s="278"/>
      <c r="AH24" s="278"/>
      <c r="AI24" s="278"/>
      <c r="AJ24" s="278"/>
      <c r="AK24" s="278"/>
      <c r="AL24" s="278"/>
      <c r="AM24" s="278"/>
      <c r="AN24" s="298">
        <f t="shared" si="19"/>
        <v>0</v>
      </c>
      <c r="AO24" s="278"/>
      <c r="AP24" s="278"/>
      <c r="AQ24" s="278"/>
      <c r="AR24" s="278"/>
      <c r="AS24" s="278"/>
      <c r="AT24" s="278"/>
      <c r="AU24" s="278"/>
      <c r="AV24" s="298">
        <f t="shared" si="20"/>
        <v>0</v>
      </c>
      <c r="AW24" s="278"/>
      <c r="AX24" s="278"/>
      <c r="AY24" s="278"/>
      <c r="AZ24" s="278"/>
      <c r="BA24" s="278"/>
      <c r="BB24" s="278"/>
      <c r="BC24" s="278"/>
      <c r="BD24" s="298">
        <f t="shared" si="21"/>
        <v>0</v>
      </c>
      <c r="BE24" s="278"/>
      <c r="BF24" s="278"/>
      <c r="BG24" s="278"/>
      <c r="BH24" s="278"/>
      <c r="BI24" s="278"/>
      <c r="BJ24" s="278"/>
      <c r="BK24" s="278"/>
      <c r="BL24" s="298">
        <f t="shared" si="22"/>
        <v>0</v>
      </c>
      <c r="BM24" s="278"/>
      <c r="BN24" s="278"/>
      <c r="BO24" s="278"/>
      <c r="BP24" s="278"/>
      <c r="BQ24" s="278"/>
      <c r="BR24" s="278"/>
      <c r="BS24" s="278"/>
      <c r="BT24" s="298">
        <f t="shared" si="23"/>
        <v>0</v>
      </c>
      <c r="BU24" s="278"/>
      <c r="BV24" s="278"/>
      <c r="BW24" s="278"/>
      <c r="BX24" s="278"/>
      <c r="BY24" s="278"/>
      <c r="BZ24" s="278"/>
      <c r="CA24" s="278"/>
      <c r="CB24" s="298">
        <f t="shared" si="24"/>
        <v>0</v>
      </c>
      <c r="CC24" s="278"/>
      <c r="CD24" s="278"/>
      <c r="CE24" s="278"/>
      <c r="CF24" s="278"/>
      <c r="CG24" s="278"/>
      <c r="CH24" s="278"/>
      <c r="CI24" s="278"/>
      <c r="CJ24" s="298">
        <f t="shared" si="25"/>
        <v>0</v>
      </c>
      <c r="CK24" s="278"/>
      <c r="CL24" s="278"/>
      <c r="CM24" s="278"/>
      <c r="CN24" s="278"/>
      <c r="CO24" s="278"/>
      <c r="CP24" s="278"/>
      <c r="CQ24" s="278"/>
      <c r="CR24" s="298">
        <f t="shared" si="26"/>
        <v>0</v>
      </c>
      <c r="CS24" s="278"/>
      <c r="CT24" s="278"/>
      <c r="CU24" s="278"/>
      <c r="CV24" s="278"/>
      <c r="CW24" s="278"/>
      <c r="CX24" s="278"/>
      <c r="CY24" s="278"/>
    </row>
    <row r="25" spans="1:103" s="272" customFormat="1" ht="13.5">
      <c r="A25" s="416" t="s">
        <v>358</v>
      </c>
      <c r="B25" s="416">
        <v>4323</v>
      </c>
      <c r="C25" s="416" t="s">
        <v>420</v>
      </c>
      <c r="D25" s="298">
        <f t="shared" si="3"/>
        <v>0</v>
      </c>
      <c r="E25" s="298">
        <f t="shared" si="4"/>
        <v>0</v>
      </c>
      <c r="F25" s="298">
        <f t="shared" si="5"/>
        <v>0</v>
      </c>
      <c r="G25" s="298">
        <f t="shared" si="6"/>
        <v>0</v>
      </c>
      <c r="H25" s="298">
        <f t="shared" si="7"/>
        <v>0</v>
      </c>
      <c r="I25" s="298">
        <f t="shared" si="8"/>
        <v>0</v>
      </c>
      <c r="J25" s="298">
        <f t="shared" si="9"/>
        <v>0</v>
      </c>
      <c r="K25" s="298">
        <f t="shared" si="10"/>
        <v>0</v>
      </c>
      <c r="L25" s="298">
        <f t="shared" si="11"/>
        <v>0</v>
      </c>
      <c r="M25" s="298">
        <f t="shared" si="12"/>
        <v>0</v>
      </c>
      <c r="N25" s="298">
        <f t="shared" si="13"/>
        <v>0</v>
      </c>
      <c r="O25" s="298">
        <f t="shared" si="14"/>
        <v>0</v>
      </c>
      <c r="P25" s="298">
        <f t="shared" si="15"/>
        <v>0</v>
      </c>
      <c r="Q25" s="298">
        <f t="shared" si="16"/>
        <v>0</v>
      </c>
      <c r="R25" s="298">
        <f t="shared" si="16"/>
        <v>0</v>
      </c>
      <c r="S25" s="298">
        <f t="shared" si="16"/>
        <v>0</v>
      </c>
      <c r="T25" s="298">
        <f t="shared" si="16"/>
        <v>0</v>
      </c>
      <c r="U25" s="298">
        <f t="shared" si="16"/>
        <v>0</v>
      </c>
      <c r="V25" s="298">
        <f t="shared" si="16"/>
        <v>0</v>
      </c>
      <c r="W25" s="298">
        <f t="shared" si="16"/>
        <v>0</v>
      </c>
      <c r="X25" s="298">
        <f t="shared" si="17"/>
        <v>0</v>
      </c>
      <c r="Y25" s="278"/>
      <c r="Z25" s="278"/>
      <c r="AA25" s="278"/>
      <c r="AB25" s="278"/>
      <c r="AC25" s="278"/>
      <c r="AD25" s="278"/>
      <c r="AE25" s="278"/>
      <c r="AF25" s="298">
        <f t="shared" si="18"/>
        <v>0</v>
      </c>
      <c r="AG25" s="278"/>
      <c r="AH25" s="278"/>
      <c r="AI25" s="278"/>
      <c r="AJ25" s="278"/>
      <c r="AK25" s="278"/>
      <c r="AL25" s="278"/>
      <c r="AM25" s="278"/>
      <c r="AN25" s="298">
        <f t="shared" si="19"/>
        <v>0</v>
      </c>
      <c r="AO25" s="278"/>
      <c r="AP25" s="278"/>
      <c r="AQ25" s="278"/>
      <c r="AR25" s="278"/>
      <c r="AS25" s="278"/>
      <c r="AT25" s="278"/>
      <c r="AU25" s="278"/>
      <c r="AV25" s="298">
        <f t="shared" si="20"/>
        <v>0</v>
      </c>
      <c r="AW25" s="278"/>
      <c r="AX25" s="278"/>
      <c r="AY25" s="278"/>
      <c r="AZ25" s="278"/>
      <c r="BA25" s="278"/>
      <c r="BB25" s="278"/>
      <c r="BC25" s="278"/>
      <c r="BD25" s="298">
        <f t="shared" si="21"/>
        <v>0</v>
      </c>
      <c r="BE25" s="278"/>
      <c r="BF25" s="278"/>
      <c r="BG25" s="278"/>
      <c r="BH25" s="278"/>
      <c r="BI25" s="278"/>
      <c r="BJ25" s="278"/>
      <c r="BK25" s="278"/>
      <c r="BL25" s="298">
        <f t="shared" si="22"/>
        <v>0</v>
      </c>
      <c r="BM25" s="278"/>
      <c r="BN25" s="278"/>
      <c r="BO25" s="278"/>
      <c r="BP25" s="278"/>
      <c r="BQ25" s="278"/>
      <c r="BR25" s="278"/>
      <c r="BS25" s="278"/>
      <c r="BT25" s="298">
        <f t="shared" si="23"/>
        <v>0</v>
      </c>
      <c r="BU25" s="278"/>
      <c r="BV25" s="278"/>
      <c r="BW25" s="278"/>
      <c r="BX25" s="278"/>
      <c r="BY25" s="278"/>
      <c r="BZ25" s="278"/>
      <c r="CA25" s="278"/>
      <c r="CB25" s="298">
        <f t="shared" si="24"/>
        <v>0</v>
      </c>
      <c r="CC25" s="278"/>
      <c r="CD25" s="278"/>
      <c r="CE25" s="278"/>
      <c r="CF25" s="278"/>
      <c r="CG25" s="278"/>
      <c r="CH25" s="278"/>
      <c r="CI25" s="278"/>
      <c r="CJ25" s="298">
        <f t="shared" si="25"/>
        <v>0</v>
      </c>
      <c r="CK25" s="278"/>
      <c r="CL25" s="278"/>
      <c r="CM25" s="278"/>
      <c r="CN25" s="278"/>
      <c r="CO25" s="278"/>
      <c r="CP25" s="278"/>
      <c r="CQ25" s="278"/>
      <c r="CR25" s="298">
        <f t="shared" si="26"/>
        <v>0</v>
      </c>
      <c r="CS25" s="278"/>
      <c r="CT25" s="278"/>
      <c r="CU25" s="278"/>
      <c r="CV25" s="278"/>
      <c r="CW25" s="278"/>
      <c r="CX25" s="278"/>
      <c r="CY25" s="278"/>
    </row>
    <row r="26" spans="1:103" s="272" customFormat="1" ht="13.5">
      <c r="A26" s="416" t="s">
        <v>358</v>
      </c>
      <c r="B26" s="416">
        <v>4324</v>
      </c>
      <c r="C26" s="416" t="s">
        <v>421</v>
      </c>
      <c r="D26" s="298">
        <f t="shared" si="3"/>
        <v>0</v>
      </c>
      <c r="E26" s="298">
        <f t="shared" si="4"/>
        <v>0</v>
      </c>
      <c r="F26" s="298">
        <f t="shared" si="5"/>
        <v>0</v>
      </c>
      <c r="G26" s="298">
        <f t="shared" si="6"/>
        <v>0</v>
      </c>
      <c r="H26" s="298">
        <f t="shared" si="7"/>
        <v>0</v>
      </c>
      <c r="I26" s="298">
        <f t="shared" si="8"/>
        <v>0</v>
      </c>
      <c r="J26" s="298">
        <f t="shared" si="9"/>
        <v>0</v>
      </c>
      <c r="K26" s="298">
        <f t="shared" si="10"/>
        <v>0</v>
      </c>
      <c r="L26" s="298">
        <f t="shared" si="11"/>
        <v>0</v>
      </c>
      <c r="M26" s="298">
        <f t="shared" si="12"/>
        <v>0</v>
      </c>
      <c r="N26" s="298">
        <f t="shared" si="13"/>
        <v>0</v>
      </c>
      <c r="O26" s="298">
        <f t="shared" si="14"/>
        <v>0</v>
      </c>
      <c r="P26" s="298">
        <f t="shared" si="15"/>
        <v>0</v>
      </c>
      <c r="Q26" s="298">
        <f t="shared" si="16"/>
        <v>0</v>
      </c>
      <c r="R26" s="298">
        <f t="shared" si="16"/>
        <v>0</v>
      </c>
      <c r="S26" s="298">
        <f t="shared" si="16"/>
        <v>0</v>
      </c>
      <c r="T26" s="298">
        <f t="shared" si="16"/>
        <v>0</v>
      </c>
      <c r="U26" s="298">
        <f t="shared" si="16"/>
        <v>0</v>
      </c>
      <c r="V26" s="298">
        <f t="shared" si="16"/>
        <v>0</v>
      </c>
      <c r="W26" s="298">
        <f t="shared" si="16"/>
        <v>0</v>
      </c>
      <c r="X26" s="298">
        <f t="shared" si="17"/>
        <v>0</v>
      </c>
      <c r="Y26" s="278"/>
      <c r="Z26" s="278"/>
      <c r="AA26" s="278"/>
      <c r="AB26" s="278"/>
      <c r="AC26" s="278"/>
      <c r="AD26" s="278"/>
      <c r="AE26" s="278"/>
      <c r="AF26" s="298">
        <f t="shared" si="18"/>
        <v>0</v>
      </c>
      <c r="AG26" s="278"/>
      <c r="AH26" s="278"/>
      <c r="AI26" s="278"/>
      <c r="AJ26" s="278"/>
      <c r="AK26" s="278"/>
      <c r="AL26" s="278"/>
      <c r="AM26" s="278"/>
      <c r="AN26" s="298">
        <f t="shared" si="19"/>
        <v>0</v>
      </c>
      <c r="AO26" s="278"/>
      <c r="AP26" s="278"/>
      <c r="AQ26" s="278"/>
      <c r="AR26" s="278"/>
      <c r="AS26" s="278"/>
      <c r="AT26" s="278"/>
      <c r="AU26" s="278"/>
      <c r="AV26" s="298">
        <f t="shared" si="20"/>
        <v>0</v>
      </c>
      <c r="AW26" s="278"/>
      <c r="AX26" s="278"/>
      <c r="AY26" s="278"/>
      <c r="AZ26" s="278"/>
      <c r="BA26" s="278"/>
      <c r="BB26" s="278"/>
      <c r="BC26" s="278"/>
      <c r="BD26" s="298">
        <f t="shared" si="21"/>
        <v>0</v>
      </c>
      <c r="BE26" s="278"/>
      <c r="BF26" s="278"/>
      <c r="BG26" s="278"/>
      <c r="BH26" s="278"/>
      <c r="BI26" s="278"/>
      <c r="BJ26" s="278"/>
      <c r="BK26" s="278"/>
      <c r="BL26" s="298">
        <f t="shared" si="22"/>
        <v>0</v>
      </c>
      <c r="BM26" s="278"/>
      <c r="BN26" s="278"/>
      <c r="BO26" s="278"/>
      <c r="BP26" s="278"/>
      <c r="BQ26" s="278"/>
      <c r="BR26" s="278"/>
      <c r="BS26" s="278"/>
      <c r="BT26" s="298">
        <f t="shared" si="23"/>
        <v>0</v>
      </c>
      <c r="BU26" s="278"/>
      <c r="BV26" s="278"/>
      <c r="BW26" s="278"/>
      <c r="BX26" s="278"/>
      <c r="BY26" s="278"/>
      <c r="BZ26" s="278"/>
      <c r="CA26" s="278"/>
      <c r="CB26" s="298">
        <f t="shared" si="24"/>
        <v>0</v>
      </c>
      <c r="CC26" s="278"/>
      <c r="CD26" s="278"/>
      <c r="CE26" s="278"/>
      <c r="CF26" s="278"/>
      <c r="CG26" s="278"/>
      <c r="CH26" s="278"/>
      <c r="CI26" s="278"/>
      <c r="CJ26" s="298">
        <f t="shared" si="25"/>
        <v>0</v>
      </c>
      <c r="CK26" s="278"/>
      <c r="CL26" s="278"/>
      <c r="CM26" s="278"/>
      <c r="CN26" s="278"/>
      <c r="CO26" s="278"/>
      <c r="CP26" s="278"/>
      <c r="CQ26" s="278"/>
      <c r="CR26" s="298">
        <f t="shared" si="26"/>
        <v>0</v>
      </c>
      <c r="CS26" s="278"/>
      <c r="CT26" s="278"/>
      <c r="CU26" s="278"/>
      <c r="CV26" s="278"/>
      <c r="CW26" s="278"/>
      <c r="CX26" s="278"/>
      <c r="CY26" s="278"/>
    </row>
    <row r="27" spans="1:103" s="272" customFormat="1" ht="13.5">
      <c r="A27" s="416" t="s">
        <v>358</v>
      </c>
      <c r="B27" s="416">
        <v>4341</v>
      </c>
      <c r="C27" s="416" t="s">
        <v>422</v>
      </c>
      <c r="D27" s="298">
        <f t="shared" si="3"/>
        <v>0</v>
      </c>
      <c r="E27" s="298">
        <f t="shared" si="4"/>
        <v>0</v>
      </c>
      <c r="F27" s="298">
        <f t="shared" si="5"/>
        <v>0</v>
      </c>
      <c r="G27" s="298">
        <f t="shared" si="6"/>
        <v>0</v>
      </c>
      <c r="H27" s="298">
        <f t="shared" si="7"/>
        <v>0</v>
      </c>
      <c r="I27" s="298">
        <f t="shared" si="8"/>
        <v>0</v>
      </c>
      <c r="J27" s="298">
        <f t="shared" si="9"/>
        <v>0</v>
      </c>
      <c r="K27" s="298">
        <f t="shared" si="10"/>
        <v>0</v>
      </c>
      <c r="L27" s="298">
        <f t="shared" si="11"/>
        <v>0</v>
      </c>
      <c r="M27" s="298">
        <f t="shared" si="12"/>
        <v>0</v>
      </c>
      <c r="N27" s="298">
        <f t="shared" si="13"/>
        <v>0</v>
      </c>
      <c r="O27" s="298">
        <f t="shared" si="14"/>
        <v>0</v>
      </c>
      <c r="P27" s="298">
        <f t="shared" si="15"/>
        <v>0</v>
      </c>
      <c r="Q27" s="298">
        <f t="shared" si="16"/>
        <v>0</v>
      </c>
      <c r="R27" s="298">
        <f t="shared" si="16"/>
        <v>0</v>
      </c>
      <c r="S27" s="298">
        <f t="shared" si="16"/>
        <v>0</v>
      </c>
      <c r="T27" s="298">
        <f t="shared" si="16"/>
        <v>0</v>
      </c>
      <c r="U27" s="298">
        <f t="shared" si="16"/>
        <v>0</v>
      </c>
      <c r="V27" s="298">
        <f t="shared" si="16"/>
        <v>0</v>
      </c>
      <c r="W27" s="298">
        <f t="shared" si="16"/>
        <v>0</v>
      </c>
      <c r="X27" s="298">
        <f t="shared" si="17"/>
        <v>0</v>
      </c>
      <c r="Y27" s="278"/>
      <c r="Z27" s="278"/>
      <c r="AA27" s="278"/>
      <c r="AB27" s="278"/>
      <c r="AC27" s="278"/>
      <c r="AD27" s="278"/>
      <c r="AE27" s="278"/>
      <c r="AF27" s="298">
        <f t="shared" si="18"/>
        <v>0</v>
      </c>
      <c r="AG27" s="278"/>
      <c r="AH27" s="278"/>
      <c r="AI27" s="278"/>
      <c r="AJ27" s="278"/>
      <c r="AK27" s="278"/>
      <c r="AL27" s="278"/>
      <c r="AM27" s="278"/>
      <c r="AN27" s="298">
        <f t="shared" si="19"/>
        <v>0</v>
      </c>
      <c r="AO27" s="278"/>
      <c r="AP27" s="278"/>
      <c r="AQ27" s="278"/>
      <c r="AR27" s="278"/>
      <c r="AS27" s="278"/>
      <c r="AT27" s="278"/>
      <c r="AU27" s="278"/>
      <c r="AV27" s="298">
        <f t="shared" si="20"/>
        <v>0</v>
      </c>
      <c r="AW27" s="278"/>
      <c r="AX27" s="278"/>
      <c r="AY27" s="278"/>
      <c r="AZ27" s="278"/>
      <c r="BA27" s="278"/>
      <c r="BB27" s="278"/>
      <c r="BC27" s="278"/>
      <c r="BD27" s="298">
        <f t="shared" si="21"/>
        <v>0</v>
      </c>
      <c r="BE27" s="278"/>
      <c r="BF27" s="278"/>
      <c r="BG27" s="278"/>
      <c r="BH27" s="278"/>
      <c r="BI27" s="278"/>
      <c r="BJ27" s="278"/>
      <c r="BK27" s="278"/>
      <c r="BL27" s="298">
        <f t="shared" si="22"/>
        <v>0</v>
      </c>
      <c r="BM27" s="278"/>
      <c r="BN27" s="278"/>
      <c r="BO27" s="278"/>
      <c r="BP27" s="278"/>
      <c r="BQ27" s="278"/>
      <c r="BR27" s="278"/>
      <c r="BS27" s="278"/>
      <c r="BT27" s="298">
        <f t="shared" si="23"/>
        <v>0</v>
      </c>
      <c r="BU27" s="278"/>
      <c r="BV27" s="278"/>
      <c r="BW27" s="278"/>
      <c r="BX27" s="278"/>
      <c r="BY27" s="278"/>
      <c r="BZ27" s="278"/>
      <c r="CA27" s="278"/>
      <c r="CB27" s="298">
        <f t="shared" si="24"/>
        <v>0</v>
      </c>
      <c r="CC27" s="278"/>
      <c r="CD27" s="278"/>
      <c r="CE27" s="278"/>
      <c r="CF27" s="278"/>
      <c r="CG27" s="278"/>
      <c r="CH27" s="278"/>
      <c r="CI27" s="278"/>
      <c r="CJ27" s="298">
        <f t="shared" si="25"/>
        <v>0</v>
      </c>
      <c r="CK27" s="278"/>
      <c r="CL27" s="278"/>
      <c r="CM27" s="278"/>
      <c r="CN27" s="278"/>
      <c r="CO27" s="278"/>
      <c r="CP27" s="278"/>
      <c r="CQ27" s="278"/>
      <c r="CR27" s="298">
        <f t="shared" si="26"/>
        <v>0</v>
      </c>
      <c r="CS27" s="278"/>
      <c r="CT27" s="278"/>
      <c r="CU27" s="278"/>
      <c r="CV27" s="278"/>
      <c r="CW27" s="278"/>
      <c r="CX27" s="278"/>
      <c r="CY27" s="278"/>
    </row>
    <row r="28" spans="1:103" s="272" customFormat="1" ht="13.5">
      <c r="A28" s="416" t="s">
        <v>358</v>
      </c>
      <c r="B28" s="416">
        <v>4361</v>
      </c>
      <c r="C28" s="416" t="s">
        <v>423</v>
      </c>
      <c r="D28" s="298">
        <f t="shared" si="3"/>
        <v>0</v>
      </c>
      <c r="E28" s="298">
        <f t="shared" si="4"/>
        <v>0</v>
      </c>
      <c r="F28" s="298">
        <f t="shared" si="5"/>
        <v>0</v>
      </c>
      <c r="G28" s="298">
        <f t="shared" si="6"/>
        <v>0</v>
      </c>
      <c r="H28" s="298">
        <f t="shared" si="7"/>
        <v>0</v>
      </c>
      <c r="I28" s="298">
        <f t="shared" si="8"/>
        <v>0</v>
      </c>
      <c r="J28" s="298">
        <f t="shared" si="9"/>
        <v>0</v>
      </c>
      <c r="K28" s="298">
        <f t="shared" si="10"/>
        <v>0</v>
      </c>
      <c r="L28" s="298">
        <f t="shared" si="11"/>
        <v>0</v>
      </c>
      <c r="M28" s="298">
        <f t="shared" si="12"/>
        <v>0</v>
      </c>
      <c r="N28" s="298">
        <f t="shared" si="13"/>
        <v>0</v>
      </c>
      <c r="O28" s="298">
        <f t="shared" si="14"/>
        <v>0</v>
      </c>
      <c r="P28" s="298">
        <f t="shared" si="15"/>
        <v>0</v>
      </c>
      <c r="Q28" s="298">
        <f t="shared" si="16"/>
        <v>0</v>
      </c>
      <c r="R28" s="298">
        <f t="shared" si="16"/>
        <v>0</v>
      </c>
      <c r="S28" s="298">
        <f t="shared" si="16"/>
        <v>0</v>
      </c>
      <c r="T28" s="298">
        <f t="shared" si="16"/>
        <v>0</v>
      </c>
      <c r="U28" s="298">
        <f t="shared" si="16"/>
        <v>0</v>
      </c>
      <c r="V28" s="298">
        <f t="shared" si="16"/>
        <v>0</v>
      </c>
      <c r="W28" s="298">
        <f t="shared" si="16"/>
        <v>0</v>
      </c>
      <c r="X28" s="298">
        <f t="shared" si="17"/>
        <v>0</v>
      </c>
      <c r="Y28" s="278"/>
      <c r="Z28" s="278"/>
      <c r="AA28" s="278"/>
      <c r="AB28" s="278"/>
      <c r="AC28" s="278"/>
      <c r="AD28" s="278"/>
      <c r="AE28" s="278"/>
      <c r="AF28" s="298">
        <f t="shared" si="18"/>
        <v>0</v>
      </c>
      <c r="AG28" s="278"/>
      <c r="AH28" s="278"/>
      <c r="AI28" s="278"/>
      <c r="AJ28" s="278"/>
      <c r="AK28" s="278"/>
      <c r="AL28" s="278"/>
      <c r="AM28" s="278"/>
      <c r="AN28" s="298">
        <f t="shared" si="19"/>
        <v>0</v>
      </c>
      <c r="AO28" s="278"/>
      <c r="AP28" s="278"/>
      <c r="AQ28" s="278"/>
      <c r="AR28" s="278"/>
      <c r="AS28" s="278"/>
      <c r="AT28" s="278"/>
      <c r="AU28" s="278"/>
      <c r="AV28" s="298">
        <f t="shared" si="20"/>
        <v>0</v>
      </c>
      <c r="AW28" s="278"/>
      <c r="AX28" s="278"/>
      <c r="AY28" s="278"/>
      <c r="AZ28" s="278"/>
      <c r="BA28" s="278"/>
      <c r="BB28" s="278"/>
      <c r="BC28" s="278"/>
      <c r="BD28" s="298">
        <f t="shared" si="21"/>
        <v>0</v>
      </c>
      <c r="BE28" s="278"/>
      <c r="BF28" s="278"/>
      <c r="BG28" s="278"/>
      <c r="BH28" s="278"/>
      <c r="BI28" s="278"/>
      <c r="BJ28" s="278"/>
      <c r="BK28" s="278"/>
      <c r="BL28" s="298">
        <f t="shared" si="22"/>
        <v>0</v>
      </c>
      <c r="BM28" s="278"/>
      <c r="BN28" s="278"/>
      <c r="BO28" s="278"/>
      <c r="BP28" s="278"/>
      <c r="BQ28" s="278"/>
      <c r="BR28" s="278"/>
      <c r="BS28" s="278"/>
      <c r="BT28" s="298">
        <f t="shared" si="23"/>
        <v>0</v>
      </c>
      <c r="BU28" s="278"/>
      <c r="BV28" s="278"/>
      <c r="BW28" s="278"/>
      <c r="BX28" s="278"/>
      <c r="BY28" s="278"/>
      <c r="BZ28" s="278"/>
      <c r="CA28" s="278"/>
      <c r="CB28" s="298">
        <f t="shared" si="24"/>
        <v>0</v>
      </c>
      <c r="CC28" s="278"/>
      <c r="CD28" s="278"/>
      <c r="CE28" s="278"/>
      <c r="CF28" s="278"/>
      <c r="CG28" s="278"/>
      <c r="CH28" s="278"/>
      <c r="CI28" s="278"/>
      <c r="CJ28" s="298">
        <f t="shared" si="25"/>
        <v>0</v>
      </c>
      <c r="CK28" s="278"/>
      <c r="CL28" s="278"/>
      <c r="CM28" s="278"/>
      <c r="CN28" s="278"/>
      <c r="CO28" s="278"/>
      <c r="CP28" s="278"/>
      <c r="CQ28" s="278"/>
      <c r="CR28" s="298">
        <f t="shared" si="26"/>
        <v>0</v>
      </c>
      <c r="CS28" s="278"/>
      <c r="CT28" s="278"/>
      <c r="CU28" s="278"/>
      <c r="CV28" s="278"/>
      <c r="CW28" s="278"/>
      <c r="CX28" s="278"/>
      <c r="CY28" s="278"/>
    </row>
    <row r="29" spans="1:103" s="272" customFormat="1" ht="13.5">
      <c r="A29" s="416" t="s">
        <v>358</v>
      </c>
      <c r="B29" s="416">
        <v>4362</v>
      </c>
      <c r="C29" s="416" t="s">
        <v>424</v>
      </c>
      <c r="D29" s="298">
        <f t="shared" si="3"/>
        <v>0</v>
      </c>
      <c r="E29" s="298">
        <f t="shared" si="4"/>
        <v>0</v>
      </c>
      <c r="F29" s="298">
        <f t="shared" si="5"/>
        <v>0</v>
      </c>
      <c r="G29" s="298">
        <f t="shared" si="6"/>
        <v>0</v>
      </c>
      <c r="H29" s="298">
        <f t="shared" si="7"/>
        <v>0</v>
      </c>
      <c r="I29" s="298">
        <f t="shared" si="8"/>
        <v>0</v>
      </c>
      <c r="J29" s="298">
        <f t="shared" si="9"/>
        <v>0</v>
      </c>
      <c r="K29" s="298">
        <f t="shared" si="10"/>
        <v>0</v>
      </c>
      <c r="L29" s="298">
        <f t="shared" si="11"/>
        <v>0</v>
      </c>
      <c r="M29" s="298">
        <f t="shared" si="12"/>
        <v>0</v>
      </c>
      <c r="N29" s="298">
        <f t="shared" si="13"/>
        <v>0</v>
      </c>
      <c r="O29" s="298">
        <f t="shared" si="14"/>
        <v>0</v>
      </c>
      <c r="P29" s="298">
        <f t="shared" si="15"/>
        <v>0</v>
      </c>
      <c r="Q29" s="298">
        <f t="shared" si="16"/>
        <v>0</v>
      </c>
      <c r="R29" s="298">
        <f t="shared" si="16"/>
        <v>0</v>
      </c>
      <c r="S29" s="298">
        <f t="shared" si="16"/>
        <v>0</v>
      </c>
      <c r="T29" s="298">
        <f t="shared" si="16"/>
        <v>0</v>
      </c>
      <c r="U29" s="298">
        <f t="shared" si="16"/>
        <v>0</v>
      </c>
      <c r="V29" s="298">
        <f t="shared" si="16"/>
        <v>0</v>
      </c>
      <c r="W29" s="298">
        <f t="shared" si="16"/>
        <v>0</v>
      </c>
      <c r="X29" s="298">
        <f t="shared" si="17"/>
        <v>0</v>
      </c>
      <c r="Y29" s="278"/>
      <c r="Z29" s="278"/>
      <c r="AA29" s="278"/>
      <c r="AB29" s="278"/>
      <c r="AC29" s="278"/>
      <c r="AD29" s="278"/>
      <c r="AE29" s="278"/>
      <c r="AF29" s="298">
        <f t="shared" si="18"/>
        <v>0</v>
      </c>
      <c r="AG29" s="278"/>
      <c r="AH29" s="278"/>
      <c r="AI29" s="278"/>
      <c r="AJ29" s="278"/>
      <c r="AK29" s="278"/>
      <c r="AL29" s="278"/>
      <c r="AM29" s="278"/>
      <c r="AN29" s="298">
        <f t="shared" si="19"/>
        <v>0</v>
      </c>
      <c r="AO29" s="278"/>
      <c r="AP29" s="278"/>
      <c r="AQ29" s="278"/>
      <c r="AR29" s="278"/>
      <c r="AS29" s="278"/>
      <c r="AT29" s="278"/>
      <c r="AU29" s="278"/>
      <c r="AV29" s="298">
        <f t="shared" si="20"/>
        <v>0</v>
      </c>
      <c r="AW29" s="278"/>
      <c r="AX29" s="278"/>
      <c r="AY29" s="278"/>
      <c r="AZ29" s="278"/>
      <c r="BA29" s="278"/>
      <c r="BB29" s="278"/>
      <c r="BC29" s="278"/>
      <c r="BD29" s="298">
        <f t="shared" si="21"/>
        <v>0</v>
      </c>
      <c r="BE29" s="278"/>
      <c r="BF29" s="278"/>
      <c r="BG29" s="278"/>
      <c r="BH29" s="278"/>
      <c r="BI29" s="278"/>
      <c r="BJ29" s="278"/>
      <c r="BK29" s="278"/>
      <c r="BL29" s="298">
        <f t="shared" si="22"/>
        <v>0</v>
      </c>
      <c r="BM29" s="278"/>
      <c r="BN29" s="278"/>
      <c r="BO29" s="278"/>
      <c r="BP29" s="278"/>
      <c r="BQ29" s="278"/>
      <c r="BR29" s="278"/>
      <c r="BS29" s="278"/>
      <c r="BT29" s="298">
        <f t="shared" si="23"/>
        <v>0</v>
      </c>
      <c r="BU29" s="278"/>
      <c r="BV29" s="278"/>
      <c r="BW29" s="278"/>
      <c r="BX29" s="278"/>
      <c r="BY29" s="278"/>
      <c r="BZ29" s="278"/>
      <c r="CA29" s="278"/>
      <c r="CB29" s="298">
        <f t="shared" si="24"/>
        <v>0</v>
      </c>
      <c r="CC29" s="278"/>
      <c r="CD29" s="278"/>
      <c r="CE29" s="278"/>
      <c r="CF29" s="278"/>
      <c r="CG29" s="278"/>
      <c r="CH29" s="278"/>
      <c r="CI29" s="278"/>
      <c r="CJ29" s="298">
        <f t="shared" si="25"/>
        <v>0</v>
      </c>
      <c r="CK29" s="278"/>
      <c r="CL29" s="278"/>
      <c r="CM29" s="278"/>
      <c r="CN29" s="278"/>
      <c r="CO29" s="278"/>
      <c r="CP29" s="278"/>
      <c r="CQ29" s="278"/>
      <c r="CR29" s="298">
        <f t="shared" si="26"/>
        <v>0</v>
      </c>
      <c r="CS29" s="278"/>
      <c r="CT29" s="278"/>
      <c r="CU29" s="278"/>
      <c r="CV29" s="278"/>
      <c r="CW29" s="278"/>
      <c r="CX29" s="278"/>
      <c r="CY29" s="278"/>
    </row>
    <row r="30" spans="1:103" s="272" customFormat="1" ht="13.5">
      <c r="A30" s="416" t="s">
        <v>358</v>
      </c>
      <c r="B30" s="416">
        <v>4401</v>
      </c>
      <c r="C30" s="416" t="s">
        <v>425</v>
      </c>
      <c r="D30" s="298">
        <f t="shared" si="3"/>
        <v>0</v>
      </c>
      <c r="E30" s="298">
        <f t="shared" si="4"/>
        <v>0</v>
      </c>
      <c r="F30" s="298">
        <f t="shared" si="5"/>
        <v>0</v>
      </c>
      <c r="G30" s="298">
        <f t="shared" si="6"/>
        <v>0</v>
      </c>
      <c r="H30" s="298">
        <f t="shared" si="7"/>
        <v>0</v>
      </c>
      <c r="I30" s="298">
        <f t="shared" si="8"/>
        <v>0</v>
      </c>
      <c r="J30" s="298">
        <f t="shared" si="9"/>
        <v>0</v>
      </c>
      <c r="K30" s="298">
        <f t="shared" si="10"/>
        <v>0</v>
      </c>
      <c r="L30" s="298">
        <f t="shared" si="11"/>
        <v>0</v>
      </c>
      <c r="M30" s="298">
        <f t="shared" si="12"/>
        <v>0</v>
      </c>
      <c r="N30" s="298">
        <f t="shared" si="13"/>
        <v>0</v>
      </c>
      <c r="O30" s="298">
        <f t="shared" si="14"/>
        <v>0</v>
      </c>
      <c r="P30" s="298">
        <f t="shared" si="15"/>
        <v>0</v>
      </c>
      <c r="Q30" s="298">
        <f t="shared" si="16"/>
        <v>0</v>
      </c>
      <c r="R30" s="298">
        <f t="shared" si="16"/>
        <v>0</v>
      </c>
      <c r="S30" s="298">
        <f t="shared" si="16"/>
        <v>0</v>
      </c>
      <c r="T30" s="298">
        <f t="shared" si="16"/>
        <v>0</v>
      </c>
      <c r="U30" s="298">
        <f t="shared" si="16"/>
        <v>0</v>
      </c>
      <c r="V30" s="298">
        <f t="shared" si="16"/>
        <v>0</v>
      </c>
      <c r="W30" s="298">
        <f t="shared" si="16"/>
        <v>0</v>
      </c>
      <c r="X30" s="298">
        <f t="shared" si="17"/>
        <v>0</v>
      </c>
      <c r="Y30" s="278"/>
      <c r="Z30" s="278"/>
      <c r="AA30" s="278"/>
      <c r="AB30" s="278"/>
      <c r="AC30" s="278"/>
      <c r="AD30" s="278"/>
      <c r="AE30" s="278"/>
      <c r="AF30" s="298">
        <f t="shared" si="18"/>
        <v>0</v>
      </c>
      <c r="AG30" s="278"/>
      <c r="AH30" s="278"/>
      <c r="AI30" s="278"/>
      <c r="AJ30" s="278"/>
      <c r="AK30" s="278"/>
      <c r="AL30" s="278"/>
      <c r="AM30" s="278"/>
      <c r="AN30" s="298">
        <f t="shared" si="19"/>
        <v>0</v>
      </c>
      <c r="AO30" s="278"/>
      <c r="AP30" s="278"/>
      <c r="AQ30" s="278"/>
      <c r="AR30" s="278"/>
      <c r="AS30" s="278"/>
      <c r="AT30" s="278"/>
      <c r="AU30" s="278"/>
      <c r="AV30" s="298">
        <f t="shared" si="20"/>
        <v>0</v>
      </c>
      <c r="AW30" s="278"/>
      <c r="AX30" s="278"/>
      <c r="AY30" s="278"/>
      <c r="AZ30" s="278"/>
      <c r="BA30" s="278"/>
      <c r="BB30" s="278"/>
      <c r="BC30" s="278"/>
      <c r="BD30" s="298">
        <f t="shared" si="21"/>
        <v>0</v>
      </c>
      <c r="BE30" s="278"/>
      <c r="BF30" s="278"/>
      <c r="BG30" s="278"/>
      <c r="BH30" s="278"/>
      <c r="BI30" s="278"/>
      <c r="BJ30" s="278"/>
      <c r="BK30" s="278"/>
      <c r="BL30" s="298">
        <f t="shared" si="22"/>
        <v>0</v>
      </c>
      <c r="BM30" s="278"/>
      <c r="BN30" s="278"/>
      <c r="BO30" s="278"/>
      <c r="BP30" s="278"/>
      <c r="BQ30" s="278"/>
      <c r="BR30" s="278"/>
      <c r="BS30" s="278"/>
      <c r="BT30" s="298">
        <f t="shared" si="23"/>
        <v>0</v>
      </c>
      <c r="BU30" s="278"/>
      <c r="BV30" s="278"/>
      <c r="BW30" s="278"/>
      <c r="BX30" s="278"/>
      <c r="BY30" s="278"/>
      <c r="BZ30" s="278"/>
      <c r="CA30" s="278"/>
      <c r="CB30" s="298">
        <f t="shared" si="24"/>
        <v>0</v>
      </c>
      <c r="CC30" s="278"/>
      <c r="CD30" s="278"/>
      <c r="CE30" s="278"/>
      <c r="CF30" s="278"/>
      <c r="CG30" s="278"/>
      <c r="CH30" s="278"/>
      <c r="CI30" s="278"/>
      <c r="CJ30" s="298">
        <f t="shared" si="25"/>
        <v>0</v>
      </c>
      <c r="CK30" s="278"/>
      <c r="CL30" s="278"/>
      <c r="CM30" s="278"/>
      <c r="CN30" s="278"/>
      <c r="CO30" s="278"/>
      <c r="CP30" s="278"/>
      <c r="CQ30" s="278"/>
      <c r="CR30" s="298">
        <f t="shared" si="26"/>
        <v>0</v>
      </c>
      <c r="CS30" s="278"/>
      <c r="CT30" s="278"/>
      <c r="CU30" s="278"/>
      <c r="CV30" s="278"/>
      <c r="CW30" s="278"/>
      <c r="CX30" s="278"/>
      <c r="CY30" s="278"/>
    </row>
    <row r="31" spans="1:103" s="272" customFormat="1" ht="13.5">
      <c r="A31" s="416" t="s">
        <v>358</v>
      </c>
      <c r="B31" s="416">
        <v>4404</v>
      </c>
      <c r="C31" s="416" t="s">
        <v>426</v>
      </c>
      <c r="D31" s="298">
        <f t="shared" si="3"/>
        <v>0</v>
      </c>
      <c r="E31" s="298">
        <f t="shared" si="4"/>
        <v>0</v>
      </c>
      <c r="F31" s="298">
        <f t="shared" si="5"/>
        <v>0</v>
      </c>
      <c r="G31" s="298">
        <f t="shared" si="6"/>
        <v>0</v>
      </c>
      <c r="H31" s="298">
        <f t="shared" si="7"/>
        <v>0</v>
      </c>
      <c r="I31" s="298">
        <f t="shared" si="8"/>
        <v>0</v>
      </c>
      <c r="J31" s="298">
        <f t="shared" si="9"/>
        <v>0</v>
      </c>
      <c r="K31" s="298">
        <f t="shared" si="10"/>
        <v>0</v>
      </c>
      <c r="L31" s="298">
        <f t="shared" si="11"/>
        <v>0</v>
      </c>
      <c r="M31" s="298">
        <f t="shared" si="12"/>
        <v>0</v>
      </c>
      <c r="N31" s="298">
        <f t="shared" si="13"/>
        <v>0</v>
      </c>
      <c r="O31" s="298">
        <f t="shared" si="14"/>
        <v>0</v>
      </c>
      <c r="P31" s="298">
        <f t="shared" si="15"/>
        <v>0</v>
      </c>
      <c r="Q31" s="298">
        <f t="shared" si="16"/>
        <v>0</v>
      </c>
      <c r="R31" s="298">
        <f t="shared" si="16"/>
        <v>0</v>
      </c>
      <c r="S31" s="298">
        <f t="shared" si="16"/>
        <v>0</v>
      </c>
      <c r="T31" s="298">
        <f t="shared" si="16"/>
        <v>0</v>
      </c>
      <c r="U31" s="298">
        <f t="shared" si="16"/>
        <v>0</v>
      </c>
      <c r="V31" s="298">
        <f t="shared" si="16"/>
        <v>0</v>
      </c>
      <c r="W31" s="298">
        <f t="shared" si="16"/>
        <v>0</v>
      </c>
      <c r="X31" s="298">
        <f t="shared" si="17"/>
        <v>0</v>
      </c>
      <c r="Y31" s="278"/>
      <c r="Z31" s="278"/>
      <c r="AA31" s="278"/>
      <c r="AB31" s="278"/>
      <c r="AC31" s="278"/>
      <c r="AD31" s="278"/>
      <c r="AE31" s="278"/>
      <c r="AF31" s="298">
        <f t="shared" si="18"/>
        <v>0</v>
      </c>
      <c r="AG31" s="278"/>
      <c r="AH31" s="278"/>
      <c r="AI31" s="278"/>
      <c r="AJ31" s="278"/>
      <c r="AK31" s="278"/>
      <c r="AL31" s="278"/>
      <c r="AM31" s="278"/>
      <c r="AN31" s="298">
        <f t="shared" si="19"/>
        <v>0</v>
      </c>
      <c r="AO31" s="278"/>
      <c r="AP31" s="278"/>
      <c r="AQ31" s="278"/>
      <c r="AR31" s="278"/>
      <c r="AS31" s="278"/>
      <c r="AT31" s="278"/>
      <c r="AU31" s="278"/>
      <c r="AV31" s="298">
        <f t="shared" si="20"/>
        <v>0</v>
      </c>
      <c r="AW31" s="278"/>
      <c r="AX31" s="278"/>
      <c r="AY31" s="278"/>
      <c r="AZ31" s="278"/>
      <c r="BA31" s="278"/>
      <c r="BB31" s="278"/>
      <c r="BC31" s="278"/>
      <c r="BD31" s="298">
        <f t="shared" si="21"/>
        <v>0</v>
      </c>
      <c r="BE31" s="278"/>
      <c r="BF31" s="278"/>
      <c r="BG31" s="278"/>
      <c r="BH31" s="278"/>
      <c r="BI31" s="278"/>
      <c r="BJ31" s="278"/>
      <c r="BK31" s="278"/>
      <c r="BL31" s="298">
        <f t="shared" si="22"/>
        <v>0</v>
      </c>
      <c r="BM31" s="278"/>
      <c r="BN31" s="278"/>
      <c r="BO31" s="278"/>
      <c r="BP31" s="278"/>
      <c r="BQ31" s="278"/>
      <c r="BR31" s="278"/>
      <c r="BS31" s="278"/>
      <c r="BT31" s="298">
        <f t="shared" si="23"/>
        <v>0</v>
      </c>
      <c r="BU31" s="278"/>
      <c r="BV31" s="278"/>
      <c r="BW31" s="278"/>
      <c r="BX31" s="278"/>
      <c r="BY31" s="278"/>
      <c r="BZ31" s="278"/>
      <c r="CA31" s="278"/>
      <c r="CB31" s="298">
        <f t="shared" si="24"/>
        <v>0</v>
      </c>
      <c r="CC31" s="278"/>
      <c r="CD31" s="278"/>
      <c r="CE31" s="278"/>
      <c r="CF31" s="278"/>
      <c r="CG31" s="278"/>
      <c r="CH31" s="278"/>
      <c r="CI31" s="278"/>
      <c r="CJ31" s="298">
        <f t="shared" si="25"/>
        <v>0</v>
      </c>
      <c r="CK31" s="278"/>
      <c r="CL31" s="278"/>
      <c r="CM31" s="278"/>
      <c r="CN31" s="278"/>
      <c r="CO31" s="278"/>
      <c r="CP31" s="278"/>
      <c r="CQ31" s="278"/>
      <c r="CR31" s="298">
        <f t="shared" si="26"/>
        <v>0</v>
      </c>
      <c r="CS31" s="278"/>
      <c r="CT31" s="278"/>
      <c r="CU31" s="278"/>
      <c r="CV31" s="278"/>
      <c r="CW31" s="278"/>
      <c r="CX31" s="278"/>
      <c r="CY31" s="278"/>
    </row>
    <row r="32" spans="1:103" s="272" customFormat="1" ht="13.5">
      <c r="A32" s="416" t="s">
        <v>358</v>
      </c>
      <c r="B32" s="416">
        <v>4406</v>
      </c>
      <c r="C32" s="416" t="s">
        <v>427</v>
      </c>
      <c r="D32" s="298">
        <f t="shared" si="3"/>
        <v>0</v>
      </c>
      <c r="E32" s="298">
        <f t="shared" si="4"/>
        <v>0</v>
      </c>
      <c r="F32" s="298">
        <f t="shared" si="5"/>
        <v>0</v>
      </c>
      <c r="G32" s="298">
        <f t="shared" si="6"/>
        <v>0</v>
      </c>
      <c r="H32" s="298">
        <f t="shared" si="7"/>
        <v>0</v>
      </c>
      <c r="I32" s="298">
        <f t="shared" si="8"/>
        <v>0</v>
      </c>
      <c r="J32" s="298">
        <f t="shared" si="9"/>
        <v>0</v>
      </c>
      <c r="K32" s="298">
        <f t="shared" si="10"/>
        <v>0</v>
      </c>
      <c r="L32" s="298">
        <f t="shared" si="11"/>
        <v>0</v>
      </c>
      <c r="M32" s="298">
        <f t="shared" si="12"/>
        <v>0</v>
      </c>
      <c r="N32" s="298">
        <f t="shared" si="13"/>
        <v>0</v>
      </c>
      <c r="O32" s="298">
        <f t="shared" si="14"/>
        <v>0</v>
      </c>
      <c r="P32" s="298">
        <f t="shared" si="15"/>
        <v>0</v>
      </c>
      <c r="Q32" s="298">
        <f t="shared" si="16"/>
        <v>0</v>
      </c>
      <c r="R32" s="298">
        <f t="shared" si="16"/>
        <v>0</v>
      </c>
      <c r="S32" s="298">
        <f t="shared" si="16"/>
        <v>0</v>
      </c>
      <c r="T32" s="298">
        <f t="shared" si="16"/>
        <v>0</v>
      </c>
      <c r="U32" s="298">
        <f t="shared" si="16"/>
        <v>0</v>
      </c>
      <c r="V32" s="298">
        <f t="shared" si="16"/>
        <v>0</v>
      </c>
      <c r="W32" s="298">
        <f t="shared" si="16"/>
        <v>0</v>
      </c>
      <c r="X32" s="298">
        <f t="shared" si="17"/>
        <v>0</v>
      </c>
      <c r="Y32" s="278"/>
      <c r="Z32" s="278"/>
      <c r="AA32" s="278"/>
      <c r="AB32" s="278"/>
      <c r="AC32" s="278"/>
      <c r="AD32" s="278"/>
      <c r="AE32" s="278"/>
      <c r="AF32" s="298">
        <f t="shared" si="18"/>
        <v>0</v>
      </c>
      <c r="AG32" s="278"/>
      <c r="AH32" s="278"/>
      <c r="AI32" s="278"/>
      <c r="AJ32" s="278"/>
      <c r="AK32" s="278"/>
      <c r="AL32" s="278"/>
      <c r="AM32" s="278"/>
      <c r="AN32" s="298">
        <f t="shared" si="19"/>
        <v>0</v>
      </c>
      <c r="AO32" s="278"/>
      <c r="AP32" s="278"/>
      <c r="AQ32" s="278"/>
      <c r="AR32" s="278"/>
      <c r="AS32" s="278"/>
      <c r="AT32" s="278"/>
      <c r="AU32" s="278"/>
      <c r="AV32" s="298">
        <f t="shared" si="20"/>
        <v>0</v>
      </c>
      <c r="AW32" s="278"/>
      <c r="AX32" s="278"/>
      <c r="AY32" s="278"/>
      <c r="AZ32" s="278"/>
      <c r="BA32" s="278"/>
      <c r="BB32" s="278"/>
      <c r="BC32" s="278"/>
      <c r="BD32" s="298">
        <f t="shared" si="21"/>
        <v>0</v>
      </c>
      <c r="BE32" s="278"/>
      <c r="BF32" s="278"/>
      <c r="BG32" s="278"/>
      <c r="BH32" s="278"/>
      <c r="BI32" s="278"/>
      <c r="BJ32" s="278"/>
      <c r="BK32" s="278"/>
      <c r="BL32" s="298">
        <f t="shared" si="22"/>
        <v>0</v>
      </c>
      <c r="BM32" s="278"/>
      <c r="BN32" s="278"/>
      <c r="BO32" s="278"/>
      <c r="BP32" s="278"/>
      <c r="BQ32" s="278"/>
      <c r="BR32" s="278"/>
      <c r="BS32" s="278"/>
      <c r="BT32" s="298">
        <f t="shared" si="23"/>
        <v>0</v>
      </c>
      <c r="BU32" s="278"/>
      <c r="BV32" s="278"/>
      <c r="BW32" s="278"/>
      <c r="BX32" s="278"/>
      <c r="BY32" s="278"/>
      <c r="BZ32" s="278"/>
      <c r="CA32" s="278"/>
      <c r="CB32" s="298">
        <f t="shared" si="24"/>
        <v>0</v>
      </c>
      <c r="CC32" s="278"/>
      <c r="CD32" s="278"/>
      <c r="CE32" s="278"/>
      <c r="CF32" s="278"/>
      <c r="CG32" s="278"/>
      <c r="CH32" s="278"/>
      <c r="CI32" s="278"/>
      <c r="CJ32" s="298">
        <f t="shared" si="25"/>
        <v>0</v>
      </c>
      <c r="CK32" s="278"/>
      <c r="CL32" s="278"/>
      <c r="CM32" s="278"/>
      <c r="CN32" s="278"/>
      <c r="CO32" s="278"/>
      <c r="CP32" s="278"/>
      <c r="CQ32" s="278"/>
      <c r="CR32" s="298">
        <f t="shared" si="26"/>
        <v>0</v>
      </c>
      <c r="CS32" s="278"/>
      <c r="CT32" s="278"/>
      <c r="CU32" s="278"/>
      <c r="CV32" s="278"/>
      <c r="CW32" s="278"/>
      <c r="CX32" s="278"/>
      <c r="CY32" s="278"/>
    </row>
    <row r="33" spans="1:103" s="272" customFormat="1" ht="13.5">
      <c r="A33" s="416" t="s">
        <v>358</v>
      </c>
      <c r="B33" s="416">
        <v>4421</v>
      </c>
      <c r="C33" s="416" t="s">
        <v>428</v>
      </c>
      <c r="D33" s="298">
        <f t="shared" si="3"/>
        <v>0</v>
      </c>
      <c r="E33" s="298">
        <f t="shared" si="4"/>
        <v>0</v>
      </c>
      <c r="F33" s="298">
        <f t="shared" si="5"/>
        <v>0</v>
      </c>
      <c r="G33" s="298">
        <f t="shared" si="6"/>
        <v>0</v>
      </c>
      <c r="H33" s="298">
        <f t="shared" si="7"/>
        <v>0</v>
      </c>
      <c r="I33" s="298">
        <f t="shared" si="8"/>
        <v>0</v>
      </c>
      <c r="J33" s="298">
        <f t="shared" si="9"/>
        <v>0</v>
      </c>
      <c r="K33" s="298">
        <f t="shared" si="10"/>
        <v>0</v>
      </c>
      <c r="L33" s="298">
        <f t="shared" si="11"/>
        <v>0</v>
      </c>
      <c r="M33" s="298">
        <f t="shared" si="12"/>
        <v>0</v>
      </c>
      <c r="N33" s="298">
        <f t="shared" si="13"/>
        <v>0</v>
      </c>
      <c r="O33" s="298">
        <f t="shared" si="14"/>
        <v>0</v>
      </c>
      <c r="P33" s="298">
        <f t="shared" si="15"/>
        <v>0</v>
      </c>
      <c r="Q33" s="298">
        <f t="shared" si="16"/>
        <v>0</v>
      </c>
      <c r="R33" s="298">
        <f t="shared" si="16"/>
        <v>0</v>
      </c>
      <c r="S33" s="298">
        <f t="shared" si="16"/>
        <v>0</v>
      </c>
      <c r="T33" s="298">
        <f t="shared" si="16"/>
        <v>0</v>
      </c>
      <c r="U33" s="298">
        <f t="shared" si="16"/>
        <v>0</v>
      </c>
      <c r="V33" s="298">
        <f t="shared" si="16"/>
        <v>0</v>
      </c>
      <c r="W33" s="298">
        <f t="shared" si="16"/>
        <v>0</v>
      </c>
      <c r="X33" s="298">
        <f t="shared" si="17"/>
        <v>0</v>
      </c>
      <c r="Y33" s="278"/>
      <c r="Z33" s="278"/>
      <c r="AA33" s="278"/>
      <c r="AB33" s="278"/>
      <c r="AC33" s="278"/>
      <c r="AD33" s="278"/>
      <c r="AE33" s="278"/>
      <c r="AF33" s="298">
        <f t="shared" si="18"/>
        <v>0</v>
      </c>
      <c r="AG33" s="278"/>
      <c r="AH33" s="278"/>
      <c r="AI33" s="278"/>
      <c r="AJ33" s="278"/>
      <c r="AK33" s="278"/>
      <c r="AL33" s="278"/>
      <c r="AM33" s="278"/>
      <c r="AN33" s="298">
        <f t="shared" si="19"/>
        <v>0</v>
      </c>
      <c r="AO33" s="278"/>
      <c r="AP33" s="278"/>
      <c r="AQ33" s="278"/>
      <c r="AR33" s="278"/>
      <c r="AS33" s="278"/>
      <c r="AT33" s="278"/>
      <c r="AU33" s="278"/>
      <c r="AV33" s="298">
        <f t="shared" si="20"/>
        <v>0</v>
      </c>
      <c r="AW33" s="278"/>
      <c r="AX33" s="278"/>
      <c r="AY33" s="278"/>
      <c r="AZ33" s="278"/>
      <c r="BA33" s="278"/>
      <c r="BB33" s="278"/>
      <c r="BC33" s="278"/>
      <c r="BD33" s="298">
        <f t="shared" si="21"/>
        <v>0</v>
      </c>
      <c r="BE33" s="278"/>
      <c r="BF33" s="278"/>
      <c r="BG33" s="278"/>
      <c r="BH33" s="278"/>
      <c r="BI33" s="278"/>
      <c r="BJ33" s="278"/>
      <c r="BK33" s="278"/>
      <c r="BL33" s="298">
        <f t="shared" si="22"/>
        <v>0</v>
      </c>
      <c r="BM33" s="278"/>
      <c r="BN33" s="278"/>
      <c r="BO33" s="278"/>
      <c r="BP33" s="278"/>
      <c r="BQ33" s="278"/>
      <c r="BR33" s="278"/>
      <c r="BS33" s="278"/>
      <c r="BT33" s="298">
        <f t="shared" si="23"/>
        <v>0</v>
      </c>
      <c r="BU33" s="278"/>
      <c r="BV33" s="278"/>
      <c r="BW33" s="278"/>
      <c r="BX33" s="278"/>
      <c r="BY33" s="278"/>
      <c r="BZ33" s="278"/>
      <c r="CA33" s="278"/>
      <c r="CB33" s="298">
        <f t="shared" si="24"/>
        <v>0</v>
      </c>
      <c r="CC33" s="278"/>
      <c r="CD33" s="278"/>
      <c r="CE33" s="278"/>
      <c r="CF33" s="278"/>
      <c r="CG33" s="278"/>
      <c r="CH33" s="278"/>
      <c r="CI33" s="278"/>
      <c r="CJ33" s="298">
        <f t="shared" si="25"/>
        <v>0</v>
      </c>
      <c r="CK33" s="278"/>
      <c r="CL33" s="278"/>
      <c r="CM33" s="278"/>
      <c r="CN33" s="278"/>
      <c r="CO33" s="278"/>
      <c r="CP33" s="278"/>
      <c r="CQ33" s="278"/>
      <c r="CR33" s="298">
        <f t="shared" si="26"/>
        <v>0</v>
      </c>
      <c r="CS33" s="278"/>
      <c r="CT33" s="278"/>
      <c r="CU33" s="278"/>
      <c r="CV33" s="278"/>
      <c r="CW33" s="278"/>
      <c r="CX33" s="278"/>
      <c r="CY33" s="278"/>
    </row>
    <row r="34" spans="1:103" s="272" customFormat="1" ht="13.5">
      <c r="A34" s="416" t="s">
        <v>358</v>
      </c>
      <c r="B34" s="416">
        <v>4422</v>
      </c>
      <c r="C34" s="416" t="s">
        <v>429</v>
      </c>
      <c r="D34" s="298">
        <f t="shared" si="3"/>
        <v>0</v>
      </c>
      <c r="E34" s="298">
        <f t="shared" si="4"/>
        <v>0</v>
      </c>
      <c r="F34" s="298">
        <f t="shared" si="5"/>
        <v>0</v>
      </c>
      <c r="G34" s="298">
        <f t="shared" si="6"/>
        <v>0</v>
      </c>
      <c r="H34" s="298">
        <f t="shared" si="7"/>
        <v>0</v>
      </c>
      <c r="I34" s="298">
        <f t="shared" si="8"/>
        <v>0</v>
      </c>
      <c r="J34" s="298">
        <f t="shared" si="9"/>
        <v>0</v>
      </c>
      <c r="K34" s="298">
        <f t="shared" si="10"/>
        <v>0</v>
      </c>
      <c r="L34" s="298">
        <f t="shared" si="11"/>
        <v>0</v>
      </c>
      <c r="M34" s="298">
        <f t="shared" si="12"/>
        <v>0</v>
      </c>
      <c r="N34" s="298">
        <f t="shared" si="13"/>
        <v>0</v>
      </c>
      <c r="O34" s="298">
        <f t="shared" si="14"/>
        <v>0</v>
      </c>
      <c r="P34" s="298">
        <f t="shared" si="15"/>
        <v>0</v>
      </c>
      <c r="Q34" s="298">
        <f t="shared" si="16"/>
        <v>0</v>
      </c>
      <c r="R34" s="298">
        <f t="shared" si="16"/>
        <v>0</v>
      </c>
      <c r="S34" s="298">
        <f t="shared" si="16"/>
        <v>0</v>
      </c>
      <c r="T34" s="298">
        <f t="shared" si="16"/>
        <v>0</v>
      </c>
      <c r="U34" s="298">
        <f t="shared" si="16"/>
        <v>0</v>
      </c>
      <c r="V34" s="298">
        <f t="shared" si="16"/>
        <v>0</v>
      </c>
      <c r="W34" s="298">
        <f t="shared" si="16"/>
        <v>0</v>
      </c>
      <c r="X34" s="298">
        <f t="shared" si="17"/>
        <v>0</v>
      </c>
      <c r="Y34" s="278"/>
      <c r="Z34" s="278"/>
      <c r="AA34" s="278"/>
      <c r="AB34" s="278"/>
      <c r="AC34" s="278"/>
      <c r="AD34" s="278"/>
      <c r="AE34" s="278"/>
      <c r="AF34" s="298">
        <f t="shared" si="18"/>
        <v>0</v>
      </c>
      <c r="AG34" s="278"/>
      <c r="AH34" s="278"/>
      <c r="AI34" s="278"/>
      <c r="AJ34" s="278"/>
      <c r="AK34" s="278"/>
      <c r="AL34" s="278"/>
      <c r="AM34" s="278"/>
      <c r="AN34" s="298">
        <f t="shared" si="19"/>
        <v>0</v>
      </c>
      <c r="AO34" s="278"/>
      <c r="AP34" s="278"/>
      <c r="AQ34" s="278"/>
      <c r="AR34" s="278"/>
      <c r="AS34" s="278"/>
      <c r="AT34" s="278"/>
      <c r="AU34" s="278"/>
      <c r="AV34" s="298">
        <f t="shared" si="20"/>
        <v>0</v>
      </c>
      <c r="AW34" s="278"/>
      <c r="AX34" s="278"/>
      <c r="AY34" s="278"/>
      <c r="AZ34" s="278"/>
      <c r="BA34" s="278"/>
      <c r="BB34" s="278"/>
      <c r="BC34" s="278"/>
      <c r="BD34" s="298">
        <f t="shared" si="21"/>
        <v>0</v>
      </c>
      <c r="BE34" s="278"/>
      <c r="BF34" s="278"/>
      <c r="BG34" s="278"/>
      <c r="BH34" s="278"/>
      <c r="BI34" s="278"/>
      <c r="BJ34" s="278"/>
      <c r="BK34" s="278"/>
      <c r="BL34" s="298">
        <f t="shared" si="22"/>
        <v>0</v>
      </c>
      <c r="BM34" s="278"/>
      <c r="BN34" s="278"/>
      <c r="BO34" s="278"/>
      <c r="BP34" s="278"/>
      <c r="BQ34" s="278"/>
      <c r="BR34" s="278"/>
      <c r="BS34" s="278"/>
      <c r="BT34" s="298">
        <f t="shared" si="23"/>
        <v>0</v>
      </c>
      <c r="BU34" s="278"/>
      <c r="BV34" s="278"/>
      <c r="BW34" s="278"/>
      <c r="BX34" s="278"/>
      <c r="BY34" s="278"/>
      <c r="BZ34" s="278"/>
      <c r="CA34" s="278"/>
      <c r="CB34" s="298">
        <f t="shared" si="24"/>
        <v>0</v>
      </c>
      <c r="CC34" s="278"/>
      <c r="CD34" s="278"/>
      <c r="CE34" s="278"/>
      <c r="CF34" s="278"/>
      <c r="CG34" s="278"/>
      <c r="CH34" s="278"/>
      <c r="CI34" s="278"/>
      <c r="CJ34" s="298">
        <f t="shared" si="25"/>
        <v>0</v>
      </c>
      <c r="CK34" s="278"/>
      <c r="CL34" s="278"/>
      <c r="CM34" s="278"/>
      <c r="CN34" s="278"/>
      <c r="CO34" s="278"/>
      <c r="CP34" s="278"/>
      <c r="CQ34" s="278"/>
      <c r="CR34" s="298">
        <f t="shared" si="26"/>
        <v>0</v>
      </c>
      <c r="CS34" s="278"/>
      <c r="CT34" s="278"/>
      <c r="CU34" s="278"/>
      <c r="CV34" s="278"/>
      <c r="CW34" s="278"/>
      <c r="CX34" s="278"/>
      <c r="CY34" s="278"/>
    </row>
    <row r="35" spans="1:103" s="272" customFormat="1" ht="13.5">
      <c r="A35" s="416" t="s">
        <v>358</v>
      </c>
      <c r="B35" s="416">
        <v>4423</v>
      </c>
      <c r="C35" s="416" t="s">
        <v>430</v>
      </c>
      <c r="D35" s="298">
        <f t="shared" si="3"/>
        <v>0</v>
      </c>
      <c r="E35" s="298">
        <f t="shared" si="4"/>
        <v>0</v>
      </c>
      <c r="F35" s="298">
        <f t="shared" si="5"/>
        <v>0</v>
      </c>
      <c r="G35" s="298">
        <f t="shared" si="6"/>
        <v>0</v>
      </c>
      <c r="H35" s="298">
        <f t="shared" si="7"/>
        <v>0</v>
      </c>
      <c r="I35" s="298">
        <f t="shared" si="8"/>
        <v>0</v>
      </c>
      <c r="J35" s="298">
        <f t="shared" si="9"/>
        <v>0</v>
      </c>
      <c r="K35" s="298">
        <f t="shared" si="10"/>
        <v>0</v>
      </c>
      <c r="L35" s="298">
        <f t="shared" si="11"/>
        <v>0</v>
      </c>
      <c r="M35" s="298">
        <f t="shared" si="12"/>
        <v>0</v>
      </c>
      <c r="N35" s="298">
        <f t="shared" si="13"/>
        <v>0</v>
      </c>
      <c r="O35" s="298">
        <f t="shared" si="14"/>
        <v>0</v>
      </c>
      <c r="P35" s="298">
        <f t="shared" si="15"/>
        <v>0</v>
      </c>
      <c r="Q35" s="298">
        <f t="shared" si="16"/>
        <v>0</v>
      </c>
      <c r="R35" s="298">
        <f t="shared" si="16"/>
        <v>0</v>
      </c>
      <c r="S35" s="298">
        <f t="shared" si="16"/>
        <v>0</v>
      </c>
      <c r="T35" s="298">
        <f t="shared" si="16"/>
        <v>0</v>
      </c>
      <c r="U35" s="298">
        <f t="shared" si="16"/>
        <v>0</v>
      </c>
      <c r="V35" s="298">
        <f t="shared" si="16"/>
        <v>0</v>
      </c>
      <c r="W35" s="298">
        <f t="shared" si="16"/>
        <v>0</v>
      </c>
      <c r="X35" s="298">
        <f t="shared" si="17"/>
        <v>0</v>
      </c>
      <c r="Y35" s="278"/>
      <c r="Z35" s="278"/>
      <c r="AA35" s="278"/>
      <c r="AB35" s="278"/>
      <c r="AC35" s="278"/>
      <c r="AD35" s="278"/>
      <c r="AE35" s="278"/>
      <c r="AF35" s="298">
        <f t="shared" si="18"/>
        <v>0</v>
      </c>
      <c r="AG35" s="278"/>
      <c r="AH35" s="278"/>
      <c r="AI35" s="278"/>
      <c r="AJ35" s="278"/>
      <c r="AK35" s="278"/>
      <c r="AL35" s="278"/>
      <c r="AM35" s="278"/>
      <c r="AN35" s="298">
        <f t="shared" si="19"/>
        <v>0</v>
      </c>
      <c r="AO35" s="278"/>
      <c r="AP35" s="278"/>
      <c r="AQ35" s="278"/>
      <c r="AR35" s="278"/>
      <c r="AS35" s="278"/>
      <c r="AT35" s="278"/>
      <c r="AU35" s="278"/>
      <c r="AV35" s="298">
        <f t="shared" si="20"/>
        <v>0</v>
      </c>
      <c r="AW35" s="278"/>
      <c r="AX35" s="278"/>
      <c r="AY35" s="278"/>
      <c r="AZ35" s="278"/>
      <c r="BA35" s="278"/>
      <c r="BB35" s="278"/>
      <c r="BC35" s="278"/>
      <c r="BD35" s="298">
        <f t="shared" si="21"/>
        <v>0</v>
      </c>
      <c r="BE35" s="278"/>
      <c r="BF35" s="278"/>
      <c r="BG35" s="278"/>
      <c r="BH35" s="278"/>
      <c r="BI35" s="278"/>
      <c r="BJ35" s="278"/>
      <c r="BK35" s="278"/>
      <c r="BL35" s="298">
        <f t="shared" si="22"/>
        <v>0</v>
      </c>
      <c r="BM35" s="278"/>
      <c r="BN35" s="278"/>
      <c r="BO35" s="278"/>
      <c r="BP35" s="278"/>
      <c r="BQ35" s="278"/>
      <c r="BR35" s="278"/>
      <c r="BS35" s="278"/>
      <c r="BT35" s="298">
        <f t="shared" si="23"/>
        <v>0</v>
      </c>
      <c r="BU35" s="278"/>
      <c r="BV35" s="278"/>
      <c r="BW35" s="278"/>
      <c r="BX35" s="278"/>
      <c r="BY35" s="278"/>
      <c r="BZ35" s="278"/>
      <c r="CA35" s="278"/>
      <c r="CB35" s="298">
        <f t="shared" si="24"/>
        <v>0</v>
      </c>
      <c r="CC35" s="278"/>
      <c r="CD35" s="278"/>
      <c r="CE35" s="278"/>
      <c r="CF35" s="278"/>
      <c r="CG35" s="278"/>
      <c r="CH35" s="278"/>
      <c r="CI35" s="278"/>
      <c r="CJ35" s="298">
        <f t="shared" si="25"/>
        <v>0</v>
      </c>
      <c r="CK35" s="278"/>
      <c r="CL35" s="278"/>
      <c r="CM35" s="278"/>
      <c r="CN35" s="278"/>
      <c r="CO35" s="278"/>
      <c r="CP35" s="278"/>
      <c r="CQ35" s="278"/>
      <c r="CR35" s="298">
        <f t="shared" si="26"/>
        <v>0</v>
      </c>
      <c r="CS35" s="278"/>
      <c r="CT35" s="278"/>
      <c r="CU35" s="278"/>
      <c r="CV35" s="278"/>
      <c r="CW35" s="278"/>
      <c r="CX35" s="278"/>
      <c r="CY35" s="278"/>
    </row>
    <row r="36" spans="1:103" s="272" customFormat="1" ht="13.5">
      <c r="A36" s="416" t="s">
        <v>358</v>
      </c>
      <c r="B36" s="416">
        <v>4424</v>
      </c>
      <c r="C36" s="416" t="s">
        <v>431</v>
      </c>
      <c r="D36" s="298">
        <f t="shared" si="3"/>
        <v>0</v>
      </c>
      <c r="E36" s="298">
        <f t="shared" si="4"/>
        <v>0</v>
      </c>
      <c r="F36" s="298">
        <f t="shared" si="5"/>
        <v>0</v>
      </c>
      <c r="G36" s="298">
        <f t="shared" si="6"/>
        <v>0</v>
      </c>
      <c r="H36" s="298">
        <f t="shared" si="7"/>
        <v>0</v>
      </c>
      <c r="I36" s="298">
        <f t="shared" si="8"/>
        <v>0</v>
      </c>
      <c r="J36" s="298">
        <f t="shared" si="9"/>
        <v>0</v>
      </c>
      <c r="K36" s="298">
        <f t="shared" si="10"/>
        <v>0</v>
      </c>
      <c r="L36" s="298">
        <f t="shared" si="11"/>
        <v>0</v>
      </c>
      <c r="M36" s="298">
        <f t="shared" si="12"/>
        <v>0</v>
      </c>
      <c r="N36" s="298">
        <f t="shared" si="13"/>
        <v>0</v>
      </c>
      <c r="O36" s="298">
        <f t="shared" si="14"/>
        <v>0</v>
      </c>
      <c r="P36" s="298">
        <f t="shared" si="15"/>
        <v>0</v>
      </c>
      <c r="Q36" s="298">
        <f t="shared" si="16"/>
        <v>0</v>
      </c>
      <c r="R36" s="298">
        <f t="shared" si="16"/>
        <v>0</v>
      </c>
      <c r="S36" s="298">
        <f t="shared" si="16"/>
        <v>0</v>
      </c>
      <c r="T36" s="298">
        <f t="shared" si="16"/>
        <v>0</v>
      </c>
      <c r="U36" s="298">
        <f t="shared" si="16"/>
        <v>0</v>
      </c>
      <c r="V36" s="298">
        <f t="shared" si="16"/>
        <v>0</v>
      </c>
      <c r="W36" s="298">
        <f t="shared" si="16"/>
        <v>0</v>
      </c>
      <c r="X36" s="298">
        <f t="shared" si="17"/>
        <v>0</v>
      </c>
      <c r="Y36" s="278"/>
      <c r="Z36" s="278"/>
      <c r="AA36" s="278"/>
      <c r="AB36" s="278"/>
      <c r="AC36" s="278"/>
      <c r="AD36" s="278"/>
      <c r="AE36" s="278"/>
      <c r="AF36" s="298">
        <f t="shared" si="18"/>
        <v>0</v>
      </c>
      <c r="AG36" s="278"/>
      <c r="AH36" s="278"/>
      <c r="AI36" s="278"/>
      <c r="AJ36" s="278"/>
      <c r="AK36" s="278"/>
      <c r="AL36" s="278"/>
      <c r="AM36" s="278"/>
      <c r="AN36" s="298">
        <f t="shared" si="19"/>
        <v>0</v>
      </c>
      <c r="AO36" s="278"/>
      <c r="AP36" s="278"/>
      <c r="AQ36" s="278"/>
      <c r="AR36" s="278"/>
      <c r="AS36" s="278"/>
      <c r="AT36" s="278"/>
      <c r="AU36" s="278"/>
      <c r="AV36" s="298">
        <f t="shared" si="20"/>
        <v>0</v>
      </c>
      <c r="AW36" s="278"/>
      <c r="AX36" s="278"/>
      <c r="AY36" s="278"/>
      <c r="AZ36" s="278"/>
      <c r="BA36" s="278"/>
      <c r="BB36" s="278"/>
      <c r="BC36" s="278"/>
      <c r="BD36" s="298">
        <f t="shared" si="21"/>
        <v>0</v>
      </c>
      <c r="BE36" s="278"/>
      <c r="BF36" s="278"/>
      <c r="BG36" s="278"/>
      <c r="BH36" s="278"/>
      <c r="BI36" s="278"/>
      <c r="BJ36" s="278"/>
      <c r="BK36" s="278"/>
      <c r="BL36" s="298">
        <f t="shared" si="22"/>
        <v>0</v>
      </c>
      <c r="BM36" s="278"/>
      <c r="BN36" s="278"/>
      <c r="BO36" s="278"/>
      <c r="BP36" s="278"/>
      <c r="BQ36" s="278"/>
      <c r="BR36" s="278"/>
      <c r="BS36" s="278"/>
      <c r="BT36" s="298">
        <f t="shared" si="23"/>
        <v>0</v>
      </c>
      <c r="BU36" s="278"/>
      <c r="BV36" s="278"/>
      <c r="BW36" s="278"/>
      <c r="BX36" s="278"/>
      <c r="BY36" s="278"/>
      <c r="BZ36" s="278"/>
      <c r="CA36" s="278"/>
      <c r="CB36" s="298">
        <f t="shared" si="24"/>
        <v>0</v>
      </c>
      <c r="CC36" s="278"/>
      <c r="CD36" s="278"/>
      <c r="CE36" s="278"/>
      <c r="CF36" s="278"/>
      <c r="CG36" s="278"/>
      <c r="CH36" s="278"/>
      <c r="CI36" s="278"/>
      <c r="CJ36" s="298">
        <f t="shared" si="25"/>
        <v>0</v>
      </c>
      <c r="CK36" s="278"/>
      <c r="CL36" s="278"/>
      <c r="CM36" s="278"/>
      <c r="CN36" s="278"/>
      <c r="CO36" s="278"/>
      <c r="CP36" s="278"/>
      <c r="CQ36" s="278"/>
      <c r="CR36" s="298">
        <f t="shared" si="26"/>
        <v>0</v>
      </c>
      <c r="CS36" s="278"/>
      <c r="CT36" s="278"/>
      <c r="CU36" s="278"/>
      <c r="CV36" s="278"/>
      <c r="CW36" s="278"/>
      <c r="CX36" s="278"/>
      <c r="CY36" s="278"/>
    </row>
    <row r="37" spans="1:103" s="272" customFormat="1" ht="13.5">
      <c r="A37" s="416" t="s">
        <v>358</v>
      </c>
      <c r="B37" s="416">
        <v>4444</v>
      </c>
      <c r="C37" s="416" t="s">
        <v>432</v>
      </c>
      <c r="D37" s="298">
        <f t="shared" si="3"/>
        <v>0</v>
      </c>
      <c r="E37" s="298">
        <f t="shared" si="4"/>
        <v>0</v>
      </c>
      <c r="F37" s="298">
        <f t="shared" si="5"/>
        <v>0</v>
      </c>
      <c r="G37" s="298">
        <f t="shared" si="6"/>
        <v>0</v>
      </c>
      <c r="H37" s="298">
        <f t="shared" si="7"/>
        <v>0</v>
      </c>
      <c r="I37" s="298">
        <f t="shared" si="8"/>
        <v>0</v>
      </c>
      <c r="J37" s="298">
        <f t="shared" si="9"/>
        <v>0</v>
      </c>
      <c r="K37" s="298">
        <f t="shared" si="10"/>
        <v>0</v>
      </c>
      <c r="L37" s="298">
        <f t="shared" si="11"/>
        <v>0</v>
      </c>
      <c r="M37" s="298">
        <f t="shared" si="12"/>
        <v>0</v>
      </c>
      <c r="N37" s="298">
        <f t="shared" si="13"/>
        <v>0</v>
      </c>
      <c r="O37" s="298">
        <f t="shared" si="14"/>
        <v>0</v>
      </c>
      <c r="P37" s="298">
        <f t="shared" si="15"/>
        <v>0</v>
      </c>
      <c r="Q37" s="298">
        <f t="shared" si="16"/>
        <v>0</v>
      </c>
      <c r="R37" s="298">
        <f t="shared" si="16"/>
        <v>0</v>
      </c>
      <c r="S37" s="298">
        <f t="shared" si="16"/>
        <v>0</v>
      </c>
      <c r="T37" s="298">
        <f t="shared" si="16"/>
        <v>0</v>
      </c>
      <c r="U37" s="298">
        <f t="shared" si="16"/>
        <v>0</v>
      </c>
      <c r="V37" s="298">
        <f t="shared" si="16"/>
        <v>0</v>
      </c>
      <c r="W37" s="298">
        <f t="shared" si="16"/>
        <v>0</v>
      </c>
      <c r="X37" s="298">
        <f t="shared" si="17"/>
        <v>0</v>
      </c>
      <c r="Y37" s="278"/>
      <c r="Z37" s="278"/>
      <c r="AA37" s="278"/>
      <c r="AB37" s="278"/>
      <c r="AC37" s="278"/>
      <c r="AD37" s="278"/>
      <c r="AE37" s="278"/>
      <c r="AF37" s="298">
        <f t="shared" si="18"/>
        <v>0</v>
      </c>
      <c r="AG37" s="278"/>
      <c r="AH37" s="278"/>
      <c r="AI37" s="278"/>
      <c r="AJ37" s="278"/>
      <c r="AK37" s="278"/>
      <c r="AL37" s="278"/>
      <c r="AM37" s="278"/>
      <c r="AN37" s="298">
        <f t="shared" si="19"/>
        <v>0</v>
      </c>
      <c r="AO37" s="278"/>
      <c r="AP37" s="278"/>
      <c r="AQ37" s="278"/>
      <c r="AR37" s="278"/>
      <c r="AS37" s="278"/>
      <c r="AT37" s="278"/>
      <c r="AU37" s="278"/>
      <c r="AV37" s="298">
        <f t="shared" si="20"/>
        <v>0</v>
      </c>
      <c r="AW37" s="278"/>
      <c r="AX37" s="278"/>
      <c r="AY37" s="278"/>
      <c r="AZ37" s="278"/>
      <c r="BA37" s="278"/>
      <c r="BB37" s="278"/>
      <c r="BC37" s="278"/>
      <c r="BD37" s="298">
        <f t="shared" si="21"/>
        <v>0</v>
      </c>
      <c r="BE37" s="278"/>
      <c r="BF37" s="278"/>
      <c r="BG37" s="278"/>
      <c r="BH37" s="278"/>
      <c r="BI37" s="278"/>
      <c r="BJ37" s="278"/>
      <c r="BK37" s="278"/>
      <c r="BL37" s="298">
        <f t="shared" si="22"/>
        <v>0</v>
      </c>
      <c r="BM37" s="278"/>
      <c r="BN37" s="278"/>
      <c r="BO37" s="278"/>
      <c r="BP37" s="278"/>
      <c r="BQ37" s="278"/>
      <c r="BR37" s="278"/>
      <c r="BS37" s="278"/>
      <c r="BT37" s="298">
        <f t="shared" si="23"/>
        <v>0</v>
      </c>
      <c r="BU37" s="278"/>
      <c r="BV37" s="278"/>
      <c r="BW37" s="278"/>
      <c r="BX37" s="278"/>
      <c r="BY37" s="278"/>
      <c r="BZ37" s="278"/>
      <c r="CA37" s="278"/>
      <c r="CB37" s="298">
        <f t="shared" si="24"/>
        <v>0</v>
      </c>
      <c r="CC37" s="278"/>
      <c r="CD37" s="278"/>
      <c r="CE37" s="278"/>
      <c r="CF37" s="278"/>
      <c r="CG37" s="278"/>
      <c r="CH37" s="278"/>
      <c r="CI37" s="278"/>
      <c r="CJ37" s="298">
        <f t="shared" si="25"/>
        <v>0</v>
      </c>
      <c r="CK37" s="278"/>
      <c r="CL37" s="278"/>
      <c r="CM37" s="278"/>
      <c r="CN37" s="278"/>
      <c r="CO37" s="278"/>
      <c r="CP37" s="278"/>
      <c r="CQ37" s="278"/>
      <c r="CR37" s="298">
        <f t="shared" si="26"/>
        <v>0</v>
      </c>
      <c r="CS37" s="278"/>
      <c r="CT37" s="278"/>
      <c r="CU37" s="278"/>
      <c r="CV37" s="278"/>
      <c r="CW37" s="278"/>
      <c r="CX37" s="278"/>
      <c r="CY37" s="278"/>
    </row>
    <row r="38" spans="1:103" s="272" customFormat="1" ht="13.5">
      <c r="A38" s="416" t="s">
        <v>358</v>
      </c>
      <c r="B38" s="416">
        <v>4445</v>
      </c>
      <c r="C38" s="416" t="s">
        <v>433</v>
      </c>
      <c r="D38" s="298">
        <f t="shared" si="3"/>
        <v>0</v>
      </c>
      <c r="E38" s="298">
        <f t="shared" si="4"/>
        <v>0</v>
      </c>
      <c r="F38" s="298">
        <f t="shared" si="5"/>
        <v>0</v>
      </c>
      <c r="G38" s="298">
        <f t="shared" si="6"/>
        <v>0</v>
      </c>
      <c r="H38" s="298">
        <f t="shared" si="7"/>
        <v>0</v>
      </c>
      <c r="I38" s="298">
        <f t="shared" si="8"/>
        <v>0</v>
      </c>
      <c r="J38" s="298">
        <f t="shared" si="9"/>
        <v>0</v>
      </c>
      <c r="K38" s="298">
        <f t="shared" si="10"/>
        <v>0</v>
      </c>
      <c r="L38" s="298">
        <f t="shared" si="11"/>
        <v>0</v>
      </c>
      <c r="M38" s="298">
        <f t="shared" si="12"/>
        <v>0</v>
      </c>
      <c r="N38" s="298">
        <f t="shared" si="13"/>
        <v>0</v>
      </c>
      <c r="O38" s="298">
        <f t="shared" si="14"/>
        <v>0</v>
      </c>
      <c r="P38" s="298">
        <f t="shared" si="15"/>
        <v>0</v>
      </c>
      <c r="Q38" s="298">
        <f t="shared" si="16"/>
        <v>0</v>
      </c>
      <c r="R38" s="298">
        <f t="shared" si="16"/>
        <v>0</v>
      </c>
      <c r="S38" s="298">
        <f t="shared" si="16"/>
        <v>0</v>
      </c>
      <c r="T38" s="298">
        <f t="shared" si="16"/>
        <v>0</v>
      </c>
      <c r="U38" s="298">
        <f t="shared" si="16"/>
        <v>0</v>
      </c>
      <c r="V38" s="298">
        <f t="shared" si="16"/>
        <v>0</v>
      </c>
      <c r="W38" s="298">
        <f t="shared" si="16"/>
        <v>0</v>
      </c>
      <c r="X38" s="298">
        <f t="shared" si="17"/>
        <v>0</v>
      </c>
      <c r="Y38" s="278"/>
      <c r="Z38" s="278"/>
      <c r="AA38" s="278"/>
      <c r="AB38" s="278"/>
      <c r="AC38" s="278"/>
      <c r="AD38" s="278"/>
      <c r="AE38" s="278"/>
      <c r="AF38" s="298">
        <f t="shared" si="18"/>
        <v>0</v>
      </c>
      <c r="AG38" s="278"/>
      <c r="AH38" s="278"/>
      <c r="AI38" s="278"/>
      <c r="AJ38" s="278"/>
      <c r="AK38" s="278"/>
      <c r="AL38" s="278"/>
      <c r="AM38" s="278"/>
      <c r="AN38" s="298">
        <f t="shared" si="19"/>
        <v>0</v>
      </c>
      <c r="AO38" s="278"/>
      <c r="AP38" s="278"/>
      <c r="AQ38" s="278"/>
      <c r="AR38" s="278"/>
      <c r="AS38" s="278"/>
      <c r="AT38" s="278"/>
      <c r="AU38" s="278"/>
      <c r="AV38" s="298">
        <f t="shared" si="20"/>
        <v>0</v>
      </c>
      <c r="AW38" s="278"/>
      <c r="AX38" s="278"/>
      <c r="AY38" s="278"/>
      <c r="AZ38" s="278"/>
      <c r="BA38" s="278"/>
      <c r="BB38" s="278"/>
      <c r="BC38" s="278"/>
      <c r="BD38" s="298">
        <f t="shared" si="21"/>
        <v>0</v>
      </c>
      <c r="BE38" s="278"/>
      <c r="BF38" s="278"/>
      <c r="BG38" s="278"/>
      <c r="BH38" s="278"/>
      <c r="BI38" s="278"/>
      <c r="BJ38" s="278"/>
      <c r="BK38" s="278"/>
      <c r="BL38" s="298">
        <f t="shared" si="22"/>
        <v>0</v>
      </c>
      <c r="BM38" s="278"/>
      <c r="BN38" s="278"/>
      <c r="BO38" s="278"/>
      <c r="BP38" s="278"/>
      <c r="BQ38" s="278"/>
      <c r="BR38" s="278"/>
      <c r="BS38" s="278"/>
      <c r="BT38" s="298">
        <f t="shared" si="23"/>
        <v>0</v>
      </c>
      <c r="BU38" s="278"/>
      <c r="BV38" s="278"/>
      <c r="BW38" s="278"/>
      <c r="BX38" s="278"/>
      <c r="BY38" s="278"/>
      <c r="BZ38" s="278"/>
      <c r="CA38" s="278"/>
      <c r="CB38" s="298">
        <f t="shared" si="24"/>
        <v>0</v>
      </c>
      <c r="CC38" s="278"/>
      <c r="CD38" s="278"/>
      <c r="CE38" s="278"/>
      <c r="CF38" s="278"/>
      <c r="CG38" s="278"/>
      <c r="CH38" s="278"/>
      <c r="CI38" s="278"/>
      <c r="CJ38" s="298">
        <f t="shared" si="25"/>
        <v>0</v>
      </c>
      <c r="CK38" s="278"/>
      <c r="CL38" s="278"/>
      <c r="CM38" s="278"/>
      <c r="CN38" s="278"/>
      <c r="CO38" s="278"/>
      <c r="CP38" s="278"/>
      <c r="CQ38" s="278"/>
      <c r="CR38" s="298">
        <f t="shared" si="26"/>
        <v>0</v>
      </c>
      <c r="CS38" s="278"/>
      <c r="CT38" s="278"/>
      <c r="CU38" s="278"/>
      <c r="CV38" s="278"/>
      <c r="CW38" s="278"/>
      <c r="CX38" s="278"/>
      <c r="CY38" s="278"/>
    </row>
    <row r="39" spans="1:103" s="272" customFormat="1" ht="13.5">
      <c r="A39" s="416" t="s">
        <v>358</v>
      </c>
      <c r="B39" s="416">
        <v>4501</v>
      </c>
      <c r="C39" s="416" t="s">
        <v>434</v>
      </c>
      <c r="D39" s="298">
        <f t="shared" si="3"/>
        <v>0</v>
      </c>
      <c r="E39" s="298">
        <f t="shared" si="4"/>
        <v>0</v>
      </c>
      <c r="F39" s="298">
        <f t="shared" si="5"/>
        <v>0</v>
      </c>
      <c r="G39" s="298">
        <f t="shared" si="6"/>
        <v>0</v>
      </c>
      <c r="H39" s="298">
        <f t="shared" si="7"/>
        <v>0</v>
      </c>
      <c r="I39" s="298">
        <f t="shared" si="8"/>
        <v>0</v>
      </c>
      <c r="J39" s="298">
        <f t="shared" si="9"/>
        <v>0</v>
      </c>
      <c r="K39" s="298">
        <f t="shared" si="10"/>
        <v>0</v>
      </c>
      <c r="L39" s="298">
        <f t="shared" si="11"/>
        <v>0</v>
      </c>
      <c r="M39" s="298">
        <f t="shared" si="12"/>
        <v>0</v>
      </c>
      <c r="N39" s="298">
        <f t="shared" si="13"/>
        <v>0</v>
      </c>
      <c r="O39" s="298">
        <f t="shared" si="14"/>
        <v>0</v>
      </c>
      <c r="P39" s="298">
        <f t="shared" si="15"/>
        <v>0</v>
      </c>
      <c r="Q39" s="298">
        <f t="shared" si="16"/>
        <v>0</v>
      </c>
      <c r="R39" s="298">
        <f t="shared" si="16"/>
        <v>0</v>
      </c>
      <c r="S39" s="298">
        <f t="shared" si="16"/>
        <v>0</v>
      </c>
      <c r="T39" s="298">
        <f t="shared" si="16"/>
        <v>0</v>
      </c>
      <c r="U39" s="298">
        <f t="shared" si="16"/>
        <v>0</v>
      </c>
      <c r="V39" s="298">
        <f t="shared" si="16"/>
        <v>0</v>
      </c>
      <c r="W39" s="298">
        <f t="shared" si="16"/>
        <v>0</v>
      </c>
      <c r="X39" s="298">
        <f t="shared" si="17"/>
        <v>0</v>
      </c>
      <c r="Y39" s="278"/>
      <c r="Z39" s="278"/>
      <c r="AA39" s="278"/>
      <c r="AB39" s="278"/>
      <c r="AC39" s="278"/>
      <c r="AD39" s="278"/>
      <c r="AE39" s="278"/>
      <c r="AF39" s="298">
        <f t="shared" si="18"/>
        <v>0</v>
      </c>
      <c r="AG39" s="278"/>
      <c r="AH39" s="278"/>
      <c r="AI39" s="278"/>
      <c r="AJ39" s="278"/>
      <c r="AK39" s="278"/>
      <c r="AL39" s="278"/>
      <c r="AM39" s="278"/>
      <c r="AN39" s="298">
        <f t="shared" si="19"/>
        <v>0</v>
      </c>
      <c r="AO39" s="278"/>
      <c r="AP39" s="278"/>
      <c r="AQ39" s="278"/>
      <c r="AR39" s="278"/>
      <c r="AS39" s="278"/>
      <c r="AT39" s="278"/>
      <c r="AU39" s="278"/>
      <c r="AV39" s="298">
        <f t="shared" si="20"/>
        <v>0</v>
      </c>
      <c r="AW39" s="278"/>
      <c r="AX39" s="278"/>
      <c r="AY39" s="278"/>
      <c r="AZ39" s="278"/>
      <c r="BA39" s="278"/>
      <c r="BB39" s="278"/>
      <c r="BC39" s="278"/>
      <c r="BD39" s="298">
        <f t="shared" si="21"/>
        <v>0</v>
      </c>
      <c r="BE39" s="278"/>
      <c r="BF39" s="278"/>
      <c r="BG39" s="278"/>
      <c r="BH39" s="278"/>
      <c r="BI39" s="278"/>
      <c r="BJ39" s="278"/>
      <c r="BK39" s="278"/>
      <c r="BL39" s="298">
        <f t="shared" si="22"/>
        <v>0</v>
      </c>
      <c r="BM39" s="278"/>
      <c r="BN39" s="278"/>
      <c r="BO39" s="278"/>
      <c r="BP39" s="278"/>
      <c r="BQ39" s="278"/>
      <c r="BR39" s="278"/>
      <c r="BS39" s="278"/>
      <c r="BT39" s="298">
        <f t="shared" si="23"/>
        <v>0</v>
      </c>
      <c r="BU39" s="278"/>
      <c r="BV39" s="278"/>
      <c r="BW39" s="278"/>
      <c r="BX39" s="278"/>
      <c r="BY39" s="278"/>
      <c r="BZ39" s="278"/>
      <c r="CA39" s="278"/>
      <c r="CB39" s="298">
        <f t="shared" si="24"/>
        <v>0</v>
      </c>
      <c r="CC39" s="278"/>
      <c r="CD39" s="278"/>
      <c r="CE39" s="278"/>
      <c r="CF39" s="278"/>
      <c r="CG39" s="278"/>
      <c r="CH39" s="278"/>
      <c r="CI39" s="278"/>
      <c r="CJ39" s="298">
        <f t="shared" si="25"/>
        <v>0</v>
      </c>
      <c r="CK39" s="278"/>
      <c r="CL39" s="278"/>
      <c r="CM39" s="278"/>
      <c r="CN39" s="278"/>
      <c r="CO39" s="278"/>
      <c r="CP39" s="278"/>
      <c r="CQ39" s="278"/>
      <c r="CR39" s="298">
        <f t="shared" si="26"/>
        <v>0</v>
      </c>
      <c r="CS39" s="278"/>
      <c r="CT39" s="278"/>
      <c r="CU39" s="278"/>
      <c r="CV39" s="278"/>
      <c r="CW39" s="278"/>
      <c r="CX39" s="278"/>
      <c r="CY39" s="278"/>
    </row>
    <row r="40" spans="1:103" s="272" customFormat="1" ht="13.5">
      <c r="A40" s="416" t="s">
        <v>358</v>
      </c>
      <c r="B40" s="416">
        <v>4505</v>
      </c>
      <c r="C40" s="416" t="s">
        <v>435</v>
      </c>
      <c r="D40" s="298">
        <f t="shared" si="3"/>
        <v>0</v>
      </c>
      <c r="E40" s="298">
        <f t="shared" si="4"/>
        <v>0</v>
      </c>
      <c r="F40" s="298">
        <f t="shared" si="5"/>
        <v>0</v>
      </c>
      <c r="G40" s="298">
        <f t="shared" si="6"/>
        <v>0</v>
      </c>
      <c r="H40" s="298">
        <f t="shared" si="7"/>
        <v>0</v>
      </c>
      <c r="I40" s="298">
        <f t="shared" si="8"/>
        <v>0</v>
      </c>
      <c r="J40" s="298">
        <f t="shared" si="9"/>
        <v>0</v>
      </c>
      <c r="K40" s="298">
        <f t="shared" si="10"/>
        <v>0</v>
      </c>
      <c r="L40" s="298">
        <f t="shared" si="11"/>
        <v>0</v>
      </c>
      <c r="M40" s="298">
        <f t="shared" si="12"/>
        <v>0</v>
      </c>
      <c r="N40" s="298">
        <f t="shared" si="13"/>
        <v>0</v>
      </c>
      <c r="O40" s="298">
        <f t="shared" si="14"/>
        <v>0</v>
      </c>
      <c r="P40" s="298">
        <f t="shared" si="15"/>
        <v>0</v>
      </c>
      <c r="Q40" s="298">
        <f t="shared" si="16"/>
        <v>0</v>
      </c>
      <c r="R40" s="298">
        <f t="shared" si="16"/>
        <v>0</v>
      </c>
      <c r="S40" s="298">
        <f t="shared" si="16"/>
        <v>0</v>
      </c>
      <c r="T40" s="298">
        <f t="shared" si="16"/>
        <v>0</v>
      </c>
      <c r="U40" s="298">
        <f t="shared" si="16"/>
        <v>0</v>
      </c>
      <c r="V40" s="298">
        <f t="shared" si="16"/>
        <v>0</v>
      </c>
      <c r="W40" s="298">
        <f t="shared" si="16"/>
        <v>0</v>
      </c>
      <c r="X40" s="298">
        <f t="shared" si="17"/>
        <v>0</v>
      </c>
      <c r="Y40" s="278"/>
      <c r="Z40" s="278"/>
      <c r="AA40" s="278"/>
      <c r="AB40" s="278"/>
      <c r="AC40" s="278"/>
      <c r="AD40" s="278"/>
      <c r="AE40" s="278"/>
      <c r="AF40" s="298">
        <f t="shared" si="18"/>
        <v>0</v>
      </c>
      <c r="AG40" s="278"/>
      <c r="AH40" s="278"/>
      <c r="AI40" s="278"/>
      <c r="AJ40" s="278"/>
      <c r="AK40" s="278"/>
      <c r="AL40" s="278"/>
      <c r="AM40" s="278"/>
      <c r="AN40" s="298">
        <f t="shared" si="19"/>
        <v>0</v>
      </c>
      <c r="AO40" s="278"/>
      <c r="AP40" s="278"/>
      <c r="AQ40" s="278"/>
      <c r="AR40" s="278"/>
      <c r="AS40" s="278"/>
      <c r="AT40" s="278"/>
      <c r="AU40" s="278"/>
      <c r="AV40" s="298">
        <f t="shared" si="20"/>
        <v>0</v>
      </c>
      <c r="AW40" s="278"/>
      <c r="AX40" s="278"/>
      <c r="AY40" s="278"/>
      <c r="AZ40" s="278"/>
      <c r="BA40" s="278"/>
      <c r="BB40" s="278"/>
      <c r="BC40" s="278"/>
      <c r="BD40" s="298">
        <f t="shared" si="21"/>
        <v>0</v>
      </c>
      <c r="BE40" s="278"/>
      <c r="BF40" s="278"/>
      <c r="BG40" s="278"/>
      <c r="BH40" s="278"/>
      <c r="BI40" s="278"/>
      <c r="BJ40" s="278"/>
      <c r="BK40" s="278"/>
      <c r="BL40" s="298">
        <f t="shared" si="22"/>
        <v>0</v>
      </c>
      <c r="BM40" s="278"/>
      <c r="BN40" s="278"/>
      <c r="BO40" s="278"/>
      <c r="BP40" s="278"/>
      <c r="BQ40" s="278"/>
      <c r="BR40" s="278"/>
      <c r="BS40" s="278"/>
      <c r="BT40" s="298">
        <f t="shared" si="23"/>
        <v>0</v>
      </c>
      <c r="BU40" s="278"/>
      <c r="BV40" s="278"/>
      <c r="BW40" s="278"/>
      <c r="BX40" s="278"/>
      <c r="BY40" s="278"/>
      <c r="BZ40" s="278"/>
      <c r="CA40" s="278"/>
      <c r="CB40" s="298">
        <f t="shared" si="24"/>
        <v>0</v>
      </c>
      <c r="CC40" s="278"/>
      <c r="CD40" s="278"/>
      <c r="CE40" s="278"/>
      <c r="CF40" s="278"/>
      <c r="CG40" s="278"/>
      <c r="CH40" s="278"/>
      <c r="CI40" s="278"/>
      <c r="CJ40" s="298">
        <f t="shared" si="25"/>
        <v>0</v>
      </c>
      <c r="CK40" s="278"/>
      <c r="CL40" s="278"/>
      <c r="CM40" s="278"/>
      <c r="CN40" s="278"/>
      <c r="CO40" s="278"/>
      <c r="CP40" s="278"/>
      <c r="CQ40" s="278"/>
      <c r="CR40" s="298">
        <f t="shared" si="26"/>
        <v>0</v>
      </c>
      <c r="CS40" s="278"/>
      <c r="CT40" s="278"/>
      <c r="CU40" s="278"/>
      <c r="CV40" s="278"/>
      <c r="CW40" s="278"/>
      <c r="CX40" s="278"/>
      <c r="CY40" s="278"/>
    </row>
    <row r="41" spans="1:103" s="272" customFormat="1" ht="13.5">
      <c r="A41" s="416" t="s">
        <v>358</v>
      </c>
      <c r="B41" s="416">
        <v>4581</v>
      </c>
      <c r="C41" s="416" t="s">
        <v>436</v>
      </c>
      <c r="D41" s="298">
        <f t="shared" si="3"/>
        <v>0</v>
      </c>
      <c r="E41" s="298">
        <f t="shared" si="4"/>
        <v>0</v>
      </c>
      <c r="F41" s="298">
        <f t="shared" si="5"/>
        <v>0</v>
      </c>
      <c r="G41" s="298">
        <f t="shared" si="6"/>
        <v>0</v>
      </c>
      <c r="H41" s="298">
        <f t="shared" si="7"/>
        <v>0</v>
      </c>
      <c r="I41" s="298">
        <f t="shared" si="8"/>
        <v>0</v>
      </c>
      <c r="J41" s="298">
        <f t="shared" si="9"/>
        <v>0</v>
      </c>
      <c r="K41" s="298">
        <f t="shared" si="10"/>
        <v>0</v>
      </c>
      <c r="L41" s="298">
        <f t="shared" si="11"/>
        <v>0</v>
      </c>
      <c r="M41" s="298">
        <f t="shared" si="12"/>
        <v>0</v>
      </c>
      <c r="N41" s="298">
        <f t="shared" si="13"/>
        <v>0</v>
      </c>
      <c r="O41" s="298">
        <f t="shared" si="14"/>
        <v>0</v>
      </c>
      <c r="P41" s="298">
        <f t="shared" si="15"/>
        <v>0</v>
      </c>
      <c r="Q41" s="298">
        <f t="shared" si="16"/>
        <v>0</v>
      </c>
      <c r="R41" s="298">
        <f t="shared" si="16"/>
        <v>0</v>
      </c>
      <c r="S41" s="298">
        <f t="shared" si="16"/>
        <v>0</v>
      </c>
      <c r="T41" s="298">
        <f t="shared" si="16"/>
        <v>0</v>
      </c>
      <c r="U41" s="298">
        <f t="shared" si="16"/>
        <v>0</v>
      </c>
      <c r="V41" s="298">
        <f t="shared" si="16"/>
        <v>0</v>
      </c>
      <c r="W41" s="298">
        <f t="shared" si="16"/>
        <v>0</v>
      </c>
      <c r="X41" s="298">
        <f t="shared" si="17"/>
        <v>0</v>
      </c>
      <c r="Y41" s="278"/>
      <c r="Z41" s="278"/>
      <c r="AA41" s="278"/>
      <c r="AB41" s="278"/>
      <c r="AC41" s="278"/>
      <c r="AD41" s="278"/>
      <c r="AE41" s="278"/>
      <c r="AF41" s="298">
        <f t="shared" si="18"/>
        <v>0</v>
      </c>
      <c r="AG41" s="278"/>
      <c r="AH41" s="278"/>
      <c r="AI41" s="278"/>
      <c r="AJ41" s="278"/>
      <c r="AK41" s="278"/>
      <c r="AL41" s="278"/>
      <c r="AM41" s="278"/>
      <c r="AN41" s="298">
        <f t="shared" si="19"/>
        <v>0</v>
      </c>
      <c r="AO41" s="278"/>
      <c r="AP41" s="278"/>
      <c r="AQ41" s="278"/>
      <c r="AR41" s="278"/>
      <c r="AS41" s="278"/>
      <c r="AT41" s="278"/>
      <c r="AU41" s="278"/>
      <c r="AV41" s="298">
        <f t="shared" si="20"/>
        <v>0</v>
      </c>
      <c r="AW41" s="278"/>
      <c r="AX41" s="278"/>
      <c r="AY41" s="278"/>
      <c r="AZ41" s="278"/>
      <c r="BA41" s="278"/>
      <c r="BB41" s="278"/>
      <c r="BC41" s="278"/>
      <c r="BD41" s="298">
        <f t="shared" si="21"/>
        <v>0</v>
      </c>
      <c r="BE41" s="278"/>
      <c r="BF41" s="278"/>
      <c r="BG41" s="278"/>
      <c r="BH41" s="278"/>
      <c r="BI41" s="278"/>
      <c r="BJ41" s="278"/>
      <c r="BK41" s="278"/>
      <c r="BL41" s="298">
        <f t="shared" si="22"/>
        <v>0</v>
      </c>
      <c r="BM41" s="278"/>
      <c r="BN41" s="278"/>
      <c r="BO41" s="278"/>
      <c r="BP41" s="278"/>
      <c r="BQ41" s="278"/>
      <c r="BR41" s="278"/>
      <c r="BS41" s="278"/>
      <c r="BT41" s="298">
        <f t="shared" si="23"/>
        <v>0</v>
      </c>
      <c r="BU41" s="278"/>
      <c r="BV41" s="278"/>
      <c r="BW41" s="278"/>
      <c r="BX41" s="278"/>
      <c r="BY41" s="278"/>
      <c r="BZ41" s="278"/>
      <c r="CA41" s="278"/>
      <c r="CB41" s="298">
        <f t="shared" si="24"/>
        <v>0</v>
      </c>
      <c r="CC41" s="278"/>
      <c r="CD41" s="278"/>
      <c r="CE41" s="278"/>
      <c r="CF41" s="278"/>
      <c r="CG41" s="278"/>
      <c r="CH41" s="278"/>
      <c r="CI41" s="278"/>
      <c r="CJ41" s="298">
        <f t="shared" si="25"/>
        <v>0</v>
      </c>
      <c r="CK41" s="278"/>
      <c r="CL41" s="278"/>
      <c r="CM41" s="278"/>
      <c r="CN41" s="278"/>
      <c r="CO41" s="278"/>
      <c r="CP41" s="278"/>
      <c r="CQ41" s="278"/>
      <c r="CR41" s="298">
        <f t="shared" si="26"/>
        <v>0</v>
      </c>
      <c r="CS41" s="278"/>
      <c r="CT41" s="278"/>
      <c r="CU41" s="278"/>
      <c r="CV41" s="278"/>
      <c r="CW41" s="278"/>
      <c r="CX41" s="278"/>
      <c r="CY41" s="278"/>
    </row>
    <row r="42" spans="1:103" s="272" customFormat="1" ht="13.5">
      <c r="A42" s="416" t="s">
        <v>358</v>
      </c>
      <c r="B42" s="416">
        <v>4603</v>
      </c>
      <c r="C42" s="416" t="s">
        <v>437</v>
      </c>
      <c r="D42" s="298">
        <f t="shared" si="3"/>
        <v>0</v>
      </c>
      <c r="E42" s="298">
        <f t="shared" si="4"/>
        <v>0</v>
      </c>
      <c r="F42" s="298">
        <f t="shared" si="5"/>
        <v>0</v>
      </c>
      <c r="G42" s="298">
        <f t="shared" si="6"/>
        <v>0</v>
      </c>
      <c r="H42" s="298">
        <f t="shared" si="7"/>
        <v>0</v>
      </c>
      <c r="I42" s="298">
        <f t="shared" si="8"/>
        <v>0</v>
      </c>
      <c r="J42" s="298">
        <f t="shared" si="9"/>
        <v>0</v>
      </c>
      <c r="K42" s="298">
        <f t="shared" si="10"/>
        <v>0</v>
      </c>
      <c r="L42" s="298">
        <f t="shared" si="11"/>
        <v>0</v>
      </c>
      <c r="M42" s="298">
        <f t="shared" si="12"/>
        <v>0</v>
      </c>
      <c r="N42" s="298">
        <f t="shared" si="13"/>
        <v>0</v>
      </c>
      <c r="O42" s="298">
        <f t="shared" si="14"/>
        <v>0</v>
      </c>
      <c r="P42" s="298">
        <f t="shared" si="15"/>
        <v>0</v>
      </c>
      <c r="Q42" s="298">
        <f t="shared" si="16"/>
        <v>0</v>
      </c>
      <c r="R42" s="298">
        <f t="shared" si="16"/>
        <v>0</v>
      </c>
      <c r="S42" s="298">
        <f t="shared" si="16"/>
        <v>0</v>
      </c>
      <c r="T42" s="298">
        <f t="shared" si="16"/>
        <v>0</v>
      </c>
      <c r="U42" s="298">
        <f t="shared" si="16"/>
        <v>0</v>
      </c>
      <c r="V42" s="298">
        <f t="shared" si="16"/>
        <v>0</v>
      </c>
      <c r="W42" s="298">
        <f t="shared" si="16"/>
        <v>0</v>
      </c>
      <c r="X42" s="298">
        <f t="shared" si="17"/>
        <v>0</v>
      </c>
      <c r="Y42" s="278"/>
      <c r="Z42" s="278"/>
      <c r="AA42" s="278"/>
      <c r="AB42" s="278"/>
      <c r="AC42" s="278"/>
      <c r="AD42" s="278"/>
      <c r="AE42" s="278"/>
      <c r="AF42" s="298">
        <f t="shared" si="18"/>
        <v>0</v>
      </c>
      <c r="AG42" s="278"/>
      <c r="AH42" s="278"/>
      <c r="AI42" s="278"/>
      <c r="AJ42" s="278"/>
      <c r="AK42" s="278"/>
      <c r="AL42" s="278"/>
      <c r="AM42" s="278"/>
      <c r="AN42" s="298">
        <f t="shared" si="19"/>
        <v>0</v>
      </c>
      <c r="AO42" s="278"/>
      <c r="AP42" s="278"/>
      <c r="AQ42" s="278"/>
      <c r="AR42" s="278"/>
      <c r="AS42" s="278"/>
      <c r="AT42" s="278"/>
      <c r="AU42" s="278"/>
      <c r="AV42" s="298">
        <f t="shared" si="20"/>
        <v>0</v>
      </c>
      <c r="AW42" s="278"/>
      <c r="AX42" s="278"/>
      <c r="AY42" s="278"/>
      <c r="AZ42" s="278"/>
      <c r="BA42" s="278"/>
      <c r="BB42" s="278"/>
      <c r="BC42" s="278"/>
      <c r="BD42" s="298">
        <f t="shared" si="21"/>
        <v>0</v>
      </c>
      <c r="BE42" s="278"/>
      <c r="BF42" s="278"/>
      <c r="BG42" s="278"/>
      <c r="BH42" s="278"/>
      <c r="BI42" s="278"/>
      <c r="BJ42" s="278"/>
      <c r="BK42" s="278"/>
      <c r="BL42" s="298">
        <f t="shared" si="22"/>
        <v>0</v>
      </c>
      <c r="BM42" s="278"/>
      <c r="BN42" s="278"/>
      <c r="BO42" s="278"/>
      <c r="BP42" s="278"/>
      <c r="BQ42" s="278"/>
      <c r="BR42" s="278"/>
      <c r="BS42" s="278"/>
      <c r="BT42" s="298">
        <f t="shared" si="23"/>
        <v>0</v>
      </c>
      <c r="BU42" s="278"/>
      <c r="BV42" s="278"/>
      <c r="BW42" s="278"/>
      <c r="BX42" s="278"/>
      <c r="BY42" s="278"/>
      <c r="BZ42" s="278"/>
      <c r="CA42" s="278"/>
      <c r="CB42" s="298">
        <f t="shared" si="24"/>
        <v>0</v>
      </c>
      <c r="CC42" s="278"/>
      <c r="CD42" s="278"/>
      <c r="CE42" s="278"/>
      <c r="CF42" s="278"/>
      <c r="CG42" s="278"/>
      <c r="CH42" s="278"/>
      <c r="CI42" s="278"/>
      <c r="CJ42" s="298">
        <f t="shared" si="25"/>
        <v>0</v>
      </c>
      <c r="CK42" s="278"/>
      <c r="CL42" s="278"/>
      <c r="CM42" s="278"/>
      <c r="CN42" s="278"/>
      <c r="CO42" s="278"/>
      <c r="CP42" s="278"/>
      <c r="CQ42" s="278"/>
      <c r="CR42" s="298">
        <f t="shared" si="26"/>
        <v>0</v>
      </c>
      <c r="CS42" s="278"/>
      <c r="CT42" s="278"/>
      <c r="CU42" s="278"/>
      <c r="CV42" s="278"/>
      <c r="CW42" s="278"/>
      <c r="CX42" s="278"/>
      <c r="CY42" s="278"/>
    </row>
    <row r="43" spans="1:103" s="272" customFormat="1" ht="13.5">
      <c r="A43" s="416" t="s">
        <v>358</v>
      </c>
      <c r="B43" s="416">
        <v>4606</v>
      </c>
      <c r="C43" s="416" t="s">
        <v>438</v>
      </c>
      <c r="D43" s="298">
        <f t="shared" si="3"/>
        <v>0</v>
      </c>
      <c r="E43" s="298">
        <f t="shared" si="4"/>
        <v>0</v>
      </c>
      <c r="F43" s="298">
        <f t="shared" si="5"/>
        <v>0</v>
      </c>
      <c r="G43" s="298">
        <f t="shared" si="6"/>
        <v>0</v>
      </c>
      <c r="H43" s="298">
        <f t="shared" si="7"/>
        <v>0</v>
      </c>
      <c r="I43" s="298">
        <f t="shared" si="8"/>
        <v>0</v>
      </c>
      <c r="J43" s="298">
        <f t="shared" si="9"/>
        <v>0</v>
      </c>
      <c r="K43" s="298">
        <f t="shared" si="10"/>
        <v>0</v>
      </c>
      <c r="L43" s="298">
        <f t="shared" si="11"/>
        <v>0</v>
      </c>
      <c r="M43" s="298">
        <f t="shared" si="12"/>
        <v>0</v>
      </c>
      <c r="N43" s="298">
        <f t="shared" si="13"/>
        <v>0</v>
      </c>
      <c r="O43" s="298">
        <f t="shared" si="14"/>
        <v>0</v>
      </c>
      <c r="P43" s="298">
        <f t="shared" si="15"/>
        <v>0</v>
      </c>
      <c r="Q43" s="298">
        <f t="shared" si="16"/>
        <v>0</v>
      </c>
      <c r="R43" s="298">
        <f t="shared" si="16"/>
        <v>0</v>
      </c>
      <c r="S43" s="298">
        <f t="shared" si="16"/>
        <v>0</v>
      </c>
      <c r="T43" s="298">
        <f t="shared" si="16"/>
        <v>0</v>
      </c>
      <c r="U43" s="298">
        <f t="shared" si="16"/>
        <v>0</v>
      </c>
      <c r="V43" s="298">
        <f t="shared" si="16"/>
        <v>0</v>
      </c>
      <c r="W43" s="298">
        <f t="shared" si="16"/>
        <v>0</v>
      </c>
      <c r="X43" s="298">
        <f t="shared" si="17"/>
        <v>0</v>
      </c>
      <c r="Y43" s="278"/>
      <c r="Z43" s="278"/>
      <c r="AA43" s="278"/>
      <c r="AB43" s="278"/>
      <c r="AC43" s="278"/>
      <c r="AD43" s="278"/>
      <c r="AE43" s="278"/>
      <c r="AF43" s="298">
        <f t="shared" si="18"/>
        <v>0</v>
      </c>
      <c r="AG43" s="278"/>
      <c r="AH43" s="278"/>
      <c r="AI43" s="278"/>
      <c r="AJ43" s="278"/>
      <c r="AK43" s="278"/>
      <c r="AL43" s="278"/>
      <c r="AM43" s="278"/>
      <c r="AN43" s="298">
        <f t="shared" si="19"/>
        <v>0</v>
      </c>
      <c r="AO43" s="278"/>
      <c r="AP43" s="278"/>
      <c r="AQ43" s="278"/>
      <c r="AR43" s="278"/>
      <c r="AS43" s="278"/>
      <c r="AT43" s="278"/>
      <c r="AU43" s="278"/>
      <c r="AV43" s="298">
        <f t="shared" si="20"/>
        <v>0</v>
      </c>
      <c r="AW43" s="278"/>
      <c r="AX43" s="278"/>
      <c r="AY43" s="278"/>
      <c r="AZ43" s="278"/>
      <c r="BA43" s="278"/>
      <c r="BB43" s="278"/>
      <c r="BC43" s="278"/>
      <c r="BD43" s="298">
        <f t="shared" si="21"/>
        <v>0</v>
      </c>
      <c r="BE43" s="278"/>
      <c r="BF43" s="278"/>
      <c r="BG43" s="278"/>
      <c r="BH43" s="278"/>
      <c r="BI43" s="278"/>
      <c r="BJ43" s="278"/>
      <c r="BK43" s="278"/>
      <c r="BL43" s="298">
        <f t="shared" si="22"/>
        <v>0</v>
      </c>
      <c r="BM43" s="278"/>
      <c r="BN43" s="278"/>
      <c r="BO43" s="278"/>
      <c r="BP43" s="278"/>
      <c r="BQ43" s="278"/>
      <c r="BR43" s="278"/>
      <c r="BS43" s="278"/>
      <c r="BT43" s="298">
        <f t="shared" si="23"/>
        <v>0</v>
      </c>
      <c r="BU43" s="278"/>
      <c r="BV43" s="278"/>
      <c r="BW43" s="278"/>
      <c r="BX43" s="278"/>
      <c r="BY43" s="278"/>
      <c r="BZ43" s="278"/>
      <c r="CA43" s="278"/>
      <c r="CB43" s="298">
        <f t="shared" si="24"/>
        <v>0</v>
      </c>
      <c r="CC43" s="278"/>
      <c r="CD43" s="278"/>
      <c r="CE43" s="278"/>
      <c r="CF43" s="278"/>
      <c r="CG43" s="278"/>
      <c r="CH43" s="278"/>
      <c r="CI43" s="278"/>
      <c r="CJ43" s="298">
        <f t="shared" si="25"/>
        <v>0</v>
      </c>
      <c r="CK43" s="278"/>
      <c r="CL43" s="278"/>
      <c r="CM43" s="278"/>
      <c r="CN43" s="278"/>
      <c r="CO43" s="278"/>
      <c r="CP43" s="278"/>
      <c r="CQ43" s="278"/>
      <c r="CR43" s="298">
        <f t="shared" si="26"/>
        <v>0</v>
      </c>
      <c r="CS43" s="278"/>
      <c r="CT43" s="278"/>
      <c r="CU43" s="278"/>
      <c r="CV43" s="278"/>
      <c r="CW43" s="278"/>
      <c r="CX43" s="278"/>
      <c r="CY43" s="278"/>
    </row>
    <row r="44" spans="1:103" s="272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</row>
    <row r="45" spans="1:103" s="272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</row>
    <row r="46" spans="1:103" s="272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</row>
    <row r="47" spans="1:103" s="272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</row>
    <row r="48" spans="1:103" s="272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</row>
    <row r="49" spans="1:103" s="272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</row>
    <row r="50" spans="1:103" s="272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s="272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s="272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s="272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s="272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s="272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s="272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s="272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s="272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s="272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s="272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s="272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s="272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s="272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s="272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72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72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72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72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72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72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4000</v>
      </c>
      <c r="D2" s="211" t="s">
        <v>259</v>
      </c>
      <c r="L2" s="52" t="str">
        <f>'ごみ処理概要'!A7</f>
        <v>宮城県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43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2" t="s">
        <v>124</v>
      </c>
      <c r="G5" s="373"/>
      <c r="H5" s="373"/>
      <c r="I5" s="373"/>
      <c r="J5" s="376" t="s">
        <v>125</v>
      </c>
      <c r="K5" s="378" t="s">
        <v>126</v>
      </c>
      <c r="L5" s="379"/>
      <c r="M5" s="380"/>
      <c r="Y5" s="277">
        <f>'ごみ処理概要'!B5</f>
        <v>0</v>
      </c>
      <c r="Z5" s="52">
        <v>5</v>
      </c>
    </row>
    <row r="6" spans="1:29" s="53" customFormat="1" ht="15" customHeight="1" thickBot="1">
      <c r="A6" s="381" t="s">
        <v>127</v>
      </c>
      <c r="B6" s="381"/>
      <c r="C6" s="381"/>
      <c r="D6" s="66">
        <f>W6</f>
        <v>2350700</v>
      </c>
      <c r="F6" s="374"/>
      <c r="G6" s="375"/>
      <c r="H6" s="375"/>
      <c r="I6" s="375"/>
      <c r="J6" s="377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2350700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2" t="s">
        <v>131</v>
      </c>
      <c r="B7" s="382"/>
      <c r="C7" s="382"/>
      <c r="D7" s="72">
        <f>W7</f>
        <v>6</v>
      </c>
      <c r="F7" s="383" t="s">
        <v>132</v>
      </c>
      <c r="G7" s="385" t="s">
        <v>133</v>
      </c>
      <c r="H7" s="59" t="s">
        <v>134</v>
      </c>
      <c r="I7" s="60"/>
      <c r="J7" s="61">
        <f aca="true" t="shared" si="1" ref="J7:J14">W18</f>
        <v>713913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6</v>
      </c>
      <c r="Y7" s="277">
        <f>'ごみ処理概要'!B7</f>
        <v>4000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7" t="s">
        <v>136</v>
      </c>
      <c r="B8" s="387"/>
      <c r="C8" s="387"/>
      <c r="D8" s="78">
        <f>SUM(D6:D7)</f>
        <v>2350706</v>
      </c>
      <c r="F8" s="384"/>
      <c r="G8" s="386"/>
      <c r="H8" s="398" t="s">
        <v>137</v>
      </c>
      <c r="I8" s="65" t="s">
        <v>138</v>
      </c>
      <c r="J8" s="66">
        <f t="shared" si="1"/>
        <v>40384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79</v>
      </c>
      <c r="Y8" s="277">
        <f>'ごみ処理概要'!B8</f>
        <v>4100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4"/>
      <c r="G9" s="386"/>
      <c r="H9" s="399"/>
      <c r="I9" s="71" t="s">
        <v>139</v>
      </c>
      <c r="J9" s="72">
        <f t="shared" si="1"/>
        <v>0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677507</v>
      </c>
      <c r="Y9" s="277">
        <f>'ごみ処理概要'!B9</f>
        <v>4202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1" t="s">
        <v>140</v>
      </c>
      <c r="B10" s="404" t="s">
        <v>141</v>
      </c>
      <c r="C10" s="229" t="s">
        <v>142</v>
      </c>
      <c r="D10" s="66">
        <f aca="true" t="shared" si="2" ref="D10:D15">W8</f>
        <v>79</v>
      </c>
      <c r="F10" s="384"/>
      <c r="G10" s="386"/>
      <c r="H10" s="399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15541</v>
      </c>
      <c r="Y10" s="277">
        <f>'ごみ処理概要'!B10</f>
        <v>4203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2"/>
      <c r="B11" s="405"/>
      <c r="C11" s="230" t="s">
        <v>144</v>
      </c>
      <c r="D11" s="72">
        <f t="shared" si="2"/>
        <v>677507</v>
      </c>
      <c r="F11" s="384"/>
      <c r="G11" s="386"/>
      <c r="H11" s="399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101949</v>
      </c>
      <c r="Y11" s="277">
        <f>'ごみ処理概要'!B11</f>
        <v>4205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2"/>
      <c r="B12" s="405"/>
      <c r="C12" s="230" t="s">
        <v>146</v>
      </c>
      <c r="D12" s="72">
        <f t="shared" si="2"/>
        <v>15541</v>
      </c>
      <c r="F12" s="384"/>
      <c r="G12" s="386"/>
      <c r="H12" s="399"/>
      <c r="I12" s="76" t="s">
        <v>147</v>
      </c>
      <c r="J12" s="72">
        <f t="shared" si="1"/>
        <v>0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15834</v>
      </c>
      <c r="Y12" s="277">
        <f>'ごみ処理概要'!B12</f>
        <v>4206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2"/>
      <c r="B13" s="405"/>
      <c r="C13" s="230" t="s">
        <v>148</v>
      </c>
      <c r="D13" s="72">
        <f t="shared" si="2"/>
        <v>101949</v>
      </c>
      <c r="F13" s="384"/>
      <c r="G13" s="386"/>
      <c r="H13" s="399"/>
      <c r="I13" s="76" t="s">
        <v>149</v>
      </c>
      <c r="J13" s="72">
        <f t="shared" si="1"/>
        <v>6569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13797</v>
      </c>
      <c r="Y13" s="277">
        <f>'ごみ処理概要'!B13</f>
        <v>4207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2"/>
      <c r="B14" s="405"/>
      <c r="C14" s="230" t="s">
        <v>150</v>
      </c>
      <c r="D14" s="72">
        <f t="shared" si="2"/>
        <v>15834</v>
      </c>
      <c r="F14" s="384"/>
      <c r="G14" s="386"/>
      <c r="H14" s="400"/>
      <c r="I14" s="77" t="s">
        <v>151</v>
      </c>
      <c r="J14" s="78">
        <f t="shared" si="1"/>
        <v>978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76258</v>
      </c>
      <c r="Y14" s="277">
        <f>'ごみ処理概要'!B14</f>
        <v>4208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2"/>
      <c r="B15" s="406"/>
      <c r="C15" s="230" t="s">
        <v>152</v>
      </c>
      <c r="D15" s="72">
        <f t="shared" si="2"/>
        <v>13797</v>
      </c>
      <c r="F15" s="384"/>
      <c r="G15" s="80"/>
      <c r="H15" s="81" t="s">
        <v>153</v>
      </c>
      <c r="I15" s="82"/>
      <c r="J15" s="83">
        <f>SUM(J7:J14)</f>
        <v>761844</v>
      </c>
      <c r="K15" s="84" t="s">
        <v>135</v>
      </c>
      <c r="L15" s="85">
        <f aca="true" t="shared" si="3" ref="L15:L22">W35</f>
        <v>98071</v>
      </c>
      <c r="M15" s="86">
        <f aca="true" t="shared" si="4" ref="M15:M21">W43</f>
        <v>2583</v>
      </c>
      <c r="T15" s="53" t="s">
        <v>164</v>
      </c>
      <c r="U15" s="210" t="s">
        <v>244</v>
      </c>
      <c r="V15" s="214" t="s">
        <v>351</v>
      </c>
      <c r="W15" s="274">
        <f ca="1" t="shared" si="0"/>
        <v>52631</v>
      </c>
      <c r="Y15" s="277">
        <f>'ごみ処理概要'!B15</f>
        <v>4209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2"/>
      <c r="B16" s="87"/>
      <c r="C16" s="231" t="s">
        <v>153</v>
      </c>
      <c r="D16" s="72">
        <f>SUM(D10:D15)</f>
        <v>824707</v>
      </c>
      <c r="F16" s="384"/>
      <c r="G16" s="385" t="s">
        <v>154</v>
      </c>
      <c r="H16" s="88" t="s">
        <v>138</v>
      </c>
      <c r="I16" s="89"/>
      <c r="J16" s="90">
        <f aca="true" t="shared" si="5" ref="J16:J22">W26</f>
        <v>65951</v>
      </c>
      <c r="K16" s="232">
        <f aca="true" t="shared" si="6" ref="K16:K22">J8</f>
        <v>40384</v>
      </c>
      <c r="L16" s="233">
        <f t="shared" si="3"/>
        <v>8993</v>
      </c>
      <c r="M16" s="91">
        <f t="shared" si="4"/>
        <v>17164</v>
      </c>
      <c r="T16" s="53" t="s">
        <v>246</v>
      </c>
      <c r="U16" s="210" t="s">
        <v>245</v>
      </c>
      <c r="V16" s="53" t="s">
        <v>307</v>
      </c>
      <c r="W16" s="274">
        <f ca="1" t="shared" si="0"/>
        <v>605616</v>
      </c>
      <c r="Y16" s="277">
        <f>'ごみ処理概要'!B16</f>
        <v>4211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2"/>
      <c r="B17" s="407" t="s">
        <v>155</v>
      </c>
      <c r="C17" s="408"/>
      <c r="D17" s="72">
        <f>W14</f>
        <v>76258</v>
      </c>
      <c r="F17" s="384"/>
      <c r="G17" s="386"/>
      <c r="H17" s="92" t="s">
        <v>139</v>
      </c>
      <c r="I17" s="93"/>
      <c r="J17" s="72">
        <f t="shared" si="5"/>
        <v>1392</v>
      </c>
      <c r="K17" s="234">
        <f t="shared" si="6"/>
        <v>0</v>
      </c>
      <c r="L17" s="55">
        <f t="shared" si="3"/>
        <v>0</v>
      </c>
      <c r="M17" s="94">
        <f t="shared" si="4"/>
        <v>1392</v>
      </c>
      <c r="T17" s="53" t="s">
        <v>247</v>
      </c>
      <c r="U17" s="210" t="s">
        <v>245</v>
      </c>
      <c r="V17" s="53" t="s">
        <v>308</v>
      </c>
      <c r="W17" s="274">
        <f ca="1" t="shared" si="0"/>
        <v>295349</v>
      </c>
      <c r="Y17" s="277">
        <f>'ごみ処理概要'!B17</f>
        <v>4212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2"/>
      <c r="B18" s="407" t="s">
        <v>164</v>
      </c>
      <c r="C18" s="408"/>
      <c r="D18" s="72">
        <f>W15</f>
        <v>52631</v>
      </c>
      <c r="F18" s="384"/>
      <c r="G18" s="386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713913</v>
      </c>
      <c r="Y18" s="277">
        <f>'ごみ処理概要'!B18</f>
        <v>4213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3"/>
      <c r="B19" s="409" t="s">
        <v>7</v>
      </c>
      <c r="C19" s="410"/>
      <c r="D19" s="78">
        <f>SUM(D16:D18)</f>
        <v>953596</v>
      </c>
      <c r="F19" s="384"/>
      <c r="G19" s="386"/>
      <c r="H19" s="95" t="s">
        <v>145</v>
      </c>
      <c r="I19" s="89"/>
      <c r="J19" s="72">
        <f t="shared" si="5"/>
        <v>471</v>
      </c>
      <c r="K19" s="234">
        <f t="shared" si="6"/>
        <v>0</v>
      </c>
      <c r="L19" s="55">
        <f t="shared" si="3"/>
        <v>0</v>
      </c>
      <c r="M19" s="94">
        <f t="shared" si="4"/>
        <v>44</v>
      </c>
      <c r="T19" s="53" t="s">
        <v>138</v>
      </c>
      <c r="U19" s="210" t="s">
        <v>248</v>
      </c>
      <c r="V19" s="53" t="s">
        <v>317</v>
      </c>
      <c r="W19" s="274">
        <f ca="1" t="shared" si="0"/>
        <v>40384</v>
      </c>
      <c r="Y19" s="277">
        <f>'ごみ処理概要'!B19</f>
        <v>4214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4"/>
      <c r="G20" s="386"/>
      <c r="H20" s="92" t="s">
        <v>147</v>
      </c>
      <c r="I20" s="93"/>
      <c r="J20" s="72">
        <f t="shared" si="5"/>
        <v>0</v>
      </c>
      <c r="K20" s="234">
        <f t="shared" si="6"/>
        <v>0</v>
      </c>
      <c r="L20" s="55">
        <f t="shared" si="3"/>
        <v>0</v>
      </c>
      <c r="M20" s="94">
        <f t="shared" si="4"/>
        <v>0</v>
      </c>
      <c r="T20" s="53" t="s">
        <v>139</v>
      </c>
      <c r="U20" s="210" t="s">
        <v>248</v>
      </c>
      <c r="V20" s="53" t="s">
        <v>318</v>
      </c>
      <c r="W20" s="274">
        <f ca="1" t="shared" si="0"/>
        <v>0</v>
      </c>
      <c r="Y20" s="277">
        <f>'ごみ処理概要'!B20</f>
        <v>4215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9" t="s">
        <v>156</v>
      </c>
      <c r="B21" s="390"/>
      <c r="C21" s="391"/>
      <c r="D21" s="66">
        <f>W16</f>
        <v>605616</v>
      </c>
      <c r="F21" s="384"/>
      <c r="G21" s="386"/>
      <c r="H21" s="92" t="s">
        <v>149</v>
      </c>
      <c r="I21" s="93"/>
      <c r="J21" s="72">
        <f t="shared" si="5"/>
        <v>104610</v>
      </c>
      <c r="K21" s="234">
        <f t="shared" si="6"/>
        <v>6569</v>
      </c>
      <c r="L21" s="55">
        <f t="shared" si="3"/>
        <v>4151</v>
      </c>
      <c r="M21" s="94">
        <f t="shared" si="4"/>
        <v>92855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4301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9" t="s">
        <v>157</v>
      </c>
      <c r="B22" s="370"/>
      <c r="C22" s="371"/>
      <c r="D22" s="72">
        <f>W17</f>
        <v>295349</v>
      </c>
      <c r="F22" s="384"/>
      <c r="G22" s="386"/>
      <c r="H22" s="96" t="s">
        <v>151</v>
      </c>
      <c r="I22" s="97"/>
      <c r="J22" s="78">
        <f t="shared" si="5"/>
        <v>27</v>
      </c>
      <c r="K22" s="235">
        <f t="shared" si="6"/>
        <v>978</v>
      </c>
      <c r="L22" s="98">
        <f t="shared" si="3"/>
        <v>0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4302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8" t="s">
        <v>348</v>
      </c>
      <c r="B23" s="370"/>
      <c r="C23" s="371"/>
      <c r="D23" s="72">
        <f>D18</f>
        <v>52631</v>
      </c>
      <c r="F23" s="384"/>
      <c r="G23" s="80"/>
      <c r="H23" s="99" t="s">
        <v>153</v>
      </c>
      <c r="I23" s="100"/>
      <c r="J23" s="101">
        <f>SUM(J16:J22)</f>
        <v>172451</v>
      </c>
      <c r="K23" s="102">
        <f>SUM(K16:K22)</f>
        <v>47931</v>
      </c>
      <c r="L23" s="103">
        <f>SUM(L16:L22)</f>
        <v>13144</v>
      </c>
      <c r="M23" s="104">
        <f>SUM(M16:M21)</f>
        <v>111455</v>
      </c>
      <c r="T23" s="53" t="s">
        <v>147</v>
      </c>
      <c r="U23" s="210" t="s">
        <v>248</v>
      </c>
      <c r="V23" s="53" t="s">
        <v>320</v>
      </c>
      <c r="W23" s="274">
        <f ca="1" t="shared" si="0"/>
        <v>0</v>
      </c>
      <c r="Y23" s="277">
        <f>'ごみ処理概要'!B23</f>
        <v>4321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2" t="s">
        <v>158</v>
      </c>
      <c r="B24" s="393"/>
      <c r="C24" s="394"/>
      <c r="D24" s="78">
        <f>SUM(D21:D23)</f>
        <v>953596</v>
      </c>
      <c r="F24" s="105"/>
      <c r="G24" s="106" t="s">
        <v>159</v>
      </c>
      <c r="H24" s="99"/>
      <c r="I24" s="99"/>
      <c r="J24" s="61">
        <f>SUM(J7,J23)</f>
        <v>886364</v>
      </c>
      <c r="K24" s="107">
        <f>K23</f>
        <v>47931</v>
      </c>
      <c r="L24" s="108">
        <f>SUM(L15,L23)</f>
        <v>111215</v>
      </c>
      <c r="M24" s="109">
        <f>SUM(M15,M23)</f>
        <v>114038</v>
      </c>
      <c r="T24" s="53" t="s">
        <v>149</v>
      </c>
      <c r="U24" s="210" t="s">
        <v>248</v>
      </c>
      <c r="V24" s="53" t="s">
        <v>321</v>
      </c>
      <c r="W24" s="274">
        <f ca="1" t="shared" si="0"/>
        <v>6569</v>
      </c>
      <c r="Y24" s="277">
        <f>'ごみ処理概要'!B24</f>
        <v>4322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5569</v>
      </c>
      <c r="K25" s="113" t="s">
        <v>135</v>
      </c>
      <c r="L25" s="114" t="s">
        <v>135</v>
      </c>
      <c r="M25" s="91">
        <f>J25</f>
        <v>5569</v>
      </c>
      <c r="T25" s="53" t="s">
        <v>151</v>
      </c>
      <c r="U25" s="210" t="s">
        <v>248</v>
      </c>
      <c r="V25" s="53" t="s">
        <v>315</v>
      </c>
      <c r="W25" s="274">
        <f ca="1" t="shared" si="0"/>
        <v>978</v>
      </c>
      <c r="Y25" s="277">
        <f>'ごみ処理概要'!B25</f>
        <v>4323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9043</v>
      </c>
      <c r="K26" s="119" t="s">
        <v>135</v>
      </c>
      <c r="L26" s="120">
        <f>J26</f>
        <v>9043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65951</v>
      </c>
      <c r="Y26" s="277">
        <f>'ごみ処理概要'!B26</f>
        <v>4324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5" t="s">
        <v>7</v>
      </c>
      <c r="G27" s="396"/>
      <c r="H27" s="396"/>
      <c r="I27" s="397"/>
      <c r="J27" s="122">
        <f>SUM(J24:J26)</f>
        <v>900976</v>
      </c>
      <c r="K27" s="123">
        <f>SUM(K24:K26)</f>
        <v>47931</v>
      </c>
      <c r="L27" s="124">
        <f>SUM(L24:L26)</f>
        <v>120258</v>
      </c>
      <c r="M27" s="125">
        <f>SUM(M24:M26)</f>
        <v>119607</v>
      </c>
      <c r="T27" s="53" t="s">
        <v>139</v>
      </c>
      <c r="U27" s="210" t="s">
        <v>248</v>
      </c>
      <c r="V27" s="53" t="s">
        <v>323</v>
      </c>
      <c r="W27" s="274">
        <f ca="1" t="shared" si="0"/>
        <v>1392</v>
      </c>
      <c r="Y27" s="277">
        <f>'ごみ処理概要'!B27</f>
        <v>4341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4361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471</v>
      </c>
      <c r="Y29" s="277">
        <f>'ごみ処理概要'!B29</f>
        <v>4362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収集ごみ（混合ごみ＋可燃ごみ＋不燃ごみ＋資源ごみ＋粗大ごみ＋その他）＝824,707t/年</v>
      </c>
      <c r="K30" s="219" t="s">
        <v>165</v>
      </c>
      <c r="L30" s="220">
        <f aca="true" t="shared" si="7" ref="L30:L42">W50-W63</f>
        <v>32973</v>
      </c>
      <c r="M30" s="216">
        <f aca="true" t="shared" si="8" ref="M30:M35">W63</f>
        <v>50746</v>
      </c>
      <c r="T30" s="53" t="s">
        <v>147</v>
      </c>
      <c r="U30" s="210" t="s">
        <v>248</v>
      </c>
      <c r="V30" s="53" t="s">
        <v>325</v>
      </c>
      <c r="W30" s="274">
        <f ca="1" t="shared" si="0"/>
        <v>0</v>
      </c>
      <c r="Y30" s="277">
        <f>'ごみ処理概要'!B30</f>
        <v>4401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計画収集量（収集ごみ＋直接搬入ごみ）＝900,965t/年</v>
      </c>
      <c r="K31" s="221" t="s">
        <v>166</v>
      </c>
      <c r="L31" s="222">
        <f t="shared" si="7"/>
        <v>20615</v>
      </c>
      <c r="M31" s="215">
        <f t="shared" si="8"/>
        <v>449</v>
      </c>
      <c r="T31" s="53" t="s">
        <v>149</v>
      </c>
      <c r="U31" s="210" t="s">
        <v>248</v>
      </c>
      <c r="V31" s="53" t="s">
        <v>326</v>
      </c>
      <c r="W31" s="274">
        <f ca="1" t="shared" si="0"/>
        <v>104610</v>
      </c>
      <c r="Y31" s="277">
        <f>'ごみ処理概要'!B31</f>
        <v>4404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ごみ総排出量（計画収集量＋集団回収量）＝953,596t/年</v>
      </c>
      <c r="K32" s="221" t="s">
        <v>167</v>
      </c>
      <c r="L32" s="222">
        <f t="shared" si="7"/>
        <v>23062</v>
      </c>
      <c r="M32" s="215">
        <f t="shared" si="8"/>
        <v>567</v>
      </c>
      <c r="T32" s="53" t="s">
        <v>151</v>
      </c>
      <c r="U32" s="210" t="s">
        <v>248</v>
      </c>
      <c r="V32" s="53" t="s">
        <v>310</v>
      </c>
      <c r="W32" s="274">
        <f ca="1" t="shared" si="0"/>
        <v>27</v>
      </c>
      <c r="Y32" s="277">
        <f>'ごみ処理概要'!B32</f>
        <v>4406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ごみ処理量（直接最終処分量＋直接焼却量＋焼却以外の中間処理量＋直接資源化量）＝900,976t/年</v>
      </c>
      <c r="K33" s="221" t="s">
        <v>168</v>
      </c>
      <c r="L33" s="222">
        <f t="shared" si="7"/>
        <v>6026</v>
      </c>
      <c r="M33" s="215">
        <f t="shared" si="8"/>
        <v>0</v>
      </c>
      <c r="T33" s="53" t="s">
        <v>160</v>
      </c>
      <c r="U33" s="210" t="s">
        <v>248</v>
      </c>
      <c r="V33" s="53" t="s">
        <v>327</v>
      </c>
      <c r="W33" s="274">
        <f ca="1" t="shared" si="0"/>
        <v>5569</v>
      </c>
      <c r="Y33" s="277">
        <f>'ごみ処理概要'!B33</f>
        <v>4421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１人１日あたりごみ排出量（ごみ総排出量/総人口）＝1,111g/人日</v>
      </c>
      <c r="K34" s="221" t="s">
        <v>169</v>
      </c>
      <c r="L34" s="222">
        <f t="shared" si="7"/>
        <v>17909</v>
      </c>
      <c r="M34" s="215">
        <f t="shared" si="8"/>
        <v>0</v>
      </c>
      <c r="T34" s="53" t="s">
        <v>161</v>
      </c>
      <c r="U34" s="210" t="s">
        <v>248</v>
      </c>
      <c r="V34" s="53" t="s">
        <v>328</v>
      </c>
      <c r="W34" s="274">
        <f ca="1" t="shared" si="0"/>
        <v>9043</v>
      </c>
      <c r="Y34" s="277">
        <f>'ごみ処理概要'!B34</f>
        <v>4422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リサイクル率（[資源化量合計＋集団回収量]/[ごみ処理量＋集団回収量]）＝18.06％</v>
      </c>
      <c r="K35" s="221" t="s">
        <v>170</v>
      </c>
      <c r="L35" s="222">
        <f t="shared" si="7"/>
        <v>503</v>
      </c>
      <c r="M35" s="215">
        <f t="shared" si="8"/>
        <v>860</v>
      </c>
      <c r="T35" s="53" t="s">
        <v>252</v>
      </c>
      <c r="U35" s="210" t="s">
        <v>248</v>
      </c>
      <c r="V35" s="53" t="s">
        <v>329</v>
      </c>
      <c r="W35" s="274">
        <f ca="1" t="shared" si="0"/>
        <v>98071</v>
      </c>
      <c r="Y35" s="277">
        <f>'ごみ処理概要'!B35</f>
        <v>4423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中間処理による減量化量（施設処理量-施設処理後資源化量-施設処理後残渣処分量）＝661,111t/年</v>
      </c>
      <c r="K36" s="221" t="s">
        <v>171</v>
      </c>
      <c r="L36" s="222">
        <f t="shared" si="7"/>
        <v>1392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8993</v>
      </c>
      <c r="Y36" s="277">
        <f>'ごみ処理概要'!B36</f>
        <v>4424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4444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1754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4445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0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4501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0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0</v>
      </c>
      <c r="Y40" s="277">
        <f>'ごみ処理概要'!B40</f>
        <v>4505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0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4151</v>
      </c>
      <c r="X41" s="52"/>
      <c r="Y41" s="277">
        <f>'ごみ処理概要'!B41</f>
        <v>4581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15373</v>
      </c>
      <c r="M42" s="225">
        <f>W75</f>
        <v>9</v>
      </c>
      <c r="T42" s="53" t="s">
        <v>151</v>
      </c>
      <c r="U42" s="210" t="s">
        <v>248</v>
      </c>
      <c r="V42" s="53" t="s">
        <v>336</v>
      </c>
      <c r="W42" s="274">
        <f ca="1" t="shared" si="9"/>
        <v>0</v>
      </c>
      <c r="X42" s="52"/>
      <c r="Y42" s="277">
        <f>'ごみ処理概要'!B42</f>
        <v>4603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119607</v>
      </c>
      <c r="M43" s="228">
        <f>SUM(M30:M42)</f>
        <v>52631</v>
      </c>
      <c r="T43" s="53" t="s">
        <v>253</v>
      </c>
      <c r="U43" s="210" t="s">
        <v>244</v>
      </c>
      <c r="V43" s="53" t="s">
        <v>337</v>
      </c>
      <c r="W43" s="274">
        <f ca="1" t="shared" si="9"/>
        <v>2583</v>
      </c>
      <c r="X43" s="52"/>
      <c r="Y43" s="277">
        <f>'ごみ処理概要'!B43</f>
        <v>4606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17164</v>
      </c>
      <c r="X44" s="52"/>
      <c r="Y44" s="277">
        <f>'ごみ処理概要'!B44</f>
        <v>0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1392</v>
      </c>
      <c r="X45" s="52"/>
      <c r="Y45" s="277">
        <f>'ごみ処理概要'!B45</f>
        <v>0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0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44</v>
      </c>
      <c r="X47" s="52"/>
      <c r="Y47" s="277">
        <f>'ごみ処理概要'!B47</f>
        <v>0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0</v>
      </c>
      <c r="X48" s="52"/>
      <c r="Y48" s="277">
        <f>'ごみ処理概要'!B48</f>
        <v>0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92855</v>
      </c>
      <c r="X49" s="52"/>
      <c r="Y49" s="277">
        <f>'ごみ処理概要'!B49</f>
        <v>0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83719</v>
      </c>
      <c r="X50" s="52"/>
      <c r="Y50" s="277">
        <f>'ごみ処理概要'!B50</f>
        <v>0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21064</v>
      </c>
      <c r="X51" s="52"/>
      <c r="Y51" s="277">
        <f>'ごみ処理概要'!B51</f>
        <v>0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23629</v>
      </c>
      <c r="X52" s="52"/>
      <c r="Y52" s="277">
        <f>'ごみ処理概要'!B52</f>
        <v>0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6026</v>
      </c>
      <c r="X53" s="52"/>
      <c r="Y53" s="277">
        <f>'ごみ処理概要'!B53</f>
        <v>0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17909</v>
      </c>
      <c r="X54" s="52"/>
      <c r="Y54" s="277">
        <f>'ごみ処理概要'!B54</f>
        <v>0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1363</v>
      </c>
      <c r="X55" s="52"/>
      <c r="Y55" s="277">
        <f>'ごみ処理概要'!B55</f>
        <v>0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1392</v>
      </c>
      <c r="X56" s="52"/>
      <c r="Y56" s="277">
        <f>'ごみ処理概要'!B56</f>
        <v>0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0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1754</v>
      </c>
      <c r="X58" s="52"/>
      <c r="Y58" s="277">
        <f>'ごみ処理概要'!B58</f>
        <v>0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0</v>
      </c>
      <c r="X59" s="52"/>
      <c r="Y59" s="277">
        <f>'ごみ処理概要'!B59</f>
        <v>0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0</v>
      </c>
      <c r="Y60" s="277">
        <f>'ごみ処理概要'!B60</f>
        <v>0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0</v>
      </c>
      <c r="Y61" s="277">
        <f>'ごみ処理概要'!B61</f>
        <v>0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15382</v>
      </c>
      <c r="Y62" s="277">
        <f>'ごみ処理概要'!B62</f>
        <v>0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50746</v>
      </c>
      <c r="Y63" s="277">
        <f>'ごみ処理概要'!B63</f>
        <v>0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449</v>
      </c>
      <c r="Y64" s="277">
        <f>'ごみ処理概要'!B64</f>
        <v>0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567</v>
      </c>
      <c r="Y65" s="277">
        <f>'ごみ処理概要'!B65</f>
        <v>0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0</v>
      </c>
      <c r="Y66" s="277">
        <f>'ごみ処理概要'!B66</f>
        <v>0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0</v>
      </c>
      <c r="Y67" s="277">
        <f>'ごみ処理概要'!B67</f>
        <v>0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860</v>
      </c>
      <c r="Y68" s="277">
        <f>'ごみ処理概要'!B68</f>
        <v>0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0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0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9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2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5" t="str">
        <f>'ごみ集計結果'!A4&amp;"のごみ処理フローシート"</f>
        <v>合計 処理量のごみ処理フローシート</v>
      </c>
      <c r="B1" s="415"/>
      <c r="C1" s="415"/>
      <c r="D1" s="415"/>
      <c r="E1" s="415"/>
      <c r="F1" s="415"/>
      <c r="G1" s="415"/>
      <c r="H1" s="415"/>
      <c r="P1" s="135" t="str">
        <f>'ごみ集計結果'!L2</f>
        <v>宮城県</v>
      </c>
      <c r="Q1" s="135" t="e">
        <f>'ごみ集計結果'!M2</f>
        <v>#N/A</v>
      </c>
    </row>
    <row r="2" spans="1:8" ht="13.5" customHeight="1">
      <c r="A2" s="415"/>
      <c r="B2" s="415"/>
      <c r="C2" s="415"/>
      <c r="D2" s="415"/>
      <c r="E2" s="415"/>
      <c r="F2" s="415"/>
      <c r="G2" s="415"/>
      <c r="H2" s="415"/>
    </row>
    <row r="3" ht="7.5" customHeight="1" thickBot="1"/>
    <row r="4" spans="1:17" s="145" customFormat="1" ht="21.75" customHeight="1">
      <c r="A4" s="411" t="s">
        <v>243</v>
      </c>
      <c r="B4" s="411"/>
      <c r="C4" s="411"/>
      <c r="D4" s="411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9043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120258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98071</v>
      </c>
      <c r="O7" s="138"/>
      <c r="P7" s="138"/>
      <c r="Q7" s="138"/>
    </row>
    <row r="8" spans="1:17" s="145" customFormat="1" ht="21.75" customHeight="1" thickBot="1">
      <c r="A8" s="151"/>
      <c r="B8" s="412" t="s">
        <v>182</v>
      </c>
      <c r="C8" s="412"/>
      <c r="D8" s="412"/>
      <c r="E8" s="138"/>
      <c r="F8" s="148" t="s">
        <v>183</v>
      </c>
      <c r="G8" s="149">
        <f>'ごみ集計結果'!J7</f>
        <v>713913</v>
      </c>
      <c r="H8" s="138"/>
      <c r="I8" s="148" t="s">
        <v>184</v>
      </c>
      <c r="J8" s="149">
        <f>'ごみ集計結果'!J15</f>
        <v>761844</v>
      </c>
      <c r="K8" s="138"/>
      <c r="L8" s="156" t="s">
        <v>185</v>
      </c>
      <c r="M8" s="157" t="s">
        <v>186</v>
      </c>
      <c r="N8" s="158">
        <f>'ごみ集計結果'!M15</f>
        <v>2583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79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47931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13144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677507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40384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65951</v>
      </c>
      <c r="K13" s="138"/>
      <c r="L13" s="168" t="s">
        <v>190</v>
      </c>
      <c r="M13" s="169" t="s">
        <v>194</v>
      </c>
      <c r="N13" s="170">
        <f>'ごみ集計結果'!L16</f>
        <v>8993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15541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17164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101949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0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1392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15834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1392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13797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172451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76258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2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471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52631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44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0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0</v>
      </c>
      <c r="K29" s="138"/>
      <c r="L29" s="168" t="s">
        <v>190</v>
      </c>
      <c r="M29" s="169" t="s">
        <v>222</v>
      </c>
      <c r="N29" s="170">
        <f>'ごみ集計結果'!L20</f>
        <v>0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0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6569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104610</v>
      </c>
      <c r="K33" s="138"/>
      <c r="L33" s="168" t="s">
        <v>190</v>
      </c>
      <c r="M33" s="169" t="s">
        <v>227</v>
      </c>
      <c r="N33" s="170">
        <f>'ごみ集計結果'!L21</f>
        <v>4151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92855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978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27</v>
      </c>
      <c r="K37" s="138"/>
      <c r="L37" s="171" t="s">
        <v>190</v>
      </c>
      <c r="M37" s="172" t="s">
        <v>233</v>
      </c>
      <c r="N37" s="158">
        <f>'ごみ集計結果'!L22</f>
        <v>0</v>
      </c>
      <c r="O37" s="138"/>
      <c r="P37" s="413">
        <f>'ごみ集計結果'!M24</f>
        <v>114038</v>
      </c>
      <c r="Q37" s="413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2350700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4"/>
      <c r="Q38" s="414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6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2350706</v>
      </c>
      <c r="E40" s="138"/>
      <c r="F40" s="148" t="s">
        <v>242</v>
      </c>
      <c r="G40" s="149">
        <f>'ごみ集計結果'!J25</f>
        <v>5569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119607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2008-09-16T07:14:29Z</dcterms:modified>
  <cp:category/>
  <cp:version/>
  <cp:contentType/>
  <cp:contentStatus/>
</cp:coreProperties>
</file>