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'し尿処理の状況'!$A$2:$AC$12</definedName>
    <definedName name="_xlnm.Print_Area" localSheetId="0">'水洗化人口等'!$A$2:$U$18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<sst xmlns="http://schemas.openxmlformats.org/spreadsheetml/2006/main" count="514" uniqueCount="190">
  <si>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</si>
  <si>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</si>
  <si>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</si>
  <si>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</si>
  <si>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</si>
  <si>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</si>
  <si>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</si>
  <si>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</si>
  <si>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</si>
  <si>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</si>
  <si>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</si>
  <si>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</si>
  <si>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</si>
  <si>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</si>
  <si>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</si>
  <si>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</si>
  <si>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</si>
  <si>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</si>
  <si>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</si>
  <si>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</si>
  <si>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</si>
  <si>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</si>
  <si>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</si>
  <si>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</si>
  <si>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</si>
  <si>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</si>
  <si>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</si>
  <si>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沖縄県</t>
  </si>
  <si>
    <t>47212</t>
  </si>
  <si>
    <t>豊見城市</t>
  </si>
  <si>
    <t>47361</t>
  </si>
  <si>
    <t>久米島町</t>
  </si>
  <si>
    <t>城辺町</t>
  </si>
  <si>
    <t>沖縄県合計</t>
  </si>
  <si>
    <t>沖縄県</t>
  </si>
  <si>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</si>
  <si>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</si>
  <si>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</si>
  <si>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</si>
  <si>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</si>
  <si>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</si>
  <si>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</si>
  <si>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</si>
  <si>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</si>
  <si>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</si>
  <si>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</si>
  <si>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</si>
  <si>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</si>
  <si>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</si>
  <si>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</si>
  <si>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</si>
  <si>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</si>
  <si>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</si>
  <si>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</si>
  <si>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</si>
  <si>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</si>
  <si>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</si>
  <si>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</si>
  <si>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</si>
  <si>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</si>
  <si>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</si>
  <si>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</si>
  <si>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</si>
  <si>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</si>
  <si>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</si>
  <si>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</si>
  <si>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</si>
  <si>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</si>
  <si>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</si>
  <si>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</si>
  <si>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</si>
  <si>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</si>
  <si>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</si>
  <si>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</si>
  <si>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</si>
  <si>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</si>
  <si>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</si>
  <si>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</si>
  <si>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</si>
  <si>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</si>
  <si>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</si>
  <si>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</si>
  <si>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</si>
  <si>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</si>
  <si>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</si>
  <si>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</si>
  <si>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</si>
  <si>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</si>
  <si>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47343</t>
  </si>
  <si>
    <t>東風平町</t>
  </si>
  <si>
    <t>47344</t>
  </si>
  <si>
    <t>具志頭村</t>
  </si>
  <si>
    <t>47345</t>
  </si>
  <si>
    <t>玉城村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</si>
  <si>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</si>
  <si>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</si>
  <si>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</si>
  <si>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</si>
  <si>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</si>
  <si>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</si>
  <si>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</si>
  <si>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</si>
  <si>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</si>
  <si>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</si>
  <si>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</si>
  <si>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</si>
  <si>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</si>
  <si>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</si>
  <si>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</si>
  <si>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</si>
  <si>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</si>
  <si>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</si>
  <si>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</si>
  <si>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</si>
  <si>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</si>
  <si>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</si>
  <si>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</si>
  <si>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</si>
  <si>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</si>
  <si>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</si>
  <si>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</si>
  <si>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</si>
  <si>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</si>
  <si>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</si>
  <si>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</si>
  <si>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</si>
  <si>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</si>
  <si>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</si>
  <si>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</si>
  <si>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</si>
  <si>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</si>
  <si>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</si>
  <si>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</si>
  <si>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</si>
  <si>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</si>
  <si>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</si>
  <si>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</si>
  <si>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</si>
  <si>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</si>
  <si>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</si>
  <si>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</si>
  <si>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</si>
  <si>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</si>
  <si>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</si>
  <si>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</si>
  <si>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</si>
  <si>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</si>
  <si>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</si>
  <si>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</si>
  <si>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</si>
  <si>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</si>
  <si>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</si>
  <si>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</si>
  <si>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</si>
  <si>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</si>
  <si>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</si>
  <si>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</si>
  <si>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</si>
  <si>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</si>
  <si>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</si>
  <si>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</si>
  <si>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</si>
  <si>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</si>
  <si>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</si>
  <si>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</si>
  <si>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</si>
  <si>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</si>
  <si>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</si>
  <si>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</si>
  <si>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</si>
  <si>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</si>
  <si>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</si>
  <si>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</si>
  <si>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</si>
  <si>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</si>
  <si>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</si>
  <si>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</si>
  <si>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</si>
  <si>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</si>
  <si>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</si>
  <si>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</si>
  <si>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</si>
  <si>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</si>
  <si>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</si>
  <si>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</si>
  <si>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</si>
  <si>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東村</t>
  </si>
  <si>
    <t>上野村</t>
  </si>
  <si>
    <t>大里村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</si>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</sst>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5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140</v>
      </c>
      <c r="B2" s="65" t="s">
        <v>1</v>
      </c>
      <c r="C2" s="68" t="s">
        <v>2</v>
      </c>
      <c r="D2" s="5" t="s">
        <v>141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142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143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144</v>
      </c>
      <c r="F4" s="77" t="s">
        <v>4</v>
      </c>
      <c r="G4" s="77" t="s">
        <v>5</v>
      </c>
      <c r="H4" s="77" t="s">
        <v>6</v>
      </c>
      <c r="I4" s="6" t="s">
        <v>144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145</v>
      </c>
      <c r="S4" s="77" t="s">
        <v>146</v>
      </c>
      <c r="T4" s="79" t="s">
        <v>147</v>
      </c>
      <c r="U4" s="79" t="s">
        <v>148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149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150</v>
      </c>
      <c r="E6" s="10" t="s">
        <v>150</v>
      </c>
      <c r="F6" s="11" t="s">
        <v>14</v>
      </c>
      <c r="G6" s="10" t="s">
        <v>150</v>
      </c>
      <c r="H6" s="10" t="s">
        <v>150</v>
      </c>
      <c r="I6" s="10" t="s">
        <v>150</v>
      </c>
      <c r="J6" s="11" t="s">
        <v>14</v>
      </c>
      <c r="K6" s="10" t="s">
        <v>150</v>
      </c>
      <c r="L6" s="11" t="s">
        <v>14</v>
      </c>
      <c r="M6" s="10" t="s">
        <v>150</v>
      </c>
      <c r="N6" s="11" t="s">
        <v>14</v>
      </c>
      <c r="O6" s="10" t="s">
        <v>150</v>
      </c>
      <c r="P6" s="10" t="s">
        <v>150</v>
      </c>
      <c r="Q6" s="11" t="s">
        <v>14</v>
      </c>
      <c r="R6" s="83"/>
      <c r="S6" s="83"/>
      <c r="T6" s="83"/>
      <c r="U6" s="80"/>
    </row>
    <row r="7" spans="1:21" ht="13.5">
      <c r="A7" s="54" t="s">
        <v>34</v>
      </c>
      <c r="B7" s="54" t="s">
        <v>35</v>
      </c>
      <c r="C7" s="55" t="s">
        <v>36</v>
      </c>
      <c r="D7" s="31">
        <f aca="true" t="shared" si="0" ref="D7:D58">E7+I7</f>
        <v>310568</v>
      </c>
      <c r="E7" s="32">
        <f aca="true" t="shared" si="1" ref="E7:E54">G7+H7</f>
        <v>3869</v>
      </c>
      <c r="F7" s="33">
        <f aca="true" t="shared" si="2" ref="F7:F30">E7/D7*100</f>
        <v>1.2457819221555344</v>
      </c>
      <c r="G7" s="31">
        <v>3869</v>
      </c>
      <c r="H7" s="31">
        <v>0</v>
      </c>
      <c r="I7" s="32">
        <f aca="true" t="shared" si="3" ref="I7:I54">K7+M7+O7</f>
        <v>306699</v>
      </c>
      <c r="J7" s="33">
        <f aca="true" t="shared" si="4" ref="J7:J30">I7/D7*100</f>
        <v>98.75421807784447</v>
      </c>
      <c r="K7" s="31">
        <v>274998</v>
      </c>
      <c r="L7" s="33">
        <f aca="true" t="shared" si="5" ref="L7:L30">K7/D7*100</f>
        <v>88.5467916849128</v>
      </c>
      <c r="M7" s="31">
        <v>0</v>
      </c>
      <c r="N7" s="33">
        <f aca="true" t="shared" si="6" ref="N7:N30">M7/D7*100</f>
        <v>0</v>
      </c>
      <c r="O7" s="31">
        <v>31701</v>
      </c>
      <c r="P7" s="31">
        <v>13103</v>
      </c>
      <c r="Q7" s="33">
        <f aca="true" t="shared" si="7" ref="Q7:Q30">O7/D7*100</f>
        <v>10.20742639293166</v>
      </c>
      <c r="R7" s="31"/>
      <c r="S7" s="31" t="s">
        <v>189</v>
      </c>
      <c r="T7" s="31"/>
      <c r="U7" s="31"/>
    </row>
    <row r="8" spans="1:21" ht="13.5">
      <c r="A8" s="54" t="s">
        <v>34</v>
      </c>
      <c r="B8" s="54" t="s">
        <v>37</v>
      </c>
      <c r="C8" s="55" t="s">
        <v>38</v>
      </c>
      <c r="D8" s="31">
        <f t="shared" si="0"/>
        <v>22983</v>
      </c>
      <c r="E8" s="32">
        <f t="shared" si="1"/>
        <v>232</v>
      </c>
      <c r="F8" s="33">
        <f t="shared" si="2"/>
        <v>1.0094417613018318</v>
      </c>
      <c r="G8" s="31">
        <v>232</v>
      </c>
      <c r="H8" s="31">
        <v>0</v>
      </c>
      <c r="I8" s="32">
        <f t="shared" si="3"/>
        <v>22751</v>
      </c>
      <c r="J8" s="33">
        <f t="shared" si="4"/>
        <v>98.99055823869817</v>
      </c>
      <c r="K8" s="31">
        <v>21001</v>
      </c>
      <c r="L8" s="33">
        <f t="shared" si="5"/>
        <v>91.37623460818867</v>
      </c>
      <c r="M8" s="31">
        <v>0</v>
      </c>
      <c r="N8" s="33">
        <f t="shared" si="6"/>
        <v>0</v>
      </c>
      <c r="O8" s="31">
        <v>1750</v>
      </c>
      <c r="P8" s="31">
        <v>653</v>
      </c>
      <c r="Q8" s="33">
        <f t="shared" si="7"/>
        <v>7.614323630509507</v>
      </c>
      <c r="R8" s="31" t="s">
        <v>189</v>
      </c>
      <c r="S8" s="31"/>
      <c r="T8" s="31"/>
      <c r="U8" s="31"/>
    </row>
    <row r="9" spans="1:21" ht="13.5">
      <c r="A9" s="54" t="s">
        <v>34</v>
      </c>
      <c r="B9" s="54" t="s">
        <v>39</v>
      </c>
      <c r="C9" s="55" t="s">
        <v>40</v>
      </c>
      <c r="D9" s="31">
        <f t="shared" si="0"/>
        <v>65426</v>
      </c>
      <c r="E9" s="32">
        <f t="shared" si="1"/>
        <v>4248</v>
      </c>
      <c r="F9" s="33">
        <f t="shared" si="2"/>
        <v>6.49283159600159</v>
      </c>
      <c r="G9" s="31">
        <v>4248</v>
      </c>
      <c r="H9" s="31">
        <v>0</v>
      </c>
      <c r="I9" s="32">
        <f t="shared" si="3"/>
        <v>61178</v>
      </c>
      <c r="J9" s="33">
        <f t="shared" si="4"/>
        <v>93.5071684039984</v>
      </c>
      <c r="K9" s="31">
        <v>18884</v>
      </c>
      <c r="L9" s="33">
        <f t="shared" si="5"/>
        <v>28.863143092959987</v>
      </c>
      <c r="M9" s="31">
        <v>0</v>
      </c>
      <c r="N9" s="33">
        <f t="shared" si="6"/>
        <v>0</v>
      </c>
      <c r="O9" s="31">
        <v>42294</v>
      </c>
      <c r="P9" s="31">
        <v>14095</v>
      </c>
      <c r="Q9" s="33">
        <f t="shared" si="7"/>
        <v>64.64402531103842</v>
      </c>
      <c r="R9" s="31" t="s">
        <v>189</v>
      </c>
      <c r="S9" s="31"/>
      <c r="T9" s="31"/>
      <c r="U9" s="31"/>
    </row>
    <row r="10" spans="1:21" ht="13.5">
      <c r="A10" s="54" t="s">
        <v>34</v>
      </c>
      <c r="B10" s="54" t="s">
        <v>41</v>
      </c>
      <c r="C10" s="55" t="s">
        <v>42</v>
      </c>
      <c r="D10" s="31">
        <f t="shared" si="0"/>
        <v>89671</v>
      </c>
      <c r="E10" s="32">
        <f t="shared" si="1"/>
        <v>2906</v>
      </c>
      <c r="F10" s="33">
        <f t="shared" si="2"/>
        <v>3.240735577834528</v>
      </c>
      <c r="G10" s="31">
        <v>2906</v>
      </c>
      <c r="H10" s="31">
        <v>0</v>
      </c>
      <c r="I10" s="32">
        <f t="shared" si="3"/>
        <v>86765</v>
      </c>
      <c r="J10" s="33">
        <f t="shared" si="4"/>
        <v>96.75926442216547</v>
      </c>
      <c r="K10" s="31">
        <v>73963</v>
      </c>
      <c r="L10" s="33">
        <f t="shared" si="5"/>
        <v>82.4826309509206</v>
      </c>
      <c r="M10" s="31">
        <v>0</v>
      </c>
      <c r="N10" s="33">
        <f t="shared" si="6"/>
        <v>0</v>
      </c>
      <c r="O10" s="31">
        <v>12802</v>
      </c>
      <c r="P10" s="31">
        <v>3305</v>
      </c>
      <c r="Q10" s="33">
        <f t="shared" si="7"/>
        <v>14.276633471244885</v>
      </c>
      <c r="R10" s="31" t="s">
        <v>189</v>
      </c>
      <c r="S10" s="31"/>
      <c r="T10" s="31"/>
      <c r="U10" s="31"/>
    </row>
    <row r="11" spans="1:21" ht="13.5">
      <c r="A11" s="54" t="s">
        <v>34</v>
      </c>
      <c r="B11" s="54" t="s">
        <v>43</v>
      </c>
      <c r="C11" s="55" t="s">
        <v>44</v>
      </c>
      <c r="D11" s="31">
        <f t="shared" si="0"/>
        <v>35384</v>
      </c>
      <c r="E11" s="32">
        <f t="shared" si="1"/>
        <v>29289</v>
      </c>
      <c r="F11" s="33">
        <f t="shared" si="2"/>
        <v>82.77470042957269</v>
      </c>
      <c r="G11" s="31">
        <v>29242</v>
      </c>
      <c r="H11" s="31">
        <v>47</v>
      </c>
      <c r="I11" s="32">
        <f t="shared" si="3"/>
        <v>6095</v>
      </c>
      <c r="J11" s="33">
        <f t="shared" si="4"/>
        <v>17.22529957042731</v>
      </c>
      <c r="K11" s="31">
        <v>2952</v>
      </c>
      <c r="L11" s="33">
        <f t="shared" si="5"/>
        <v>8.342753787022383</v>
      </c>
      <c r="M11" s="31">
        <v>0</v>
      </c>
      <c r="N11" s="33">
        <f t="shared" si="6"/>
        <v>0</v>
      </c>
      <c r="O11" s="31">
        <v>3143</v>
      </c>
      <c r="P11" s="31">
        <v>781</v>
      </c>
      <c r="Q11" s="33">
        <f t="shared" si="7"/>
        <v>8.882545783404929</v>
      </c>
      <c r="R11" s="31" t="s">
        <v>189</v>
      </c>
      <c r="S11" s="31"/>
      <c r="T11" s="31"/>
      <c r="U11" s="31"/>
    </row>
    <row r="12" spans="1:21" ht="13.5">
      <c r="A12" s="54" t="s">
        <v>34</v>
      </c>
      <c r="B12" s="54" t="s">
        <v>45</v>
      </c>
      <c r="C12" s="55" t="s">
        <v>46</v>
      </c>
      <c r="D12" s="31">
        <f t="shared" si="0"/>
        <v>46114</v>
      </c>
      <c r="E12" s="32">
        <f t="shared" si="1"/>
        <v>3452</v>
      </c>
      <c r="F12" s="33">
        <f t="shared" si="2"/>
        <v>7.485796070607624</v>
      </c>
      <c r="G12" s="31">
        <v>3452</v>
      </c>
      <c r="H12" s="31">
        <v>0</v>
      </c>
      <c r="I12" s="32">
        <f t="shared" si="3"/>
        <v>42662</v>
      </c>
      <c r="J12" s="33">
        <f t="shared" si="4"/>
        <v>92.51420392939238</v>
      </c>
      <c r="K12" s="31">
        <v>3252</v>
      </c>
      <c r="L12" s="33">
        <f t="shared" si="5"/>
        <v>7.052088302901504</v>
      </c>
      <c r="M12" s="31">
        <v>0</v>
      </c>
      <c r="N12" s="33">
        <f t="shared" si="6"/>
        <v>0</v>
      </c>
      <c r="O12" s="31">
        <v>39410</v>
      </c>
      <c r="P12" s="31">
        <v>11429</v>
      </c>
      <c r="Q12" s="33">
        <f t="shared" si="7"/>
        <v>85.46211562649087</v>
      </c>
      <c r="R12" s="31" t="s">
        <v>189</v>
      </c>
      <c r="S12" s="31"/>
      <c r="T12" s="31"/>
      <c r="U12" s="31"/>
    </row>
    <row r="13" spans="1:21" ht="13.5">
      <c r="A13" s="54" t="s">
        <v>34</v>
      </c>
      <c r="B13" s="54" t="s">
        <v>47</v>
      </c>
      <c r="C13" s="55" t="s">
        <v>48</v>
      </c>
      <c r="D13" s="31">
        <f t="shared" si="0"/>
        <v>106514</v>
      </c>
      <c r="E13" s="32">
        <f t="shared" si="1"/>
        <v>756</v>
      </c>
      <c r="F13" s="33">
        <f t="shared" si="2"/>
        <v>0.7097658523762135</v>
      </c>
      <c r="G13" s="31">
        <v>756</v>
      </c>
      <c r="H13" s="31">
        <v>0</v>
      </c>
      <c r="I13" s="32">
        <f t="shared" si="3"/>
        <v>105758</v>
      </c>
      <c r="J13" s="33">
        <f t="shared" si="4"/>
        <v>99.29023414762379</v>
      </c>
      <c r="K13" s="31">
        <v>98390</v>
      </c>
      <c r="L13" s="33">
        <f t="shared" si="5"/>
        <v>92.37283361811592</v>
      </c>
      <c r="M13" s="31">
        <v>0</v>
      </c>
      <c r="N13" s="33">
        <f t="shared" si="6"/>
        <v>0</v>
      </c>
      <c r="O13" s="31">
        <v>7368</v>
      </c>
      <c r="P13" s="31">
        <v>576</v>
      </c>
      <c r="Q13" s="33">
        <f t="shared" si="7"/>
        <v>6.917400529507859</v>
      </c>
      <c r="R13" s="31" t="s">
        <v>189</v>
      </c>
      <c r="S13" s="31"/>
      <c r="T13" s="31"/>
      <c r="U13" s="31"/>
    </row>
    <row r="14" spans="1:21" ht="13.5">
      <c r="A14" s="54" t="s">
        <v>34</v>
      </c>
      <c r="B14" s="54" t="s">
        <v>49</v>
      </c>
      <c r="C14" s="55" t="s">
        <v>50</v>
      </c>
      <c r="D14" s="31">
        <f t="shared" si="0"/>
        <v>58123</v>
      </c>
      <c r="E14" s="32">
        <f t="shared" si="1"/>
        <v>21267</v>
      </c>
      <c r="F14" s="33">
        <f t="shared" si="2"/>
        <v>36.589646095349515</v>
      </c>
      <c r="G14" s="31">
        <v>21267</v>
      </c>
      <c r="H14" s="31">
        <v>0</v>
      </c>
      <c r="I14" s="32">
        <f t="shared" si="3"/>
        <v>36856</v>
      </c>
      <c r="J14" s="33">
        <f t="shared" si="4"/>
        <v>63.410353904650485</v>
      </c>
      <c r="K14" s="31">
        <v>29414</v>
      </c>
      <c r="L14" s="33">
        <f t="shared" si="5"/>
        <v>50.60647248077353</v>
      </c>
      <c r="M14" s="31">
        <v>0</v>
      </c>
      <c r="N14" s="33">
        <f t="shared" si="6"/>
        <v>0</v>
      </c>
      <c r="O14" s="31">
        <v>7442</v>
      </c>
      <c r="P14" s="31">
        <v>5021</v>
      </c>
      <c r="Q14" s="33">
        <f t="shared" si="7"/>
        <v>12.80388142387695</v>
      </c>
      <c r="R14" s="31" t="s">
        <v>189</v>
      </c>
      <c r="S14" s="31"/>
      <c r="T14" s="31"/>
      <c r="U14" s="31"/>
    </row>
    <row r="15" spans="1:21" ht="13.5">
      <c r="A15" s="54" t="s">
        <v>34</v>
      </c>
      <c r="B15" s="54" t="s">
        <v>51</v>
      </c>
      <c r="C15" s="55" t="s">
        <v>52</v>
      </c>
      <c r="D15" s="31">
        <f t="shared" si="0"/>
        <v>57312</v>
      </c>
      <c r="E15" s="32">
        <f t="shared" si="1"/>
        <v>1053</v>
      </c>
      <c r="F15" s="33">
        <f t="shared" si="2"/>
        <v>1.8373115577889447</v>
      </c>
      <c r="G15" s="31">
        <v>1053</v>
      </c>
      <c r="H15" s="31">
        <v>0</v>
      </c>
      <c r="I15" s="32">
        <f t="shared" si="3"/>
        <v>56259</v>
      </c>
      <c r="J15" s="33">
        <f t="shared" si="4"/>
        <v>98.16268844221105</v>
      </c>
      <c r="K15" s="31">
        <v>20818</v>
      </c>
      <c r="L15" s="33">
        <f t="shared" si="5"/>
        <v>36.32398101619207</v>
      </c>
      <c r="M15" s="31">
        <v>0</v>
      </c>
      <c r="N15" s="33">
        <f t="shared" si="6"/>
        <v>0</v>
      </c>
      <c r="O15" s="31">
        <v>35441</v>
      </c>
      <c r="P15" s="31">
        <v>11790</v>
      </c>
      <c r="Q15" s="33">
        <f t="shared" si="7"/>
        <v>61.83870742601898</v>
      </c>
      <c r="R15" s="31" t="s">
        <v>189</v>
      </c>
      <c r="S15" s="31"/>
      <c r="T15" s="31"/>
      <c r="U15" s="31"/>
    </row>
    <row r="16" spans="1:21" ht="13.5">
      <c r="A16" s="54" t="s">
        <v>34</v>
      </c>
      <c r="B16" s="54" t="s">
        <v>53</v>
      </c>
      <c r="C16" s="55" t="s">
        <v>54</v>
      </c>
      <c r="D16" s="31">
        <f t="shared" si="0"/>
        <v>129582</v>
      </c>
      <c r="E16" s="32">
        <f t="shared" si="1"/>
        <v>3323</v>
      </c>
      <c r="F16" s="33">
        <f t="shared" si="2"/>
        <v>2.5643993764566066</v>
      </c>
      <c r="G16" s="31">
        <v>3323</v>
      </c>
      <c r="H16" s="31">
        <v>0</v>
      </c>
      <c r="I16" s="32">
        <f t="shared" si="3"/>
        <v>126259</v>
      </c>
      <c r="J16" s="33">
        <f t="shared" si="4"/>
        <v>97.4356006235434</v>
      </c>
      <c r="K16" s="31">
        <v>93546</v>
      </c>
      <c r="L16" s="33">
        <f t="shared" si="5"/>
        <v>72.19058202528129</v>
      </c>
      <c r="M16" s="31">
        <v>0</v>
      </c>
      <c r="N16" s="33">
        <f t="shared" si="6"/>
        <v>0</v>
      </c>
      <c r="O16" s="31">
        <v>32713</v>
      </c>
      <c r="P16" s="31">
        <v>3438</v>
      </c>
      <c r="Q16" s="33">
        <f t="shared" si="7"/>
        <v>25.245018598262103</v>
      </c>
      <c r="R16" s="31" t="s">
        <v>189</v>
      </c>
      <c r="S16" s="31"/>
      <c r="T16" s="31"/>
      <c r="U16" s="31"/>
    </row>
    <row r="17" spans="1:21" ht="13.5">
      <c r="A17" s="54" t="s">
        <v>34</v>
      </c>
      <c r="B17" s="54" t="s">
        <v>28</v>
      </c>
      <c r="C17" s="55" t="s">
        <v>29</v>
      </c>
      <c r="D17" s="31">
        <f t="shared" si="0"/>
        <v>52441</v>
      </c>
      <c r="E17" s="32">
        <f t="shared" si="1"/>
        <v>4337</v>
      </c>
      <c r="F17" s="33">
        <f t="shared" si="2"/>
        <v>8.270246562803912</v>
      </c>
      <c r="G17" s="31">
        <v>4337</v>
      </c>
      <c r="H17" s="31">
        <v>0</v>
      </c>
      <c r="I17" s="32">
        <f t="shared" si="3"/>
        <v>48104</v>
      </c>
      <c r="J17" s="33">
        <f t="shared" si="4"/>
        <v>91.72975343719608</v>
      </c>
      <c r="K17" s="31">
        <v>22781</v>
      </c>
      <c r="L17" s="33">
        <f t="shared" si="5"/>
        <v>43.44120058732671</v>
      </c>
      <c r="M17" s="31">
        <v>0</v>
      </c>
      <c r="N17" s="33">
        <f t="shared" si="6"/>
        <v>0</v>
      </c>
      <c r="O17" s="31">
        <v>25323</v>
      </c>
      <c r="P17" s="31">
        <v>8515</v>
      </c>
      <c r="Q17" s="33">
        <f t="shared" si="7"/>
        <v>48.288552849869376</v>
      </c>
      <c r="R17" s="31" t="s">
        <v>189</v>
      </c>
      <c r="S17" s="31"/>
      <c r="T17" s="31"/>
      <c r="U17" s="31"/>
    </row>
    <row r="18" spans="1:21" ht="13.5">
      <c r="A18" s="54" t="s">
        <v>34</v>
      </c>
      <c r="B18" s="54" t="s">
        <v>55</v>
      </c>
      <c r="C18" s="55" t="s">
        <v>56</v>
      </c>
      <c r="D18" s="31">
        <f t="shared" si="0"/>
        <v>5797</v>
      </c>
      <c r="E18" s="32">
        <f t="shared" si="1"/>
        <v>560</v>
      </c>
      <c r="F18" s="33">
        <f t="shared" si="2"/>
        <v>9.660169052958427</v>
      </c>
      <c r="G18" s="31">
        <v>560</v>
      </c>
      <c r="H18" s="31">
        <v>0</v>
      </c>
      <c r="I18" s="32">
        <f t="shared" si="3"/>
        <v>5237</v>
      </c>
      <c r="J18" s="33">
        <f t="shared" si="4"/>
        <v>90.33983094704158</v>
      </c>
      <c r="K18" s="31">
        <v>0</v>
      </c>
      <c r="L18" s="33">
        <f t="shared" si="5"/>
        <v>0</v>
      </c>
      <c r="M18" s="31">
        <v>0</v>
      </c>
      <c r="N18" s="33">
        <f t="shared" si="6"/>
        <v>0</v>
      </c>
      <c r="O18" s="31">
        <v>5237</v>
      </c>
      <c r="P18" s="31">
        <v>596</v>
      </c>
      <c r="Q18" s="33">
        <f t="shared" si="7"/>
        <v>90.33983094704158</v>
      </c>
      <c r="R18" s="31"/>
      <c r="S18" s="31"/>
      <c r="T18" s="31"/>
      <c r="U18" s="31" t="s">
        <v>189</v>
      </c>
    </row>
    <row r="19" spans="1:21" ht="13.5">
      <c r="A19" s="54" t="s">
        <v>34</v>
      </c>
      <c r="B19" s="54" t="s">
        <v>57</v>
      </c>
      <c r="C19" s="55" t="s">
        <v>58</v>
      </c>
      <c r="D19" s="31">
        <f t="shared" si="0"/>
        <v>3528</v>
      </c>
      <c r="E19" s="32">
        <f t="shared" si="1"/>
        <v>634</v>
      </c>
      <c r="F19" s="33">
        <f t="shared" si="2"/>
        <v>17.970521541950113</v>
      </c>
      <c r="G19" s="31">
        <v>634</v>
      </c>
      <c r="H19" s="31">
        <v>0</v>
      </c>
      <c r="I19" s="32">
        <f t="shared" si="3"/>
        <v>2894</v>
      </c>
      <c r="J19" s="33">
        <f t="shared" si="4"/>
        <v>82.02947845804988</v>
      </c>
      <c r="K19" s="31">
        <v>0</v>
      </c>
      <c r="L19" s="33">
        <f t="shared" si="5"/>
        <v>0</v>
      </c>
      <c r="M19" s="31">
        <v>0</v>
      </c>
      <c r="N19" s="33">
        <f t="shared" si="6"/>
        <v>0</v>
      </c>
      <c r="O19" s="31">
        <v>2894</v>
      </c>
      <c r="P19" s="31">
        <v>637</v>
      </c>
      <c r="Q19" s="33">
        <f t="shared" si="7"/>
        <v>82.02947845804988</v>
      </c>
      <c r="R19" s="31" t="s">
        <v>189</v>
      </c>
      <c r="S19" s="31"/>
      <c r="T19" s="31"/>
      <c r="U19" s="31"/>
    </row>
    <row r="20" spans="1:21" ht="13.5">
      <c r="A20" s="54" t="s">
        <v>34</v>
      </c>
      <c r="B20" s="54" t="s">
        <v>59</v>
      </c>
      <c r="C20" s="55" t="s">
        <v>186</v>
      </c>
      <c r="D20" s="31">
        <f t="shared" si="0"/>
        <v>1960</v>
      </c>
      <c r="E20" s="32">
        <f t="shared" si="1"/>
        <v>231</v>
      </c>
      <c r="F20" s="33">
        <f t="shared" si="2"/>
        <v>11.785714285714285</v>
      </c>
      <c r="G20" s="31">
        <v>231</v>
      </c>
      <c r="H20" s="31">
        <v>0</v>
      </c>
      <c r="I20" s="32">
        <f t="shared" si="3"/>
        <v>1729</v>
      </c>
      <c r="J20" s="33">
        <f t="shared" si="4"/>
        <v>88.21428571428571</v>
      </c>
      <c r="K20" s="31">
        <v>0</v>
      </c>
      <c r="L20" s="33">
        <f t="shared" si="5"/>
        <v>0</v>
      </c>
      <c r="M20" s="31">
        <v>0</v>
      </c>
      <c r="N20" s="33">
        <f t="shared" si="6"/>
        <v>0</v>
      </c>
      <c r="O20" s="31">
        <v>1729</v>
      </c>
      <c r="P20" s="31">
        <v>69</v>
      </c>
      <c r="Q20" s="33">
        <f t="shared" si="7"/>
        <v>88.21428571428571</v>
      </c>
      <c r="R20" s="31"/>
      <c r="S20" s="31" t="s">
        <v>189</v>
      </c>
      <c r="T20" s="31"/>
      <c r="U20" s="31"/>
    </row>
    <row r="21" spans="1:21" ht="13.5">
      <c r="A21" s="54" t="s">
        <v>34</v>
      </c>
      <c r="B21" s="54" t="s">
        <v>60</v>
      </c>
      <c r="C21" s="55" t="s">
        <v>61</v>
      </c>
      <c r="D21" s="31">
        <f t="shared" si="0"/>
        <v>9589</v>
      </c>
      <c r="E21" s="32">
        <f t="shared" si="1"/>
        <v>1718</v>
      </c>
      <c r="F21" s="33">
        <f t="shared" si="2"/>
        <v>17.916362498696422</v>
      </c>
      <c r="G21" s="31">
        <v>1718</v>
      </c>
      <c r="H21" s="31">
        <v>0</v>
      </c>
      <c r="I21" s="32">
        <f t="shared" si="3"/>
        <v>7871</v>
      </c>
      <c r="J21" s="33">
        <f t="shared" si="4"/>
        <v>82.08363750130357</v>
      </c>
      <c r="K21" s="31">
        <v>0</v>
      </c>
      <c r="L21" s="33">
        <f t="shared" si="5"/>
        <v>0</v>
      </c>
      <c r="M21" s="31">
        <v>0</v>
      </c>
      <c r="N21" s="33">
        <f t="shared" si="6"/>
        <v>0</v>
      </c>
      <c r="O21" s="31">
        <v>7871</v>
      </c>
      <c r="P21" s="31">
        <v>4552</v>
      </c>
      <c r="Q21" s="33">
        <f t="shared" si="7"/>
        <v>82.08363750130357</v>
      </c>
      <c r="R21" s="31" t="s">
        <v>189</v>
      </c>
      <c r="S21" s="31"/>
      <c r="T21" s="31"/>
      <c r="U21" s="31"/>
    </row>
    <row r="22" spans="1:21" ht="13.5">
      <c r="A22" s="54" t="s">
        <v>34</v>
      </c>
      <c r="B22" s="54" t="s">
        <v>62</v>
      </c>
      <c r="C22" s="55" t="s">
        <v>63</v>
      </c>
      <c r="D22" s="31">
        <f t="shared" si="0"/>
        <v>14512</v>
      </c>
      <c r="E22" s="32">
        <f t="shared" si="1"/>
        <v>3335</v>
      </c>
      <c r="F22" s="33">
        <f t="shared" si="2"/>
        <v>22.980981256890846</v>
      </c>
      <c r="G22" s="31">
        <v>3335</v>
      </c>
      <c r="H22" s="31">
        <v>0</v>
      </c>
      <c r="I22" s="32">
        <f t="shared" si="3"/>
        <v>11177</v>
      </c>
      <c r="J22" s="33">
        <f t="shared" si="4"/>
        <v>77.01901874310914</v>
      </c>
      <c r="K22" s="31">
        <v>6420</v>
      </c>
      <c r="L22" s="33">
        <f t="shared" si="5"/>
        <v>44.23925027563396</v>
      </c>
      <c r="M22" s="31">
        <v>0</v>
      </c>
      <c r="N22" s="33">
        <f t="shared" si="6"/>
        <v>0</v>
      </c>
      <c r="O22" s="31">
        <v>4757</v>
      </c>
      <c r="P22" s="31">
        <v>2632</v>
      </c>
      <c r="Q22" s="33">
        <f t="shared" si="7"/>
        <v>32.77976846747519</v>
      </c>
      <c r="R22" s="31" t="s">
        <v>189</v>
      </c>
      <c r="S22" s="31"/>
      <c r="T22" s="31"/>
      <c r="U22" s="31"/>
    </row>
    <row r="23" spans="1:21" ht="13.5">
      <c r="A23" s="54" t="s">
        <v>34</v>
      </c>
      <c r="B23" s="54" t="s">
        <v>64</v>
      </c>
      <c r="C23" s="55" t="s">
        <v>65</v>
      </c>
      <c r="D23" s="31">
        <f t="shared" si="0"/>
        <v>10118</v>
      </c>
      <c r="E23" s="32">
        <f t="shared" si="1"/>
        <v>421</v>
      </c>
      <c r="F23" s="33">
        <f t="shared" si="2"/>
        <v>4.160901363905911</v>
      </c>
      <c r="G23" s="31">
        <v>421</v>
      </c>
      <c r="H23" s="31">
        <v>0</v>
      </c>
      <c r="I23" s="32">
        <f t="shared" si="3"/>
        <v>9697</v>
      </c>
      <c r="J23" s="33">
        <f t="shared" si="4"/>
        <v>95.83909863609409</v>
      </c>
      <c r="K23" s="31">
        <v>0</v>
      </c>
      <c r="L23" s="33">
        <f t="shared" si="5"/>
        <v>0</v>
      </c>
      <c r="M23" s="31">
        <v>0</v>
      </c>
      <c r="N23" s="33">
        <f t="shared" si="6"/>
        <v>0</v>
      </c>
      <c r="O23" s="31">
        <v>9697</v>
      </c>
      <c r="P23" s="31">
        <v>1211</v>
      </c>
      <c r="Q23" s="33">
        <f t="shared" si="7"/>
        <v>95.83909863609409</v>
      </c>
      <c r="R23" s="31" t="s">
        <v>189</v>
      </c>
      <c r="S23" s="31"/>
      <c r="T23" s="31"/>
      <c r="U23" s="31"/>
    </row>
    <row r="24" spans="1:21" ht="13.5">
      <c r="A24" s="54" t="s">
        <v>34</v>
      </c>
      <c r="B24" s="54" t="s">
        <v>66</v>
      </c>
      <c r="C24" s="55" t="s">
        <v>67</v>
      </c>
      <c r="D24" s="31">
        <f t="shared" si="0"/>
        <v>5276</v>
      </c>
      <c r="E24" s="32">
        <f t="shared" si="1"/>
        <v>200</v>
      </c>
      <c r="F24" s="33">
        <f t="shared" si="2"/>
        <v>3.790750568612585</v>
      </c>
      <c r="G24" s="31">
        <v>200</v>
      </c>
      <c r="H24" s="31">
        <v>0</v>
      </c>
      <c r="I24" s="32">
        <f t="shared" si="3"/>
        <v>5076</v>
      </c>
      <c r="J24" s="33">
        <f t="shared" si="4"/>
        <v>96.2092494313874</v>
      </c>
      <c r="K24" s="31">
        <v>0</v>
      </c>
      <c r="L24" s="33">
        <f t="shared" si="5"/>
        <v>0</v>
      </c>
      <c r="M24" s="31">
        <v>0</v>
      </c>
      <c r="N24" s="33">
        <f t="shared" si="6"/>
        <v>0</v>
      </c>
      <c r="O24" s="31">
        <v>5076</v>
      </c>
      <c r="P24" s="31">
        <v>4017</v>
      </c>
      <c r="Q24" s="33">
        <f t="shared" si="7"/>
        <v>96.2092494313874</v>
      </c>
      <c r="R24" s="31"/>
      <c r="S24" s="31"/>
      <c r="T24" s="31"/>
      <c r="U24" s="31" t="s">
        <v>189</v>
      </c>
    </row>
    <row r="25" spans="1:21" ht="13.5">
      <c r="A25" s="54" t="s">
        <v>34</v>
      </c>
      <c r="B25" s="54" t="s">
        <v>68</v>
      </c>
      <c r="C25" s="55" t="s">
        <v>69</v>
      </c>
      <c r="D25" s="31">
        <f t="shared" si="0"/>
        <v>10869</v>
      </c>
      <c r="E25" s="32">
        <f t="shared" si="1"/>
        <v>452</v>
      </c>
      <c r="F25" s="33">
        <f t="shared" si="2"/>
        <v>4.158616248044898</v>
      </c>
      <c r="G25" s="31">
        <v>452</v>
      </c>
      <c r="H25" s="31">
        <v>0</v>
      </c>
      <c r="I25" s="32">
        <f t="shared" si="3"/>
        <v>10417</v>
      </c>
      <c r="J25" s="33">
        <f t="shared" si="4"/>
        <v>95.8413837519551</v>
      </c>
      <c r="K25" s="31">
        <v>0</v>
      </c>
      <c r="L25" s="33">
        <f t="shared" si="5"/>
        <v>0</v>
      </c>
      <c r="M25" s="31">
        <v>0</v>
      </c>
      <c r="N25" s="33">
        <f t="shared" si="6"/>
        <v>0</v>
      </c>
      <c r="O25" s="31">
        <v>10417</v>
      </c>
      <c r="P25" s="31">
        <v>1260</v>
      </c>
      <c r="Q25" s="33">
        <f t="shared" si="7"/>
        <v>95.8413837519551</v>
      </c>
      <c r="R25" s="31" t="s">
        <v>189</v>
      </c>
      <c r="S25" s="31"/>
      <c r="T25" s="31"/>
      <c r="U25" s="31"/>
    </row>
    <row r="26" spans="1:21" ht="13.5">
      <c r="A26" s="54" t="s">
        <v>34</v>
      </c>
      <c r="B26" s="54" t="s">
        <v>70</v>
      </c>
      <c r="C26" s="55" t="s">
        <v>71</v>
      </c>
      <c r="D26" s="31">
        <f t="shared" si="0"/>
        <v>5330</v>
      </c>
      <c r="E26" s="32">
        <f t="shared" si="1"/>
        <v>110</v>
      </c>
      <c r="F26" s="33">
        <f t="shared" si="2"/>
        <v>2.0637898686679175</v>
      </c>
      <c r="G26" s="31">
        <v>100</v>
      </c>
      <c r="H26" s="31">
        <v>10</v>
      </c>
      <c r="I26" s="32">
        <f t="shared" si="3"/>
        <v>5220</v>
      </c>
      <c r="J26" s="33">
        <f t="shared" si="4"/>
        <v>97.93621013133207</v>
      </c>
      <c r="K26" s="31">
        <v>0</v>
      </c>
      <c r="L26" s="33">
        <f t="shared" si="5"/>
        <v>0</v>
      </c>
      <c r="M26" s="31">
        <v>0</v>
      </c>
      <c r="N26" s="33">
        <f t="shared" si="6"/>
        <v>0</v>
      </c>
      <c r="O26" s="31">
        <v>5220</v>
      </c>
      <c r="P26" s="31">
        <v>552</v>
      </c>
      <c r="Q26" s="33">
        <f t="shared" si="7"/>
        <v>97.93621013133207</v>
      </c>
      <c r="R26" s="31"/>
      <c r="S26" s="31"/>
      <c r="T26" s="31"/>
      <c r="U26" s="31" t="s">
        <v>189</v>
      </c>
    </row>
    <row r="27" spans="1:21" ht="13.5">
      <c r="A27" s="54" t="s">
        <v>34</v>
      </c>
      <c r="B27" s="54" t="s">
        <v>72</v>
      </c>
      <c r="C27" s="55" t="s">
        <v>73</v>
      </c>
      <c r="D27" s="31">
        <f t="shared" si="0"/>
        <v>13164</v>
      </c>
      <c r="E27" s="32">
        <f t="shared" si="1"/>
        <v>6109</v>
      </c>
      <c r="F27" s="33">
        <f t="shared" si="2"/>
        <v>46.406867213612884</v>
      </c>
      <c r="G27" s="31">
        <v>6109</v>
      </c>
      <c r="H27" s="31">
        <v>0</v>
      </c>
      <c r="I27" s="32">
        <f t="shared" si="3"/>
        <v>7055</v>
      </c>
      <c r="J27" s="33">
        <f t="shared" si="4"/>
        <v>53.59313278638712</v>
      </c>
      <c r="K27" s="31">
        <v>1369</v>
      </c>
      <c r="L27" s="33">
        <f t="shared" si="5"/>
        <v>10.399574597386813</v>
      </c>
      <c r="M27" s="31">
        <v>0</v>
      </c>
      <c r="N27" s="33">
        <f t="shared" si="6"/>
        <v>0</v>
      </c>
      <c r="O27" s="31">
        <v>5686</v>
      </c>
      <c r="P27" s="31">
        <v>150</v>
      </c>
      <c r="Q27" s="33">
        <f t="shared" si="7"/>
        <v>43.1935581890003</v>
      </c>
      <c r="R27" s="31" t="s">
        <v>189</v>
      </c>
      <c r="S27" s="31"/>
      <c r="T27" s="31"/>
      <c r="U27" s="31"/>
    </row>
    <row r="28" spans="1:21" ht="13.5">
      <c r="A28" s="54" t="s">
        <v>34</v>
      </c>
      <c r="B28" s="54" t="s">
        <v>74</v>
      </c>
      <c r="C28" s="55" t="s">
        <v>75</v>
      </c>
      <c r="D28" s="31">
        <f t="shared" si="0"/>
        <v>14464</v>
      </c>
      <c r="E28" s="32">
        <f t="shared" si="1"/>
        <v>2564</v>
      </c>
      <c r="F28" s="33">
        <f t="shared" si="2"/>
        <v>17.726769911504427</v>
      </c>
      <c r="G28" s="31">
        <v>2564</v>
      </c>
      <c r="H28" s="31">
        <v>0</v>
      </c>
      <c r="I28" s="32">
        <f t="shared" si="3"/>
        <v>11900</v>
      </c>
      <c r="J28" s="33">
        <f t="shared" si="4"/>
        <v>82.27323008849558</v>
      </c>
      <c r="K28" s="31">
        <v>2350</v>
      </c>
      <c r="L28" s="33">
        <f t="shared" si="5"/>
        <v>16.247234513274336</v>
      </c>
      <c r="M28" s="31">
        <v>0</v>
      </c>
      <c r="N28" s="33">
        <f t="shared" si="6"/>
        <v>0</v>
      </c>
      <c r="O28" s="31">
        <v>9550</v>
      </c>
      <c r="P28" s="31">
        <v>4178</v>
      </c>
      <c r="Q28" s="33">
        <f t="shared" si="7"/>
        <v>66.02599557522124</v>
      </c>
      <c r="R28" s="31" t="s">
        <v>189</v>
      </c>
      <c r="S28" s="31"/>
      <c r="T28" s="31"/>
      <c r="U28" s="31"/>
    </row>
    <row r="29" spans="1:21" ht="13.5">
      <c r="A29" s="54" t="s">
        <v>34</v>
      </c>
      <c r="B29" s="54" t="s">
        <v>76</v>
      </c>
      <c r="C29" s="55" t="s">
        <v>77</v>
      </c>
      <c r="D29" s="31">
        <f t="shared" si="0"/>
        <v>38141</v>
      </c>
      <c r="E29" s="32">
        <f t="shared" si="1"/>
        <v>5025</v>
      </c>
      <c r="F29" s="33">
        <f t="shared" si="2"/>
        <v>13.174798772973965</v>
      </c>
      <c r="G29" s="31">
        <v>5025</v>
      </c>
      <c r="H29" s="31">
        <v>0</v>
      </c>
      <c r="I29" s="32">
        <f t="shared" si="3"/>
        <v>33116</v>
      </c>
      <c r="J29" s="33">
        <f t="shared" si="4"/>
        <v>86.82520122702604</v>
      </c>
      <c r="K29" s="31">
        <v>2693</v>
      </c>
      <c r="L29" s="33">
        <f t="shared" si="5"/>
        <v>7.060643402113212</v>
      </c>
      <c r="M29" s="31">
        <v>0</v>
      </c>
      <c r="N29" s="33">
        <f t="shared" si="6"/>
        <v>0</v>
      </c>
      <c r="O29" s="31">
        <v>30423</v>
      </c>
      <c r="P29" s="31">
        <v>7482</v>
      </c>
      <c r="Q29" s="33">
        <f t="shared" si="7"/>
        <v>79.76455782491281</v>
      </c>
      <c r="R29" s="31" t="s">
        <v>189</v>
      </c>
      <c r="S29" s="31"/>
      <c r="T29" s="31"/>
      <c r="U29" s="31"/>
    </row>
    <row r="30" spans="1:21" ht="13.5">
      <c r="A30" s="54" t="s">
        <v>34</v>
      </c>
      <c r="B30" s="54" t="s">
        <v>78</v>
      </c>
      <c r="C30" s="55" t="s">
        <v>79</v>
      </c>
      <c r="D30" s="31">
        <f t="shared" si="0"/>
        <v>13859</v>
      </c>
      <c r="E30" s="32">
        <f t="shared" si="1"/>
        <v>56</v>
      </c>
      <c r="F30" s="33">
        <f t="shared" si="2"/>
        <v>0.4040695576881449</v>
      </c>
      <c r="G30" s="31">
        <v>56</v>
      </c>
      <c r="H30" s="31">
        <v>0</v>
      </c>
      <c r="I30" s="32">
        <f t="shared" si="3"/>
        <v>13803</v>
      </c>
      <c r="J30" s="33">
        <f t="shared" si="4"/>
        <v>99.59593044231185</v>
      </c>
      <c r="K30" s="31">
        <v>13779</v>
      </c>
      <c r="L30" s="33">
        <f t="shared" si="5"/>
        <v>99.42275777473122</v>
      </c>
      <c r="M30" s="31">
        <v>0</v>
      </c>
      <c r="N30" s="33">
        <f t="shared" si="6"/>
        <v>0</v>
      </c>
      <c r="O30" s="31">
        <v>24</v>
      </c>
      <c r="P30" s="31">
        <v>70</v>
      </c>
      <c r="Q30" s="33">
        <f t="shared" si="7"/>
        <v>0.17317266758063352</v>
      </c>
      <c r="R30" s="31" t="s">
        <v>189</v>
      </c>
      <c r="S30" s="31"/>
      <c r="T30" s="31"/>
      <c r="U30" s="31"/>
    </row>
    <row r="31" spans="1:21" ht="13.5">
      <c r="A31" s="54" t="s">
        <v>34</v>
      </c>
      <c r="B31" s="54" t="s">
        <v>80</v>
      </c>
      <c r="C31" s="55" t="s">
        <v>81</v>
      </c>
      <c r="D31" s="31">
        <f t="shared" si="0"/>
        <v>27001</v>
      </c>
      <c r="E31" s="32">
        <f t="shared" si="1"/>
        <v>519</v>
      </c>
      <c r="F31" s="33">
        <f aca="true" t="shared" si="8" ref="F31:F59">E31/D31*100</f>
        <v>1.92215103144328</v>
      </c>
      <c r="G31" s="31">
        <v>519</v>
      </c>
      <c r="H31" s="31">
        <v>0</v>
      </c>
      <c r="I31" s="32">
        <f t="shared" si="3"/>
        <v>26482</v>
      </c>
      <c r="J31" s="33">
        <f aca="true" t="shared" si="9" ref="J31:J59">I31/D31*100</f>
        <v>98.07784896855672</v>
      </c>
      <c r="K31" s="31">
        <v>25261</v>
      </c>
      <c r="L31" s="33">
        <f aca="true" t="shared" si="10" ref="L31:L59">K31/D31*100</f>
        <v>93.55579422984334</v>
      </c>
      <c r="M31" s="31">
        <v>0</v>
      </c>
      <c r="N31" s="33">
        <f aca="true" t="shared" si="11" ref="N31:N59">M31/D31*100</f>
        <v>0</v>
      </c>
      <c r="O31" s="31">
        <v>1221</v>
      </c>
      <c r="P31" s="31">
        <v>1740</v>
      </c>
      <c r="Q31" s="33">
        <f aca="true" t="shared" si="12" ref="Q31:Q59">O31/D31*100</f>
        <v>4.522054738713381</v>
      </c>
      <c r="R31" s="31" t="s">
        <v>189</v>
      </c>
      <c r="S31" s="31"/>
      <c r="T31" s="31"/>
      <c r="U31" s="31"/>
    </row>
    <row r="32" spans="1:21" ht="13.5">
      <c r="A32" s="54" t="s">
        <v>34</v>
      </c>
      <c r="B32" s="54" t="s">
        <v>82</v>
      </c>
      <c r="C32" s="55" t="s">
        <v>83</v>
      </c>
      <c r="D32" s="31">
        <f t="shared" si="0"/>
        <v>16317</v>
      </c>
      <c r="E32" s="32">
        <f t="shared" si="1"/>
        <v>780</v>
      </c>
      <c r="F32" s="33">
        <f t="shared" si="8"/>
        <v>4.780290494576208</v>
      </c>
      <c r="G32" s="31">
        <v>780</v>
      </c>
      <c r="H32" s="31">
        <v>0</v>
      </c>
      <c r="I32" s="32">
        <f t="shared" si="3"/>
        <v>15537</v>
      </c>
      <c r="J32" s="33">
        <f t="shared" si="9"/>
        <v>95.2197095054238</v>
      </c>
      <c r="K32" s="31">
        <v>1703</v>
      </c>
      <c r="L32" s="33">
        <f t="shared" si="10"/>
        <v>10.436967579824723</v>
      </c>
      <c r="M32" s="31">
        <v>0</v>
      </c>
      <c r="N32" s="33">
        <f t="shared" si="11"/>
        <v>0</v>
      </c>
      <c r="O32" s="31">
        <v>13834</v>
      </c>
      <c r="P32" s="31">
        <v>1790</v>
      </c>
      <c r="Q32" s="33">
        <f t="shared" si="12"/>
        <v>84.78274192559907</v>
      </c>
      <c r="R32" s="31"/>
      <c r="S32" s="31" t="s">
        <v>189</v>
      </c>
      <c r="T32" s="31"/>
      <c r="U32" s="31"/>
    </row>
    <row r="33" spans="1:21" ht="13.5">
      <c r="A33" s="54" t="s">
        <v>34</v>
      </c>
      <c r="B33" s="54" t="s">
        <v>84</v>
      </c>
      <c r="C33" s="55" t="s">
        <v>85</v>
      </c>
      <c r="D33" s="31">
        <f t="shared" si="0"/>
        <v>15531</v>
      </c>
      <c r="E33" s="32">
        <f t="shared" si="1"/>
        <v>1169</v>
      </c>
      <c r="F33" s="33">
        <f t="shared" si="8"/>
        <v>7.526881720430108</v>
      </c>
      <c r="G33" s="31">
        <v>1169</v>
      </c>
      <c r="H33" s="31">
        <v>0</v>
      </c>
      <c r="I33" s="32">
        <f t="shared" si="3"/>
        <v>14362</v>
      </c>
      <c r="J33" s="33">
        <f t="shared" si="9"/>
        <v>92.47311827956989</v>
      </c>
      <c r="K33" s="31">
        <v>231</v>
      </c>
      <c r="L33" s="33">
        <f t="shared" si="10"/>
        <v>1.4873478848754105</v>
      </c>
      <c r="M33" s="31">
        <v>0</v>
      </c>
      <c r="N33" s="33">
        <f t="shared" si="11"/>
        <v>0</v>
      </c>
      <c r="O33" s="31">
        <v>14131</v>
      </c>
      <c r="P33" s="31">
        <v>4135</v>
      </c>
      <c r="Q33" s="33">
        <f t="shared" si="12"/>
        <v>90.98577039469448</v>
      </c>
      <c r="R33" s="31" t="s">
        <v>189</v>
      </c>
      <c r="S33" s="31"/>
      <c r="T33" s="31"/>
      <c r="U33" s="31"/>
    </row>
    <row r="34" spans="1:21" ht="13.5">
      <c r="A34" s="54" t="s">
        <v>34</v>
      </c>
      <c r="B34" s="54" t="s">
        <v>86</v>
      </c>
      <c r="C34" s="55" t="s">
        <v>87</v>
      </c>
      <c r="D34" s="31">
        <f t="shared" si="0"/>
        <v>33555</v>
      </c>
      <c r="E34" s="32">
        <f t="shared" si="1"/>
        <v>627</v>
      </c>
      <c r="F34" s="33">
        <f t="shared" si="8"/>
        <v>1.868573983012964</v>
      </c>
      <c r="G34" s="31">
        <v>627</v>
      </c>
      <c r="H34" s="31">
        <v>0</v>
      </c>
      <c r="I34" s="32">
        <f t="shared" si="3"/>
        <v>32928</v>
      </c>
      <c r="J34" s="33">
        <f t="shared" si="9"/>
        <v>98.13142601698704</v>
      </c>
      <c r="K34" s="31">
        <v>1198</v>
      </c>
      <c r="L34" s="33">
        <f t="shared" si="10"/>
        <v>3.5702577857249294</v>
      </c>
      <c r="M34" s="31">
        <v>0</v>
      </c>
      <c r="N34" s="33">
        <f t="shared" si="11"/>
        <v>0</v>
      </c>
      <c r="O34" s="31">
        <v>31730</v>
      </c>
      <c r="P34" s="31">
        <v>7346</v>
      </c>
      <c r="Q34" s="33">
        <f t="shared" si="12"/>
        <v>94.5611682312621</v>
      </c>
      <c r="R34" s="31" t="s">
        <v>189</v>
      </c>
      <c r="S34" s="31"/>
      <c r="T34" s="31"/>
      <c r="U34" s="31"/>
    </row>
    <row r="35" spans="1:21" ht="13.5">
      <c r="A35" s="54" t="s">
        <v>34</v>
      </c>
      <c r="B35" s="54" t="s">
        <v>88</v>
      </c>
      <c r="C35" s="55" t="s">
        <v>89</v>
      </c>
      <c r="D35" s="31">
        <f t="shared" si="0"/>
        <v>17716</v>
      </c>
      <c r="E35" s="32">
        <f t="shared" si="1"/>
        <v>265</v>
      </c>
      <c r="F35" s="33">
        <f t="shared" si="8"/>
        <v>1.4958229848724316</v>
      </c>
      <c r="G35" s="31">
        <v>265</v>
      </c>
      <c r="H35" s="31">
        <v>0</v>
      </c>
      <c r="I35" s="32">
        <f t="shared" si="3"/>
        <v>17451</v>
      </c>
      <c r="J35" s="33">
        <f t="shared" si="9"/>
        <v>98.50417701512757</v>
      </c>
      <c r="K35" s="31">
        <v>0</v>
      </c>
      <c r="L35" s="33">
        <f t="shared" si="10"/>
        <v>0</v>
      </c>
      <c r="M35" s="31">
        <v>0</v>
      </c>
      <c r="N35" s="33">
        <f t="shared" si="11"/>
        <v>0</v>
      </c>
      <c r="O35" s="31">
        <v>17451</v>
      </c>
      <c r="P35" s="31">
        <v>4294</v>
      </c>
      <c r="Q35" s="33">
        <f t="shared" si="12"/>
        <v>98.50417701512757</v>
      </c>
      <c r="R35" s="31" t="s">
        <v>189</v>
      </c>
      <c r="S35" s="31"/>
      <c r="T35" s="31"/>
      <c r="U35" s="31"/>
    </row>
    <row r="36" spans="1:21" ht="13.5">
      <c r="A36" s="54" t="s">
        <v>34</v>
      </c>
      <c r="B36" s="54" t="s">
        <v>90</v>
      </c>
      <c r="C36" s="55" t="s">
        <v>91</v>
      </c>
      <c r="D36" s="31">
        <f t="shared" si="0"/>
        <v>8473</v>
      </c>
      <c r="E36" s="32">
        <f t="shared" si="1"/>
        <v>137</v>
      </c>
      <c r="F36" s="33">
        <f t="shared" si="8"/>
        <v>1.6169007435382983</v>
      </c>
      <c r="G36" s="31">
        <v>137</v>
      </c>
      <c r="H36" s="31">
        <v>0</v>
      </c>
      <c r="I36" s="32">
        <f t="shared" si="3"/>
        <v>8336</v>
      </c>
      <c r="J36" s="33">
        <f t="shared" si="9"/>
        <v>98.3830992564617</v>
      </c>
      <c r="K36" s="31">
        <v>0</v>
      </c>
      <c r="L36" s="33">
        <f t="shared" si="10"/>
        <v>0</v>
      </c>
      <c r="M36" s="31">
        <v>0</v>
      </c>
      <c r="N36" s="33">
        <f t="shared" si="11"/>
        <v>0</v>
      </c>
      <c r="O36" s="31">
        <v>8336</v>
      </c>
      <c r="P36" s="31">
        <v>1303</v>
      </c>
      <c r="Q36" s="33">
        <f t="shared" si="12"/>
        <v>98.3830992564617</v>
      </c>
      <c r="R36" s="31" t="s">
        <v>189</v>
      </c>
      <c r="S36" s="31"/>
      <c r="T36" s="31"/>
      <c r="U36" s="31"/>
    </row>
    <row r="37" spans="1:21" ht="13.5">
      <c r="A37" s="54" t="s">
        <v>34</v>
      </c>
      <c r="B37" s="54" t="s">
        <v>92</v>
      </c>
      <c r="C37" s="55" t="s">
        <v>93</v>
      </c>
      <c r="D37" s="31">
        <f t="shared" si="0"/>
        <v>11149</v>
      </c>
      <c r="E37" s="32">
        <f t="shared" si="1"/>
        <v>399</v>
      </c>
      <c r="F37" s="33">
        <f t="shared" si="8"/>
        <v>3.5787963046013096</v>
      </c>
      <c r="G37" s="31">
        <v>399</v>
      </c>
      <c r="H37" s="31">
        <v>0</v>
      </c>
      <c r="I37" s="32">
        <f t="shared" si="3"/>
        <v>10750</v>
      </c>
      <c r="J37" s="33">
        <f t="shared" si="9"/>
        <v>96.42120369539869</v>
      </c>
      <c r="K37" s="31">
        <v>0</v>
      </c>
      <c r="L37" s="33">
        <f t="shared" si="10"/>
        <v>0</v>
      </c>
      <c r="M37" s="31">
        <v>0</v>
      </c>
      <c r="N37" s="33">
        <f t="shared" si="11"/>
        <v>0</v>
      </c>
      <c r="O37" s="31">
        <v>10750</v>
      </c>
      <c r="P37" s="31">
        <v>4246</v>
      </c>
      <c r="Q37" s="33">
        <f t="shared" si="12"/>
        <v>96.42120369539869</v>
      </c>
      <c r="R37" s="31" t="s">
        <v>189</v>
      </c>
      <c r="S37" s="31"/>
      <c r="T37" s="31"/>
      <c r="U37" s="31"/>
    </row>
    <row r="38" spans="1:21" ht="13.5">
      <c r="A38" s="54" t="s">
        <v>34</v>
      </c>
      <c r="B38" s="54" t="s">
        <v>94</v>
      </c>
      <c r="C38" s="55" t="s">
        <v>95</v>
      </c>
      <c r="D38" s="31">
        <f t="shared" si="0"/>
        <v>5834</v>
      </c>
      <c r="E38" s="32">
        <f t="shared" si="1"/>
        <v>301</v>
      </c>
      <c r="F38" s="33">
        <f t="shared" si="8"/>
        <v>5.159410353102502</v>
      </c>
      <c r="G38" s="31">
        <v>301</v>
      </c>
      <c r="H38" s="31">
        <v>0</v>
      </c>
      <c r="I38" s="32">
        <f t="shared" si="3"/>
        <v>5533</v>
      </c>
      <c r="J38" s="33">
        <f t="shared" si="9"/>
        <v>94.8405896468975</v>
      </c>
      <c r="K38" s="31">
        <v>0</v>
      </c>
      <c r="L38" s="33">
        <f t="shared" si="10"/>
        <v>0</v>
      </c>
      <c r="M38" s="31">
        <v>0</v>
      </c>
      <c r="N38" s="33">
        <f t="shared" si="11"/>
        <v>0</v>
      </c>
      <c r="O38" s="31">
        <v>5533</v>
      </c>
      <c r="P38" s="31">
        <v>608</v>
      </c>
      <c r="Q38" s="33">
        <f t="shared" si="12"/>
        <v>94.8405896468975</v>
      </c>
      <c r="R38" s="31" t="s">
        <v>189</v>
      </c>
      <c r="S38" s="31"/>
      <c r="T38" s="31"/>
      <c r="U38" s="31"/>
    </row>
    <row r="39" spans="1:21" ht="13.5">
      <c r="A39" s="54" t="s">
        <v>34</v>
      </c>
      <c r="B39" s="54" t="s">
        <v>96</v>
      </c>
      <c r="C39" s="55" t="s">
        <v>97</v>
      </c>
      <c r="D39" s="31">
        <f t="shared" si="0"/>
        <v>11657</v>
      </c>
      <c r="E39" s="32">
        <f t="shared" si="1"/>
        <v>1329</v>
      </c>
      <c r="F39" s="33">
        <f t="shared" si="8"/>
        <v>11.40087501072317</v>
      </c>
      <c r="G39" s="31">
        <v>1329</v>
      </c>
      <c r="H39" s="31">
        <v>0</v>
      </c>
      <c r="I39" s="32">
        <f t="shared" si="3"/>
        <v>10328</v>
      </c>
      <c r="J39" s="33">
        <f t="shared" si="9"/>
        <v>88.59912498927683</v>
      </c>
      <c r="K39" s="31">
        <v>0</v>
      </c>
      <c r="L39" s="33">
        <f t="shared" si="10"/>
        <v>0</v>
      </c>
      <c r="M39" s="31">
        <v>0</v>
      </c>
      <c r="N39" s="33">
        <f t="shared" si="11"/>
        <v>0</v>
      </c>
      <c r="O39" s="31">
        <v>10328</v>
      </c>
      <c r="P39" s="31">
        <v>3462</v>
      </c>
      <c r="Q39" s="33">
        <f t="shared" si="12"/>
        <v>88.59912498927683</v>
      </c>
      <c r="R39" s="31" t="s">
        <v>189</v>
      </c>
      <c r="S39" s="31"/>
      <c r="T39" s="31"/>
      <c r="U39" s="31"/>
    </row>
    <row r="40" spans="1:21" ht="13.5">
      <c r="A40" s="54" t="s">
        <v>34</v>
      </c>
      <c r="B40" s="54" t="s">
        <v>98</v>
      </c>
      <c r="C40" s="55" t="s">
        <v>99</v>
      </c>
      <c r="D40" s="31">
        <f t="shared" si="0"/>
        <v>15639</v>
      </c>
      <c r="E40" s="32">
        <f t="shared" si="1"/>
        <v>593</v>
      </c>
      <c r="F40" s="33">
        <f t="shared" si="8"/>
        <v>3.791802544919752</v>
      </c>
      <c r="G40" s="31">
        <v>593</v>
      </c>
      <c r="H40" s="31">
        <v>0</v>
      </c>
      <c r="I40" s="32">
        <f t="shared" si="3"/>
        <v>15046</v>
      </c>
      <c r="J40" s="33">
        <f t="shared" si="9"/>
        <v>96.20819745508025</v>
      </c>
      <c r="K40" s="31">
        <v>2570</v>
      </c>
      <c r="L40" s="33">
        <f t="shared" si="10"/>
        <v>16.433275784896733</v>
      </c>
      <c r="M40" s="31">
        <v>0</v>
      </c>
      <c r="N40" s="33">
        <f t="shared" si="11"/>
        <v>0</v>
      </c>
      <c r="O40" s="31">
        <v>12476</v>
      </c>
      <c r="P40" s="31">
        <v>348</v>
      </c>
      <c r="Q40" s="33">
        <f t="shared" si="12"/>
        <v>79.77492167018352</v>
      </c>
      <c r="R40" s="31" t="s">
        <v>189</v>
      </c>
      <c r="S40" s="31"/>
      <c r="T40" s="31"/>
      <c r="U40" s="31"/>
    </row>
    <row r="41" spans="1:21" ht="13.5">
      <c r="A41" s="54" t="s">
        <v>34</v>
      </c>
      <c r="B41" s="54" t="s">
        <v>100</v>
      </c>
      <c r="C41" s="55" t="s">
        <v>188</v>
      </c>
      <c r="D41" s="31">
        <f t="shared" si="0"/>
        <v>12285</v>
      </c>
      <c r="E41" s="32">
        <f t="shared" si="1"/>
        <v>450</v>
      </c>
      <c r="F41" s="33">
        <f t="shared" si="8"/>
        <v>3.6630036630036633</v>
      </c>
      <c r="G41" s="31">
        <v>450</v>
      </c>
      <c r="H41" s="31">
        <v>0</v>
      </c>
      <c r="I41" s="32">
        <f t="shared" si="3"/>
        <v>11835</v>
      </c>
      <c r="J41" s="33">
        <f t="shared" si="9"/>
        <v>96.33699633699634</v>
      </c>
      <c r="K41" s="31">
        <v>0</v>
      </c>
      <c r="L41" s="33">
        <f t="shared" si="10"/>
        <v>0</v>
      </c>
      <c r="M41" s="31">
        <v>0</v>
      </c>
      <c r="N41" s="33">
        <f t="shared" si="11"/>
        <v>0</v>
      </c>
      <c r="O41" s="31">
        <v>11835</v>
      </c>
      <c r="P41" s="31">
        <v>4851</v>
      </c>
      <c r="Q41" s="33">
        <f t="shared" si="12"/>
        <v>96.33699633699634</v>
      </c>
      <c r="R41" s="31" t="s">
        <v>189</v>
      </c>
      <c r="S41" s="31"/>
      <c r="T41" s="31"/>
      <c r="U41" s="31"/>
    </row>
    <row r="42" spans="1:21" ht="13.5">
      <c r="A42" s="54" t="s">
        <v>34</v>
      </c>
      <c r="B42" s="54" t="s">
        <v>101</v>
      </c>
      <c r="C42" s="55" t="s">
        <v>102</v>
      </c>
      <c r="D42" s="31">
        <f t="shared" si="0"/>
        <v>32974</v>
      </c>
      <c r="E42" s="32">
        <f t="shared" si="1"/>
        <v>337</v>
      </c>
      <c r="F42" s="33">
        <f t="shared" si="8"/>
        <v>1.0220173470006673</v>
      </c>
      <c r="G42" s="31">
        <v>337</v>
      </c>
      <c r="H42" s="31">
        <v>0</v>
      </c>
      <c r="I42" s="32">
        <f t="shared" si="3"/>
        <v>32637</v>
      </c>
      <c r="J42" s="33">
        <f t="shared" si="9"/>
        <v>98.97798265299933</v>
      </c>
      <c r="K42" s="31">
        <v>10810</v>
      </c>
      <c r="L42" s="33">
        <f t="shared" si="10"/>
        <v>32.783405107054044</v>
      </c>
      <c r="M42" s="31">
        <v>0</v>
      </c>
      <c r="N42" s="33">
        <f t="shared" si="11"/>
        <v>0</v>
      </c>
      <c r="O42" s="31">
        <v>21827</v>
      </c>
      <c r="P42" s="31">
        <v>6097</v>
      </c>
      <c r="Q42" s="33">
        <f t="shared" si="12"/>
        <v>66.1945775459453</v>
      </c>
      <c r="R42" s="31" t="s">
        <v>189</v>
      </c>
      <c r="S42" s="31"/>
      <c r="T42" s="31"/>
      <c r="U42" s="31"/>
    </row>
    <row r="43" spans="1:21" ht="13.5">
      <c r="A43" s="54" t="s">
        <v>34</v>
      </c>
      <c r="B43" s="54" t="s">
        <v>103</v>
      </c>
      <c r="C43" s="55" t="s">
        <v>104</v>
      </c>
      <c r="D43" s="31">
        <f t="shared" si="0"/>
        <v>750</v>
      </c>
      <c r="E43" s="32">
        <f t="shared" si="1"/>
        <v>36</v>
      </c>
      <c r="F43" s="33">
        <f t="shared" si="8"/>
        <v>4.8</v>
      </c>
      <c r="G43" s="31">
        <v>36</v>
      </c>
      <c r="H43" s="31">
        <v>0</v>
      </c>
      <c r="I43" s="32">
        <f t="shared" si="3"/>
        <v>714</v>
      </c>
      <c r="J43" s="33">
        <f t="shared" si="9"/>
        <v>95.19999999999999</v>
      </c>
      <c r="K43" s="31">
        <v>215</v>
      </c>
      <c r="L43" s="33">
        <f t="shared" si="10"/>
        <v>28.666666666666668</v>
      </c>
      <c r="M43" s="31">
        <v>0</v>
      </c>
      <c r="N43" s="33">
        <f t="shared" si="11"/>
        <v>0</v>
      </c>
      <c r="O43" s="31">
        <v>499</v>
      </c>
      <c r="P43" s="31">
        <v>137</v>
      </c>
      <c r="Q43" s="33">
        <f t="shared" si="12"/>
        <v>66.53333333333333</v>
      </c>
      <c r="R43" s="31" t="s">
        <v>189</v>
      </c>
      <c r="S43" s="31"/>
      <c r="T43" s="31"/>
      <c r="U43" s="31"/>
    </row>
    <row r="44" spans="1:21" ht="13.5">
      <c r="A44" s="54" t="s">
        <v>34</v>
      </c>
      <c r="B44" s="54" t="s">
        <v>105</v>
      </c>
      <c r="C44" s="55" t="s">
        <v>106</v>
      </c>
      <c r="D44" s="31">
        <f t="shared" si="0"/>
        <v>1078</v>
      </c>
      <c r="E44" s="32">
        <f t="shared" si="1"/>
        <v>376</v>
      </c>
      <c r="F44" s="33">
        <f t="shared" si="8"/>
        <v>34.87940630797773</v>
      </c>
      <c r="G44" s="31">
        <v>376</v>
      </c>
      <c r="H44" s="31">
        <v>0</v>
      </c>
      <c r="I44" s="32">
        <f t="shared" si="3"/>
        <v>702</v>
      </c>
      <c r="J44" s="33">
        <f t="shared" si="9"/>
        <v>65.12059369202227</v>
      </c>
      <c r="K44" s="31">
        <v>490</v>
      </c>
      <c r="L44" s="33">
        <f t="shared" si="10"/>
        <v>45.45454545454545</v>
      </c>
      <c r="M44" s="31">
        <v>0</v>
      </c>
      <c r="N44" s="33">
        <f t="shared" si="11"/>
        <v>0</v>
      </c>
      <c r="O44" s="31">
        <v>212</v>
      </c>
      <c r="P44" s="31">
        <v>212</v>
      </c>
      <c r="Q44" s="33">
        <f t="shared" si="12"/>
        <v>19.666048237476808</v>
      </c>
      <c r="R44" s="31" t="s">
        <v>189</v>
      </c>
      <c r="S44" s="31"/>
      <c r="T44" s="31"/>
      <c r="U44" s="31"/>
    </row>
    <row r="45" spans="1:21" ht="13.5">
      <c r="A45" s="54" t="s">
        <v>34</v>
      </c>
      <c r="B45" s="54" t="s">
        <v>107</v>
      </c>
      <c r="C45" s="55" t="s">
        <v>108</v>
      </c>
      <c r="D45" s="31">
        <f t="shared" si="0"/>
        <v>923</v>
      </c>
      <c r="E45" s="32">
        <f t="shared" si="1"/>
        <v>400</v>
      </c>
      <c r="F45" s="33">
        <f t="shared" si="8"/>
        <v>43.33694474539545</v>
      </c>
      <c r="G45" s="31">
        <v>400</v>
      </c>
      <c r="H45" s="31">
        <v>0</v>
      </c>
      <c r="I45" s="32">
        <f t="shared" si="3"/>
        <v>523</v>
      </c>
      <c r="J45" s="33">
        <f t="shared" si="9"/>
        <v>56.66305525460456</v>
      </c>
      <c r="K45" s="31">
        <v>0</v>
      </c>
      <c r="L45" s="33">
        <f t="shared" si="10"/>
        <v>0</v>
      </c>
      <c r="M45" s="31">
        <v>0</v>
      </c>
      <c r="N45" s="33">
        <f t="shared" si="11"/>
        <v>0</v>
      </c>
      <c r="O45" s="31">
        <v>523</v>
      </c>
      <c r="P45" s="31">
        <v>523</v>
      </c>
      <c r="Q45" s="33">
        <f t="shared" si="12"/>
        <v>56.66305525460456</v>
      </c>
      <c r="R45" s="31"/>
      <c r="S45" s="31" t="s">
        <v>189</v>
      </c>
      <c r="T45" s="31"/>
      <c r="U45" s="31"/>
    </row>
    <row r="46" spans="1:21" ht="13.5">
      <c r="A46" s="54" t="s">
        <v>34</v>
      </c>
      <c r="B46" s="54" t="s">
        <v>109</v>
      </c>
      <c r="C46" s="55" t="s">
        <v>110</v>
      </c>
      <c r="D46" s="31">
        <f t="shared" si="0"/>
        <v>471</v>
      </c>
      <c r="E46" s="32">
        <f t="shared" si="1"/>
        <v>0</v>
      </c>
      <c r="F46" s="33">
        <f t="shared" si="8"/>
        <v>0</v>
      </c>
      <c r="G46" s="31">
        <v>0</v>
      </c>
      <c r="H46" s="31">
        <v>0</v>
      </c>
      <c r="I46" s="32">
        <f t="shared" si="3"/>
        <v>471</v>
      </c>
      <c r="J46" s="33">
        <f t="shared" si="9"/>
        <v>100</v>
      </c>
      <c r="K46" s="31">
        <v>0</v>
      </c>
      <c r="L46" s="33">
        <f t="shared" si="10"/>
        <v>0</v>
      </c>
      <c r="M46" s="31">
        <v>0</v>
      </c>
      <c r="N46" s="33">
        <f t="shared" si="11"/>
        <v>0</v>
      </c>
      <c r="O46" s="31">
        <v>471</v>
      </c>
      <c r="P46" s="31">
        <v>471</v>
      </c>
      <c r="Q46" s="33">
        <f t="shared" si="12"/>
        <v>100</v>
      </c>
      <c r="R46" s="31"/>
      <c r="S46" s="31"/>
      <c r="T46" s="31"/>
      <c r="U46" s="31" t="s">
        <v>189</v>
      </c>
    </row>
    <row r="47" spans="1:21" ht="13.5">
      <c r="A47" s="54" t="s">
        <v>34</v>
      </c>
      <c r="B47" s="54" t="s">
        <v>111</v>
      </c>
      <c r="C47" s="55" t="s">
        <v>112</v>
      </c>
      <c r="D47" s="31">
        <f t="shared" si="0"/>
        <v>1340</v>
      </c>
      <c r="E47" s="32">
        <f t="shared" si="1"/>
        <v>701</v>
      </c>
      <c r="F47" s="33">
        <f t="shared" si="8"/>
        <v>52.3134328358209</v>
      </c>
      <c r="G47" s="31">
        <v>701</v>
      </c>
      <c r="H47" s="31">
        <v>0</v>
      </c>
      <c r="I47" s="32">
        <f t="shared" si="3"/>
        <v>639</v>
      </c>
      <c r="J47" s="33">
        <f t="shared" si="9"/>
        <v>47.6865671641791</v>
      </c>
      <c r="K47" s="31">
        <v>0</v>
      </c>
      <c r="L47" s="33">
        <f t="shared" si="10"/>
        <v>0</v>
      </c>
      <c r="M47" s="31">
        <v>0</v>
      </c>
      <c r="N47" s="33">
        <f t="shared" si="11"/>
        <v>0</v>
      </c>
      <c r="O47" s="31">
        <v>639</v>
      </c>
      <c r="P47" s="31">
        <v>126</v>
      </c>
      <c r="Q47" s="33">
        <f t="shared" si="12"/>
        <v>47.6865671641791</v>
      </c>
      <c r="R47" s="31" t="s">
        <v>189</v>
      </c>
      <c r="S47" s="31"/>
      <c r="T47" s="31"/>
      <c r="U47" s="31"/>
    </row>
    <row r="48" spans="1:21" ht="13.5">
      <c r="A48" s="54" t="s">
        <v>34</v>
      </c>
      <c r="B48" s="54" t="s">
        <v>113</v>
      </c>
      <c r="C48" s="55" t="s">
        <v>114</v>
      </c>
      <c r="D48" s="31">
        <f t="shared" si="0"/>
        <v>537</v>
      </c>
      <c r="E48" s="32">
        <f t="shared" si="1"/>
        <v>118</v>
      </c>
      <c r="F48" s="33">
        <f t="shared" si="8"/>
        <v>21.973929236499067</v>
      </c>
      <c r="G48" s="31">
        <v>118</v>
      </c>
      <c r="H48" s="31">
        <v>0</v>
      </c>
      <c r="I48" s="32">
        <f t="shared" si="3"/>
        <v>419</v>
      </c>
      <c r="J48" s="33">
        <f t="shared" si="9"/>
        <v>78.02607076350093</v>
      </c>
      <c r="K48" s="31">
        <v>0</v>
      </c>
      <c r="L48" s="33">
        <f t="shared" si="10"/>
        <v>0</v>
      </c>
      <c r="M48" s="31">
        <v>0</v>
      </c>
      <c r="N48" s="33">
        <f t="shared" si="11"/>
        <v>0</v>
      </c>
      <c r="O48" s="31">
        <v>419</v>
      </c>
      <c r="P48" s="31">
        <v>153</v>
      </c>
      <c r="Q48" s="33">
        <f t="shared" si="12"/>
        <v>78.02607076350093</v>
      </c>
      <c r="R48" s="31" t="s">
        <v>189</v>
      </c>
      <c r="S48" s="31"/>
      <c r="T48" s="31"/>
      <c r="U48" s="31"/>
    </row>
    <row r="49" spans="1:21" ht="13.5">
      <c r="A49" s="54" t="s">
        <v>34</v>
      </c>
      <c r="B49" s="54" t="s">
        <v>115</v>
      </c>
      <c r="C49" s="55" t="s">
        <v>116</v>
      </c>
      <c r="D49" s="31">
        <f t="shared" si="0"/>
        <v>1588</v>
      </c>
      <c r="E49" s="32">
        <f t="shared" si="1"/>
        <v>456</v>
      </c>
      <c r="F49" s="33">
        <f t="shared" si="8"/>
        <v>28.71536523929471</v>
      </c>
      <c r="G49" s="31">
        <v>456</v>
      </c>
      <c r="H49" s="31">
        <v>0</v>
      </c>
      <c r="I49" s="32">
        <f t="shared" si="3"/>
        <v>1132</v>
      </c>
      <c r="J49" s="33">
        <f t="shared" si="9"/>
        <v>71.28463476070529</v>
      </c>
      <c r="K49" s="31">
        <v>0</v>
      </c>
      <c r="L49" s="33">
        <f t="shared" si="10"/>
        <v>0</v>
      </c>
      <c r="M49" s="31">
        <v>0</v>
      </c>
      <c r="N49" s="33">
        <f t="shared" si="11"/>
        <v>0</v>
      </c>
      <c r="O49" s="31">
        <v>1132</v>
      </c>
      <c r="P49" s="31">
        <v>1132</v>
      </c>
      <c r="Q49" s="33">
        <f t="shared" si="12"/>
        <v>71.28463476070529</v>
      </c>
      <c r="R49" s="31" t="s">
        <v>189</v>
      </c>
      <c r="S49" s="31"/>
      <c r="T49" s="31"/>
      <c r="U49" s="31"/>
    </row>
    <row r="50" spans="1:21" ht="13.5">
      <c r="A50" s="54" t="s">
        <v>34</v>
      </c>
      <c r="B50" s="54" t="s">
        <v>117</v>
      </c>
      <c r="C50" s="55" t="s">
        <v>118</v>
      </c>
      <c r="D50" s="31">
        <f t="shared" si="0"/>
        <v>1879</v>
      </c>
      <c r="E50" s="32">
        <f t="shared" si="1"/>
        <v>30</v>
      </c>
      <c r="F50" s="33">
        <f t="shared" si="8"/>
        <v>1.5965939329430547</v>
      </c>
      <c r="G50" s="31">
        <v>0</v>
      </c>
      <c r="H50" s="31">
        <v>30</v>
      </c>
      <c r="I50" s="32">
        <f t="shared" si="3"/>
        <v>1849</v>
      </c>
      <c r="J50" s="33">
        <f t="shared" si="9"/>
        <v>98.40340606705695</v>
      </c>
      <c r="K50" s="31">
        <v>0</v>
      </c>
      <c r="L50" s="33">
        <f t="shared" si="10"/>
        <v>0</v>
      </c>
      <c r="M50" s="31">
        <v>0</v>
      </c>
      <c r="N50" s="33">
        <f t="shared" si="11"/>
        <v>0</v>
      </c>
      <c r="O50" s="31">
        <v>1849</v>
      </c>
      <c r="P50" s="31">
        <v>1849</v>
      </c>
      <c r="Q50" s="33">
        <f t="shared" si="12"/>
        <v>98.40340606705695</v>
      </c>
      <c r="R50" s="31"/>
      <c r="S50" s="31" t="s">
        <v>189</v>
      </c>
      <c r="T50" s="31"/>
      <c r="U50" s="31"/>
    </row>
    <row r="51" spans="1:21" ht="13.5">
      <c r="A51" s="54" t="s">
        <v>34</v>
      </c>
      <c r="B51" s="54" t="s">
        <v>30</v>
      </c>
      <c r="C51" s="55" t="s">
        <v>31</v>
      </c>
      <c r="D51" s="31">
        <f t="shared" si="0"/>
        <v>9390</v>
      </c>
      <c r="E51" s="32">
        <f t="shared" si="1"/>
        <v>3187</v>
      </c>
      <c r="F51" s="33">
        <f t="shared" si="8"/>
        <v>33.94036208732694</v>
      </c>
      <c r="G51" s="31">
        <v>3180</v>
      </c>
      <c r="H51" s="31">
        <v>7</v>
      </c>
      <c r="I51" s="32">
        <f t="shared" si="3"/>
        <v>6203</v>
      </c>
      <c r="J51" s="33">
        <f t="shared" si="9"/>
        <v>66.05963791267305</v>
      </c>
      <c r="K51" s="31">
        <v>2022</v>
      </c>
      <c r="L51" s="33">
        <f t="shared" si="10"/>
        <v>21.533546325878593</v>
      </c>
      <c r="M51" s="31">
        <v>0</v>
      </c>
      <c r="N51" s="33">
        <f t="shared" si="11"/>
        <v>0</v>
      </c>
      <c r="O51" s="31">
        <v>4181</v>
      </c>
      <c r="P51" s="31">
        <v>500</v>
      </c>
      <c r="Q51" s="33">
        <f t="shared" si="12"/>
        <v>44.526091586794465</v>
      </c>
      <c r="R51" s="31" t="s">
        <v>189</v>
      </c>
      <c r="S51" s="31"/>
      <c r="T51" s="31"/>
      <c r="U51" s="31"/>
    </row>
    <row r="52" spans="1:21" ht="13.5">
      <c r="A52" s="54" t="s">
        <v>34</v>
      </c>
      <c r="B52" s="54" t="s">
        <v>119</v>
      </c>
      <c r="C52" s="55" t="s">
        <v>32</v>
      </c>
      <c r="D52" s="31">
        <f t="shared" si="0"/>
        <v>7655</v>
      </c>
      <c r="E52" s="32">
        <f t="shared" si="1"/>
        <v>2511</v>
      </c>
      <c r="F52" s="33">
        <f t="shared" si="8"/>
        <v>32.80209013716525</v>
      </c>
      <c r="G52" s="31">
        <v>0</v>
      </c>
      <c r="H52" s="31">
        <v>2511</v>
      </c>
      <c r="I52" s="32">
        <f t="shared" si="3"/>
        <v>5144</v>
      </c>
      <c r="J52" s="33">
        <f t="shared" si="9"/>
        <v>67.19790986283475</v>
      </c>
      <c r="K52" s="31">
        <v>0</v>
      </c>
      <c r="L52" s="33">
        <f t="shared" si="10"/>
        <v>0</v>
      </c>
      <c r="M52" s="31">
        <v>0</v>
      </c>
      <c r="N52" s="33">
        <f t="shared" si="11"/>
        <v>0</v>
      </c>
      <c r="O52" s="31">
        <v>5144</v>
      </c>
      <c r="P52" s="31">
        <v>841</v>
      </c>
      <c r="Q52" s="33">
        <f t="shared" si="12"/>
        <v>67.19790986283475</v>
      </c>
      <c r="R52" s="31" t="s">
        <v>189</v>
      </c>
      <c r="S52" s="31"/>
      <c r="T52" s="31"/>
      <c r="U52" s="31"/>
    </row>
    <row r="53" spans="1:21" ht="13.5">
      <c r="A53" s="54" t="s">
        <v>34</v>
      </c>
      <c r="B53" s="54" t="s">
        <v>120</v>
      </c>
      <c r="C53" s="55" t="s">
        <v>121</v>
      </c>
      <c r="D53" s="31">
        <f t="shared" si="0"/>
        <v>3316</v>
      </c>
      <c r="E53" s="32">
        <f t="shared" si="1"/>
        <v>0</v>
      </c>
      <c r="F53" s="33">
        <f t="shared" si="8"/>
        <v>0</v>
      </c>
      <c r="G53" s="31">
        <v>0</v>
      </c>
      <c r="H53" s="31">
        <v>0</v>
      </c>
      <c r="I53" s="32">
        <f t="shared" si="3"/>
        <v>3316</v>
      </c>
      <c r="J53" s="33">
        <f t="shared" si="9"/>
        <v>100</v>
      </c>
      <c r="K53" s="31">
        <v>0</v>
      </c>
      <c r="L53" s="33">
        <f t="shared" si="10"/>
        <v>0</v>
      </c>
      <c r="M53" s="31">
        <v>0</v>
      </c>
      <c r="N53" s="33">
        <f t="shared" si="11"/>
        <v>0</v>
      </c>
      <c r="O53" s="31">
        <v>3316</v>
      </c>
      <c r="P53" s="31">
        <v>537</v>
      </c>
      <c r="Q53" s="33">
        <f t="shared" si="12"/>
        <v>100</v>
      </c>
      <c r="R53" s="31" t="s">
        <v>189</v>
      </c>
      <c r="S53" s="31"/>
      <c r="T53" s="31"/>
      <c r="U53" s="31"/>
    </row>
    <row r="54" spans="1:21" ht="13.5">
      <c r="A54" s="54" t="s">
        <v>34</v>
      </c>
      <c r="B54" s="54" t="s">
        <v>122</v>
      </c>
      <c r="C54" s="55" t="s">
        <v>187</v>
      </c>
      <c r="D54" s="31">
        <f t="shared" si="0"/>
        <v>3203</v>
      </c>
      <c r="E54" s="32">
        <f t="shared" si="1"/>
        <v>580</v>
      </c>
      <c r="F54" s="33">
        <f t="shared" si="8"/>
        <v>18.108023727755228</v>
      </c>
      <c r="G54" s="31">
        <v>0</v>
      </c>
      <c r="H54" s="31">
        <v>580</v>
      </c>
      <c r="I54" s="32">
        <f t="shared" si="3"/>
        <v>2623</v>
      </c>
      <c r="J54" s="33">
        <f t="shared" si="9"/>
        <v>81.89197627224478</v>
      </c>
      <c r="K54" s="31">
        <v>0</v>
      </c>
      <c r="L54" s="33">
        <f t="shared" si="10"/>
        <v>0</v>
      </c>
      <c r="M54" s="31">
        <v>0</v>
      </c>
      <c r="N54" s="33">
        <f t="shared" si="11"/>
        <v>0</v>
      </c>
      <c r="O54" s="31">
        <v>2623</v>
      </c>
      <c r="P54" s="31">
        <v>904</v>
      </c>
      <c r="Q54" s="33">
        <f t="shared" si="12"/>
        <v>81.89197627224478</v>
      </c>
      <c r="R54" s="31" t="s">
        <v>189</v>
      </c>
      <c r="S54" s="31"/>
      <c r="T54" s="31"/>
      <c r="U54" s="31"/>
    </row>
    <row r="55" spans="1:21" ht="13.5">
      <c r="A55" s="54" t="s">
        <v>34</v>
      </c>
      <c r="B55" s="54" t="s">
        <v>123</v>
      </c>
      <c r="C55" s="55" t="s">
        <v>124</v>
      </c>
      <c r="D55" s="31">
        <f t="shared" si="0"/>
        <v>6822</v>
      </c>
      <c r="E55" s="32">
        <f>G55+H55</f>
        <v>4818</v>
      </c>
      <c r="F55" s="33">
        <f t="shared" si="8"/>
        <v>70.62445030782762</v>
      </c>
      <c r="G55" s="31">
        <v>4818</v>
      </c>
      <c r="H55" s="31">
        <v>0</v>
      </c>
      <c r="I55" s="32">
        <f>K55+M55+O55</f>
        <v>2004</v>
      </c>
      <c r="J55" s="33">
        <f t="shared" si="9"/>
        <v>29.37554969217238</v>
      </c>
      <c r="K55" s="31">
        <v>0</v>
      </c>
      <c r="L55" s="33">
        <f t="shared" si="10"/>
        <v>0</v>
      </c>
      <c r="M55" s="31">
        <v>0</v>
      </c>
      <c r="N55" s="33">
        <f t="shared" si="11"/>
        <v>0</v>
      </c>
      <c r="O55" s="31">
        <v>2004</v>
      </c>
      <c r="P55" s="31">
        <v>689</v>
      </c>
      <c r="Q55" s="33">
        <f t="shared" si="12"/>
        <v>29.37554969217238</v>
      </c>
      <c r="R55" s="31" t="s">
        <v>189</v>
      </c>
      <c r="S55" s="31"/>
      <c r="T55" s="31"/>
      <c r="U55" s="31"/>
    </row>
    <row r="56" spans="1:21" ht="13.5">
      <c r="A56" s="54" t="s">
        <v>34</v>
      </c>
      <c r="B56" s="54" t="s">
        <v>125</v>
      </c>
      <c r="C56" s="55" t="s">
        <v>126</v>
      </c>
      <c r="D56" s="31">
        <f t="shared" si="0"/>
        <v>1435</v>
      </c>
      <c r="E56" s="32">
        <f>G56+H56</f>
        <v>1200</v>
      </c>
      <c r="F56" s="33">
        <f t="shared" si="8"/>
        <v>83.62369337979094</v>
      </c>
      <c r="G56" s="31">
        <v>1193</v>
      </c>
      <c r="H56" s="31">
        <v>7</v>
      </c>
      <c r="I56" s="32">
        <f>K56+M56+O56</f>
        <v>235</v>
      </c>
      <c r="J56" s="33">
        <f t="shared" si="9"/>
        <v>16.376306620209057</v>
      </c>
      <c r="K56" s="31">
        <v>0</v>
      </c>
      <c r="L56" s="33">
        <f t="shared" si="10"/>
        <v>0</v>
      </c>
      <c r="M56" s="31">
        <v>0</v>
      </c>
      <c r="N56" s="33">
        <f t="shared" si="11"/>
        <v>0</v>
      </c>
      <c r="O56" s="31">
        <v>235</v>
      </c>
      <c r="P56" s="31">
        <v>235</v>
      </c>
      <c r="Q56" s="33">
        <f t="shared" si="12"/>
        <v>16.376306620209057</v>
      </c>
      <c r="R56" s="31" t="s">
        <v>189</v>
      </c>
      <c r="S56" s="31"/>
      <c r="T56" s="31"/>
      <c r="U56" s="31"/>
    </row>
    <row r="57" spans="1:21" ht="13.5">
      <c r="A57" s="54" t="s">
        <v>34</v>
      </c>
      <c r="B57" s="54" t="s">
        <v>127</v>
      </c>
      <c r="C57" s="55" t="s">
        <v>128</v>
      </c>
      <c r="D57" s="31">
        <f t="shared" si="0"/>
        <v>4036</v>
      </c>
      <c r="E57" s="32">
        <f>G57+H57</f>
        <v>289</v>
      </c>
      <c r="F57" s="33">
        <f t="shared" si="8"/>
        <v>7.160555004955402</v>
      </c>
      <c r="G57" s="31">
        <v>0</v>
      </c>
      <c r="H57" s="31">
        <v>289</v>
      </c>
      <c r="I57" s="32">
        <f>K57+M57+O57</f>
        <v>3747</v>
      </c>
      <c r="J57" s="33">
        <f t="shared" si="9"/>
        <v>92.8394449950446</v>
      </c>
      <c r="K57" s="31">
        <v>664</v>
      </c>
      <c r="L57" s="33">
        <f t="shared" si="10"/>
        <v>16.45193260654113</v>
      </c>
      <c r="M57" s="31">
        <v>0</v>
      </c>
      <c r="N57" s="33">
        <f t="shared" si="11"/>
        <v>0</v>
      </c>
      <c r="O57" s="31">
        <v>3083</v>
      </c>
      <c r="P57" s="31">
        <v>108</v>
      </c>
      <c r="Q57" s="33">
        <f t="shared" si="12"/>
        <v>76.38751238850347</v>
      </c>
      <c r="R57" s="31"/>
      <c r="S57" s="31"/>
      <c r="T57" s="31"/>
      <c r="U57" s="31" t="s">
        <v>189</v>
      </c>
    </row>
    <row r="58" spans="1:21" ht="13.5">
      <c r="A58" s="54" t="s">
        <v>34</v>
      </c>
      <c r="B58" s="54" t="s">
        <v>129</v>
      </c>
      <c r="C58" s="55" t="s">
        <v>130</v>
      </c>
      <c r="D58" s="31">
        <f t="shared" si="0"/>
        <v>1758</v>
      </c>
      <c r="E58" s="32">
        <f>G58+H58</f>
        <v>0</v>
      </c>
      <c r="F58" s="33">
        <f t="shared" si="8"/>
        <v>0</v>
      </c>
      <c r="G58" s="31">
        <v>0</v>
      </c>
      <c r="H58" s="31">
        <v>0</v>
      </c>
      <c r="I58" s="32">
        <f>K58+M58+O58</f>
        <v>1758</v>
      </c>
      <c r="J58" s="33">
        <f t="shared" si="9"/>
        <v>100</v>
      </c>
      <c r="K58" s="31">
        <v>0</v>
      </c>
      <c r="L58" s="33">
        <f t="shared" si="10"/>
        <v>0</v>
      </c>
      <c r="M58" s="31">
        <v>0</v>
      </c>
      <c r="N58" s="33">
        <f t="shared" si="11"/>
        <v>0</v>
      </c>
      <c r="O58" s="31">
        <v>1758</v>
      </c>
      <c r="P58" s="31">
        <v>549</v>
      </c>
      <c r="Q58" s="33">
        <f t="shared" si="12"/>
        <v>100</v>
      </c>
      <c r="R58" s="31" t="s">
        <v>189</v>
      </c>
      <c r="S58" s="31"/>
      <c r="T58" s="31"/>
      <c r="U58" s="31"/>
    </row>
    <row r="59" spans="1:21" ht="13.5">
      <c r="A59" s="84" t="s">
        <v>33</v>
      </c>
      <c r="B59" s="85"/>
      <c r="C59" s="85"/>
      <c r="D59" s="31">
        <f>SUM(D7:D58)</f>
        <v>1375037</v>
      </c>
      <c r="E59" s="31">
        <f>SUM(E7:E58)</f>
        <v>117755</v>
      </c>
      <c r="F59" s="33">
        <f t="shared" si="8"/>
        <v>8.563769556746474</v>
      </c>
      <c r="G59" s="31">
        <f>SUM(G7:G58)</f>
        <v>114274</v>
      </c>
      <c r="H59" s="31">
        <f>SUM(H7:H58)</f>
        <v>3481</v>
      </c>
      <c r="I59" s="31">
        <f>SUM(I7:I58)</f>
        <v>1257282</v>
      </c>
      <c r="J59" s="33">
        <f t="shared" si="9"/>
        <v>91.43623044325354</v>
      </c>
      <c r="K59" s="31">
        <f>SUM(K7:K58)</f>
        <v>731774</v>
      </c>
      <c r="L59" s="33">
        <f t="shared" si="10"/>
        <v>53.21849521140158</v>
      </c>
      <c r="M59" s="31">
        <f>SUM(M7:M58)</f>
        <v>0</v>
      </c>
      <c r="N59" s="33">
        <f t="shared" si="11"/>
        <v>0</v>
      </c>
      <c r="O59" s="31">
        <f>SUM(O7:O58)</f>
        <v>525508</v>
      </c>
      <c r="P59" s="31">
        <f>SUM(P7:P58)</f>
        <v>149298</v>
      </c>
      <c r="Q59" s="33">
        <f t="shared" si="12"/>
        <v>38.21773523185194</v>
      </c>
      <c r="R59" s="31">
        <f>COUNTIF(R7:R58,"○")</f>
        <v>42</v>
      </c>
      <c r="S59" s="31">
        <f>COUNTIF(S7:S58,"○")</f>
        <v>5</v>
      </c>
      <c r="T59" s="31">
        <f>COUNTIF(T7:T58,"○")</f>
        <v>0</v>
      </c>
      <c r="U59" s="31">
        <f>COUNTIF(U7:U58,"○")</f>
        <v>5</v>
      </c>
    </row>
  </sheetData>
  <mergeCells count="19">
    <mergeCell ref="A59:C59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5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131</v>
      </c>
      <c r="B2" s="65" t="s">
        <v>16</v>
      </c>
      <c r="C2" s="68" t="s">
        <v>17</v>
      </c>
      <c r="D2" s="14" t="s">
        <v>132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133</v>
      </c>
      <c r="E3" s="59" t="s">
        <v>134</v>
      </c>
      <c r="F3" s="89"/>
      <c r="G3" s="90"/>
      <c r="H3" s="86" t="s">
        <v>135</v>
      </c>
      <c r="I3" s="57"/>
      <c r="J3" s="58"/>
      <c r="K3" s="59" t="s">
        <v>136</v>
      </c>
      <c r="L3" s="57"/>
      <c r="M3" s="58"/>
      <c r="N3" s="26" t="s">
        <v>133</v>
      </c>
      <c r="O3" s="17" t="s">
        <v>137</v>
      </c>
      <c r="P3" s="24"/>
      <c r="Q3" s="24"/>
      <c r="R3" s="24"/>
      <c r="S3" s="24"/>
      <c r="T3" s="25"/>
      <c r="U3" s="17" t="s">
        <v>138</v>
      </c>
      <c r="V3" s="24"/>
      <c r="W3" s="24"/>
      <c r="X3" s="24"/>
      <c r="Y3" s="24"/>
      <c r="Z3" s="25"/>
      <c r="AA3" s="17" t="s">
        <v>139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133</v>
      </c>
      <c r="F4" s="18" t="s">
        <v>19</v>
      </c>
      <c r="G4" s="18" t="s">
        <v>20</v>
      </c>
      <c r="H4" s="26" t="s">
        <v>133</v>
      </c>
      <c r="I4" s="18" t="s">
        <v>19</v>
      </c>
      <c r="J4" s="18" t="s">
        <v>20</v>
      </c>
      <c r="K4" s="26" t="s">
        <v>133</v>
      </c>
      <c r="L4" s="18" t="s">
        <v>19</v>
      </c>
      <c r="M4" s="18" t="s">
        <v>20</v>
      </c>
      <c r="N4" s="27"/>
      <c r="O4" s="26" t="s">
        <v>133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133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133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34</v>
      </c>
      <c r="B7" s="54" t="s">
        <v>35</v>
      </c>
      <c r="C7" s="55" t="s">
        <v>36</v>
      </c>
      <c r="D7" s="31">
        <f aca="true" t="shared" si="0" ref="D7:D58">E7+H7+K7</f>
        <v>9233</v>
      </c>
      <c r="E7" s="31">
        <f aca="true" t="shared" si="1" ref="E7:E58">F7+G7</f>
        <v>0</v>
      </c>
      <c r="F7" s="31">
        <v>0</v>
      </c>
      <c r="G7" s="31">
        <v>0</v>
      </c>
      <c r="H7" s="31">
        <f aca="true" t="shared" si="2" ref="H7:H58">I7+J7</f>
        <v>0</v>
      </c>
      <c r="I7" s="31">
        <v>0</v>
      </c>
      <c r="J7" s="31">
        <v>0</v>
      </c>
      <c r="K7" s="31">
        <f aca="true" t="shared" si="3" ref="K7:K58">L7+M7</f>
        <v>9233</v>
      </c>
      <c r="L7" s="31">
        <v>3191</v>
      </c>
      <c r="M7" s="31">
        <v>6042</v>
      </c>
      <c r="N7" s="31">
        <f aca="true" t="shared" si="4" ref="N7:N58">O7+U7+AA7</f>
        <v>9233</v>
      </c>
      <c r="O7" s="31">
        <f aca="true" t="shared" si="5" ref="O7:O58">SUM(P7:T7)</f>
        <v>3191</v>
      </c>
      <c r="P7" s="31">
        <v>0</v>
      </c>
      <c r="Q7" s="31">
        <v>0</v>
      </c>
      <c r="R7" s="31">
        <v>3191</v>
      </c>
      <c r="S7" s="31">
        <v>0</v>
      </c>
      <c r="T7" s="31">
        <v>0</v>
      </c>
      <c r="U7" s="31">
        <f aca="true" t="shared" si="6" ref="U7:U58">SUM(V7:Z7)</f>
        <v>6042</v>
      </c>
      <c r="V7" s="31">
        <v>0</v>
      </c>
      <c r="W7" s="31">
        <v>0</v>
      </c>
      <c r="X7" s="31">
        <v>6042</v>
      </c>
      <c r="Y7" s="31">
        <v>0</v>
      </c>
      <c r="Z7" s="31">
        <v>0</v>
      </c>
      <c r="AA7" s="31">
        <f aca="true" t="shared" si="7" ref="AA7:AA58">AB7+AC7</f>
        <v>0</v>
      </c>
      <c r="AB7" s="31">
        <v>0</v>
      </c>
      <c r="AC7" s="31">
        <v>0</v>
      </c>
    </row>
    <row r="8" spans="1:29" ht="13.5">
      <c r="A8" s="54" t="s">
        <v>34</v>
      </c>
      <c r="B8" s="54" t="s">
        <v>37</v>
      </c>
      <c r="C8" s="55" t="s">
        <v>38</v>
      </c>
      <c r="D8" s="31">
        <f t="shared" si="0"/>
        <v>531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531</v>
      </c>
      <c r="L8" s="31">
        <v>119</v>
      </c>
      <c r="M8" s="31">
        <v>412</v>
      </c>
      <c r="N8" s="31">
        <f t="shared" si="4"/>
        <v>531</v>
      </c>
      <c r="O8" s="31">
        <f t="shared" si="5"/>
        <v>119</v>
      </c>
      <c r="P8" s="31">
        <v>0</v>
      </c>
      <c r="Q8" s="31">
        <v>119</v>
      </c>
      <c r="R8" s="31">
        <v>0</v>
      </c>
      <c r="S8" s="31">
        <v>0</v>
      </c>
      <c r="T8" s="31">
        <v>0</v>
      </c>
      <c r="U8" s="31">
        <f t="shared" si="6"/>
        <v>412</v>
      </c>
      <c r="V8" s="31">
        <v>0</v>
      </c>
      <c r="W8" s="31">
        <v>412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34</v>
      </c>
      <c r="B9" s="54" t="s">
        <v>39</v>
      </c>
      <c r="C9" s="55" t="s">
        <v>40</v>
      </c>
      <c r="D9" s="31">
        <f t="shared" si="0"/>
        <v>6412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6412</v>
      </c>
      <c r="L9" s="31">
        <v>2653</v>
      </c>
      <c r="M9" s="31">
        <v>3759</v>
      </c>
      <c r="N9" s="31">
        <f t="shared" si="4"/>
        <v>6412</v>
      </c>
      <c r="O9" s="31">
        <f t="shared" si="5"/>
        <v>2653</v>
      </c>
      <c r="P9" s="31">
        <v>2653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3759</v>
      </c>
      <c r="V9" s="31">
        <v>3759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34</v>
      </c>
      <c r="B10" s="54" t="s">
        <v>41</v>
      </c>
      <c r="C10" s="55" t="s">
        <v>42</v>
      </c>
      <c r="D10" s="31">
        <f t="shared" si="0"/>
        <v>5565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5565</v>
      </c>
      <c r="L10" s="31">
        <v>1029</v>
      </c>
      <c r="M10" s="31">
        <v>4536</v>
      </c>
      <c r="N10" s="31">
        <f t="shared" si="4"/>
        <v>5565</v>
      </c>
      <c r="O10" s="31">
        <f t="shared" si="5"/>
        <v>1029</v>
      </c>
      <c r="P10" s="31">
        <v>1029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4536</v>
      </c>
      <c r="V10" s="31">
        <v>4536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34</v>
      </c>
      <c r="B11" s="54" t="s">
        <v>43</v>
      </c>
      <c r="C11" s="55" t="s">
        <v>44</v>
      </c>
      <c r="D11" s="31">
        <f t="shared" si="0"/>
        <v>9179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9179</v>
      </c>
      <c r="L11" s="31">
        <v>3295</v>
      </c>
      <c r="M11" s="31">
        <v>5884</v>
      </c>
      <c r="N11" s="31">
        <f t="shared" si="4"/>
        <v>9193</v>
      </c>
      <c r="O11" s="31">
        <f t="shared" si="5"/>
        <v>3295</v>
      </c>
      <c r="P11" s="31">
        <v>3295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5884</v>
      </c>
      <c r="V11" s="31">
        <v>5884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14</v>
      </c>
      <c r="AB11" s="31">
        <v>14</v>
      </c>
      <c r="AC11" s="31">
        <v>0</v>
      </c>
    </row>
    <row r="12" spans="1:29" ht="13.5">
      <c r="A12" s="54" t="s">
        <v>34</v>
      </c>
      <c r="B12" s="54" t="s">
        <v>45</v>
      </c>
      <c r="C12" s="55" t="s">
        <v>46</v>
      </c>
      <c r="D12" s="31">
        <f t="shared" si="0"/>
        <v>8681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8681</v>
      </c>
      <c r="L12" s="31">
        <v>1764</v>
      </c>
      <c r="M12" s="31">
        <v>6917</v>
      </c>
      <c r="N12" s="31">
        <f t="shared" si="4"/>
        <v>8681</v>
      </c>
      <c r="O12" s="31">
        <f t="shared" si="5"/>
        <v>1764</v>
      </c>
      <c r="P12" s="31">
        <v>1764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6917</v>
      </c>
      <c r="V12" s="31">
        <v>6917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34</v>
      </c>
      <c r="B13" s="54" t="s">
        <v>47</v>
      </c>
      <c r="C13" s="55" t="s">
        <v>48</v>
      </c>
      <c r="D13" s="31">
        <f t="shared" si="0"/>
        <v>2119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2119</v>
      </c>
      <c r="L13" s="31">
        <v>650</v>
      </c>
      <c r="M13" s="31">
        <v>1469</v>
      </c>
      <c r="N13" s="31">
        <f t="shared" si="4"/>
        <v>2119</v>
      </c>
      <c r="O13" s="31">
        <f t="shared" si="5"/>
        <v>650</v>
      </c>
      <c r="P13" s="31">
        <v>0</v>
      </c>
      <c r="Q13" s="31">
        <v>0</v>
      </c>
      <c r="R13" s="31">
        <v>0</v>
      </c>
      <c r="S13" s="31">
        <v>0</v>
      </c>
      <c r="T13" s="31">
        <v>650</v>
      </c>
      <c r="U13" s="31">
        <f t="shared" si="6"/>
        <v>1469</v>
      </c>
      <c r="V13" s="31">
        <v>0</v>
      </c>
      <c r="W13" s="31">
        <v>0</v>
      </c>
      <c r="X13" s="31">
        <v>0</v>
      </c>
      <c r="Y13" s="31">
        <v>0</v>
      </c>
      <c r="Z13" s="31">
        <v>1469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34</v>
      </c>
      <c r="B14" s="54" t="s">
        <v>49</v>
      </c>
      <c r="C14" s="55" t="s">
        <v>50</v>
      </c>
      <c r="D14" s="31">
        <f t="shared" si="0"/>
        <v>12732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12732</v>
      </c>
      <c r="L14" s="31">
        <v>12242</v>
      </c>
      <c r="M14" s="31">
        <v>490</v>
      </c>
      <c r="N14" s="31">
        <f t="shared" si="4"/>
        <v>12732</v>
      </c>
      <c r="O14" s="31">
        <f t="shared" si="5"/>
        <v>12242</v>
      </c>
      <c r="P14" s="31">
        <v>12242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490</v>
      </c>
      <c r="V14" s="31">
        <v>490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34</v>
      </c>
      <c r="B15" s="54" t="s">
        <v>51</v>
      </c>
      <c r="C15" s="55" t="s">
        <v>52</v>
      </c>
      <c r="D15" s="31">
        <f t="shared" si="0"/>
        <v>5173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5173</v>
      </c>
      <c r="L15" s="31">
        <v>939</v>
      </c>
      <c r="M15" s="31">
        <v>4234</v>
      </c>
      <c r="N15" s="31">
        <f t="shared" si="4"/>
        <v>5173</v>
      </c>
      <c r="O15" s="31">
        <f t="shared" si="5"/>
        <v>939</v>
      </c>
      <c r="P15" s="31">
        <v>939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4234</v>
      </c>
      <c r="V15" s="31">
        <v>4234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34</v>
      </c>
      <c r="B16" s="54" t="s">
        <v>53</v>
      </c>
      <c r="C16" s="55" t="s">
        <v>54</v>
      </c>
      <c r="D16" s="31">
        <f t="shared" si="0"/>
        <v>5254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5254</v>
      </c>
      <c r="L16" s="31">
        <v>2376</v>
      </c>
      <c r="M16" s="31">
        <v>2878</v>
      </c>
      <c r="N16" s="31">
        <f t="shared" si="4"/>
        <v>5035</v>
      </c>
      <c r="O16" s="31">
        <f t="shared" si="5"/>
        <v>1908</v>
      </c>
      <c r="P16" s="31">
        <v>1908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3127</v>
      </c>
      <c r="V16" s="31">
        <v>3127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34</v>
      </c>
      <c r="B17" s="54" t="s">
        <v>28</v>
      </c>
      <c r="C17" s="55" t="s">
        <v>29</v>
      </c>
      <c r="D17" s="31">
        <f t="shared" si="0"/>
        <v>5585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5585</v>
      </c>
      <c r="L17" s="31">
        <v>297</v>
      </c>
      <c r="M17" s="31">
        <v>5288</v>
      </c>
      <c r="N17" s="31">
        <f t="shared" si="4"/>
        <v>5585</v>
      </c>
      <c r="O17" s="31">
        <f t="shared" si="5"/>
        <v>297</v>
      </c>
      <c r="P17" s="31">
        <v>297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5288</v>
      </c>
      <c r="V17" s="31">
        <v>5288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34</v>
      </c>
      <c r="B18" s="54" t="s">
        <v>55</v>
      </c>
      <c r="C18" s="55" t="s">
        <v>56</v>
      </c>
      <c r="D18" s="31">
        <f t="shared" si="0"/>
        <v>1356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1356</v>
      </c>
      <c r="L18" s="31">
        <v>247</v>
      </c>
      <c r="M18" s="31">
        <v>1109</v>
      </c>
      <c r="N18" s="31">
        <f t="shared" si="4"/>
        <v>1356</v>
      </c>
      <c r="O18" s="31">
        <f t="shared" si="5"/>
        <v>247</v>
      </c>
      <c r="P18" s="31">
        <v>247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1109</v>
      </c>
      <c r="V18" s="31">
        <v>1109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34</v>
      </c>
      <c r="B19" s="54" t="s">
        <v>57</v>
      </c>
      <c r="C19" s="55" t="s">
        <v>58</v>
      </c>
      <c r="D19" s="31">
        <f t="shared" si="0"/>
        <v>1044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1044</v>
      </c>
      <c r="L19" s="31">
        <v>626</v>
      </c>
      <c r="M19" s="31">
        <v>418</v>
      </c>
      <c r="N19" s="31">
        <f t="shared" si="4"/>
        <v>1044</v>
      </c>
      <c r="O19" s="31">
        <f t="shared" si="5"/>
        <v>626</v>
      </c>
      <c r="P19" s="31">
        <v>626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418</v>
      </c>
      <c r="V19" s="31">
        <v>418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34</v>
      </c>
      <c r="B20" s="54" t="s">
        <v>59</v>
      </c>
      <c r="C20" s="55" t="s">
        <v>186</v>
      </c>
      <c r="D20" s="31">
        <f t="shared" si="0"/>
        <v>696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696</v>
      </c>
      <c r="L20" s="31">
        <v>118</v>
      </c>
      <c r="M20" s="31">
        <v>578</v>
      </c>
      <c r="N20" s="31">
        <f t="shared" si="4"/>
        <v>696</v>
      </c>
      <c r="O20" s="31">
        <f t="shared" si="5"/>
        <v>118</v>
      </c>
      <c r="P20" s="31">
        <v>118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578</v>
      </c>
      <c r="V20" s="31">
        <v>578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34</v>
      </c>
      <c r="B21" s="54" t="s">
        <v>60</v>
      </c>
      <c r="C21" s="55" t="s">
        <v>61</v>
      </c>
      <c r="D21" s="31">
        <f t="shared" si="0"/>
        <v>1942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1942</v>
      </c>
      <c r="L21" s="31">
        <v>971</v>
      </c>
      <c r="M21" s="31">
        <v>971</v>
      </c>
      <c r="N21" s="31">
        <f t="shared" si="4"/>
        <v>1942</v>
      </c>
      <c r="O21" s="31">
        <f t="shared" si="5"/>
        <v>971</v>
      </c>
      <c r="P21" s="31">
        <v>971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971</v>
      </c>
      <c r="V21" s="31">
        <v>971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34</v>
      </c>
      <c r="B22" s="54" t="s">
        <v>62</v>
      </c>
      <c r="C22" s="55" t="s">
        <v>63</v>
      </c>
      <c r="D22" s="31">
        <f t="shared" si="0"/>
        <v>3268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3268</v>
      </c>
      <c r="L22" s="31">
        <v>1634</v>
      </c>
      <c r="M22" s="31">
        <v>1634</v>
      </c>
      <c r="N22" s="31">
        <f t="shared" si="4"/>
        <v>3268</v>
      </c>
      <c r="O22" s="31">
        <f t="shared" si="5"/>
        <v>1634</v>
      </c>
      <c r="P22" s="31">
        <v>1634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1634</v>
      </c>
      <c r="V22" s="31">
        <v>1634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34</v>
      </c>
      <c r="B23" s="54" t="s">
        <v>64</v>
      </c>
      <c r="C23" s="55" t="s">
        <v>65</v>
      </c>
      <c r="D23" s="31">
        <f t="shared" si="0"/>
        <v>3994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3994</v>
      </c>
      <c r="L23" s="31">
        <v>215</v>
      </c>
      <c r="M23" s="31">
        <v>3779</v>
      </c>
      <c r="N23" s="31">
        <f t="shared" si="4"/>
        <v>3994</v>
      </c>
      <c r="O23" s="31">
        <f t="shared" si="5"/>
        <v>215</v>
      </c>
      <c r="P23" s="31">
        <v>0</v>
      </c>
      <c r="Q23" s="31">
        <v>215</v>
      </c>
      <c r="R23" s="31">
        <v>0</v>
      </c>
      <c r="S23" s="31">
        <v>0</v>
      </c>
      <c r="T23" s="31">
        <v>0</v>
      </c>
      <c r="U23" s="31">
        <f t="shared" si="6"/>
        <v>3779</v>
      </c>
      <c r="V23" s="31">
        <v>369</v>
      </c>
      <c r="W23" s="31">
        <v>3410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34</v>
      </c>
      <c r="B24" s="54" t="s">
        <v>66</v>
      </c>
      <c r="C24" s="55" t="s">
        <v>67</v>
      </c>
      <c r="D24" s="31">
        <f t="shared" si="0"/>
        <v>117</v>
      </c>
      <c r="E24" s="31">
        <f t="shared" si="1"/>
        <v>0</v>
      </c>
      <c r="F24" s="31">
        <v>0</v>
      </c>
      <c r="G24" s="31">
        <v>0</v>
      </c>
      <c r="H24" s="31">
        <f t="shared" si="2"/>
        <v>117</v>
      </c>
      <c r="I24" s="31">
        <v>13</v>
      </c>
      <c r="J24" s="31">
        <v>104</v>
      </c>
      <c r="K24" s="31">
        <f t="shared" si="3"/>
        <v>0</v>
      </c>
      <c r="L24" s="31">
        <v>0</v>
      </c>
      <c r="M24" s="31">
        <v>0</v>
      </c>
      <c r="N24" s="31">
        <f t="shared" si="4"/>
        <v>117</v>
      </c>
      <c r="O24" s="31">
        <f t="shared" si="5"/>
        <v>13</v>
      </c>
      <c r="P24" s="31">
        <v>13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104</v>
      </c>
      <c r="V24" s="31">
        <v>104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34</v>
      </c>
      <c r="B25" s="54" t="s">
        <v>68</v>
      </c>
      <c r="C25" s="55" t="s">
        <v>69</v>
      </c>
      <c r="D25" s="31">
        <f t="shared" si="0"/>
        <v>2527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2527</v>
      </c>
      <c r="L25" s="31">
        <v>102</v>
      </c>
      <c r="M25" s="31">
        <v>2425</v>
      </c>
      <c r="N25" s="31">
        <f t="shared" si="4"/>
        <v>2527</v>
      </c>
      <c r="O25" s="31">
        <f t="shared" si="5"/>
        <v>102</v>
      </c>
      <c r="P25" s="31">
        <v>0</v>
      </c>
      <c r="Q25" s="31">
        <v>102</v>
      </c>
      <c r="R25" s="31">
        <v>0</v>
      </c>
      <c r="S25" s="31">
        <v>0</v>
      </c>
      <c r="T25" s="31">
        <v>0</v>
      </c>
      <c r="U25" s="31">
        <f t="shared" si="6"/>
        <v>2425</v>
      </c>
      <c r="V25" s="31">
        <v>0</v>
      </c>
      <c r="W25" s="31">
        <v>2425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34</v>
      </c>
      <c r="B26" s="54" t="s">
        <v>70</v>
      </c>
      <c r="C26" s="55" t="s">
        <v>71</v>
      </c>
      <c r="D26" s="31">
        <f t="shared" si="0"/>
        <v>1000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1000</v>
      </c>
      <c r="L26" s="31">
        <v>400</v>
      </c>
      <c r="M26" s="31">
        <v>600</v>
      </c>
      <c r="N26" s="31">
        <f t="shared" si="4"/>
        <v>1100</v>
      </c>
      <c r="O26" s="31">
        <f t="shared" si="5"/>
        <v>400</v>
      </c>
      <c r="P26" s="31">
        <v>0</v>
      </c>
      <c r="Q26" s="31">
        <v>0</v>
      </c>
      <c r="R26" s="31">
        <v>0</v>
      </c>
      <c r="S26" s="31">
        <v>400</v>
      </c>
      <c r="T26" s="31">
        <v>0</v>
      </c>
      <c r="U26" s="31">
        <f t="shared" si="6"/>
        <v>600</v>
      </c>
      <c r="V26" s="31">
        <v>0</v>
      </c>
      <c r="W26" s="31">
        <v>0</v>
      </c>
      <c r="X26" s="31">
        <v>0</v>
      </c>
      <c r="Y26" s="31">
        <v>600</v>
      </c>
      <c r="Z26" s="31">
        <v>0</v>
      </c>
      <c r="AA26" s="31">
        <f t="shared" si="7"/>
        <v>100</v>
      </c>
      <c r="AB26" s="31">
        <v>40</v>
      </c>
      <c r="AC26" s="31">
        <v>60</v>
      </c>
    </row>
    <row r="27" spans="1:29" ht="13.5">
      <c r="A27" s="54" t="s">
        <v>34</v>
      </c>
      <c r="B27" s="54" t="s">
        <v>72</v>
      </c>
      <c r="C27" s="55" t="s">
        <v>73</v>
      </c>
      <c r="D27" s="31">
        <f t="shared" si="0"/>
        <v>3122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3122</v>
      </c>
      <c r="L27" s="31">
        <v>1220</v>
      </c>
      <c r="M27" s="31">
        <v>1902</v>
      </c>
      <c r="N27" s="31">
        <f t="shared" si="4"/>
        <v>3122</v>
      </c>
      <c r="O27" s="31">
        <f t="shared" si="5"/>
        <v>1220</v>
      </c>
      <c r="P27" s="31">
        <v>1220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1902</v>
      </c>
      <c r="V27" s="31">
        <v>1902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34</v>
      </c>
      <c r="B28" s="54" t="s">
        <v>74</v>
      </c>
      <c r="C28" s="55" t="s">
        <v>75</v>
      </c>
      <c r="D28" s="31">
        <f t="shared" si="0"/>
        <v>1447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1447</v>
      </c>
      <c r="L28" s="31">
        <v>638</v>
      </c>
      <c r="M28" s="31">
        <v>809</v>
      </c>
      <c r="N28" s="31">
        <f t="shared" si="4"/>
        <v>1447</v>
      </c>
      <c r="O28" s="31">
        <f t="shared" si="5"/>
        <v>638</v>
      </c>
      <c r="P28" s="31">
        <v>638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809</v>
      </c>
      <c r="V28" s="31">
        <v>809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34</v>
      </c>
      <c r="B29" s="54" t="s">
        <v>76</v>
      </c>
      <c r="C29" s="55" t="s">
        <v>77</v>
      </c>
      <c r="D29" s="31">
        <f t="shared" si="0"/>
        <v>5590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5590</v>
      </c>
      <c r="L29" s="31">
        <v>613</v>
      </c>
      <c r="M29" s="31">
        <v>4977</v>
      </c>
      <c r="N29" s="31">
        <f t="shared" si="4"/>
        <v>5590</v>
      </c>
      <c r="O29" s="31">
        <f t="shared" si="5"/>
        <v>613</v>
      </c>
      <c r="P29" s="31">
        <v>613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4977</v>
      </c>
      <c r="V29" s="31">
        <v>4977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34</v>
      </c>
      <c r="B30" s="54" t="s">
        <v>78</v>
      </c>
      <c r="C30" s="55" t="s">
        <v>79</v>
      </c>
      <c r="D30" s="31">
        <f t="shared" si="0"/>
        <v>98</v>
      </c>
      <c r="E30" s="31">
        <f t="shared" si="1"/>
        <v>0</v>
      </c>
      <c r="F30" s="31">
        <v>0</v>
      </c>
      <c r="G30" s="31">
        <v>0</v>
      </c>
      <c r="H30" s="31">
        <f t="shared" si="2"/>
        <v>98</v>
      </c>
      <c r="I30" s="31">
        <v>16</v>
      </c>
      <c r="J30" s="31">
        <v>82</v>
      </c>
      <c r="K30" s="31">
        <f t="shared" si="3"/>
        <v>0</v>
      </c>
      <c r="L30" s="31">
        <v>0</v>
      </c>
      <c r="M30" s="31">
        <v>0</v>
      </c>
      <c r="N30" s="31">
        <f t="shared" si="4"/>
        <v>98</v>
      </c>
      <c r="O30" s="31">
        <f t="shared" si="5"/>
        <v>16</v>
      </c>
      <c r="P30" s="31">
        <v>16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82</v>
      </c>
      <c r="V30" s="31">
        <v>82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34</v>
      </c>
      <c r="B31" s="54" t="s">
        <v>80</v>
      </c>
      <c r="C31" s="55" t="s">
        <v>81</v>
      </c>
      <c r="D31" s="31">
        <f t="shared" si="0"/>
        <v>330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330</v>
      </c>
      <c r="L31" s="31">
        <v>200</v>
      </c>
      <c r="M31" s="31">
        <v>130</v>
      </c>
      <c r="N31" s="31">
        <f t="shared" si="4"/>
        <v>330</v>
      </c>
      <c r="O31" s="31">
        <f t="shared" si="5"/>
        <v>200</v>
      </c>
      <c r="P31" s="31">
        <v>200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130</v>
      </c>
      <c r="V31" s="31">
        <v>130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34</v>
      </c>
      <c r="B32" s="54" t="s">
        <v>82</v>
      </c>
      <c r="C32" s="55" t="s">
        <v>83</v>
      </c>
      <c r="D32" s="31">
        <f t="shared" si="0"/>
        <v>3211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3211</v>
      </c>
      <c r="L32" s="31">
        <v>484</v>
      </c>
      <c r="M32" s="31">
        <v>2727</v>
      </c>
      <c r="N32" s="31">
        <f t="shared" si="4"/>
        <v>3211</v>
      </c>
      <c r="O32" s="31">
        <f t="shared" si="5"/>
        <v>484</v>
      </c>
      <c r="P32" s="31">
        <v>484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2727</v>
      </c>
      <c r="V32" s="31">
        <v>2727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34</v>
      </c>
      <c r="B33" s="54" t="s">
        <v>84</v>
      </c>
      <c r="C33" s="55" t="s">
        <v>85</v>
      </c>
      <c r="D33" s="31">
        <f t="shared" si="0"/>
        <v>2981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2981</v>
      </c>
      <c r="L33" s="31">
        <v>688</v>
      </c>
      <c r="M33" s="31">
        <v>2293</v>
      </c>
      <c r="N33" s="31">
        <f t="shared" si="4"/>
        <v>2981</v>
      </c>
      <c r="O33" s="31">
        <f t="shared" si="5"/>
        <v>688</v>
      </c>
      <c r="P33" s="31">
        <v>688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2293</v>
      </c>
      <c r="V33" s="31">
        <v>2293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34</v>
      </c>
      <c r="B34" s="54" t="s">
        <v>86</v>
      </c>
      <c r="C34" s="55" t="s">
        <v>87</v>
      </c>
      <c r="D34" s="31">
        <f t="shared" si="0"/>
        <v>5398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5398</v>
      </c>
      <c r="L34" s="31">
        <v>1278</v>
      </c>
      <c r="M34" s="31">
        <v>4120</v>
      </c>
      <c r="N34" s="31">
        <f t="shared" si="4"/>
        <v>5398</v>
      </c>
      <c r="O34" s="31">
        <f t="shared" si="5"/>
        <v>1278</v>
      </c>
      <c r="P34" s="31">
        <v>1278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4120</v>
      </c>
      <c r="V34" s="31">
        <v>4120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34</v>
      </c>
      <c r="B35" s="54" t="s">
        <v>88</v>
      </c>
      <c r="C35" s="55" t="s">
        <v>89</v>
      </c>
      <c r="D35" s="31">
        <f t="shared" si="0"/>
        <v>1218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1218</v>
      </c>
      <c r="L35" s="31">
        <v>18</v>
      </c>
      <c r="M35" s="31">
        <v>1200</v>
      </c>
      <c r="N35" s="31">
        <f t="shared" si="4"/>
        <v>1218</v>
      </c>
      <c r="O35" s="31">
        <f t="shared" si="5"/>
        <v>18</v>
      </c>
      <c r="P35" s="31">
        <v>18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1200</v>
      </c>
      <c r="V35" s="31">
        <v>1200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34</v>
      </c>
      <c r="B36" s="54" t="s">
        <v>90</v>
      </c>
      <c r="C36" s="55" t="s">
        <v>91</v>
      </c>
      <c r="D36" s="31">
        <f t="shared" si="0"/>
        <v>843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843</v>
      </c>
      <c r="L36" s="31">
        <v>23</v>
      </c>
      <c r="M36" s="31">
        <v>820</v>
      </c>
      <c r="N36" s="31">
        <f t="shared" si="4"/>
        <v>843</v>
      </c>
      <c r="O36" s="31">
        <f t="shared" si="5"/>
        <v>23</v>
      </c>
      <c r="P36" s="31">
        <v>23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820</v>
      </c>
      <c r="V36" s="31">
        <v>820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34</v>
      </c>
      <c r="B37" s="54" t="s">
        <v>92</v>
      </c>
      <c r="C37" s="55" t="s">
        <v>93</v>
      </c>
      <c r="D37" s="31">
        <f t="shared" si="0"/>
        <v>1811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1811</v>
      </c>
      <c r="L37" s="31">
        <v>24</v>
      </c>
      <c r="M37" s="31">
        <v>1787</v>
      </c>
      <c r="N37" s="31">
        <f t="shared" si="4"/>
        <v>1811</v>
      </c>
      <c r="O37" s="31">
        <f t="shared" si="5"/>
        <v>24</v>
      </c>
      <c r="P37" s="31">
        <v>24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1787</v>
      </c>
      <c r="V37" s="31">
        <v>1787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34</v>
      </c>
      <c r="B38" s="54" t="s">
        <v>94</v>
      </c>
      <c r="C38" s="55" t="s">
        <v>95</v>
      </c>
      <c r="D38" s="31">
        <f t="shared" si="0"/>
        <v>1756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1756</v>
      </c>
      <c r="L38" s="31">
        <v>195</v>
      </c>
      <c r="M38" s="31">
        <v>1561</v>
      </c>
      <c r="N38" s="31">
        <f t="shared" si="4"/>
        <v>1756</v>
      </c>
      <c r="O38" s="31">
        <f t="shared" si="5"/>
        <v>195</v>
      </c>
      <c r="P38" s="31">
        <v>195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1561</v>
      </c>
      <c r="V38" s="31">
        <v>1561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34</v>
      </c>
      <c r="B39" s="54" t="s">
        <v>96</v>
      </c>
      <c r="C39" s="55" t="s">
        <v>97</v>
      </c>
      <c r="D39" s="31">
        <f t="shared" si="0"/>
        <v>2047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2047</v>
      </c>
      <c r="L39" s="31">
        <v>145</v>
      </c>
      <c r="M39" s="31">
        <v>1902</v>
      </c>
      <c r="N39" s="31">
        <f t="shared" si="4"/>
        <v>2047</v>
      </c>
      <c r="O39" s="31">
        <f t="shared" si="5"/>
        <v>145</v>
      </c>
      <c r="P39" s="31">
        <v>145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1902</v>
      </c>
      <c r="V39" s="31">
        <v>1902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34</v>
      </c>
      <c r="B40" s="54" t="s">
        <v>98</v>
      </c>
      <c r="C40" s="55" t="s">
        <v>99</v>
      </c>
      <c r="D40" s="31">
        <f t="shared" si="0"/>
        <v>2854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2854</v>
      </c>
      <c r="L40" s="31">
        <v>473</v>
      </c>
      <c r="M40" s="31">
        <v>2381</v>
      </c>
      <c r="N40" s="31">
        <f t="shared" si="4"/>
        <v>2854</v>
      </c>
      <c r="O40" s="31">
        <f t="shared" si="5"/>
        <v>473</v>
      </c>
      <c r="P40" s="31">
        <v>473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2381</v>
      </c>
      <c r="V40" s="31">
        <v>2381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34</v>
      </c>
      <c r="B41" s="54" t="s">
        <v>100</v>
      </c>
      <c r="C41" s="55" t="s">
        <v>188</v>
      </c>
      <c r="D41" s="31">
        <f t="shared" si="0"/>
        <v>2800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2800</v>
      </c>
      <c r="L41" s="31">
        <v>62</v>
      </c>
      <c r="M41" s="31">
        <v>2738</v>
      </c>
      <c r="N41" s="31">
        <f t="shared" si="4"/>
        <v>2800</v>
      </c>
      <c r="O41" s="31">
        <f t="shared" si="5"/>
        <v>62</v>
      </c>
      <c r="P41" s="31">
        <v>62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2738</v>
      </c>
      <c r="V41" s="31">
        <v>2738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34</v>
      </c>
      <c r="B42" s="54" t="s">
        <v>101</v>
      </c>
      <c r="C42" s="55" t="s">
        <v>102</v>
      </c>
      <c r="D42" s="31">
        <f t="shared" si="0"/>
        <v>3096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3096</v>
      </c>
      <c r="L42" s="31">
        <v>214</v>
      </c>
      <c r="M42" s="31">
        <v>2882</v>
      </c>
      <c r="N42" s="31">
        <f t="shared" si="4"/>
        <v>3096</v>
      </c>
      <c r="O42" s="31">
        <f t="shared" si="5"/>
        <v>214</v>
      </c>
      <c r="P42" s="31">
        <v>214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2882</v>
      </c>
      <c r="V42" s="31">
        <v>2882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34</v>
      </c>
      <c r="B43" s="54" t="s">
        <v>103</v>
      </c>
      <c r="C43" s="55" t="s">
        <v>104</v>
      </c>
      <c r="D43" s="31">
        <f t="shared" si="0"/>
        <v>366</v>
      </c>
      <c r="E43" s="31">
        <f t="shared" si="1"/>
        <v>0</v>
      </c>
      <c r="F43" s="31">
        <v>0</v>
      </c>
      <c r="G43" s="31">
        <v>0</v>
      </c>
      <c r="H43" s="31">
        <f t="shared" si="2"/>
        <v>366</v>
      </c>
      <c r="I43" s="31">
        <v>34</v>
      </c>
      <c r="J43" s="31">
        <v>332</v>
      </c>
      <c r="K43" s="31">
        <f t="shared" si="3"/>
        <v>0</v>
      </c>
      <c r="L43" s="31">
        <v>0</v>
      </c>
      <c r="M43" s="31">
        <v>0</v>
      </c>
      <c r="N43" s="31">
        <f t="shared" si="4"/>
        <v>364</v>
      </c>
      <c r="O43" s="31">
        <f t="shared" si="5"/>
        <v>32</v>
      </c>
      <c r="P43" s="31">
        <v>0</v>
      </c>
      <c r="Q43" s="31">
        <v>0</v>
      </c>
      <c r="R43" s="31">
        <v>0</v>
      </c>
      <c r="S43" s="31">
        <v>0</v>
      </c>
      <c r="T43" s="31">
        <v>32</v>
      </c>
      <c r="U43" s="31">
        <f t="shared" si="6"/>
        <v>332</v>
      </c>
      <c r="V43" s="31">
        <v>0</v>
      </c>
      <c r="W43" s="31">
        <v>0</v>
      </c>
      <c r="X43" s="31">
        <v>0</v>
      </c>
      <c r="Y43" s="31">
        <v>0</v>
      </c>
      <c r="Z43" s="31">
        <v>332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34</v>
      </c>
      <c r="B44" s="54" t="s">
        <v>105</v>
      </c>
      <c r="C44" s="55" t="s">
        <v>106</v>
      </c>
      <c r="D44" s="31">
        <f t="shared" si="0"/>
        <v>404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404</v>
      </c>
      <c r="L44" s="31">
        <v>323</v>
      </c>
      <c r="M44" s="31">
        <v>81</v>
      </c>
      <c r="N44" s="31">
        <f t="shared" si="4"/>
        <v>404</v>
      </c>
      <c r="O44" s="31">
        <f t="shared" si="5"/>
        <v>404</v>
      </c>
      <c r="P44" s="31">
        <v>0</v>
      </c>
      <c r="Q44" s="31">
        <v>0</v>
      </c>
      <c r="R44" s="31">
        <v>0</v>
      </c>
      <c r="S44" s="31">
        <v>0</v>
      </c>
      <c r="T44" s="31">
        <v>404</v>
      </c>
      <c r="U44" s="31">
        <f t="shared" si="6"/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34</v>
      </c>
      <c r="B45" s="54" t="s">
        <v>107</v>
      </c>
      <c r="C45" s="55" t="s">
        <v>108</v>
      </c>
      <c r="D45" s="31">
        <f t="shared" si="0"/>
        <v>980</v>
      </c>
      <c r="E45" s="31">
        <f t="shared" si="1"/>
        <v>0</v>
      </c>
      <c r="F45" s="31">
        <v>0</v>
      </c>
      <c r="G45" s="31">
        <v>0</v>
      </c>
      <c r="H45" s="31">
        <f t="shared" si="2"/>
        <v>980</v>
      </c>
      <c r="I45" s="31">
        <v>150</v>
      </c>
      <c r="J45" s="31">
        <v>830</v>
      </c>
      <c r="K45" s="31">
        <f t="shared" si="3"/>
        <v>0</v>
      </c>
      <c r="L45" s="31">
        <v>0</v>
      </c>
      <c r="M45" s="31">
        <v>0</v>
      </c>
      <c r="N45" s="31">
        <f t="shared" si="4"/>
        <v>980</v>
      </c>
      <c r="O45" s="31">
        <f t="shared" si="5"/>
        <v>150</v>
      </c>
      <c r="P45" s="31">
        <v>0</v>
      </c>
      <c r="Q45" s="31">
        <v>0</v>
      </c>
      <c r="R45" s="31">
        <v>0</v>
      </c>
      <c r="S45" s="31">
        <v>40</v>
      </c>
      <c r="T45" s="31">
        <v>110</v>
      </c>
      <c r="U45" s="31">
        <f t="shared" si="6"/>
        <v>830</v>
      </c>
      <c r="V45" s="31">
        <v>830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34</v>
      </c>
      <c r="B46" s="54" t="s">
        <v>109</v>
      </c>
      <c r="C46" s="55" t="s">
        <v>110</v>
      </c>
      <c r="D46" s="31">
        <f t="shared" si="0"/>
        <v>0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0</v>
      </c>
      <c r="L46" s="31">
        <v>0</v>
      </c>
      <c r="M46" s="31">
        <v>0</v>
      </c>
      <c r="N46" s="31">
        <f t="shared" si="4"/>
        <v>0</v>
      </c>
      <c r="O46" s="31">
        <f t="shared" si="5"/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34</v>
      </c>
      <c r="B47" s="54" t="s">
        <v>111</v>
      </c>
      <c r="C47" s="55" t="s">
        <v>112</v>
      </c>
      <c r="D47" s="31">
        <f t="shared" si="0"/>
        <v>585</v>
      </c>
      <c r="E47" s="31">
        <f t="shared" si="1"/>
        <v>0</v>
      </c>
      <c r="F47" s="31">
        <v>0</v>
      </c>
      <c r="G47" s="31">
        <v>0</v>
      </c>
      <c r="H47" s="31">
        <f t="shared" si="2"/>
        <v>585</v>
      </c>
      <c r="I47" s="31">
        <v>168</v>
      </c>
      <c r="J47" s="31">
        <v>417</v>
      </c>
      <c r="K47" s="31">
        <f t="shared" si="3"/>
        <v>0</v>
      </c>
      <c r="L47" s="31">
        <v>0</v>
      </c>
      <c r="M47" s="31">
        <v>0</v>
      </c>
      <c r="N47" s="31">
        <f t="shared" si="4"/>
        <v>168</v>
      </c>
      <c r="O47" s="31">
        <f t="shared" si="5"/>
        <v>168</v>
      </c>
      <c r="P47" s="31">
        <v>0</v>
      </c>
      <c r="Q47" s="31">
        <v>0</v>
      </c>
      <c r="R47" s="31">
        <v>0</v>
      </c>
      <c r="S47" s="31">
        <v>168</v>
      </c>
      <c r="T47" s="31">
        <v>0</v>
      </c>
      <c r="U47" s="31">
        <f t="shared" si="6"/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34</v>
      </c>
      <c r="B48" s="54" t="s">
        <v>113</v>
      </c>
      <c r="C48" s="55" t="s">
        <v>114</v>
      </c>
      <c r="D48" s="31">
        <f t="shared" si="0"/>
        <v>190</v>
      </c>
      <c r="E48" s="31">
        <f t="shared" si="1"/>
        <v>0</v>
      </c>
      <c r="F48" s="31">
        <v>0</v>
      </c>
      <c r="G48" s="31">
        <v>0</v>
      </c>
      <c r="H48" s="31">
        <f t="shared" si="2"/>
        <v>190</v>
      </c>
      <c r="I48" s="31">
        <v>170</v>
      </c>
      <c r="J48" s="31">
        <v>20</v>
      </c>
      <c r="K48" s="31">
        <f t="shared" si="3"/>
        <v>0</v>
      </c>
      <c r="L48" s="31">
        <v>0</v>
      </c>
      <c r="M48" s="31">
        <v>0</v>
      </c>
      <c r="N48" s="31">
        <f t="shared" si="4"/>
        <v>700</v>
      </c>
      <c r="O48" s="31">
        <f t="shared" si="5"/>
        <v>500</v>
      </c>
      <c r="P48" s="31">
        <v>500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200</v>
      </c>
      <c r="V48" s="31">
        <v>200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34</v>
      </c>
      <c r="B49" s="54" t="s">
        <v>115</v>
      </c>
      <c r="C49" s="55" t="s">
        <v>116</v>
      </c>
      <c r="D49" s="31">
        <f t="shared" si="0"/>
        <v>1408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1408</v>
      </c>
      <c r="L49" s="31">
        <v>1228</v>
      </c>
      <c r="M49" s="31">
        <v>180</v>
      </c>
      <c r="N49" s="31">
        <f t="shared" si="4"/>
        <v>1408</v>
      </c>
      <c r="O49" s="31">
        <f t="shared" si="5"/>
        <v>1228</v>
      </c>
      <c r="P49" s="31">
        <v>0</v>
      </c>
      <c r="Q49" s="31">
        <v>0</v>
      </c>
      <c r="R49" s="31">
        <v>0</v>
      </c>
      <c r="S49" s="31">
        <v>1228</v>
      </c>
      <c r="T49" s="31">
        <v>0</v>
      </c>
      <c r="U49" s="31">
        <f t="shared" si="6"/>
        <v>180</v>
      </c>
      <c r="V49" s="31">
        <v>0</v>
      </c>
      <c r="W49" s="31">
        <v>0</v>
      </c>
      <c r="X49" s="31">
        <v>0</v>
      </c>
      <c r="Y49" s="31">
        <v>180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34</v>
      </c>
      <c r="B50" s="54" t="s">
        <v>117</v>
      </c>
      <c r="C50" s="55" t="s">
        <v>118</v>
      </c>
      <c r="D50" s="31">
        <f t="shared" si="0"/>
        <v>322</v>
      </c>
      <c r="E50" s="31">
        <f t="shared" si="1"/>
        <v>0</v>
      </c>
      <c r="F50" s="31">
        <v>0</v>
      </c>
      <c r="G50" s="31">
        <v>0</v>
      </c>
      <c r="H50" s="31">
        <f t="shared" si="2"/>
        <v>322</v>
      </c>
      <c r="I50" s="31">
        <v>0</v>
      </c>
      <c r="J50" s="31">
        <v>322</v>
      </c>
      <c r="K50" s="31">
        <f t="shared" si="3"/>
        <v>0</v>
      </c>
      <c r="L50" s="31">
        <v>0</v>
      </c>
      <c r="M50" s="31">
        <v>0</v>
      </c>
      <c r="N50" s="31">
        <f t="shared" si="4"/>
        <v>327</v>
      </c>
      <c r="O50" s="31">
        <f t="shared" si="5"/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322</v>
      </c>
      <c r="V50" s="31">
        <v>0</v>
      </c>
      <c r="W50" s="31">
        <v>0</v>
      </c>
      <c r="X50" s="31">
        <v>0</v>
      </c>
      <c r="Y50" s="31">
        <v>322</v>
      </c>
      <c r="Z50" s="31">
        <v>0</v>
      </c>
      <c r="AA50" s="31">
        <f t="shared" si="7"/>
        <v>5</v>
      </c>
      <c r="AB50" s="31">
        <v>5</v>
      </c>
      <c r="AC50" s="31">
        <v>0</v>
      </c>
    </row>
    <row r="51" spans="1:29" ht="13.5">
      <c r="A51" s="54" t="s">
        <v>34</v>
      </c>
      <c r="B51" s="54" t="s">
        <v>30</v>
      </c>
      <c r="C51" s="55" t="s">
        <v>31</v>
      </c>
      <c r="D51" s="31">
        <f t="shared" si="0"/>
        <v>2861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2861</v>
      </c>
      <c r="L51" s="31">
        <v>2136</v>
      </c>
      <c r="M51" s="31">
        <v>725</v>
      </c>
      <c r="N51" s="31">
        <f t="shared" si="4"/>
        <v>2866</v>
      </c>
      <c r="O51" s="31">
        <f t="shared" si="5"/>
        <v>2136</v>
      </c>
      <c r="P51" s="31">
        <v>0</v>
      </c>
      <c r="Q51" s="31">
        <v>0</v>
      </c>
      <c r="R51" s="31">
        <v>0</v>
      </c>
      <c r="S51" s="31">
        <v>2136</v>
      </c>
      <c r="T51" s="31">
        <v>0</v>
      </c>
      <c r="U51" s="31">
        <f t="shared" si="6"/>
        <v>725</v>
      </c>
      <c r="V51" s="31">
        <v>0</v>
      </c>
      <c r="W51" s="31">
        <v>0</v>
      </c>
      <c r="X51" s="31">
        <v>0</v>
      </c>
      <c r="Y51" s="31">
        <v>725</v>
      </c>
      <c r="Z51" s="31">
        <v>0</v>
      </c>
      <c r="AA51" s="31">
        <f t="shared" si="7"/>
        <v>5</v>
      </c>
      <c r="AB51" s="31">
        <v>5</v>
      </c>
      <c r="AC51" s="31">
        <v>0</v>
      </c>
    </row>
    <row r="52" spans="1:29" ht="13.5">
      <c r="A52" s="54" t="s">
        <v>34</v>
      </c>
      <c r="B52" s="54" t="s">
        <v>119</v>
      </c>
      <c r="C52" s="55" t="s">
        <v>32</v>
      </c>
      <c r="D52" s="31">
        <f t="shared" si="0"/>
        <v>222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222</v>
      </c>
      <c r="L52" s="31">
        <v>33</v>
      </c>
      <c r="M52" s="31">
        <v>189</v>
      </c>
      <c r="N52" s="31">
        <f t="shared" si="4"/>
        <v>241</v>
      </c>
      <c r="O52" s="31">
        <f t="shared" si="5"/>
        <v>33</v>
      </c>
      <c r="P52" s="31">
        <v>33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188</v>
      </c>
      <c r="V52" s="31">
        <v>0</v>
      </c>
      <c r="W52" s="31">
        <v>0</v>
      </c>
      <c r="X52" s="31">
        <v>0</v>
      </c>
      <c r="Y52" s="31">
        <v>188</v>
      </c>
      <c r="Z52" s="31">
        <v>0</v>
      </c>
      <c r="AA52" s="31">
        <f t="shared" si="7"/>
        <v>20</v>
      </c>
      <c r="AB52" s="31">
        <v>10</v>
      </c>
      <c r="AC52" s="31">
        <v>10</v>
      </c>
    </row>
    <row r="53" spans="1:29" ht="13.5">
      <c r="A53" s="54" t="s">
        <v>34</v>
      </c>
      <c r="B53" s="54" t="s">
        <v>120</v>
      </c>
      <c r="C53" s="55" t="s">
        <v>121</v>
      </c>
      <c r="D53" s="31">
        <f t="shared" si="0"/>
        <v>897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897</v>
      </c>
      <c r="L53" s="31">
        <v>17</v>
      </c>
      <c r="M53" s="31">
        <v>880</v>
      </c>
      <c r="N53" s="31">
        <f t="shared" si="4"/>
        <v>897</v>
      </c>
      <c r="O53" s="31">
        <f t="shared" si="5"/>
        <v>17</v>
      </c>
      <c r="P53" s="31">
        <v>17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880</v>
      </c>
      <c r="V53" s="31">
        <v>880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34</v>
      </c>
      <c r="B54" s="54" t="s">
        <v>122</v>
      </c>
      <c r="C54" s="55" t="s">
        <v>187</v>
      </c>
      <c r="D54" s="31">
        <f t="shared" si="0"/>
        <v>671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671</v>
      </c>
      <c r="L54" s="31">
        <v>5</v>
      </c>
      <c r="M54" s="31">
        <v>666</v>
      </c>
      <c r="N54" s="31">
        <f t="shared" si="4"/>
        <v>686</v>
      </c>
      <c r="O54" s="31">
        <f t="shared" si="5"/>
        <v>5</v>
      </c>
      <c r="P54" s="31">
        <v>5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666</v>
      </c>
      <c r="V54" s="31">
        <v>666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15</v>
      </c>
      <c r="AB54" s="31">
        <v>15</v>
      </c>
      <c r="AC54" s="31">
        <v>0</v>
      </c>
    </row>
    <row r="55" spans="1:29" ht="13.5">
      <c r="A55" s="54" t="s">
        <v>34</v>
      </c>
      <c r="B55" s="54" t="s">
        <v>123</v>
      </c>
      <c r="C55" s="55" t="s">
        <v>124</v>
      </c>
      <c r="D55" s="31">
        <f t="shared" si="0"/>
        <v>1531</v>
      </c>
      <c r="E55" s="31">
        <f t="shared" si="1"/>
        <v>0</v>
      </c>
      <c r="F55" s="31">
        <v>0</v>
      </c>
      <c r="G55" s="31">
        <v>0</v>
      </c>
      <c r="H55" s="31">
        <f t="shared" si="2"/>
        <v>1531</v>
      </c>
      <c r="I55" s="31">
        <v>1216</v>
      </c>
      <c r="J55" s="31">
        <v>315</v>
      </c>
      <c r="K55" s="31">
        <f t="shared" si="3"/>
        <v>0</v>
      </c>
      <c r="L55" s="31">
        <v>0</v>
      </c>
      <c r="M55" s="31">
        <v>0</v>
      </c>
      <c r="N55" s="31">
        <f t="shared" si="4"/>
        <v>1571</v>
      </c>
      <c r="O55" s="31">
        <f t="shared" si="5"/>
        <v>1216</v>
      </c>
      <c r="P55" s="31">
        <v>1216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355</v>
      </c>
      <c r="V55" s="31">
        <v>315</v>
      </c>
      <c r="W55" s="31">
        <v>0</v>
      </c>
      <c r="X55" s="31">
        <v>0</v>
      </c>
      <c r="Y55" s="31">
        <v>40</v>
      </c>
      <c r="Z55" s="31">
        <v>0</v>
      </c>
      <c r="AA55" s="31">
        <f t="shared" si="7"/>
        <v>0</v>
      </c>
      <c r="AB55" s="31">
        <v>0</v>
      </c>
      <c r="AC55" s="31">
        <v>0</v>
      </c>
    </row>
    <row r="56" spans="1:29" ht="13.5">
      <c r="A56" s="54" t="s">
        <v>34</v>
      </c>
      <c r="B56" s="54" t="s">
        <v>125</v>
      </c>
      <c r="C56" s="55" t="s">
        <v>126</v>
      </c>
      <c r="D56" s="31">
        <f t="shared" si="0"/>
        <v>287</v>
      </c>
      <c r="E56" s="31">
        <f t="shared" si="1"/>
        <v>0</v>
      </c>
      <c r="F56" s="31">
        <v>0</v>
      </c>
      <c r="G56" s="31">
        <v>0</v>
      </c>
      <c r="H56" s="31">
        <f t="shared" si="2"/>
        <v>287</v>
      </c>
      <c r="I56" s="31">
        <v>266</v>
      </c>
      <c r="J56" s="31">
        <v>21</v>
      </c>
      <c r="K56" s="31">
        <f t="shared" si="3"/>
        <v>0</v>
      </c>
      <c r="L56" s="31">
        <v>0</v>
      </c>
      <c r="M56" s="31">
        <v>0</v>
      </c>
      <c r="N56" s="31">
        <f t="shared" si="4"/>
        <v>288</v>
      </c>
      <c r="O56" s="31">
        <f t="shared" si="5"/>
        <v>266</v>
      </c>
      <c r="P56" s="31">
        <v>266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21</v>
      </c>
      <c r="V56" s="31">
        <v>21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1</v>
      </c>
      <c r="AB56" s="31">
        <v>1</v>
      </c>
      <c r="AC56" s="31">
        <v>0</v>
      </c>
    </row>
    <row r="57" spans="1:29" ht="13.5">
      <c r="A57" s="54" t="s">
        <v>34</v>
      </c>
      <c r="B57" s="54" t="s">
        <v>127</v>
      </c>
      <c r="C57" s="55" t="s">
        <v>128</v>
      </c>
      <c r="D57" s="31">
        <f t="shared" si="0"/>
        <v>1982</v>
      </c>
      <c r="E57" s="31">
        <f t="shared" si="1"/>
        <v>1631</v>
      </c>
      <c r="F57" s="31">
        <v>1226</v>
      </c>
      <c r="G57" s="31">
        <v>405</v>
      </c>
      <c r="H57" s="31">
        <f t="shared" si="2"/>
        <v>351</v>
      </c>
      <c r="I57" s="31">
        <v>264</v>
      </c>
      <c r="J57" s="31">
        <v>87</v>
      </c>
      <c r="K57" s="31">
        <f t="shared" si="3"/>
        <v>0</v>
      </c>
      <c r="L57" s="31">
        <v>0</v>
      </c>
      <c r="M57" s="31">
        <v>0</v>
      </c>
      <c r="N57" s="31">
        <f t="shared" si="4"/>
        <v>2248</v>
      </c>
      <c r="O57" s="31">
        <f t="shared" si="5"/>
        <v>1568</v>
      </c>
      <c r="P57" s="31">
        <v>0</v>
      </c>
      <c r="Q57" s="31">
        <v>264</v>
      </c>
      <c r="R57" s="31">
        <v>0</v>
      </c>
      <c r="S57" s="31">
        <v>1304</v>
      </c>
      <c r="T57" s="31">
        <v>0</v>
      </c>
      <c r="U57" s="31">
        <f t="shared" si="6"/>
        <v>529</v>
      </c>
      <c r="V57" s="31">
        <v>0</v>
      </c>
      <c r="W57" s="31">
        <v>87</v>
      </c>
      <c r="X57" s="31">
        <v>0</v>
      </c>
      <c r="Y57" s="31">
        <v>442</v>
      </c>
      <c r="Z57" s="31">
        <v>0</v>
      </c>
      <c r="AA57" s="31">
        <f t="shared" si="7"/>
        <v>151</v>
      </c>
      <c r="AB57" s="31">
        <v>114</v>
      </c>
      <c r="AC57" s="31">
        <v>37</v>
      </c>
    </row>
    <row r="58" spans="1:29" ht="13.5">
      <c r="A58" s="54" t="s">
        <v>34</v>
      </c>
      <c r="B58" s="54" t="s">
        <v>129</v>
      </c>
      <c r="C58" s="55" t="s">
        <v>130</v>
      </c>
      <c r="D58" s="31">
        <f t="shared" si="0"/>
        <v>115</v>
      </c>
      <c r="E58" s="31">
        <f t="shared" si="1"/>
        <v>0</v>
      </c>
      <c r="F58" s="31">
        <v>0</v>
      </c>
      <c r="G58" s="31">
        <v>0</v>
      </c>
      <c r="H58" s="31">
        <f t="shared" si="2"/>
        <v>115</v>
      </c>
      <c r="I58" s="31">
        <v>20</v>
      </c>
      <c r="J58" s="31">
        <v>95</v>
      </c>
      <c r="K58" s="31">
        <f t="shared" si="3"/>
        <v>0</v>
      </c>
      <c r="L58" s="31">
        <v>0</v>
      </c>
      <c r="M58" s="31">
        <v>0</v>
      </c>
      <c r="N58" s="31">
        <f t="shared" si="4"/>
        <v>115</v>
      </c>
      <c r="O58" s="31">
        <f t="shared" si="5"/>
        <v>20</v>
      </c>
      <c r="P58" s="31">
        <v>0</v>
      </c>
      <c r="Q58" s="31">
        <v>0</v>
      </c>
      <c r="R58" s="31">
        <v>0</v>
      </c>
      <c r="S58" s="31">
        <v>0</v>
      </c>
      <c r="T58" s="31">
        <v>20</v>
      </c>
      <c r="U58" s="31">
        <f t="shared" si="6"/>
        <v>95</v>
      </c>
      <c r="V58" s="31">
        <v>0</v>
      </c>
      <c r="W58" s="31">
        <v>0</v>
      </c>
      <c r="X58" s="31">
        <v>0</v>
      </c>
      <c r="Y58" s="31">
        <v>95</v>
      </c>
      <c r="Z58" s="31">
        <v>0</v>
      </c>
      <c r="AA58" s="31">
        <f t="shared" si="7"/>
        <v>0</v>
      </c>
      <c r="AB58" s="31">
        <v>0</v>
      </c>
      <c r="AC58" s="31">
        <v>0</v>
      </c>
    </row>
    <row r="59" spans="1:29" ht="13.5">
      <c r="A59" s="84" t="s">
        <v>33</v>
      </c>
      <c r="B59" s="85"/>
      <c r="C59" s="85"/>
      <c r="D59" s="31">
        <f>SUM(D7:D58)</f>
        <v>137831</v>
      </c>
      <c r="E59" s="31">
        <f aca="true" t="shared" si="8" ref="E59:AC59">SUM(E7:E58)</f>
        <v>1631</v>
      </c>
      <c r="F59" s="31">
        <f t="shared" si="8"/>
        <v>1226</v>
      </c>
      <c r="G59" s="31">
        <f t="shared" si="8"/>
        <v>405</v>
      </c>
      <c r="H59" s="31">
        <f t="shared" si="8"/>
        <v>4942</v>
      </c>
      <c r="I59" s="31">
        <f t="shared" si="8"/>
        <v>2317</v>
      </c>
      <c r="J59" s="31">
        <f t="shared" si="8"/>
        <v>2625</v>
      </c>
      <c r="K59" s="31">
        <f t="shared" si="8"/>
        <v>131258</v>
      </c>
      <c r="L59" s="31">
        <f t="shared" si="8"/>
        <v>42885</v>
      </c>
      <c r="M59" s="31">
        <f t="shared" si="8"/>
        <v>88373</v>
      </c>
      <c r="N59" s="31">
        <f t="shared" si="8"/>
        <v>138168</v>
      </c>
      <c r="O59" s="31">
        <f t="shared" si="8"/>
        <v>46447</v>
      </c>
      <c r="P59" s="31">
        <f t="shared" si="8"/>
        <v>36064</v>
      </c>
      <c r="Q59" s="31">
        <f t="shared" si="8"/>
        <v>700</v>
      </c>
      <c r="R59" s="31">
        <f t="shared" si="8"/>
        <v>3191</v>
      </c>
      <c r="S59" s="31">
        <f t="shared" si="8"/>
        <v>5276</v>
      </c>
      <c r="T59" s="31">
        <f t="shared" si="8"/>
        <v>1216</v>
      </c>
      <c r="U59" s="31">
        <f t="shared" si="8"/>
        <v>91410</v>
      </c>
      <c r="V59" s="31">
        <f t="shared" si="8"/>
        <v>74641</v>
      </c>
      <c r="W59" s="31">
        <f t="shared" si="8"/>
        <v>6334</v>
      </c>
      <c r="X59" s="31">
        <f t="shared" si="8"/>
        <v>6042</v>
      </c>
      <c r="Y59" s="31">
        <f t="shared" si="8"/>
        <v>2592</v>
      </c>
      <c r="Z59" s="31">
        <f t="shared" si="8"/>
        <v>1801</v>
      </c>
      <c r="AA59" s="31">
        <f t="shared" si="8"/>
        <v>311</v>
      </c>
      <c r="AB59" s="31">
        <f t="shared" si="8"/>
        <v>204</v>
      </c>
      <c r="AC59" s="31">
        <f t="shared" si="8"/>
        <v>107</v>
      </c>
    </row>
  </sheetData>
  <mergeCells count="7">
    <mergeCell ref="A59:C59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27</v>
      </c>
      <c r="B1" s="92"/>
      <c r="C1" s="34" t="s">
        <v>151</v>
      </c>
    </row>
    <row r="2" ht="18" customHeight="1">
      <c r="J2" s="37" t="s">
        <v>152</v>
      </c>
    </row>
    <row r="3" spans="6:11" s="38" customFormat="1" ht="19.5" customHeight="1">
      <c r="F3" s="91" t="s">
        <v>153</v>
      </c>
      <c r="G3" s="91"/>
      <c r="H3" s="39" t="s">
        <v>154</v>
      </c>
      <c r="I3" s="39" t="s">
        <v>155</v>
      </c>
      <c r="J3" s="39" t="s">
        <v>144</v>
      </c>
      <c r="K3" s="39" t="s">
        <v>156</v>
      </c>
    </row>
    <row r="4" spans="2:11" s="38" customFormat="1" ht="19.5" customHeight="1">
      <c r="B4" s="93" t="s">
        <v>157</v>
      </c>
      <c r="C4" s="40" t="s">
        <v>158</v>
      </c>
      <c r="D4" s="41">
        <f>SUMIF('水洗化人口等'!$A$7:$C$59,$A$1,'水洗化人口等'!$G$7:$G$59)</f>
        <v>114274</v>
      </c>
      <c r="F4" s="101" t="s">
        <v>159</v>
      </c>
      <c r="G4" s="40" t="s">
        <v>160</v>
      </c>
      <c r="H4" s="41">
        <f>SUMIF('し尿処理の状況'!$A$7:$C$59,$A$1,'し尿処理の状況'!$P$7:$P$59)</f>
        <v>36064</v>
      </c>
      <c r="I4" s="41">
        <f>SUMIF('し尿処理の状況'!$A$7:$C$59,$A$1,'し尿処理の状況'!$V$7:$V$59)</f>
        <v>74641</v>
      </c>
      <c r="J4" s="41">
        <f aca="true" t="shared" si="0" ref="J4:J11">H4+I4</f>
        <v>110705</v>
      </c>
      <c r="K4" s="42">
        <f aca="true" t="shared" si="1" ref="K4:K9">J4/$J$9</f>
        <v>0.8030422829453709</v>
      </c>
    </row>
    <row r="5" spans="2:11" s="38" customFormat="1" ht="19.5" customHeight="1">
      <c r="B5" s="94"/>
      <c r="C5" s="40" t="s">
        <v>161</v>
      </c>
      <c r="D5" s="41">
        <f>SUMIF('水洗化人口等'!$A$7:$C$59,$A$1,'水洗化人口等'!$H$7:$H$59)</f>
        <v>3481</v>
      </c>
      <c r="F5" s="102"/>
      <c r="G5" s="40" t="s">
        <v>162</v>
      </c>
      <c r="H5" s="41">
        <f>SUMIF('し尿処理の状況'!$A$7:$C$59,$A$1,'し尿処理の状況'!$Q$7:$Q$59)</f>
        <v>700</v>
      </c>
      <c r="I5" s="41">
        <f>SUMIF('し尿処理の状況'!$A$7:$C$59,$A$1,'し尿処理の状況'!$W$7:$W$59)</f>
        <v>6334</v>
      </c>
      <c r="J5" s="41">
        <f t="shared" si="0"/>
        <v>7034</v>
      </c>
      <c r="K5" s="42">
        <f t="shared" si="1"/>
        <v>0.05102388707138557</v>
      </c>
    </row>
    <row r="6" spans="2:11" s="38" customFormat="1" ht="19.5" customHeight="1">
      <c r="B6" s="95"/>
      <c r="C6" s="43" t="s">
        <v>163</v>
      </c>
      <c r="D6" s="44">
        <f>SUM(D4:D5)</f>
        <v>117755</v>
      </c>
      <c r="F6" s="102"/>
      <c r="G6" s="40" t="s">
        <v>164</v>
      </c>
      <c r="H6" s="41">
        <f>SUMIF('し尿処理の状況'!$A$7:$C$59,$A$1,'し尿処理の状況'!$R$7:$R$59)</f>
        <v>3191</v>
      </c>
      <c r="I6" s="41">
        <f>SUMIF('し尿処理の状況'!$A$7:$C$59,$A$1,'し尿処理の状況'!$X$7:$X$59)</f>
        <v>6042</v>
      </c>
      <c r="J6" s="41">
        <f t="shared" si="0"/>
        <v>9233</v>
      </c>
      <c r="K6" s="42">
        <f t="shared" si="1"/>
        <v>0.06697519893802999</v>
      </c>
    </row>
    <row r="7" spans="2:11" s="38" customFormat="1" ht="19.5" customHeight="1">
      <c r="B7" s="96" t="s">
        <v>165</v>
      </c>
      <c r="C7" s="45" t="s">
        <v>166</v>
      </c>
      <c r="D7" s="41">
        <f>SUMIF('水洗化人口等'!$A$7:$C$59,$A$1,'水洗化人口等'!$K$7:$K$59)</f>
        <v>731774</v>
      </c>
      <c r="F7" s="102"/>
      <c r="G7" s="40" t="s">
        <v>167</v>
      </c>
      <c r="H7" s="41">
        <f>SUMIF('し尿処理の状況'!$A$7:$C$59,$A$1,'し尿処理の状況'!$S$7:$S$59)</f>
        <v>5276</v>
      </c>
      <c r="I7" s="41">
        <f>SUMIF('し尿処理の状況'!$A$7:$C$59,$A$1,'し尿処理の状況'!$Y$7:$Y$59)</f>
        <v>2592</v>
      </c>
      <c r="J7" s="41">
        <f t="shared" si="0"/>
        <v>7868</v>
      </c>
      <c r="K7" s="42">
        <f t="shared" si="1"/>
        <v>0.05707363427319614</v>
      </c>
    </row>
    <row r="8" spans="2:11" s="38" customFormat="1" ht="19.5" customHeight="1">
      <c r="B8" s="97"/>
      <c r="C8" s="40" t="s">
        <v>168</v>
      </c>
      <c r="D8" s="41">
        <f>SUMIF('水洗化人口等'!$A$7:$C$59,$A$1,'水洗化人口等'!$M$7:$M$59)</f>
        <v>0</v>
      </c>
      <c r="F8" s="102"/>
      <c r="G8" s="40" t="s">
        <v>169</v>
      </c>
      <c r="H8" s="41">
        <f>SUMIF('し尿処理の状況'!$A$7:$C$59,$A$1,'し尿処理の状況'!$T$7:$T$59)</f>
        <v>1216</v>
      </c>
      <c r="I8" s="41">
        <f>SUMIF('し尿処理の状況'!$A$7:$C$59,$A$1,'し尿処理の状況'!$Z$7:$Z$59)</f>
        <v>1801</v>
      </c>
      <c r="J8" s="41">
        <f t="shared" si="0"/>
        <v>3017</v>
      </c>
      <c r="K8" s="42">
        <f t="shared" si="1"/>
        <v>0.02188499677201738</v>
      </c>
    </row>
    <row r="9" spans="2:11" s="38" customFormat="1" ht="19.5" customHeight="1">
      <c r="B9" s="97"/>
      <c r="C9" s="40" t="s">
        <v>170</v>
      </c>
      <c r="D9" s="41">
        <f>SUMIF('水洗化人口等'!$A$7:$C$59,$A$1,'水洗化人口等'!$O$7:$O$59)</f>
        <v>525508</v>
      </c>
      <c r="F9" s="102"/>
      <c r="G9" s="40" t="s">
        <v>163</v>
      </c>
      <c r="H9" s="41">
        <f>SUM(H4:H8)</f>
        <v>46447</v>
      </c>
      <c r="I9" s="41">
        <f>SUM(I4:I8)</f>
        <v>91410</v>
      </c>
      <c r="J9" s="41">
        <f t="shared" si="0"/>
        <v>137857</v>
      </c>
      <c r="K9" s="42">
        <f t="shared" si="1"/>
        <v>1</v>
      </c>
    </row>
    <row r="10" spans="2:10" s="38" customFormat="1" ht="19.5" customHeight="1">
      <c r="B10" s="98"/>
      <c r="C10" s="43" t="s">
        <v>163</v>
      </c>
      <c r="D10" s="44">
        <f>SUM(D7:D9)</f>
        <v>1257282</v>
      </c>
      <c r="F10" s="91" t="s">
        <v>171</v>
      </c>
      <c r="G10" s="91"/>
      <c r="H10" s="41">
        <f>SUMIF('し尿処理の状況'!$A$7:$C$59,$A$1,'し尿処理の状況'!$AB$7:$AB$59)</f>
        <v>204</v>
      </c>
      <c r="I10" s="41">
        <f>SUMIF('し尿処理の状況'!$A$7:$C$59,$A$1,'し尿処理の状況'!$AC$7:$AC$59)</f>
        <v>107</v>
      </c>
      <c r="J10" s="41">
        <f t="shared" si="0"/>
        <v>311</v>
      </c>
    </row>
    <row r="11" spans="2:10" s="38" customFormat="1" ht="19.5" customHeight="1">
      <c r="B11" s="99" t="s">
        <v>172</v>
      </c>
      <c r="C11" s="100"/>
      <c r="D11" s="44">
        <f>D6+D10</f>
        <v>1375037</v>
      </c>
      <c r="F11" s="91" t="s">
        <v>144</v>
      </c>
      <c r="G11" s="91"/>
      <c r="H11" s="41">
        <f>H9+H10</f>
        <v>46651</v>
      </c>
      <c r="I11" s="41">
        <f>I9+I10</f>
        <v>91517</v>
      </c>
      <c r="J11" s="41">
        <f t="shared" si="0"/>
        <v>138168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173</v>
      </c>
      <c r="J13" s="37" t="s">
        <v>152</v>
      </c>
    </row>
    <row r="14" spans="3:10" s="38" customFormat="1" ht="19.5" customHeight="1">
      <c r="C14" s="41">
        <f>SUMIF('水洗化人口等'!$A$7:$C$59,$A$1,'水洗化人口等'!$P$7:$P$59)</f>
        <v>149298</v>
      </c>
      <c r="D14" s="38" t="s">
        <v>174</v>
      </c>
      <c r="F14" s="91" t="s">
        <v>175</v>
      </c>
      <c r="G14" s="91"/>
      <c r="H14" s="39" t="s">
        <v>154</v>
      </c>
      <c r="I14" s="39" t="s">
        <v>155</v>
      </c>
      <c r="J14" s="39" t="s">
        <v>144</v>
      </c>
    </row>
    <row r="15" spans="6:10" s="38" customFormat="1" ht="15.75" customHeight="1">
      <c r="F15" s="91" t="s">
        <v>176</v>
      </c>
      <c r="G15" s="91"/>
      <c r="H15" s="41">
        <f>SUMIF('し尿処理の状況'!$A$7:$C$59,$A$1,'し尿処理の状況'!$F$7:$F$59)</f>
        <v>1226</v>
      </c>
      <c r="I15" s="41">
        <f>SUMIF('し尿処理の状況'!$A$7:$C$59,$A$1,'し尿処理の状況'!$G$7:$G$59)</f>
        <v>405</v>
      </c>
      <c r="J15" s="41">
        <f>H15+I15</f>
        <v>1631</v>
      </c>
    </row>
    <row r="16" spans="3:10" s="38" customFormat="1" ht="15.75" customHeight="1">
      <c r="C16" s="38" t="s">
        <v>177</v>
      </c>
      <c r="D16" s="49">
        <f>D10/D11</f>
        <v>0.9143623044325353</v>
      </c>
      <c r="F16" s="91" t="s">
        <v>178</v>
      </c>
      <c r="G16" s="91"/>
      <c r="H16" s="41">
        <f>SUMIF('し尿処理の状況'!$A$7:$C$59,$A$1,'し尿処理の状況'!$I$7:$I$59)</f>
        <v>2317</v>
      </c>
      <c r="I16" s="41">
        <f>SUMIF('し尿処理の状況'!$A$7:$C$59,$A$1,'し尿処理の状況'!$J$7:$J$59)</f>
        <v>2625</v>
      </c>
      <c r="J16" s="41">
        <f>H16+I16</f>
        <v>4942</v>
      </c>
    </row>
    <row r="17" spans="3:10" s="38" customFormat="1" ht="15.75" customHeight="1">
      <c r="C17" s="38" t="s">
        <v>179</v>
      </c>
      <c r="D17" s="49">
        <f>D6/D11</f>
        <v>0.08563769556746473</v>
      </c>
      <c r="F17" s="91" t="s">
        <v>180</v>
      </c>
      <c r="G17" s="91"/>
      <c r="H17" s="41">
        <f>SUMIF('し尿処理の状況'!$A$7:$C$59,$A$1,'し尿処理の状況'!$L$7:$L$59)</f>
        <v>42885</v>
      </c>
      <c r="I17" s="41">
        <f>SUMIF('し尿処理の状況'!$A$7:$C$59,$A$1,'し尿処理の状況'!$M$7:$M$59)</f>
        <v>88373</v>
      </c>
      <c r="J17" s="41">
        <f>H17+I17</f>
        <v>131258</v>
      </c>
    </row>
    <row r="18" spans="3:10" s="38" customFormat="1" ht="15.75" customHeight="1">
      <c r="C18" s="50" t="s">
        <v>181</v>
      </c>
      <c r="D18" s="49">
        <f>D7/D11</f>
        <v>0.5321849521140158</v>
      </c>
      <c r="F18" s="91" t="s">
        <v>144</v>
      </c>
      <c r="G18" s="91"/>
      <c r="H18" s="41">
        <f>SUM(H15:H17)</f>
        <v>46428</v>
      </c>
      <c r="I18" s="41">
        <f>SUM(I15:I17)</f>
        <v>91403</v>
      </c>
      <c r="J18" s="41">
        <f>SUM(J15:J17)</f>
        <v>137831</v>
      </c>
    </row>
    <row r="19" spans="3:10" ht="15.75" customHeight="1">
      <c r="C19" s="36" t="s">
        <v>182</v>
      </c>
      <c r="D19" s="49">
        <f>(D8+D9)/D11</f>
        <v>0.3821773523185194</v>
      </c>
      <c r="J19" s="51"/>
    </row>
    <row r="20" spans="3:10" ht="15.75" customHeight="1">
      <c r="C20" s="36" t="s">
        <v>183</v>
      </c>
      <c r="D20" s="49">
        <f>C14/D11</f>
        <v>0.10857744191610844</v>
      </c>
      <c r="J20" s="52"/>
    </row>
    <row r="21" spans="3:10" ht="15.75" customHeight="1">
      <c r="C21" s="36" t="s">
        <v>184</v>
      </c>
      <c r="D21" s="49">
        <f>D4/D6</f>
        <v>0.9704386225637978</v>
      </c>
      <c r="F21" s="53"/>
      <c r="J21" s="52"/>
    </row>
    <row r="22" spans="3:10" ht="15.75" customHeight="1">
      <c r="C22" s="36" t="s">
        <v>185</v>
      </c>
      <c r="D22" s="49">
        <f>D5/D6</f>
        <v>0.029561377436202286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2006-06-30T04:40:37Z</dcterms:modified>
  <cp:category/>
  <cp:version/>
  <cp:contentType/>
  <cp:contentStatus/>
</cp:coreProperties>
</file>