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'し尿処理の状況'!$A$2:$AC$85</definedName>
    <definedName name="_xlnm.Print_Area" localSheetId="0">'水洗化人口等'!$A$2:$U$85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<sst xmlns="http://schemas.openxmlformats.org/spreadsheetml/2006/main" count="696" uniqueCount="242">
  <si>
    <t>川辺町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</si>
  <si>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</si>
  <si>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</si>
  <si>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</si>
  <si>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</si>
  <si>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</si>
  <si>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</si>
  <si>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</si>
  <si>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</si>
  <si>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</si>
  <si>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</si>
  <si>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</si>
  <si>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</si>
  <si>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</si>
  <si>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</si>
  <si>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</si>
  <si>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</si>
  <si>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</si>
  <si>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</si>
  <si>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</si>
  <si>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</si>
  <si>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</si>
  <si>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</si>
  <si>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</si>
  <si>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</si>
  <si>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</si>
  <si>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</si>
  <si>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</si>
  <si>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長島町</t>
  </si>
  <si>
    <t>蒲生町</t>
  </si>
  <si>
    <t>日吉町</t>
  </si>
  <si>
    <t>鹿児島県</t>
  </si>
  <si>
    <t>46205</t>
  </si>
  <si>
    <t>串木野市</t>
  </si>
  <si>
    <t>46215</t>
  </si>
  <si>
    <t>薩摩川内市</t>
  </si>
  <si>
    <t>46361</t>
  </si>
  <si>
    <t>市来町</t>
  </si>
  <si>
    <t>さつま町</t>
  </si>
  <si>
    <t>湧水町</t>
  </si>
  <si>
    <t>錦江町</t>
  </si>
  <si>
    <t>南大隅町</t>
  </si>
  <si>
    <t>大崎町</t>
  </si>
  <si>
    <t>山川町</t>
  </si>
  <si>
    <t>有明町</t>
  </si>
  <si>
    <t>鹿児島県合計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</si>
  <si>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</si>
  <si>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</si>
  <si>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</si>
  <si>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</si>
  <si>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</si>
  <si>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</si>
  <si>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</si>
  <si>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</si>
  <si>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</si>
  <si>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</si>
  <si>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</si>
  <si>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</si>
  <si>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</si>
  <si>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</si>
  <si>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</si>
  <si>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</si>
  <si>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</si>
  <si>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</si>
  <si>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</si>
  <si>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</si>
  <si>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</si>
  <si>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</si>
  <si>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</si>
  <si>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</si>
  <si>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</si>
  <si>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46303</t>
  </si>
  <si>
    <t>三島村</t>
  </si>
  <si>
    <t>46304</t>
  </si>
  <si>
    <t>十島村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</si>
  <si>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</si>
  <si>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</si>
  <si>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</si>
  <si>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</si>
  <si>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</si>
  <si>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</si>
  <si>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</si>
  <si>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</si>
  <si>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</si>
  <si>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</si>
  <si>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</si>
  <si>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</si>
  <si>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</si>
  <si>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</si>
  <si>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46362</t>
  </si>
  <si>
    <t>東市来町</t>
  </si>
  <si>
    <t>46363</t>
  </si>
  <si>
    <t>伊集院町</t>
  </si>
  <si>
    <t>46366</t>
  </si>
  <si>
    <t>46367</t>
  </si>
  <si>
    <t>46368</t>
  </si>
  <si>
    <t>金峰町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</si>
  <si>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</si>
  <si>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</si>
  <si>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</si>
  <si>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</si>
  <si>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</si>
  <si>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</si>
  <si>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</si>
  <si>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</si>
  <si>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</si>
  <si>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</si>
  <si>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</si>
  <si>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</si>
  <si>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</si>
  <si>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</si>
  <si>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</si>
  <si>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</si>
  <si>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</si>
  <si>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</si>
  <si>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</si>
  <si>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</si>
  <si>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</si>
  <si>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</si>
  <si>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</si>
  <si>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</si>
  <si>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</si>
  <si>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</si>
  <si>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</si>
  <si>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</si>
  <si>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</si>
  <si>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</si>
  <si>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</si>
  <si>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</si>
  <si>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</si>
  <si>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</si>
  <si>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</si>
  <si>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</si>
  <si>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</si>
  <si>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</si>
  <si>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</si>
  <si>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</si>
  <si>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</si>
  <si>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</si>
  <si>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</si>
  <si>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</si>
  <si>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</si>
  <si>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</si>
  <si>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</si>
  <si>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</si>
  <si>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</si>
  <si>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</si>
  <si>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</si>
  <si>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</si>
  <si>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</si>
  <si>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</si>
  <si>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</si>
  <si>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</si>
  <si>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</si>
  <si>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</si>
  <si>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</si>
  <si>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</si>
  <si>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</si>
  <si>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</si>
  <si>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</si>
  <si>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</si>
  <si>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</si>
  <si>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</si>
  <si>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</si>
  <si>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</si>
  <si>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</si>
  <si>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</si>
  <si>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</si>
  <si>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</si>
  <si>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</si>
  <si>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</si>
  <si>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</si>
  <si>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</si>
  <si>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</si>
  <si>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</si>
  <si>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</si>
  <si>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</si>
  <si>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</si>
  <si>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</si>
  <si>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</si>
  <si>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</si>
  <si>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</si>
  <si>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</si>
  <si>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</si>
  <si>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</si>
  <si>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</si>
  <si>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</si>
  <si>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</si>
  <si>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</si>
  <si>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</si>
  <si>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</si>
  <si>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</si>
  <si>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</si>
  <si>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</si>
  <si>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</si>
  <si>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</si>
  <si>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</si>
  <si>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</si>
  <si>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</si>
  <si>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</si>
  <si>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</si>
  <si>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</si>
  <si>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</si>
  <si>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</si>
  <si>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</si>
  <si>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</si>
  <si>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</si>
  <si>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</si>
  <si>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</si>
  <si>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</si>
  <si>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</si>
  <si>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</si>
  <si>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</si>
  <si>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</si>
  <si>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</si>
  <si>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</si>
  <si>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</si>
  <si>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</si>
  <si>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</si>
  <si>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</si>
  <si>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</si>
  <si>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</si>
  <si>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</si>
  <si>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</si>
  <si>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</si>
  <si>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</si>
  <si>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</si>
  <si>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</si>
  <si>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</si>
  <si>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</si>
  <si>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</si>
  <si>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</si>
  <si>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</si>
  <si>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46392</t>
  </si>
  <si>
    <t>46452</t>
  </si>
  <si>
    <t>46490</t>
  </si>
  <si>
    <t>46491</t>
  </si>
  <si>
    <t>松山町</t>
  </si>
  <si>
    <t>東町</t>
  </si>
  <si>
    <t>大和村</t>
  </si>
  <si>
    <t>吹上町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</si>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</sst>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8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187</v>
      </c>
      <c r="B2" s="65" t="s">
        <v>2</v>
      </c>
      <c r="C2" s="68" t="s">
        <v>3</v>
      </c>
      <c r="D2" s="5" t="s">
        <v>188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189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190</v>
      </c>
      <c r="F3" s="20"/>
      <c r="G3" s="20"/>
      <c r="H3" s="23"/>
      <c r="I3" s="7" t="s">
        <v>4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191</v>
      </c>
      <c r="F4" s="77" t="s">
        <v>5</v>
      </c>
      <c r="G4" s="77" t="s">
        <v>6</v>
      </c>
      <c r="H4" s="77" t="s">
        <v>7</v>
      </c>
      <c r="I4" s="6" t="s">
        <v>191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81" t="s">
        <v>13</v>
      </c>
      <c r="P4" s="8"/>
      <c r="Q4" s="77" t="s">
        <v>14</v>
      </c>
      <c r="R4" s="77" t="s">
        <v>192</v>
      </c>
      <c r="S4" s="77" t="s">
        <v>193</v>
      </c>
      <c r="T4" s="79" t="s">
        <v>194</v>
      </c>
      <c r="U4" s="79" t="s">
        <v>195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196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197</v>
      </c>
      <c r="E6" s="10" t="s">
        <v>197</v>
      </c>
      <c r="F6" s="11" t="s">
        <v>15</v>
      </c>
      <c r="G6" s="10" t="s">
        <v>197</v>
      </c>
      <c r="H6" s="10" t="s">
        <v>197</v>
      </c>
      <c r="I6" s="10" t="s">
        <v>197</v>
      </c>
      <c r="J6" s="11" t="s">
        <v>15</v>
      </c>
      <c r="K6" s="10" t="s">
        <v>197</v>
      </c>
      <c r="L6" s="11" t="s">
        <v>15</v>
      </c>
      <c r="M6" s="10" t="s">
        <v>197</v>
      </c>
      <c r="N6" s="11" t="s">
        <v>15</v>
      </c>
      <c r="O6" s="10" t="s">
        <v>197</v>
      </c>
      <c r="P6" s="10" t="s">
        <v>197</v>
      </c>
      <c r="Q6" s="11" t="s">
        <v>15</v>
      </c>
      <c r="R6" s="83"/>
      <c r="S6" s="83"/>
      <c r="T6" s="83"/>
      <c r="U6" s="80"/>
    </row>
    <row r="7" spans="1:21" ht="13.5">
      <c r="A7" s="54" t="s">
        <v>46</v>
      </c>
      <c r="B7" s="54" t="s">
        <v>47</v>
      </c>
      <c r="C7" s="55" t="s">
        <v>48</v>
      </c>
      <c r="D7" s="31">
        <f aca="true" t="shared" si="0" ref="D7:D70">E7+I7</f>
        <v>606144</v>
      </c>
      <c r="E7" s="32">
        <f aca="true" t="shared" si="1" ref="E7:E23">G7+H7</f>
        <v>39979</v>
      </c>
      <c r="F7" s="33">
        <f aca="true" t="shared" si="2" ref="F7:F63">E7/D7*100</f>
        <v>6.5956274416640275</v>
      </c>
      <c r="G7" s="31">
        <v>39882</v>
      </c>
      <c r="H7" s="31">
        <v>97</v>
      </c>
      <c r="I7" s="32">
        <f aca="true" t="shared" si="3" ref="I7:I23">K7+M7+O7</f>
        <v>566165</v>
      </c>
      <c r="J7" s="33">
        <f aca="true" t="shared" si="4" ref="J7:J63">I7/D7*100</f>
        <v>93.40437255833596</v>
      </c>
      <c r="K7" s="31">
        <v>446300</v>
      </c>
      <c r="L7" s="33">
        <f aca="true" t="shared" si="5" ref="L7:L63">K7/D7*100</f>
        <v>73.6293685988808</v>
      </c>
      <c r="M7" s="31">
        <v>12</v>
      </c>
      <c r="N7" s="33">
        <f aca="true" t="shared" si="6" ref="N7:N63">M7/D7*100</f>
        <v>0.0019797275894836873</v>
      </c>
      <c r="O7" s="31">
        <v>119853</v>
      </c>
      <c r="P7" s="31">
        <v>56600</v>
      </c>
      <c r="Q7" s="33">
        <f aca="true" t="shared" si="7" ref="Q7:Q63">O7/D7*100</f>
        <v>19.773024231865698</v>
      </c>
      <c r="R7" s="31"/>
      <c r="S7" s="31" t="s">
        <v>241</v>
      </c>
      <c r="T7" s="31"/>
      <c r="U7" s="31"/>
    </row>
    <row r="8" spans="1:21" ht="13.5">
      <c r="A8" s="54" t="s">
        <v>46</v>
      </c>
      <c r="B8" s="54" t="s">
        <v>49</v>
      </c>
      <c r="C8" s="55" t="s">
        <v>50</v>
      </c>
      <c r="D8" s="31">
        <f t="shared" si="0"/>
        <v>81151</v>
      </c>
      <c r="E8" s="32">
        <f t="shared" si="1"/>
        <v>16443</v>
      </c>
      <c r="F8" s="33">
        <f t="shared" si="2"/>
        <v>20.26222720607263</v>
      </c>
      <c r="G8" s="31">
        <v>16443</v>
      </c>
      <c r="H8" s="31">
        <v>0</v>
      </c>
      <c r="I8" s="32">
        <f t="shared" si="3"/>
        <v>64708</v>
      </c>
      <c r="J8" s="33">
        <f t="shared" si="4"/>
        <v>79.73777279392738</v>
      </c>
      <c r="K8" s="31">
        <v>7578</v>
      </c>
      <c r="L8" s="33">
        <f t="shared" si="5"/>
        <v>9.33814740422176</v>
      </c>
      <c r="M8" s="31">
        <v>0</v>
      </c>
      <c r="N8" s="33">
        <f t="shared" si="6"/>
        <v>0</v>
      </c>
      <c r="O8" s="31">
        <v>57130</v>
      </c>
      <c r="P8" s="31">
        <v>17207</v>
      </c>
      <c r="Q8" s="33">
        <f t="shared" si="7"/>
        <v>70.3996253897056</v>
      </c>
      <c r="R8" s="31" t="s">
        <v>241</v>
      </c>
      <c r="S8" s="31"/>
      <c r="T8" s="31"/>
      <c r="U8" s="31"/>
    </row>
    <row r="9" spans="1:21" ht="13.5">
      <c r="A9" s="54" t="s">
        <v>46</v>
      </c>
      <c r="B9" s="54" t="s">
        <v>51</v>
      </c>
      <c r="C9" s="55" t="s">
        <v>52</v>
      </c>
      <c r="D9" s="31">
        <f t="shared" si="0"/>
        <v>25793</v>
      </c>
      <c r="E9" s="32">
        <f t="shared" si="1"/>
        <v>3833</v>
      </c>
      <c r="F9" s="33">
        <f t="shared" si="2"/>
        <v>14.860621098747723</v>
      </c>
      <c r="G9" s="31">
        <v>3833</v>
      </c>
      <c r="H9" s="31">
        <v>0</v>
      </c>
      <c r="I9" s="32">
        <f t="shared" si="3"/>
        <v>21960</v>
      </c>
      <c r="J9" s="33">
        <f t="shared" si="4"/>
        <v>85.13937890125229</v>
      </c>
      <c r="K9" s="31">
        <v>11785</v>
      </c>
      <c r="L9" s="33">
        <f t="shared" si="5"/>
        <v>45.69069127282596</v>
      </c>
      <c r="M9" s="31">
        <v>0</v>
      </c>
      <c r="N9" s="33">
        <f t="shared" si="6"/>
        <v>0</v>
      </c>
      <c r="O9" s="31">
        <v>10175</v>
      </c>
      <c r="P9" s="31">
        <v>1874</v>
      </c>
      <c r="Q9" s="33">
        <f t="shared" si="7"/>
        <v>39.44868762842631</v>
      </c>
      <c r="R9" s="31" t="s">
        <v>241</v>
      </c>
      <c r="S9" s="31"/>
      <c r="T9" s="31"/>
      <c r="U9" s="31"/>
    </row>
    <row r="10" spans="1:21" ht="13.5">
      <c r="A10" s="54" t="s">
        <v>46</v>
      </c>
      <c r="B10" s="54" t="s">
        <v>32</v>
      </c>
      <c r="C10" s="55" t="s">
        <v>33</v>
      </c>
      <c r="D10" s="31">
        <f t="shared" si="0"/>
        <v>26408</v>
      </c>
      <c r="E10" s="32">
        <f t="shared" si="1"/>
        <v>6472</v>
      </c>
      <c r="F10" s="33">
        <f t="shared" si="2"/>
        <v>24.507724931838837</v>
      </c>
      <c r="G10" s="31">
        <v>6173</v>
      </c>
      <c r="H10" s="31">
        <v>299</v>
      </c>
      <c r="I10" s="32">
        <f t="shared" si="3"/>
        <v>19936</v>
      </c>
      <c r="J10" s="33">
        <f t="shared" si="4"/>
        <v>75.49227506816116</v>
      </c>
      <c r="K10" s="31">
        <v>9389</v>
      </c>
      <c r="L10" s="33">
        <f t="shared" si="5"/>
        <v>35.55362011511663</v>
      </c>
      <c r="M10" s="31">
        <v>0</v>
      </c>
      <c r="N10" s="33">
        <f t="shared" si="6"/>
        <v>0</v>
      </c>
      <c r="O10" s="31">
        <v>10547</v>
      </c>
      <c r="P10" s="31">
        <v>4139</v>
      </c>
      <c r="Q10" s="33">
        <f t="shared" si="7"/>
        <v>39.938654953044534</v>
      </c>
      <c r="R10" s="31" t="s">
        <v>241</v>
      </c>
      <c r="S10" s="31"/>
      <c r="T10" s="31"/>
      <c r="U10" s="31"/>
    </row>
    <row r="11" spans="1:21" ht="13.5">
      <c r="A11" s="54" t="s">
        <v>46</v>
      </c>
      <c r="B11" s="54" t="s">
        <v>53</v>
      </c>
      <c r="C11" s="55" t="s">
        <v>54</v>
      </c>
      <c r="D11" s="31">
        <f t="shared" si="0"/>
        <v>26009</v>
      </c>
      <c r="E11" s="32">
        <f t="shared" si="1"/>
        <v>9609</v>
      </c>
      <c r="F11" s="33">
        <f t="shared" si="2"/>
        <v>36.9449036871852</v>
      </c>
      <c r="G11" s="31">
        <v>9609</v>
      </c>
      <c r="H11" s="31">
        <v>0</v>
      </c>
      <c r="I11" s="32">
        <f t="shared" si="3"/>
        <v>16400</v>
      </c>
      <c r="J11" s="33">
        <f t="shared" si="4"/>
        <v>63.0550963128148</v>
      </c>
      <c r="K11" s="31">
        <v>0</v>
      </c>
      <c r="L11" s="33">
        <f t="shared" si="5"/>
        <v>0</v>
      </c>
      <c r="M11" s="31">
        <v>0</v>
      </c>
      <c r="N11" s="33">
        <f t="shared" si="6"/>
        <v>0</v>
      </c>
      <c r="O11" s="31">
        <v>16400</v>
      </c>
      <c r="P11" s="31">
        <v>7467</v>
      </c>
      <c r="Q11" s="33">
        <f t="shared" si="7"/>
        <v>63.0550963128148</v>
      </c>
      <c r="R11" s="31" t="s">
        <v>241</v>
      </c>
      <c r="S11" s="31"/>
      <c r="T11" s="31"/>
      <c r="U11" s="31"/>
    </row>
    <row r="12" spans="1:21" ht="13.5">
      <c r="A12" s="54" t="s">
        <v>46</v>
      </c>
      <c r="B12" s="54" t="s">
        <v>55</v>
      </c>
      <c r="C12" s="55" t="s">
        <v>56</v>
      </c>
      <c r="D12" s="31">
        <f t="shared" si="0"/>
        <v>41062</v>
      </c>
      <c r="E12" s="32">
        <f t="shared" si="1"/>
        <v>2580</v>
      </c>
      <c r="F12" s="33">
        <f t="shared" si="2"/>
        <v>6.283181530368711</v>
      </c>
      <c r="G12" s="31">
        <v>2580</v>
      </c>
      <c r="H12" s="31">
        <v>0</v>
      </c>
      <c r="I12" s="32">
        <f t="shared" si="3"/>
        <v>38482</v>
      </c>
      <c r="J12" s="33">
        <f t="shared" si="4"/>
        <v>93.71681846963129</v>
      </c>
      <c r="K12" s="31">
        <v>34901</v>
      </c>
      <c r="L12" s="33">
        <f t="shared" si="5"/>
        <v>84.99585991914665</v>
      </c>
      <c r="M12" s="31">
        <v>0</v>
      </c>
      <c r="N12" s="33">
        <f t="shared" si="6"/>
        <v>0</v>
      </c>
      <c r="O12" s="31">
        <v>3581</v>
      </c>
      <c r="P12" s="31">
        <v>523</v>
      </c>
      <c r="Q12" s="33">
        <f t="shared" si="7"/>
        <v>8.720958550484632</v>
      </c>
      <c r="R12" s="31" t="s">
        <v>241</v>
      </c>
      <c r="S12" s="31"/>
      <c r="T12" s="31"/>
      <c r="U12" s="31"/>
    </row>
    <row r="13" spans="1:21" ht="13.5">
      <c r="A13" s="54" t="s">
        <v>46</v>
      </c>
      <c r="B13" s="54" t="s">
        <v>57</v>
      </c>
      <c r="C13" s="55" t="s">
        <v>58</v>
      </c>
      <c r="D13" s="31">
        <f t="shared" si="0"/>
        <v>39798</v>
      </c>
      <c r="E13" s="32">
        <f t="shared" si="1"/>
        <v>12657</v>
      </c>
      <c r="F13" s="33">
        <f t="shared" si="2"/>
        <v>31.803105683702697</v>
      </c>
      <c r="G13" s="31">
        <v>12657</v>
      </c>
      <c r="H13" s="31">
        <v>0</v>
      </c>
      <c r="I13" s="32">
        <f t="shared" si="3"/>
        <v>27141</v>
      </c>
      <c r="J13" s="33">
        <f t="shared" si="4"/>
        <v>68.19689431629729</v>
      </c>
      <c r="K13" s="31">
        <v>16285</v>
      </c>
      <c r="L13" s="33">
        <f t="shared" si="5"/>
        <v>40.91914166541032</v>
      </c>
      <c r="M13" s="31">
        <v>0</v>
      </c>
      <c r="N13" s="33">
        <f t="shared" si="6"/>
        <v>0</v>
      </c>
      <c r="O13" s="31">
        <v>10856</v>
      </c>
      <c r="P13" s="31">
        <v>4304</v>
      </c>
      <c r="Q13" s="33">
        <f t="shared" si="7"/>
        <v>27.277752650886978</v>
      </c>
      <c r="R13" s="31" t="s">
        <v>241</v>
      </c>
      <c r="S13" s="31"/>
      <c r="T13" s="31"/>
      <c r="U13" s="31"/>
    </row>
    <row r="14" spans="1:21" ht="13.5">
      <c r="A14" s="54" t="s">
        <v>46</v>
      </c>
      <c r="B14" s="54" t="s">
        <v>59</v>
      </c>
      <c r="C14" s="55" t="s">
        <v>60</v>
      </c>
      <c r="D14" s="31">
        <f t="shared" si="0"/>
        <v>22754</v>
      </c>
      <c r="E14" s="32">
        <f t="shared" si="1"/>
        <v>10538</v>
      </c>
      <c r="F14" s="33">
        <f t="shared" si="2"/>
        <v>46.31273622220269</v>
      </c>
      <c r="G14" s="31">
        <v>10538</v>
      </c>
      <c r="H14" s="31">
        <v>0</v>
      </c>
      <c r="I14" s="32">
        <f t="shared" si="3"/>
        <v>12216</v>
      </c>
      <c r="J14" s="33">
        <f t="shared" si="4"/>
        <v>53.68726377779731</v>
      </c>
      <c r="K14" s="31">
        <v>237</v>
      </c>
      <c r="L14" s="33">
        <f t="shared" si="5"/>
        <v>1.0415751076733761</v>
      </c>
      <c r="M14" s="31">
        <v>0</v>
      </c>
      <c r="N14" s="33">
        <f t="shared" si="6"/>
        <v>0</v>
      </c>
      <c r="O14" s="31">
        <v>11979</v>
      </c>
      <c r="P14" s="31">
        <v>7273</v>
      </c>
      <c r="Q14" s="33">
        <f t="shared" si="7"/>
        <v>52.64568867012394</v>
      </c>
      <c r="R14" s="31" t="s">
        <v>241</v>
      </c>
      <c r="S14" s="31"/>
      <c r="T14" s="31"/>
      <c r="U14" s="31"/>
    </row>
    <row r="15" spans="1:21" ht="13.5">
      <c r="A15" s="54" t="s">
        <v>46</v>
      </c>
      <c r="B15" s="54" t="s">
        <v>61</v>
      </c>
      <c r="C15" s="55" t="s">
        <v>62</v>
      </c>
      <c r="D15" s="31">
        <f t="shared" si="0"/>
        <v>30119</v>
      </c>
      <c r="E15" s="32">
        <f t="shared" si="1"/>
        <v>7680</v>
      </c>
      <c r="F15" s="33">
        <f t="shared" si="2"/>
        <v>25.498854543643546</v>
      </c>
      <c r="G15" s="31">
        <v>7680</v>
      </c>
      <c r="H15" s="31">
        <v>0</v>
      </c>
      <c r="I15" s="32">
        <f t="shared" si="3"/>
        <v>22439</v>
      </c>
      <c r="J15" s="33">
        <f t="shared" si="4"/>
        <v>74.50114545635645</v>
      </c>
      <c r="K15" s="31">
        <v>10432</v>
      </c>
      <c r="L15" s="33">
        <f t="shared" si="5"/>
        <v>34.63594408844915</v>
      </c>
      <c r="M15" s="31">
        <v>0</v>
      </c>
      <c r="N15" s="33">
        <f t="shared" si="6"/>
        <v>0</v>
      </c>
      <c r="O15" s="31">
        <v>12007</v>
      </c>
      <c r="P15" s="31">
        <v>4916</v>
      </c>
      <c r="Q15" s="33">
        <f t="shared" si="7"/>
        <v>39.8652013679073</v>
      </c>
      <c r="R15" s="31" t="s">
        <v>241</v>
      </c>
      <c r="S15" s="31"/>
      <c r="T15" s="31"/>
      <c r="U15" s="31"/>
    </row>
    <row r="16" spans="1:21" ht="13.5">
      <c r="A16" s="54" t="s">
        <v>46</v>
      </c>
      <c r="B16" s="54" t="s">
        <v>63</v>
      </c>
      <c r="C16" s="55" t="s">
        <v>64</v>
      </c>
      <c r="D16" s="31">
        <f t="shared" si="0"/>
        <v>24098</v>
      </c>
      <c r="E16" s="32">
        <f t="shared" si="1"/>
        <v>10731</v>
      </c>
      <c r="F16" s="33">
        <f t="shared" si="2"/>
        <v>44.53066644534816</v>
      </c>
      <c r="G16" s="31">
        <v>10700</v>
      </c>
      <c r="H16" s="31">
        <v>31</v>
      </c>
      <c r="I16" s="32">
        <f t="shared" si="3"/>
        <v>13367</v>
      </c>
      <c r="J16" s="33">
        <f t="shared" si="4"/>
        <v>55.46933355465183</v>
      </c>
      <c r="K16" s="31">
        <v>0</v>
      </c>
      <c r="L16" s="33">
        <f t="shared" si="5"/>
        <v>0</v>
      </c>
      <c r="M16" s="31">
        <v>0</v>
      </c>
      <c r="N16" s="33">
        <f t="shared" si="6"/>
        <v>0</v>
      </c>
      <c r="O16" s="31">
        <v>13367</v>
      </c>
      <c r="P16" s="31">
        <v>4622</v>
      </c>
      <c r="Q16" s="33">
        <f t="shared" si="7"/>
        <v>55.46933355465183</v>
      </c>
      <c r="R16" s="31" t="s">
        <v>241</v>
      </c>
      <c r="S16" s="31"/>
      <c r="T16" s="31"/>
      <c r="U16" s="31"/>
    </row>
    <row r="17" spans="1:21" ht="13.5">
      <c r="A17" s="54" t="s">
        <v>46</v>
      </c>
      <c r="B17" s="54" t="s">
        <v>65</v>
      </c>
      <c r="C17" s="55" t="s">
        <v>66</v>
      </c>
      <c r="D17" s="31">
        <f t="shared" si="0"/>
        <v>54381</v>
      </c>
      <c r="E17" s="32">
        <f t="shared" si="1"/>
        <v>7178</v>
      </c>
      <c r="F17" s="33">
        <f t="shared" si="2"/>
        <v>13.19946304775565</v>
      </c>
      <c r="G17" s="31">
        <v>6966</v>
      </c>
      <c r="H17" s="31">
        <v>212</v>
      </c>
      <c r="I17" s="32">
        <f t="shared" si="3"/>
        <v>47203</v>
      </c>
      <c r="J17" s="33">
        <f t="shared" si="4"/>
        <v>86.80053695224434</v>
      </c>
      <c r="K17" s="31">
        <v>18387</v>
      </c>
      <c r="L17" s="33">
        <f t="shared" si="5"/>
        <v>33.811441496110774</v>
      </c>
      <c r="M17" s="31">
        <v>0</v>
      </c>
      <c r="N17" s="33">
        <f t="shared" si="6"/>
        <v>0</v>
      </c>
      <c r="O17" s="31">
        <v>28816</v>
      </c>
      <c r="P17" s="31">
        <v>13216</v>
      </c>
      <c r="Q17" s="33">
        <f t="shared" si="7"/>
        <v>52.98909545613357</v>
      </c>
      <c r="R17" s="31" t="s">
        <v>241</v>
      </c>
      <c r="S17" s="31"/>
      <c r="T17" s="31"/>
      <c r="U17" s="31"/>
    </row>
    <row r="18" spans="1:21" ht="13.5">
      <c r="A18" s="54" t="s">
        <v>46</v>
      </c>
      <c r="B18" s="54" t="s">
        <v>67</v>
      </c>
      <c r="C18" s="55" t="s">
        <v>68</v>
      </c>
      <c r="D18" s="31">
        <f t="shared" si="0"/>
        <v>18727</v>
      </c>
      <c r="E18" s="32">
        <f t="shared" si="1"/>
        <v>9538</v>
      </c>
      <c r="F18" s="33">
        <f t="shared" si="2"/>
        <v>50.93180968654883</v>
      </c>
      <c r="G18" s="31">
        <v>9538</v>
      </c>
      <c r="H18" s="31">
        <v>0</v>
      </c>
      <c r="I18" s="32">
        <f t="shared" si="3"/>
        <v>9189</v>
      </c>
      <c r="J18" s="33">
        <f t="shared" si="4"/>
        <v>49.06819031345117</v>
      </c>
      <c r="K18" s="31">
        <v>0</v>
      </c>
      <c r="L18" s="33">
        <f t="shared" si="5"/>
        <v>0</v>
      </c>
      <c r="M18" s="31">
        <v>0</v>
      </c>
      <c r="N18" s="33">
        <f t="shared" si="6"/>
        <v>0</v>
      </c>
      <c r="O18" s="31">
        <v>9189</v>
      </c>
      <c r="P18" s="31">
        <v>3296</v>
      </c>
      <c r="Q18" s="33">
        <f t="shared" si="7"/>
        <v>49.06819031345117</v>
      </c>
      <c r="R18" s="31" t="s">
        <v>241</v>
      </c>
      <c r="S18" s="31"/>
      <c r="T18" s="31"/>
      <c r="U18" s="31"/>
    </row>
    <row r="19" spans="1:21" ht="13.5">
      <c r="A19" s="54" t="s">
        <v>46</v>
      </c>
      <c r="B19" s="54" t="s">
        <v>69</v>
      </c>
      <c r="C19" s="55" t="s">
        <v>70</v>
      </c>
      <c r="D19" s="31">
        <f t="shared" si="0"/>
        <v>19437</v>
      </c>
      <c r="E19" s="32">
        <f t="shared" si="1"/>
        <v>8987</v>
      </c>
      <c r="F19" s="33">
        <f t="shared" si="2"/>
        <v>46.236559139784944</v>
      </c>
      <c r="G19" s="31">
        <v>8857</v>
      </c>
      <c r="H19" s="31">
        <v>130</v>
      </c>
      <c r="I19" s="32">
        <f t="shared" si="3"/>
        <v>10450</v>
      </c>
      <c r="J19" s="33">
        <f t="shared" si="4"/>
        <v>53.76344086021505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10450</v>
      </c>
      <c r="P19" s="31">
        <v>5242</v>
      </c>
      <c r="Q19" s="33">
        <f t="shared" si="7"/>
        <v>53.76344086021505</v>
      </c>
      <c r="R19" s="31" t="s">
        <v>241</v>
      </c>
      <c r="S19" s="31"/>
      <c r="T19" s="31"/>
      <c r="U19" s="31"/>
    </row>
    <row r="20" spans="1:21" ht="13.5">
      <c r="A20" s="54" t="s">
        <v>46</v>
      </c>
      <c r="B20" s="54" t="s">
        <v>34</v>
      </c>
      <c r="C20" s="55" t="s">
        <v>35</v>
      </c>
      <c r="D20" s="31">
        <f t="shared" si="0"/>
        <v>105136</v>
      </c>
      <c r="E20" s="32">
        <f t="shared" si="1"/>
        <v>42787</v>
      </c>
      <c r="F20" s="33">
        <f t="shared" si="2"/>
        <v>40.696811748592296</v>
      </c>
      <c r="G20" s="31">
        <v>42635</v>
      </c>
      <c r="H20" s="31">
        <v>152</v>
      </c>
      <c r="I20" s="32">
        <f t="shared" si="3"/>
        <v>62349</v>
      </c>
      <c r="J20" s="33">
        <f t="shared" si="4"/>
        <v>59.303188251407704</v>
      </c>
      <c r="K20" s="31">
        <v>1125</v>
      </c>
      <c r="L20" s="33">
        <f t="shared" si="5"/>
        <v>1.0700426114746615</v>
      </c>
      <c r="M20" s="31">
        <v>1206</v>
      </c>
      <c r="N20" s="33">
        <f t="shared" si="6"/>
        <v>1.147085679500837</v>
      </c>
      <c r="O20" s="31">
        <v>60018</v>
      </c>
      <c r="P20" s="31">
        <v>34773</v>
      </c>
      <c r="Q20" s="33">
        <f t="shared" si="7"/>
        <v>57.0860599604322</v>
      </c>
      <c r="R20" s="31" t="s">
        <v>241</v>
      </c>
      <c r="S20" s="31"/>
      <c r="T20" s="31"/>
      <c r="U20" s="31"/>
    </row>
    <row r="21" spans="1:21" ht="13.5">
      <c r="A21" s="54" t="s">
        <v>46</v>
      </c>
      <c r="B21" s="54" t="s">
        <v>71</v>
      </c>
      <c r="C21" s="55" t="s">
        <v>72</v>
      </c>
      <c r="D21" s="31">
        <f t="shared" si="0"/>
        <v>377</v>
      </c>
      <c r="E21" s="32">
        <f t="shared" si="1"/>
        <v>360</v>
      </c>
      <c r="F21" s="33">
        <f t="shared" si="2"/>
        <v>95.49071618037135</v>
      </c>
      <c r="G21" s="31">
        <v>360</v>
      </c>
      <c r="H21" s="31">
        <v>0</v>
      </c>
      <c r="I21" s="32">
        <f t="shared" si="3"/>
        <v>17</v>
      </c>
      <c r="J21" s="33">
        <f t="shared" si="4"/>
        <v>4.509283819628647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17</v>
      </c>
      <c r="P21" s="31">
        <v>17</v>
      </c>
      <c r="Q21" s="33">
        <f t="shared" si="7"/>
        <v>4.509283819628647</v>
      </c>
      <c r="R21" s="31"/>
      <c r="S21" s="31" t="s">
        <v>241</v>
      </c>
      <c r="T21" s="31"/>
      <c r="U21" s="31"/>
    </row>
    <row r="22" spans="1:21" ht="13.5">
      <c r="A22" s="54" t="s">
        <v>46</v>
      </c>
      <c r="B22" s="54" t="s">
        <v>73</v>
      </c>
      <c r="C22" s="55" t="s">
        <v>74</v>
      </c>
      <c r="D22" s="31">
        <f t="shared" si="0"/>
        <v>730</v>
      </c>
      <c r="E22" s="32">
        <f t="shared" si="1"/>
        <v>207</v>
      </c>
      <c r="F22" s="33">
        <f t="shared" si="2"/>
        <v>28.356164383561644</v>
      </c>
      <c r="G22" s="31">
        <v>207</v>
      </c>
      <c r="H22" s="31">
        <v>0</v>
      </c>
      <c r="I22" s="32">
        <f t="shared" si="3"/>
        <v>523</v>
      </c>
      <c r="J22" s="33">
        <f t="shared" si="4"/>
        <v>71.64383561643835</v>
      </c>
      <c r="K22" s="31">
        <v>0</v>
      </c>
      <c r="L22" s="33">
        <f t="shared" si="5"/>
        <v>0</v>
      </c>
      <c r="M22" s="31">
        <v>0</v>
      </c>
      <c r="N22" s="33">
        <f t="shared" si="6"/>
        <v>0</v>
      </c>
      <c r="O22" s="31">
        <v>523</v>
      </c>
      <c r="P22" s="31">
        <v>523</v>
      </c>
      <c r="Q22" s="33">
        <f t="shared" si="7"/>
        <v>71.64383561643835</v>
      </c>
      <c r="R22" s="31"/>
      <c r="S22" s="31" t="s">
        <v>241</v>
      </c>
      <c r="T22" s="31"/>
      <c r="U22" s="31"/>
    </row>
    <row r="23" spans="1:21" ht="13.5">
      <c r="A23" s="54" t="s">
        <v>46</v>
      </c>
      <c r="B23" s="54" t="s">
        <v>75</v>
      </c>
      <c r="C23" s="55" t="s">
        <v>43</v>
      </c>
      <c r="D23" s="31">
        <f t="shared" si="0"/>
        <v>10758</v>
      </c>
      <c r="E23" s="32">
        <f t="shared" si="1"/>
        <v>2439</v>
      </c>
      <c r="F23" s="33">
        <f t="shared" si="2"/>
        <v>22.67150027886224</v>
      </c>
      <c r="G23" s="31">
        <v>2439</v>
      </c>
      <c r="H23" s="31">
        <v>0</v>
      </c>
      <c r="I23" s="32">
        <f t="shared" si="3"/>
        <v>8319</v>
      </c>
      <c r="J23" s="33">
        <f t="shared" si="4"/>
        <v>77.32849972113776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8319</v>
      </c>
      <c r="P23" s="31">
        <v>2174</v>
      </c>
      <c r="Q23" s="33">
        <f t="shared" si="7"/>
        <v>77.32849972113776</v>
      </c>
      <c r="R23" s="31" t="s">
        <v>241</v>
      </c>
      <c r="S23" s="31"/>
      <c r="T23" s="31"/>
      <c r="U23" s="31"/>
    </row>
    <row r="24" spans="1:21" ht="13.5">
      <c r="A24" s="54" t="s">
        <v>46</v>
      </c>
      <c r="B24" s="54" t="s">
        <v>76</v>
      </c>
      <c r="C24" s="55" t="s">
        <v>77</v>
      </c>
      <c r="D24" s="31">
        <f t="shared" si="0"/>
        <v>14747</v>
      </c>
      <c r="E24" s="32">
        <f aca="true" t="shared" si="8" ref="E24:E84">G24+H24</f>
        <v>6614</v>
      </c>
      <c r="F24" s="33">
        <f t="shared" si="2"/>
        <v>44.849799959313756</v>
      </c>
      <c r="G24" s="31">
        <v>6614</v>
      </c>
      <c r="H24" s="31">
        <v>0</v>
      </c>
      <c r="I24" s="32">
        <f aca="true" t="shared" si="9" ref="I24:I84">K24+M24+O24</f>
        <v>8133</v>
      </c>
      <c r="J24" s="33">
        <f t="shared" si="4"/>
        <v>55.15020004068624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8133</v>
      </c>
      <c r="P24" s="31">
        <v>3028</v>
      </c>
      <c r="Q24" s="33">
        <f t="shared" si="7"/>
        <v>55.15020004068624</v>
      </c>
      <c r="R24" s="31" t="s">
        <v>241</v>
      </c>
      <c r="S24" s="31"/>
      <c r="T24" s="31"/>
      <c r="U24" s="31"/>
    </row>
    <row r="25" spans="1:21" ht="13.5">
      <c r="A25" s="54" t="s">
        <v>46</v>
      </c>
      <c r="B25" s="54" t="s">
        <v>78</v>
      </c>
      <c r="C25" s="55" t="s">
        <v>79</v>
      </c>
      <c r="D25" s="31">
        <f t="shared" si="0"/>
        <v>7152</v>
      </c>
      <c r="E25" s="32">
        <f t="shared" si="8"/>
        <v>1912</v>
      </c>
      <c r="F25" s="33">
        <f t="shared" si="2"/>
        <v>26.733780760626395</v>
      </c>
      <c r="G25" s="31">
        <v>1912</v>
      </c>
      <c r="H25" s="31">
        <v>0</v>
      </c>
      <c r="I25" s="32">
        <f t="shared" si="9"/>
        <v>5240</v>
      </c>
      <c r="J25" s="33">
        <f t="shared" si="4"/>
        <v>73.2662192393736</v>
      </c>
      <c r="K25" s="31">
        <v>0</v>
      </c>
      <c r="L25" s="33">
        <f t="shared" si="5"/>
        <v>0</v>
      </c>
      <c r="M25" s="31">
        <v>0</v>
      </c>
      <c r="N25" s="33">
        <f t="shared" si="6"/>
        <v>0</v>
      </c>
      <c r="O25" s="31">
        <v>5240</v>
      </c>
      <c r="P25" s="31">
        <v>1556</v>
      </c>
      <c r="Q25" s="33">
        <f t="shared" si="7"/>
        <v>73.2662192393736</v>
      </c>
      <c r="R25" s="31" t="s">
        <v>241</v>
      </c>
      <c r="S25" s="31"/>
      <c r="T25" s="31"/>
      <c r="U25" s="31"/>
    </row>
    <row r="26" spans="1:21" ht="13.5">
      <c r="A26" s="54" t="s">
        <v>46</v>
      </c>
      <c r="B26" s="54" t="s">
        <v>80</v>
      </c>
      <c r="C26" s="55" t="s">
        <v>81</v>
      </c>
      <c r="D26" s="31">
        <f t="shared" si="0"/>
        <v>3705</v>
      </c>
      <c r="E26" s="32">
        <f t="shared" si="8"/>
        <v>2253</v>
      </c>
      <c r="F26" s="33">
        <f t="shared" si="2"/>
        <v>60.80971659919029</v>
      </c>
      <c r="G26" s="31">
        <v>2202</v>
      </c>
      <c r="H26" s="31">
        <v>51</v>
      </c>
      <c r="I26" s="32">
        <f t="shared" si="9"/>
        <v>1452</v>
      </c>
      <c r="J26" s="33">
        <f t="shared" si="4"/>
        <v>39.19028340080972</v>
      </c>
      <c r="K26" s="31">
        <v>0</v>
      </c>
      <c r="L26" s="33">
        <f t="shared" si="5"/>
        <v>0</v>
      </c>
      <c r="M26" s="31">
        <v>0</v>
      </c>
      <c r="N26" s="33">
        <f t="shared" si="6"/>
        <v>0</v>
      </c>
      <c r="O26" s="31">
        <v>1452</v>
      </c>
      <c r="P26" s="31">
        <v>868</v>
      </c>
      <c r="Q26" s="33">
        <f t="shared" si="7"/>
        <v>39.19028340080972</v>
      </c>
      <c r="R26" s="31" t="s">
        <v>241</v>
      </c>
      <c r="S26" s="31"/>
      <c r="T26" s="31"/>
      <c r="U26" s="31"/>
    </row>
    <row r="27" spans="1:21" ht="13.5">
      <c r="A27" s="54" t="s">
        <v>46</v>
      </c>
      <c r="B27" s="54" t="s">
        <v>82</v>
      </c>
      <c r="C27" s="55" t="s">
        <v>83</v>
      </c>
      <c r="D27" s="31">
        <f t="shared" si="0"/>
        <v>2879</v>
      </c>
      <c r="E27" s="32">
        <f t="shared" si="8"/>
        <v>1312</v>
      </c>
      <c r="F27" s="33">
        <f t="shared" si="2"/>
        <v>45.57137895102466</v>
      </c>
      <c r="G27" s="31">
        <v>1284</v>
      </c>
      <c r="H27" s="31">
        <v>28</v>
      </c>
      <c r="I27" s="32">
        <f t="shared" si="9"/>
        <v>1567</v>
      </c>
      <c r="J27" s="33">
        <f t="shared" si="4"/>
        <v>54.42862104897534</v>
      </c>
      <c r="K27" s="31">
        <v>0</v>
      </c>
      <c r="L27" s="33">
        <f t="shared" si="5"/>
        <v>0</v>
      </c>
      <c r="M27" s="31">
        <v>0</v>
      </c>
      <c r="N27" s="33">
        <f t="shared" si="6"/>
        <v>0</v>
      </c>
      <c r="O27" s="31">
        <v>1567</v>
      </c>
      <c r="P27" s="31">
        <v>1233</v>
      </c>
      <c r="Q27" s="33">
        <f t="shared" si="7"/>
        <v>54.42862104897534</v>
      </c>
      <c r="R27" s="31" t="s">
        <v>241</v>
      </c>
      <c r="S27" s="31"/>
      <c r="T27" s="31"/>
      <c r="U27" s="31"/>
    </row>
    <row r="28" spans="1:21" ht="13.5">
      <c r="A28" s="54" t="s">
        <v>46</v>
      </c>
      <c r="B28" s="54" t="s">
        <v>84</v>
      </c>
      <c r="C28" s="55" t="s">
        <v>85</v>
      </c>
      <c r="D28" s="31">
        <f t="shared" si="0"/>
        <v>4429</v>
      </c>
      <c r="E28" s="32">
        <f t="shared" si="8"/>
        <v>1704</v>
      </c>
      <c r="F28" s="33">
        <f t="shared" si="2"/>
        <v>38.4736960939264</v>
      </c>
      <c r="G28" s="31">
        <v>1704</v>
      </c>
      <c r="H28" s="31">
        <v>0</v>
      </c>
      <c r="I28" s="32">
        <f t="shared" si="9"/>
        <v>2725</v>
      </c>
      <c r="J28" s="33">
        <f t="shared" si="4"/>
        <v>61.52630390607361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2725</v>
      </c>
      <c r="P28" s="31">
        <v>775</v>
      </c>
      <c r="Q28" s="33">
        <f t="shared" si="7"/>
        <v>61.52630390607361</v>
      </c>
      <c r="R28" s="31" t="s">
        <v>241</v>
      </c>
      <c r="S28" s="31"/>
      <c r="T28" s="31"/>
      <c r="U28" s="31"/>
    </row>
    <row r="29" spans="1:21" ht="13.5">
      <c r="A29" s="54" t="s">
        <v>46</v>
      </c>
      <c r="B29" s="54" t="s">
        <v>86</v>
      </c>
      <c r="C29" s="55" t="s">
        <v>87</v>
      </c>
      <c r="D29" s="31">
        <f t="shared" si="0"/>
        <v>13812</v>
      </c>
      <c r="E29" s="32">
        <f t="shared" si="8"/>
        <v>5089</v>
      </c>
      <c r="F29" s="33">
        <f t="shared" si="2"/>
        <v>36.8447726614538</v>
      </c>
      <c r="G29" s="31">
        <v>5083</v>
      </c>
      <c r="H29" s="31">
        <v>6</v>
      </c>
      <c r="I29" s="32">
        <f t="shared" si="9"/>
        <v>8723</v>
      </c>
      <c r="J29" s="33">
        <f t="shared" si="4"/>
        <v>63.1552273385462</v>
      </c>
      <c r="K29" s="31">
        <v>2557</v>
      </c>
      <c r="L29" s="33">
        <f t="shared" si="5"/>
        <v>18.512887344338257</v>
      </c>
      <c r="M29" s="31">
        <v>0</v>
      </c>
      <c r="N29" s="33">
        <f t="shared" si="6"/>
        <v>0</v>
      </c>
      <c r="O29" s="31">
        <v>6166</v>
      </c>
      <c r="P29" s="31">
        <v>1516</v>
      </c>
      <c r="Q29" s="33">
        <f t="shared" si="7"/>
        <v>44.64233999420794</v>
      </c>
      <c r="R29" s="31" t="s">
        <v>241</v>
      </c>
      <c r="S29" s="31"/>
      <c r="T29" s="31"/>
      <c r="U29" s="31"/>
    </row>
    <row r="30" spans="1:21" ht="13.5">
      <c r="A30" s="54" t="s">
        <v>46</v>
      </c>
      <c r="B30" s="54" t="s">
        <v>88</v>
      </c>
      <c r="C30" s="55" t="s">
        <v>0</v>
      </c>
      <c r="D30" s="31">
        <f t="shared" si="0"/>
        <v>15140</v>
      </c>
      <c r="E30" s="32">
        <f t="shared" si="8"/>
        <v>5337</v>
      </c>
      <c r="F30" s="33">
        <f t="shared" si="2"/>
        <v>35.250990752972264</v>
      </c>
      <c r="G30" s="31">
        <v>5304</v>
      </c>
      <c r="H30" s="31">
        <v>33</v>
      </c>
      <c r="I30" s="32">
        <f t="shared" si="9"/>
        <v>9803</v>
      </c>
      <c r="J30" s="33">
        <f t="shared" si="4"/>
        <v>64.74900924702774</v>
      </c>
      <c r="K30" s="31">
        <v>0</v>
      </c>
      <c r="L30" s="33">
        <f t="shared" si="5"/>
        <v>0</v>
      </c>
      <c r="M30" s="31">
        <v>0</v>
      </c>
      <c r="N30" s="33">
        <f t="shared" si="6"/>
        <v>0</v>
      </c>
      <c r="O30" s="31">
        <v>9803</v>
      </c>
      <c r="P30" s="31">
        <v>4515</v>
      </c>
      <c r="Q30" s="33">
        <f t="shared" si="7"/>
        <v>64.74900924702774</v>
      </c>
      <c r="R30" s="31" t="s">
        <v>241</v>
      </c>
      <c r="S30" s="31"/>
      <c r="T30" s="31"/>
      <c r="U30" s="31"/>
    </row>
    <row r="31" spans="1:21" ht="13.5">
      <c r="A31" s="54" t="s">
        <v>46</v>
      </c>
      <c r="B31" s="54" t="s">
        <v>36</v>
      </c>
      <c r="C31" s="55" t="s">
        <v>37</v>
      </c>
      <c r="D31" s="31">
        <f t="shared" si="0"/>
        <v>7066</v>
      </c>
      <c r="E31" s="32">
        <f t="shared" si="8"/>
        <v>2192</v>
      </c>
      <c r="F31" s="33">
        <f t="shared" si="2"/>
        <v>31.021794508915935</v>
      </c>
      <c r="G31" s="31">
        <v>2093</v>
      </c>
      <c r="H31" s="31">
        <v>99</v>
      </c>
      <c r="I31" s="32">
        <f t="shared" si="9"/>
        <v>4874</v>
      </c>
      <c r="J31" s="33">
        <f t="shared" si="4"/>
        <v>68.97820549108407</v>
      </c>
      <c r="K31" s="31">
        <v>0</v>
      </c>
      <c r="L31" s="33">
        <f t="shared" si="5"/>
        <v>0</v>
      </c>
      <c r="M31" s="31">
        <v>0</v>
      </c>
      <c r="N31" s="33">
        <f t="shared" si="6"/>
        <v>0</v>
      </c>
      <c r="O31" s="31">
        <v>4874</v>
      </c>
      <c r="P31" s="31">
        <v>3457</v>
      </c>
      <c r="Q31" s="33">
        <f t="shared" si="7"/>
        <v>68.97820549108407</v>
      </c>
      <c r="R31" s="31" t="s">
        <v>241</v>
      </c>
      <c r="S31" s="31"/>
      <c r="T31" s="31"/>
      <c r="U31" s="31"/>
    </row>
    <row r="32" spans="1:21" ht="13.5">
      <c r="A32" s="54" t="s">
        <v>46</v>
      </c>
      <c r="B32" s="54" t="s">
        <v>89</v>
      </c>
      <c r="C32" s="55" t="s">
        <v>90</v>
      </c>
      <c r="D32" s="31">
        <f t="shared" si="0"/>
        <v>13348</v>
      </c>
      <c r="E32" s="32">
        <f t="shared" si="8"/>
        <v>4638</v>
      </c>
      <c r="F32" s="33">
        <f t="shared" si="2"/>
        <v>34.74677854360203</v>
      </c>
      <c r="G32" s="31">
        <v>4521</v>
      </c>
      <c r="H32" s="31">
        <v>117</v>
      </c>
      <c r="I32" s="32">
        <f t="shared" si="9"/>
        <v>8710</v>
      </c>
      <c r="J32" s="33">
        <f t="shared" si="4"/>
        <v>65.25322145639795</v>
      </c>
      <c r="K32" s="31">
        <v>0</v>
      </c>
      <c r="L32" s="33">
        <f t="shared" si="5"/>
        <v>0</v>
      </c>
      <c r="M32" s="31">
        <v>0</v>
      </c>
      <c r="N32" s="33">
        <f t="shared" si="6"/>
        <v>0</v>
      </c>
      <c r="O32" s="31">
        <v>8710</v>
      </c>
      <c r="P32" s="31">
        <v>4827</v>
      </c>
      <c r="Q32" s="33">
        <f t="shared" si="7"/>
        <v>65.25322145639795</v>
      </c>
      <c r="R32" s="31" t="s">
        <v>241</v>
      </c>
      <c r="S32" s="31"/>
      <c r="T32" s="31"/>
      <c r="U32" s="31"/>
    </row>
    <row r="33" spans="1:21" ht="13.5">
      <c r="A33" s="54" t="s">
        <v>46</v>
      </c>
      <c r="B33" s="54" t="s">
        <v>91</v>
      </c>
      <c r="C33" s="55" t="s">
        <v>92</v>
      </c>
      <c r="D33" s="31">
        <f t="shared" si="0"/>
        <v>24295</v>
      </c>
      <c r="E33" s="32">
        <f t="shared" si="8"/>
        <v>1116</v>
      </c>
      <c r="F33" s="33">
        <f t="shared" si="2"/>
        <v>4.593537764972217</v>
      </c>
      <c r="G33" s="31">
        <v>1036</v>
      </c>
      <c r="H33" s="31">
        <v>80</v>
      </c>
      <c r="I33" s="32">
        <f t="shared" si="9"/>
        <v>23179</v>
      </c>
      <c r="J33" s="33">
        <f t="shared" si="4"/>
        <v>95.40646223502777</v>
      </c>
      <c r="K33" s="31">
        <v>13714</v>
      </c>
      <c r="L33" s="33">
        <f t="shared" si="5"/>
        <v>56.44782877135213</v>
      </c>
      <c r="M33" s="31">
        <v>0</v>
      </c>
      <c r="N33" s="33">
        <f t="shared" si="6"/>
        <v>0</v>
      </c>
      <c r="O33" s="31">
        <v>9465</v>
      </c>
      <c r="P33" s="31">
        <v>5561</v>
      </c>
      <c r="Q33" s="33">
        <f t="shared" si="7"/>
        <v>38.95863346367565</v>
      </c>
      <c r="R33" s="31" t="s">
        <v>241</v>
      </c>
      <c r="S33" s="31"/>
      <c r="T33" s="31"/>
      <c r="U33" s="31"/>
    </row>
    <row r="34" spans="1:21" ht="13.5">
      <c r="A34" s="54" t="s">
        <v>46</v>
      </c>
      <c r="B34" s="54" t="s">
        <v>93</v>
      </c>
      <c r="C34" s="55" t="s">
        <v>30</v>
      </c>
      <c r="D34" s="31">
        <f t="shared" si="0"/>
        <v>6000</v>
      </c>
      <c r="E34" s="32">
        <f t="shared" si="8"/>
        <v>2117</v>
      </c>
      <c r="F34" s="33">
        <f t="shared" si="2"/>
        <v>35.28333333333333</v>
      </c>
      <c r="G34" s="31">
        <v>2086</v>
      </c>
      <c r="H34" s="31">
        <v>31</v>
      </c>
      <c r="I34" s="32">
        <f t="shared" si="9"/>
        <v>3883</v>
      </c>
      <c r="J34" s="33">
        <f t="shared" si="4"/>
        <v>64.71666666666667</v>
      </c>
      <c r="K34" s="31">
        <v>0</v>
      </c>
      <c r="L34" s="33">
        <f t="shared" si="5"/>
        <v>0</v>
      </c>
      <c r="M34" s="31">
        <v>0</v>
      </c>
      <c r="N34" s="33">
        <f t="shared" si="6"/>
        <v>0</v>
      </c>
      <c r="O34" s="31">
        <v>3883</v>
      </c>
      <c r="P34" s="31">
        <v>3085</v>
      </c>
      <c r="Q34" s="33">
        <f t="shared" si="7"/>
        <v>64.71666666666667</v>
      </c>
      <c r="R34" s="31" t="s">
        <v>241</v>
      </c>
      <c r="S34" s="31"/>
      <c r="T34" s="31"/>
      <c r="U34" s="31"/>
    </row>
    <row r="35" spans="1:21" ht="13.5">
      <c r="A35" s="54" t="s">
        <v>46</v>
      </c>
      <c r="B35" s="54" t="s">
        <v>94</v>
      </c>
      <c r="C35" s="55" t="s">
        <v>240</v>
      </c>
      <c r="D35" s="31">
        <f t="shared" si="0"/>
        <v>10044</v>
      </c>
      <c r="E35" s="32">
        <f t="shared" si="8"/>
        <v>4619</v>
      </c>
      <c r="F35" s="33">
        <f t="shared" si="2"/>
        <v>45.98765432098765</v>
      </c>
      <c r="G35" s="31">
        <v>4575</v>
      </c>
      <c r="H35" s="31">
        <v>44</v>
      </c>
      <c r="I35" s="32">
        <f t="shared" si="9"/>
        <v>5425</v>
      </c>
      <c r="J35" s="33">
        <f t="shared" si="4"/>
        <v>54.01234567901234</v>
      </c>
      <c r="K35" s="31">
        <v>0</v>
      </c>
      <c r="L35" s="33">
        <f t="shared" si="5"/>
        <v>0</v>
      </c>
      <c r="M35" s="31">
        <v>0</v>
      </c>
      <c r="N35" s="33">
        <f t="shared" si="6"/>
        <v>0</v>
      </c>
      <c r="O35" s="31">
        <v>5425</v>
      </c>
      <c r="P35" s="31">
        <v>3396</v>
      </c>
      <c r="Q35" s="33">
        <f t="shared" si="7"/>
        <v>54.01234567901234</v>
      </c>
      <c r="R35" s="31" t="s">
        <v>241</v>
      </c>
      <c r="S35" s="31"/>
      <c r="T35" s="31"/>
      <c r="U35" s="31"/>
    </row>
    <row r="36" spans="1:21" ht="13.5">
      <c r="A36" s="54" t="s">
        <v>46</v>
      </c>
      <c r="B36" s="54" t="s">
        <v>95</v>
      </c>
      <c r="C36" s="55" t="s">
        <v>96</v>
      </c>
      <c r="D36" s="31">
        <f t="shared" si="0"/>
        <v>8093</v>
      </c>
      <c r="E36" s="32">
        <f t="shared" si="8"/>
        <v>3488</v>
      </c>
      <c r="F36" s="33">
        <f t="shared" si="2"/>
        <v>43.09897442234029</v>
      </c>
      <c r="G36" s="31">
        <v>3432</v>
      </c>
      <c r="H36" s="31">
        <v>56</v>
      </c>
      <c r="I36" s="32">
        <f t="shared" si="9"/>
        <v>4605</v>
      </c>
      <c r="J36" s="33">
        <f t="shared" si="4"/>
        <v>56.9010255776597</v>
      </c>
      <c r="K36" s="31">
        <v>0</v>
      </c>
      <c r="L36" s="33">
        <f t="shared" si="5"/>
        <v>0</v>
      </c>
      <c r="M36" s="31">
        <v>0</v>
      </c>
      <c r="N36" s="33">
        <f t="shared" si="6"/>
        <v>0</v>
      </c>
      <c r="O36" s="31">
        <v>4605</v>
      </c>
      <c r="P36" s="31">
        <v>3318</v>
      </c>
      <c r="Q36" s="33">
        <f t="shared" si="7"/>
        <v>56.9010255776597</v>
      </c>
      <c r="R36" s="31" t="s">
        <v>241</v>
      </c>
      <c r="S36" s="31"/>
      <c r="T36" s="31"/>
      <c r="U36" s="31"/>
    </row>
    <row r="37" spans="1:21" ht="13.5">
      <c r="A37" s="54" t="s">
        <v>46</v>
      </c>
      <c r="B37" s="54" t="s">
        <v>233</v>
      </c>
      <c r="C37" s="55" t="s">
        <v>38</v>
      </c>
      <c r="D37" s="31">
        <f t="shared" si="0"/>
        <v>26727</v>
      </c>
      <c r="E37" s="32">
        <f t="shared" si="8"/>
        <v>14535</v>
      </c>
      <c r="F37" s="33">
        <f t="shared" si="2"/>
        <v>54.38320799191828</v>
      </c>
      <c r="G37" s="31">
        <v>14535</v>
      </c>
      <c r="H37" s="31">
        <v>0</v>
      </c>
      <c r="I37" s="32">
        <f t="shared" si="9"/>
        <v>12192</v>
      </c>
      <c r="J37" s="33">
        <f t="shared" si="4"/>
        <v>45.61679200808172</v>
      </c>
      <c r="K37" s="31">
        <v>0</v>
      </c>
      <c r="L37" s="33">
        <f t="shared" si="5"/>
        <v>0</v>
      </c>
      <c r="M37" s="31">
        <v>0</v>
      </c>
      <c r="N37" s="33">
        <f t="shared" si="6"/>
        <v>0</v>
      </c>
      <c r="O37" s="31">
        <v>12192</v>
      </c>
      <c r="P37" s="31">
        <v>7822</v>
      </c>
      <c r="Q37" s="33">
        <f t="shared" si="7"/>
        <v>45.61679200808172</v>
      </c>
      <c r="R37" s="31" t="s">
        <v>241</v>
      </c>
      <c r="S37" s="31"/>
      <c r="T37" s="31"/>
      <c r="U37" s="31"/>
    </row>
    <row r="38" spans="1:21" ht="13.5">
      <c r="A38" s="54" t="s">
        <v>46</v>
      </c>
      <c r="B38" s="54" t="s">
        <v>97</v>
      </c>
      <c r="C38" s="55" t="s">
        <v>98</v>
      </c>
      <c r="D38" s="31">
        <f t="shared" si="0"/>
        <v>4979</v>
      </c>
      <c r="E38" s="32">
        <f t="shared" si="8"/>
        <v>156</v>
      </c>
      <c r="F38" s="33">
        <f t="shared" si="2"/>
        <v>3.1331592689295036</v>
      </c>
      <c r="G38" s="31">
        <v>156</v>
      </c>
      <c r="H38" s="31">
        <v>0</v>
      </c>
      <c r="I38" s="32">
        <f t="shared" si="9"/>
        <v>4823</v>
      </c>
      <c r="J38" s="33">
        <f t="shared" si="4"/>
        <v>96.8668407310705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4823</v>
      </c>
      <c r="P38" s="31">
        <v>612</v>
      </c>
      <c r="Q38" s="33">
        <f t="shared" si="7"/>
        <v>96.8668407310705</v>
      </c>
      <c r="R38" s="31" t="s">
        <v>241</v>
      </c>
      <c r="S38" s="31"/>
      <c r="T38" s="31"/>
      <c r="U38" s="31"/>
    </row>
    <row r="39" spans="1:21" ht="13.5">
      <c r="A39" s="54" t="s">
        <v>46</v>
      </c>
      <c r="B39" s="54" t="s">
        <v>99</v>
      </c>
      <c r="C39" s="55" t="s">
        <v>100</v>
      </c>
      <c r="D39" s="31">
        <f t="shared" si="0"/>
        <v>14260</v>
      </c>
      <c r="E39" s="32">
        <f t="shared" si="8"/>
        <v>2569</v>
      </c>
      <c r="F39" s="33">
        <f t="shared" si="2"/>
        <v>18.015427769985976</v>
      </c>
      <c r="G39" s="31">
        <v>2569</v>
      </c>
      <c r="H39" s="31">
        <v>0</v>
      </c>
      <c r="I39" s="32">
        <f t="shared" si="9"/>
        <v>11691</v>
      </c>
      <c r="J39" s="33">
        <f t="shared" si="4"/>
        <v>81.98457223001402</v>
      </c>
      <c r="K39" s="31">
        <v>3369</v>
      </c>
      <c r="L39" s="33">
        <f t="shared" si="5"/>
        <v>23.62552594670407</v>
      </c>
      <c r="M39" s="31">
        <v>0</v>
      </c>
      <c r="N39" s="33">
        <f t="shared" si="6"/>
        <v>0</v>
      </c>
      <c r="O39" s="31">
        <v>8322</v>
      </c>
      <c r="P39" s="31">
        <v>3650</v>
      </c>
      <c r="Q39" s="33">
        <f t="shared" si="7"/>
        <v>58.35904628330996</v>
      </c>
      <c r="R39" s="31" t="s">
        <v>241</v>
      </c>
      <c r="S39" s="31"/>
      <c r="T39" s="31"/>
      <c r="U39" s="31"/>
    </row>
    <row r="40" spans="1:21" ht="13.5">
      <c r="A40" s="54" t="s">
        <v>46</v>
      </c>
      <c r="B40" s="54" t="s">
        <v>101</v>
      </c>
      <c r="C40" s="55" t="s">
        <v>238</v>
      </c>
      <c r="D40" s="31">
        <f t="shared" si="0"/>
        <v>7406</v>
      </c>
      <c r="E40" s="32">
        <f t="shared" si="8"/>
        <v>3024</v>
      </c>
      <c r="F40" s="33">
        <f t="shared" si="2"/>
        <v>40.831758034026464</v>
      </c>
      <c r="G40" s="31">
        <v>3024</v>
      </c>
      <c r="H40" s="31">
        <v>0</v>
      </c>
      <c r="I40" s="32">
        <f t="shared" si="9"/>
        <v>4382</v>
      </c>
      <c r="J40" s="33">
        <f t="shared" si="4"/>
        <v>59.168241965973536</v>
      </c>
      <c r="K40" s="31">
        <v>0</v>
      </c>
      <c r="L40" s="33">
        <f t="shared" si="5"/>
        <v>0</v>
      </c>
      <c r="M40" s="31">
        <v>0</v>
      </c>
      <c r="N40" s="33">
        <f t="shared" si="6"/>
        <v>0</v>
      </c>
      <c r="O40" s="31">
        <v>4382</v>
      </c>
      <c r="P40" s="31">
        <v>1651</v>
      </c>
      <c r="Q40" s="33">
        <f t="shared" si="7"/>
        <v>59.168241965973536</v>
      </c>
      <c r="R40" s="31" t="s">
        <v>241</v>
      </c>
      <c r="S40" s="31"/>
      <c r="T40" s="31"/>
      <c r="U40" s="31"/>
    </row>
    <row r="41" spans="1:21" ht="13.5">
      <c r="A41" s="54" t="s">
        <v>46</v>
      </c>
      <c r="B41" s="54" t="s">
        <v>102</v>
      </c>
      <c r="C41" s="55" t="s">
        <v>28</v>
      </c>
      <c r="D41" s="31">
        <f t="shared" si="0"/>
        <v>5190</v>
      </c>
      <c r="E41" s="32">
        <f t="shared" si="8"/>
        <v>2283</v>
      </c>
      <c r="F41" s="33">
        <f t="shared" si="2"/>
        <v>43.98843930635838</v>
      </c>
      <c r="G41" s="31">
        <v>2283</v>
      </c>
      <c r="H41" s="31">
        <v>0</v>
      </c>
      <c r="I41" s="32">
        <f t="shared" si="9"/>
        <v>2907</v>
      </c>
      <c r="J41" s="33">
        <f t="shared" si="4"/>
        <v>56.01156069364161</v>
      </c>
      <c r="K41" s="31">
        <v>0</v>
      </c>
      <c r="L41" s="33">
        <f t="shared" si="5"/>
        <v>0</v>
      </c>
      <c r="M41" s="31">
        <v>0</v>
      </c>
      <c r="N41" s="33">
        <f t="shared" si="6"/>
        <v>0</v>
      </c>
      <c r="O41" s="31">
        <v>2907</v>
      </c>
      <c r="P41" s="31">
        <v>1914</v>
      </c>
      <c r="Q41" s="33">
        <f t="shared" si="7"/>
        <v>56.01156069364161</v>
      </c>
      <c r="R41" s="31" t="s">
        <v>241</v>
      </c>
      <c r="S41" s="31"/>
      <c r="T41" s="31"/>
      <c r="U41" s="31"/>
    </row>
    <row r="42" spans="1:21" ht="13.5">
      <c r="A42" s="54" t="s">
        <v>46</v>
      </c>
      <c r="B42" s="54" t="s">
        <v>103</v>
      </c>
      <c r="C42" s="55" t="s">
        <v>104</v>
      </c>
      <c r="D42" s="31">
        <f t="shared" si="0"/>
        <v>10003</v>
      </c>
      <c r="E42" s="32">
        <f t="shared" si="8"/>
        <v>3373</v>
      </c>
      <c r="F42" s="33">
        <f t="shared" si="2"/>
        <v>33.719884034789565</v>
      </c>
      <c r="G42" s="31">
        <v>3373</v>
      </c>
      <c r="H42" s="31">
        <v>0</v>
      </c>
      <c r="I42" s="32">
        <f t="shared" si="9"/>
        <v>6630</v>
      </c>
      <c r="J42" s="33">
        <f t="shared" si="4"/>
        <v>66.28011596521044</v>
      </c>
      <c r="K42" s="31">
        <v>0</v>
      </c>
      <c r="L42" s="33">
        <f t="shared" si="5"/>
        <v>0</v>
      </c>
      <c r="M42" s="31">
        <v>0</v>
      </c>
      <c r="N42" s="33">
        <f t="shared" si="6"/>
        <v>0</v>
      </c>
      <c r="O42" s="31">
        <v>6630</v>
      </c>
      <c r="P42" s="31">
        <v>3441</v>
      </c>
      <c r="Q42" s="33">
        <f t="shared" si="7"/>
        <v>66.28011596521044</v>
      </c>
      <c r="R42" s="31" t="s">
        <v>241</v>
      </c>
      <c r="S42" s="31"/>
      <c r="T42" s="31"/>
      <c r="U42" s="31"/>
    </row>
    <row r="43" spans="1:21" ht="13.5">
      <c r="A43" s="54" t="s">
        <v>46</v>
      </c>
      <c r="B43" s="54" t="s">
        <v>105</v>
      </c>
      <c r="C43" s="55" t="s">
        <v>106</v>
      </c>
      <c r="D43" s="31">
        <f t="shared" si="0"/>
        <v>23147</v>
      </c>
      <c r="E43" s="32">
        <f t="shared" si="8"/>
        <v>7549</v>
      </c>
      <c r="F43" s="33">
        <f t="shared" si="2"/>
        <v>32.61329761956193</v>
      </c>
      <c r="G43" s="31">
        <v>7549</v>
      </c>
      <c r="H43" s="31">
        <v>0</v>
      </c>
      <c r="I43" s="32">
        <f t="shared" si="9"/>
        <v>15598</v>
      </c>
      <c r="J43" s="33">
        <f t="shared" si="4"/>
        <v>67.38670238043807</v>
      </c>
      <c r="K43" s="31">
        <v>0</v>
      </c>
      <c r="L43" s="33">
        <f t="shared" si="5"/>
        <v>0</v>
      </c>
      <c r="M43" s="31">
        <v>2219</v>
      </c>
      <c r="N43" s="33">
        <f t="shared" si="6"/>
        <v>9.58655549315246</v>
      </c>
      <c r="O43" s="31">
        <v>13379</v>
      </c>
      <c r="P43" s="31">
        <v>6460</v>
      </c>
      <c r="Q43" s="33">
        <f t="shared" si="7"/>
        <v>57.80014688728561</v>
      </c>
      <c r="R43" s="31" t="s">
        <v>241</v>
      </c>
      <c r="S43" s="31"/>
      <c r="T43" s="31"/>
      <c r="U43" s="31"/>
    </row>
    <row r="44" spans="1:21" ht="13.5">
      <c r="A44" s="54" t="s">
        <v>46</v>
      </c>
      <c r="B44" s="54" t="s">
        <v>107</v>
      </c>
      <c r="C44" s="55" t="s">
        <v>108</v>
      </c>
      <c r="D44" s="31">
        <f t="shared" si="0"/>
        <v>44770</v>
      </c>
      <c r="E44" s="32">
        <f t="shared" si="8"/>
        <v>13452</v>
      </c>
      <c r="F44" s="33">
        <f t="shared" si="2"/>
        <v>30.046906410542775</v>
      </c>
      <c r="G44" s="31">
        <v>13452</v>
      </c>
      <c r="H44" s="31">
        <v>0</v>
      </c>
      <c r="I44" s="32">
        <f t="shared" si="9"/>
        <v>31318</v>
      </c>
      <c r="J44" s="33">
        <f t="shared" si="4"/>
        <v>69.95309358945723</v>
      </c>
      <c r="K44" s="31">
        <v>1165</v>
      </c>
      <c r="L44" s="33">
        <f t="shared" si="5"/>
        <v>2.6021889658253294</v>
      </c>
      <c r="M44" s="31">
        <v>0</v>
      </c>
      <c r="N44" s="33">
        <f t="shared" si="6"/>
        <v>0</v>
      </c>
      <c r="O44" s="31">
        <v>30153</v>
      </c>
      <c r="P44" s="31">
        <v>19517</v>
      </c>
      <c r="Q44" s="33">
        <f t="shared" si="7"/>
        <v>67.35090462363189</v>
      </c>
      <c r="R44" s="31" t="s">
        <v>241</v>
      </c>
      <c r="S44" s="31"/>
      <c r="T44" s="31"/>
      <c r="U44" s="31"/>
    </row>
    <row r="45" spans="1:21" ht="13.5">
      <c r="A45" s="54" t="s">
        <v>46</v>
      </c>
      <c r="B45" s="54" t="s">
        <v>109</v>
      </c>
      <c r="C45" s="55" t="s">
        <v>29</v>
      </c>
      <c r="D45" s="31">
        <f t="shared" si="0"/>
        <v>7572</v>
      </c>
      <c r="E45" s="32">
        <f t="shared" si="8"/>
        <v>2657</v>
      </c>
      <c r="F45" s="33">
        <f t="shared" si="2"/>
        <v>35.089804543053354</v>
      </c>
      <c r="G45" s="31">
        <v>2657</v>
      </c>
      <c r="H45" s="31">
        <v>0</v>
      </c>
      <c r="I45" s="32">
        <f t="shared" si="9"/>
        <v>4915</v>
      </c>
      <c r="J45" s="33">
        <f t="shared" si="4"/>
        <v>64.91019545694665</v>
      </c>
      <c r="K45" s="31">
        <v>0</v>
      </c>
      <c r="L45" s="33">
        <f t="shared" si="5"/>
        <v>0</v>
      </c>
      <c r="M45" s="31">
        <v>0</v>
      </c>
      <c r="N45" s="33">
        <f t="shared" si="6"/>
        <v>0</v>
      </c>
      <c r="O45" s="31">
        <v>4915</v>
      </c>
      <c r="P45" s="31">
        <v>3655</v>
      </c>
      <c r="Q45" s="33">
        <f t="shared" si="7"/>
        <v>64.91019545694665</v>
      </c>
      <c r="R45" s="31"/>
      <c r="S45" s="31"/>
      <c r="T45" s="31"/>
      <c r="U45" s="31" t="s">
        <v>241</v>
      </c>
    </row>
    <row r="46" spans="1:21" ht="13.5">
      <c r="A46" s="54" t="s">
        <v>46</v>
      </c>
      <c r="B46" s="54" t="s">
        <v>110</v>
      </c>
      <c r="C46" s="55" t="s">
        <v>111</v>
      </c>
      <c r="D46" s="31">
        <f t="shared" si="0"/>
        <v>8796</v>
      </c>
      <c r="E46" s="32">
        <f t="shared" si="8"/>
        <v>2345</v>
      </c>
      <c r="F46" s="33">
        <f t="shared" si="2"/>
        <v>26.659845384265573</v>
      </c>
      <c r="G46" s="31">
        <v>2345</v>
      </c>
      <c r="H46" s="31">
        <v>0</v>
      </c>
      <c r="I46" s="32">
        <f t="shared" si="9"/>
        <v>6451</v>
      </c>
      <c r="J46" s="33">
        <f t="shared" si="4"/>
        <v>73.34015461573442</v>
      </c>
      <c r="K46" s="31">
        <v>0</v>
      </c>
      <c r="L46" s="33">
        <f t="shared" si="5"/>
        <v>0</v>
      </c>
      <c r="M46" s="31">
        <v>0</v>
      </c>
      <c r="N46" s="33">
        <f t="shared" si="6"/>
        <v>0</v>
      </c>
      <c r="O46" s="31">
        <v>6451</v>
      </c>
      <c r="P46" s="31">
        <v>3585</v>
      </c>
      <c r="Q46" s="33">
        <f t="shared" si="7"/>
        <v>73.34015461573442</v>
      </c>
      <c r="R46" s="31" t="s">
        <v>241</v>
      </c>
      <c r="S46" s="31"/>
      <c r="T46" s="31"/>
      <c r="U46" s="31"/>
    </row>
    <row r="47" spans="1:21" ht="13.5">
      <c r="A47" s="54" t="s">
        <v>46</v>
      </c>
      <c r="B47" s="54" t="s">
        <v>112</v>
      </c>
      <c r="C47" s="55" t="s">
        <v>113</v>
      </c>
      <c r="D47" s="31">
        <f t="shared" si="0"/>
        <v>5495</v>
      </c>
      <c r="E47" s="32">
        <f t="shared" si="8"/>
        <v>1801</v>
      </c>
      <c r="F47" s="33">
        <f t="shared" si="2"/>
        <v>32.775250227479525</v>
      </c>
      <c r="G47" s="31">
        <v>1801</v>
      </c>
      <c r="H47" s="31">
        <v>0</v>
      </c>
      <c r="I47" s="32">
        <f t="shared" si="9"/>
        <v>3694</v>
      </c>
      <c r="J47" s="33">
        <f t="shared" si="4"/>
        <v>67.22474977252048</v>
      </c>
      <c r="K47" s="31">
        <v>0</v>
      </c>
      <c r="L47" s="33">
        <f t="shared" si="5"/>
        <v>0</v>
      </c>
      <c r="M47" s="31">
        <v>0</v>
      </c>
      <c r="N47" s="33">
        <f t="shared" si="6"/>
        <v>0</v>
      </c>
      <c r="O47" s="31">
        <v>3694</v>
      </c>
      <c r="P47" s="31">
        <v>2619</v>
      </c>
      <c r="Q47" s="33">
        <f t="shared" si="7"/>
        <v>67.22474977252048</v>
      </c>
      <c r="R47" s="31" t="s">
        <v>241</v>
      </c>
      <c r="S47" s="31"/>
      <c r="T47" s="31"/>
      <c r="U47" s="31"/>
    </row>
    <row r="48" spans="1:21" ht="13.5">
      <c r="A48" s="54" t="s">
        <v>46</v>
      </c>
      <c r="B48" s="54" t="s">
        <v>114</v>
      </c>
      <c r="C48" s="55" t="s">
        <v>115</v>
      </c>
      <c r="D48" s="31">
        <f t="shared" si="0"/>
        <v>9110</v>
      </c>
      <c r="E48" s="32">
        <f t="shared" si="8"/>
        <v>2590</v>
      </c>
      <c r="F48" s="33">
        <f t="shared" si="2"/>
        <v>28.43029637760702</v>
      </c>
      <c r="G48" s="31">
        <v>2590</v>
      </c>
      <c r="H48" s="31">
        <v>0</v>
      </c>
      <c r="I48" s="32">
        <f t="shared" si="9"/>
        <v>6520</v>
      </c>
      <c r="J48" s="33">
        <f t="shared" si="4"/>
        <v>71.56970362239298</v>
      </c>
      <c r="K48" s="31">
        <v>931</v>
      </c>
      <c r="L48" s="33">
        <f t="shared" si="5"/>
        <v>10.21953896816685</v>
      </c>
      <c r="M48" s="31">
        <v>0</v>
      </c>
      <c r="N48" s="33">
        <f t="shared" si="6"/>
        <v>0</v>
      </c>
      <c r="O48" s="31">
        <v>5589</v>
      </c>
      <c r="P48" s="31">
        <v>2655</v>
      </c>
      <c r="Q48" s="33">
        <f t="shared" si="7"/>
        <v>61.35016465422613</v>
      </c>
      <c r="R48" s="31" t="s">
        <v>241</v>
      </c>
      <c r="S48" s="31"/>
      <c r="T48" s="31"/>
      <c r="U48" s="31"/>
    </row>
    <row r="49" spans="1:21" ht="13.5">
      <c r="A49" s="54" t="s">
        <v>46</v>
      </c>
      <c r="B49" s="54" t="s">
        <v>116</v>
      </c>
      <c r="C49" s="55" t="s">
        <v>117</v>
      </c>
      <c r="D49" s="31">
        <f t="shared" si="0"/>
        <v>5832</v>
      </c>
      <c r="E49" s="32">
        <f t="shared" si="8"/>
        <v>2440</v>
      </c>
      <c r="F49" s="33">
        <f t="shared" si="2"/>
        <v>41.838134430727024</v>
      </c>
      <c r="G49" s="31">
        <v>2335</v>
      </c>
      <c r="H49" s="31">
        <v>105</v>
      </c>
      <c r="I49" s="32">
        <f t="shared" si="9"/>
        <v>3392</v>
      </c>
      <c r="J49" s="33">
        <f t="shared" si="4"/>
        <v>58.161865569272976</v>
      </c>
      <c r="K49" s="31">
        <v>0</v>
      </c>
      <c r="L49" s="33">
        <f t="shared" si="5"/>
        <v>0</v>
      </c>
      <c r="M49" s="31">
        <v>0</v>
      </c>
      <c r="N49" s="33">
        <f t="shared" si="6"/>
        <v>0</v>
      </c>
      <c r="O49" s="31">
        <v>3392</v>
      </c>
      <c r="P49" s="31">
        <v>1493</v>
      </c>
      <c r="Q49" s="33">
        <f t="shared" si="7"/>
        <v>58.161865569272976</v>
      </c>
      <c r="R49" s="31"/>
      <c r="S49" s="31"/>
      <c r="T49" s="31"/>
      <c r="U49" s="31" t="s">
        <v>241</v>
      </c>
    </row>
    <row r="50" spans="1:21" ht="13.5">
      <c r="A50" s="54" t="s">
        <v>46</v>
      </c>
      <c r="B50" s="54" t="s">
        <v>118</v>
      </c>
      <c r="C50" s="55" t="s">
        <v>119</v>
      </c>
      <c r="D50" s="31">
        <f t="shared" si="0"/>
        <v>36602</v>
      </c>
      <c r="E50" s="32">
        <f t="shared" si="8"/>
        <v>10965</v>
      </c>
      <c r="F50" s="33">
        <f t="shared" si="2"/>
        <v>29.957379378176057</v>
      </c>
      <c r="G50" s="31">
        <v>10955</v>
      </c>
      <c r="H50" s="31">
        <v>10</v>
      </c>
      <c r="I50" s="32">
        <f t="shared" si="9"/>
        <v>25637</v>
      </c>
      <c r="J50" s="33">
        <f t="shared" si="4"/>
        <v>70.04262062182394</v>
      </c>
      <c r="K50" s="31">
        <v>7142</v>
      </c>
      <c r="L50" s="33">
        <f t="shared" si="5"/>
        <v>19.512594940167205</v>
      </c>
      <c r="M50" s="31">
        <v>0</v>
      </c>
      <c r="N50" s="33">
        <f t="shared" si="6"/>
        <v>0</v>
      </c>
      <c r="O50" s="31">
        <v>18495</v>
      </c>
      <c r="P50" s="31">
        <v>10107</v>
      </c>
      <c r="Q50" s="33">
        <f t="shared" si="7"/>
        <v>50.530025681656745</v>
      </c>
      <c r="R50" s="31" t="s">
        <v>241</v>
      </c>
      <c r="S50" s="31"/>
      <c r="T50" s="31"/>
      <c r="U50" s="31"/>
    </row>
    <row r="51" spans="1:21" ht="13.5">
      <c r="A51" s="54" t="s">
        <v>46</v>
      </c>
      <c r="B51" s="54" t="s">
        <v>120</v>
      </c>
      <c r="C51" s="55" t="s">
        <v>121</v>
      </c>
      <c r="D51" s="31">
        <f t="shared" si="0"/>
        <v>6948</v>
      </c>
      <c r="E51" s="32">
        <f t="shared" si="8"/>
        <v>3496</v>
      </c>
      <c r="F51" s="33">
        <f t="shared" si="2"/>
        <v>50.31663788140472</v>
      </c>
      <c r="G51" s="31">
        <v>3188</v>
      </c>
      <c r="H51" s="31">
        <v>308</v>
      </c>
      <c r="I51" s="32">
        <f t="shared" si="9"/>
        <v>3452</v>
      </c>
      <c r="J51" s="33">
        <f t="shared" si="4"/>
        <v>49.683362118595284</v>
      </c>
      <c r="K51" s="31">
        <v>0</v>
      </c>
      <c r="L51" s="33">
        <f t="shared" si="5"/>
        <v>0</v>
      </c>
      <c r="M51" s="31">
        <v>0</v>
      </c>
      <c r="N51" s="33">
        <f t="shared" si="6"/>
        <v>0</v>
      </c>
      <c r="O51" s="31">
        <v>3452</v>
      </c>
      <c r="P51" s="31">
        <v>2244</v>
      </c>
      <c r="Q51" s="33">
        <f t="shared" si="7"/>
        <v>49.683362118595284</v>
      </c>
      <c r="R51" s="31" t="s">
        <v>241</v>
      </c>
      <c r="S51" s="31"/>
      <c r="T51" s="31"/>
      <c r="U51" s="31"/>
    </row>
    <row r="52" spans="1:21" ht="13.5">
      <c r="A52" s="54" t="s">
        <v>46</v>
      </c>
      <c r="B52" s="54" t="s">
        <v>234</v>
      </c>
      <c r="C52" s="55" t="s">
        <v>39</v>
      </c>
      <c r="D52" s="31">
        <f t="shared" si="0"/>
        <v>12356</v>
      </c>
      <c r="E52" s="32">
        <f t="shared" si="8"/>
        <v>6262</v>
      </c>
      <c r="F52" s="33">
        <f t="shared" si="2"/>
        <v>50.67983166073164</v>
      </c>
      <c r="G52" s="31">
        <v>6112</v>
      </c>
      <c r="H52" s="31">
        <v>150</v>
      </c>
      <c r="I52" s="32">
        <f t="shared" si="9"/>
        <v>6094</v>
      </c>
      <c r="J52" s="33">
        <f t="shared" si="4"/>
        <v>49.32016833926837</v>
      </c>
      <c r="K52" s="31">
        <v>0</v>
      </c>
      <c r="L52" s="33">
        <f t="shared" si="5"/>
        <v>0</v>
      </c>
      <c r="M52" s="31">
        <v>0</v>
      </c>
      <c r="N52" s="33">
        <f t="shared" si="6"/>
        <v>0</v>
      </c>
      <c r="O52" s="31">
        <v>6094</v>
      </c>
      <c r="P52" s="31">
        <v>4505</v>
      </c>
      <c r="Q52" s="33">
        <f t="shared" si="7"/>
        <v>49.32016833926837</v>
      </c>
      <c r="R52" s="31" t="s">
        <v>241</v>
      </c>
      <c r="S52" s="31"/>
      <c r="T52" s="31"/>
      <c r="U52" s="31"/>
    </row>
    <row r="53" spans="1:21" ht="13.5">
      <c r="A53" s="54" t="s">
        <v>46</v>
      </c>
      <c r="B53" s="54" t="s">
        <v>122</v>
      </c>
      <c r="C53" s="55" t="s">
        <v>123</v>
      </c>
      <c r="D53" s="31">
        <f t="shared" si="0"/>
        <v>13273</v>
      </c>
      <c r="E53" s="32">
        <f t="shared" si="8"/>
        <v>6879</v>
      </c>
      <c r="F53" s="33">
        <f t="shared" si="2"/>
        <v>51.82701725307014</v>
      </c>
      <c r="G53" s="31">
        <v>6879</v>
      </c>
      <c r="H53" s="31">
        <v>0</v>
      </c>
      <c r="I53" s="32">
        <f t="shared" si="9"/>
        <v>6394</v>
      </c>
      <c r="J53" s="33">
        <f t="shared" si="4"/>
        <v>48.17298274692986</v>
      </c>
      <c r="K53" s="31">
        <v>0</v>
      </c>
      <c r="L53" s="33">
        <f t="shared" si="5"/>
        <v>0</v>
      </c>
      <c r="M53" s="31">
        <v>0</v>
      </c>
      <c r="N53" s="33">
        <f t="shared" si="6"/>
        <v>0</v>
      </c>
      <c r="O53" s="31">
        <v>6394</v>
      </c>
      <c r="P53" s="31">
        <v>3433</v>
      </c>
      <c r="Q53" s="33">
        <f t="shared" si="7"/>
        <v>48.17298274692986</v>
      </c>
      <c r="R53" s="31" t="s">
        <v>241</v>
      </c>
      <c r="S53" s="31"/>
      <c r="T53" s="31"/>
      <c r="U53" s="31"/>
    </row>
    <row r="54" spans="1:21" ht="13.5">
      <c r="A54" s="54" t="s">
        <v>46</v>
      </c>
      <c r="B54" s="54" t="s">
        <v>124</v>
      </c>
      <c r="C54" s="55" t="s">
        <v>125</v>
      </c>
      <c r="D54" s="31">
        <f t="shared" si="0"/>
        <v>4321</v>
      </c>
      <c r="E54" s="32">
        <f t="shared" si="8"/>
        <v>2236</v>
      </c>
      <c r="F54" s="33">
        <f t="shared" si="2"/>
        <v>51.74728072205508</v>
      </c>
      <c r="G54" s="31">
        <v>2236</v>
      </c>
      <c r="H54" s="31">
        <v>0</v>
      </c>
      <c r="I54" s="32">
        <f t="shared" si="9"/>
        <v>2085</v>
      </c>
      <c r="J54" s="33">
        <f t="shared" si="4"/>
        <v>48.25271927794492</v>
      </c>
      <c r="K54" s="31">
        <v>0</v>
      </c>
      <c r="L54" s="33">
        <f t="shared" si="5"/>
        <v>0</v>
      </c>
      <c r="M54" s="31">
        <v>0</v>
      </c>
      <c r="N54" s="33">
        <f t="shared" si="6"/>
        <v>0</v>
      </c>
      <c r="O54" s="31">
        <v>2085</v>
      </c>
      <c r="P54" s="31">
        <v>691</v>
      </c>
      <c r="Q54" s="33">
        <f t="shared" si="7"/>
        <v>48.25271927794492</v>
      </c>
      <c r="R54" s="31" t="s">
        <v>241</v>
      </c>
      <c r="S54" s="31"/>
      <c r="T54" s="31"/>
      <c r="U54" s="31"/>
    </row>
    <row r="55" spans="1:21" ht="13.5">
      <c r="A55" s="54" t="s">
        <v>46</v>
      </c>
      <c r="B55" s="54" t="s">
        <v>126</v>
      </c>
      <c r="C55" s="55" t="s">
        <v>127</v>
      </c>
      <c r="D55" s="31">
        <f t="shared" si="0"/>
        <v>10813</v>
      </c>
      <c r="E55" s="32">
        <f t="shared" si="8"/>
        <v>6145</v>
      </c>
      <c r="F55" s="33">
        <f t="shared" si="2"/>
        <v>56.829741977249604</v>
      </c>
      <c r="G55" s="31">
        <v>6145</v>
      </c>
      <c r="H55" s="31">
        <v>0</v>
      </c>
      <c r="I55" s="32">
        <f t="shared" si="9"/>
        <v>4668</v>
      </c>
      <c r="J55" s="33">
        <f t="shared" si="4"/>
        <v>43.17025802275039</v>
      </c>
      <c r="K55" s="31">
        <v>0</v>
      </c>
      <c r="L55" s="33">
        <f t="shared" si="5"/>
        <v>0</v>
      </c>
      <c r="M55" s="31">
        <v>0</v>
      </c>
      <c r="N55" s="33">
        <f t="shared" si="6"/>
        <v>0</v>
      </c>
      <c r="O55" s="31">
        <v>4668</v>
      </c>
      <c r="P55" s="31">
        <v>2450</v>
      </c>
      <c r="Q55" s="33">
        <f t="shared" si="7"/>
        <v>43.17025802275039</v>
      </c>
      <c r="R55" s="31" t="s">
        <v>241</v>
      </c>
      <c r="S55" s="31"/>
      <c r="T55" s="31"/>
      <c r="U55" s="31"/>
    </row>
    <row r="56" spans="1:21" ht="13.5">
      <c r="A56" s="54" t="s">
        <v>46</v>
      </c>
      <c r="B56" s="54" t="s">
        <v>128</v>
      </c>
      <c r="C56" s="55" t="s">
        <v>129</v>
      </c>
      <c r="D56" s="31">
        <f t="shared" si="0"/>
        <v>20291</v>
      </c>
      <c r="E56" s="32">
        <f t="shared" si="8"/>
        <v>8264</v>
      </c>
      <c r="F56" s="33">
        <f t="shared" si="2"/>
        <v>40.72741609580602</v>
      </c>
      <c r="G56" s="31">
        <v>8264</v>
      </c>
      <c r="H56" s="31">
        <v>0</v>
      </c>
      <c r="I56" s="32">
        <f t="shared" si="9"/>
        <v>12027</v>
      </c>
      <c r="J56" s="33">
        <f t="shared" si="4"/>
        <v>59.27258390419398</v>
      </c>
      <c r="K56" s="31">
        <v>0</v>
      </c>
      <c r="L56" s="33">
        <f t="shared" si="5"/>
        <v>0</v>
      </c>
      <c r="M56" s="31">
        <v>0</v>
      </c>
      <c r="N56" s="33">
        <f t="shared" si="6"/>
        <v>0</v>
      </c>
      <c r="O56" s="31">
        <v>12027</v>
      </c>
      <c r="P56" s="31">
        <v>7172</v>
      </c>
      <c r="Q56" s="33">
        <f t="shared" si="7"/>
        <v>59.27258390419398</v>
      </c>
      <c r="R56" s="31"/>
      <c r="S56" s="31"/>
      <c r="T56" s="31"/>
      <c r="U56" s="31" t="s">
        <v>241</v>
      </c>
    </row>
    <row r="57" spans="1:21" ht="13.5">
      <c r="A57" s="54" t="s">
        <v>46</v>
      </c>
      <c r="B57" s="54" t="s">
        <v>130</v>
      </c>
      <c r="C57" s="55" t="s">
        <v>237</v>
      </c>
      <c r="D57" s="31">
        <f t="shared" si="0"/>
        <v>5046</v>
      </c>
      <c r="E57" s="32">
        <f t="shared" si="8"/>
        <v>1553</v>
      </c>
      <c r="F57" s="33">
        <f t="shared" si="2"/>
        <v>30.776852952833927</v>
      </c>
      <c r="G57" s="31">
        <v>1533</v>
      </c>
      <c r="H57" s="31">
        <v>20</v>
      </c>
      <c r="I57" s="32">
        <f t="shared" si="9"/>
        <v>3493</v>
      </c>
      <c r="J57" s="33">
        <f t="shared" si="4"/>
        <v>69.22314704716607</v>
      </c>
      <c r="K57" s="31">
        <v>0</v>
      </c>
      <c r="L57" s="33">
        <f t="shared" si="5"/>
        <v>0</v>
      </c>
      <c r="M57" s="31">
        <v>0</v>
      </c>
      <c r="N57" s="33">
        <f t="shared" si="6"/>
        <v>0</v>
      </c>
      <c r="O57" s="31">
        <v>3493</v>
      </c>
      <c r="P57" s="31">
        <v>1660</v>
      </c>
      <c r="Q57" s="33">
        <f t="shared" si="7"/>
        <v>69.22314704716607</v>
      </c>
      <c r="R57" s="31" t="s">
        <v>241</v>
      </c>
      <c r="S57" s="31"/>
      <c r="T57" s="31"/>
      <c r="U57" s="31"/>
    </row>
    <row r="58" spans="1:21" ht="13.5">
      <c r="A58" s="54" t="s">
        <v>46</v>
      </c>
      <c r="B58" s="54" t="s">
        <v>131</v>
      </c>
      <c r="C58" s="55" t="s">
        <v>132</v>
      </c>
      <c r="D58" s="31">
        <f t="shared" si="0"/>
        <v>18903</v>
      </c>
      <c r="E58" s="32">
        <f t="shared" si="8"/>
        <v>4638</v>
      </c>
      <c r="F58" s="33">
        <f t="shared" si="2"/>
        <v>24.535787970163465</v>
      </c>
      <c r="G58" s="31">
        <v>4533</v>
      </c>
      <c r="H58" s="31">
        <v>105</v>
      </c>
      <c r="I58" s="32">
        <f t="shared" si="9"/>
        <v>14265</v>
      </c>
      <c r="J58" s="33">
        <f t="shared" si="4"/>
        <v>75.46421202983653</v>
      </c>
      <c r="K58" s="31">
        <v>0</v>
      </c>
      <c r="L58" s="33">
        <f t="shared" si="5"/>
        <v>0</v>
      </c>
      <c r="M58" s="31">
        <v>0</v>
      </c>
      <c r="N58" s="33">
        <f t="shared" si="6"/>
        <v>0</v>
      </c>
      <c r="O58" s="31">
        <v>14265</v>
      </c>
      <c r="P58" s="31">
        <v>5075</v>
      </c>
      <c r="Q58" s="33">
        <f t="shared" si="7"/>
        <v>75.46421202983653</v>
      </c>
      <c r="R58" s="31" t="s">
        <v>241</v>
      </c>
      <c r="S58" s="31"/>
      <c r="T58" s="31"/>
      <c r="U58" s="31"/>
    </row>
    <row r="59" spans="1:21" ht="13.5">
      <c r="A59" s="54" t="s">
        <v>46</v>
      </c>
      <c r="B59" s="54" t="s">
        <v>133</v>
      </c>
      <c r="C59" s="55" t="s">
        <v>44</v>
      </c>
      <c r="D59" s="31">
        <f t="shared" si="0"/>
        <v>12310</v>
      </c>
      <c r="E59" s="32">
        <f t="shared" si="8"/>
        <v>4763</v>
      </c>
      <c r="F59" s="33">
        <f t="shared" si="2"/>
        <v>38.69212022745735</v>
      </c>
      <c r="G59" s="31">
        <v>4763</v>
      </c>
      <c r="H59" s="31">
        <v>0</v>
      </c>
      <c r="I59" s="32">
        <f t="shared" si="9"/>
        <v>7547</v>
      </c>
      <c r="J59" s="33">
        <f t="shared" si="4"/>
        <v>61.30787977254265</v>
      </c>
      <c r="K59" s="31">
        <v>0</v>
      </c>
      <c r="L59" s="33">
        <f t="shared" si="5"/>
        <v>0</v>
      </c>
      <c r="M59" s="31">
        <v>0</v>
      </c>
      <c r="N59" s="33">
        <f t="shared" si="6"/>
        <v>0</v>
      </c>
      <c r="O59" s="31">
        <v>7547</v>
      </c>
      <c r="P59" s="31">
        <v>3251</v>
      </c>
      <c r="Q59" s="33">
        <f t="shared" si="7"/>
        <v>61.30787977254265</v>
      </c>
      <c r="R59" s="31" t="s">
        <v>241</v>
      </c>
      <c r="S59" s="31"/>
      <c r="T59" s="31"/>
      <c r="U59" s="31"/>
    </row>
    <row r="60" spans="1:21" ht="13.5">
      <c r="A60" s="54" t="s">
        <v>46</v>
      </c>
      <c r="B60" s="54" t="s">
        <v>134</v>
      </c>
      <c r="C60" s="55" t="s">
        <v>42</v>
      </c>
      <c r="D60" s="31">
        <f t="shared" si="0"/>
        <v>16019</v>
      </c>
      <c r="E60" s="32">
        <f t="shared" si="8"/>
        <v>6647</v>
      </c>
      <c r="F60" s="33">
        <f t="shared" si="2"/>
        <v>41.4944753105687</v>
      </c>
      <c r="G60" s="31">
        <v>6547</v>
      </c>
      <c r="H60" s="31">
        <v>100</v>
      </c>
      <c r="I60" s="32">
        <f t="shared" si="9"/>
        <v>9372</v>
      </c>
      <c r="J60" s="33">
        <f t="shared" si="4"/>
        <v>58.5055246894313</v>
      </c>
      <c r="K60" s="31">
        <v>2010</v>
      </c>
      <c r="L60" s="33">
        <f t="shared" si="5"/>
        <v>12.547599725326176</v>
      </c>
      <c r="M60" s="31">
        <v>0</v>
      </c>
      <c r="N60" s="33">
        <f t="shared" si="6"/>
        <v>0</v>
      </c>
      <c r="O60" s="31">
        <v>7362</v>
      </c>
      <c r="P60" s="31">
        <v>502</v>
      </c>
      <c r="Q60" s="33">
        <f t="shared" si="7"/>
        <v>45.957924964105125</v>
      </c>
      <c r="R60" s="31" t="s">
        <v>241</v>
      </c>
      <c r="S60" s="31"/>
      <c r="T60" s="31"/>
      <c r="U60" s="31"/>
    </row>
    <row r="61" spans="1:21" ht="13.5">
      <c r="A61" s="54" t="s">
        <v>46</v>
      </c>
      <c r="B61" s="54" t="s">
        <v>135</v>
      </c>
      <c r="C61" s="55" t="s">
        <v>136</v>
      </c>
      <c r="D61" s="31">
        <f t="shared" si="0"/>
        <v>13885</v>
      </c>
      <c r="E61" s="32">
        <f t="shared" si="8"/>
        <v>4327</v>
      </c>
      <c r="F61" s="33">
        <f t="shared" si="2"/>
        <v>31.16312567518905</v>
      </c>
      <c r="G61" s="31">
        <v>4327</v>
      </c>
      <c r="H61" s="31">
        <v>0</v>
      </c>
      <c r="I61" s="32">
        <f t="shared" si="9"/>
        <v>9558</v>
      </c>
      <c r="J61" s="33">
        <f t="shared" si="4"/>
        <v>68.83687432481095</v>
      </c>
      <c r="K61" s="31">
        <v>0</v>
      </c>
      <c r="L61" s="33">
        <f t="shared" si="5"/>
        <v>0</v>
      </c>
      <c r="M61" s="31">
        <v>0</v>
      </c>
      <c r="N61" s="33">
        <f t="shared" si="6"/>
        <v>0</v>
      </c>
      <c r="O61" s="31">
        <v>9558</v>
      </c>
      <c r="P61" s="31">
        <v>9056</v>
      </c>
      <c r="Q61" s="33">
        <f t="shared" si="7"/>
        <v>68.83687432481095</v>
      </c>
      <c r="R61" s="31" t="s">
        <v>241</v>
      </c>
      <c r="S61" s="31"/>
      <c r="T61" s="31"/>
      <c r="U61" s="31"/>
    </row>
    <row r="62" spans="1:21" ht="13.5">
      <c r="A62" s="54" t="s">
        <v>46</v>
      </c>
      <c r="B62" s="54" t="s">
        <v>137</v>
      </c>
      <c r="C62" s="55" t="s">
        <v>138</v>
      </c>
      <c r="D62" s="31">
        <f t="shared" si="0"/>
        <v>7655</v>
      </c>
      <c r="E62" s="32">
        <f t="shared" si="8"/>
        <v>2457</v>
      </c>
      <c r="F62" s="33">
        <f t="shared" si="2"/>
        <v>32.09666884389288</v>
      </c>
      <c r="G62" s="31">
        <v>2457</v>
      </c>
      <c r="H62" s="31">
        <v>0</v>
      </c>
      <c r="I62" s="32">
        <f t="shared" si="9"/>
        <v>5198</v>
      </c>
      <c r="J62" s="33">
        <f t="shared" si="4"/>
        <v>67.90333115610711</v>
      </c>
      <c r="K62" s="31">
        <v>0</v>
      </c>
      <c r="L62" s="33">
        <f t="shared" si="5"/>
        <v>0</v>
      </c>
      <c r="M62" s="31">
        <v>0</v>
      </c>
      <c r="N62" s="33">
        <f t="shared" si="6"/>
        <v>0</v>
      </c>
      <c r="O62" s="31">
        <v>5198</v>
      </c>
      <c r="P62" s="31">
        <v>1797</v>
      </c>
      <c r="Q62" s="33">
        <f t="shared" si="7"/>
        <v>67.90333115610711</v>
      </c>
      <c r="R62" s="31" t="s">
        <v>241</v>
      </c>
      <c r="S62" s="31"/>
      <c r="T62" s="31"/>
      <c r="U62" s="31"/>
    </row>
    <row r="63" spans="1:21" ht="13.5">
      <c r="A63" s="54" t="s">
        <v>46</v>
      </c>
      <c r="B63" s="54" t="s">
        <v>139</v>
      </c>
      <c r="C63" s="55" t="s">
        <v>140</v>
      </c>
      <c r="D63" s="31">
        <f t="shared" si="0"/>
        <v>4680</v>
      </c>
      <c r="E63" s="32">
        <f t="shared" si="8"/>
        <v>1647</v>
      </c>
      <c r="F63" s="33">
        <f t="shared" si="2"/>
        <v>35.19230769230769</v>
      </c>
      <c r="G63" s="31">
        <v>1647</v>
      </c>
      <c r="H63" s="31">
        <v>0</v>
      </c>
      <c r="I63" s="32">
        <f t="shared" si="9"/>
        <v>3033</v>
      </c>
      <c r="J63" s="33">
        <f t="shared" si="4"/>
        <v>64.8076923076923</v>
      </c>
      <c r="K63" s="31">
        <v>0</v>
      </c>
      <c r="L63" s="33">
        <f t="shared" si="5"/>
        <v>0</v>
      </c>
      <c r="M63" s="31">
        <v>0</v>
      </c>
      <c r="N63" s="33">
        <f t="shared" si="6"/>
        <v>0</v>
      </c>
      <c r="O63" s="31">
        <v>3033</v>
      </c>
      <c r="P63" s="31">
        <v>1122</v>
      </c>
      <c r="Q63" s="33">
        <f t="shared" si="7"/>
        <v>64.8076923076923</v>
      </c>
      <c r="R63" s="31" t="s">
        <v>241</v>
      </c>
      <c r="S63" s="31"/>
      <c r="T63" s="31"/>
      <c r="U63" s="31"/>
    </row>
    <row r="64" spans="1:21" ht="13.5">
      <c r="A64" s="54" t="s">
        <v>46</v>
      </c>
      <c r="B64" s="54" t="s">
        <v>141</v>
      </c>
      <c r="C64" s="55" t="s">
        <v>142</v>
      </c>
      <c r="D64" s="31">
        <f t="shared" si="0"/>
        <v>14736</v>
      </c>
      <c r="E64" s="32">
        <f t="shared" si="8"/>
        <v>5876</v>
      </c>
      <c r="F64" s="33">
        <f aca="true" t="shared" si="10" ref="F64:F85">E64/D64*100</f>
        <v>39.87513572204126</v>
      </c>
      <c r="G64" s="31">
        <v>5876</v>
      </c>
      <c r="H64" s="31">
        <v>0</v>
      </c>
      <c r="I64" s="32">
        <f t="shared" si="9"/>
        <v>8860</v>
      </c>
      <c r="J64" s="33">
        <f aca="true" t="shared" si="11" ref="J64:J85">I64/D64*100</f>
        <v>60.12486427795874</v>
      </c>
      <c r="K64" s="31">
        <v>0</v>
      </c>
      <c r="L64" s="33">
        <f aca="true" t="shared" si="12" ref="L64:L85">K64/D64*100</f>
        <v>0</v>
      </c>
      <c r="M64" s="31">
        <v>0</v>
      </c>
      <c r="N64" s="33">
        <f aca="true" t="shared" si="13" ref="N64:N85">M64/D64*100</f>
        <v>0</v>
      </c>
      <c r="O64" s="31">
        <v>8860</v>
      </c>
      <c r="P64" s="31">
        <v>2397</v>
      </c>
      <c r="Q64" s="33">
        <f aca="true" t="shared" si="14" ref="Q64:Q85">O64/D64*100</f>
        <v>60.12486427795874</v>
      </c>
      <c r="R64" s="31" t="s">
        <v>241</v>
      </c>
      <c r="S64" s="31"/>
      <c r="T64" s="31"/>
      <c r="U64" s="31"/>
    </row>
    <row r="65" spans="1:21" ht="13.5">
      <c r="A65" s="54" t="s">
        <v>46</v>
      </c>
      <c r="B65" s="54" t="s">
        <v>143</v>
      </c>
      <c r="C65" s="55" t="s">
        <v>144</v>
      </c>
      <c r="D65" s="31">
        <f t="shared" si="0"/>
        <v>7515</v>
      </c>
      <c r="E65" s="32">
        <f t="shared" si="8"/>
        <v>2731</v>
      </c>
      <c r="F65" s="33">
        <f t="shared" si="10"/>
        <v>36.340652029274786</v>
      </c>
      <c r="G65" s="31">
        <v>2731</v>
      </c>
      <c r="H65" s="31">
        <v>0</v>
      </c>
      <c r="I65" s="32">
        <f t="shared" si="9"/>
        <v>4784</v>
      </c>
      <c r="J65" s="33">
        <f t="shared" si="11"/>
        <v>63.65934797072521</v>
      </c>
      <c r="K65" s="31">
        <v>0</v>
      </c>
      <c r="L65" s="33">
        <f t="shared" si="12"/>
        <v>0</v>
      </c>
      <c r="M65" s="31">
        <v>0</v>
      </c>
      <c r="N65" s="33">
        <f t="shared" si="13"/>
        <v>0</v>
      </c>
      <c r="O65" s="31">
        <v>4784</v>
      </c>
      <c r="P65" s="31">
        <v>2665</v>
      </c>
      <c r="Q65" s="33">
        <f t="shared" si="14"/>
        <v>63.65934797072521</v>
      </c>
      <c r="R65" s="31" t="s">
        <v>241</v>
      </c>
      <c r="S65" s="31"/>
      <c r="T65" s="31"/>
      <c r="U65" s="31"/>
    </row>
    <row r="66" spans="1:21" ht="13.5">
      <c r="A66" s="54" t="s">
        <v>46</v>
      </c>
      <c r="B66" s="54" t="s">
        <v>235</v>
      </c>
      <c r="C66" s="55" t="s">
        <v>40</v>
      </c>
      <c r="D66" s="31">
        <f t="shared" si="0"/>
        <v>10605</v>
      </c>
      <c r="E66" s="32">
        <f t="shared" si="8"/>
        <v>4769</v>
      </c>
      <c r="F66" s="33">
        <f t="shared" si="10"/>
        <v>44.96935407826497</v>
      </c>
      <c r="G66" s="31">
        <v>4769</v>
      </c>
      <c r="H66" s="31">
        <v>0</v>
      </c>
      <c r="I66" s="32">
        <f t="shared" si="9"/>
        <v>5836</v>
      </c>
      <c r="J66" s="33">
        <f t="shared" si="11"/>
        <v>55.03064592173503</v>
      </c>
      <c r="K66" s="31">
        <v>0</v>
      </c>
      <c r="L66" s="33">
        <f t="shared" si="12"/>
        <v>0</v>
      </c>
      <c r="M66" s="31">
        <v>0</v>
      </c>
      <c r="N66" s="33">
        <f t="shared" si="13"/>
        <v>0</v>
      </c>
      <c r="O66" s="31">
        <v>5836</v>
      </c>
      <c r="P66" s="31">
        <v>3651</v>
      </c>
      <c r="Q66" s="33">
        <f t="shared" si="14"/>
        <v>55.03064592173503</v>
      </c>
      <c r="R66" s="31" t="s">
        <v>241</v>
      </c>
      <c r="S66" s="31"/>
      <c r="T66" s="31"/>
      <c r="U66" s="31"/>
    </row>
    <row r="67" spans="1:21" ht="13.5">
      <c r="A67" s="54" t="s">
        <v>46</v>
      </c>
      <c r="B67" s="54" t="s">
        <v>236</v>
      </c>
      <c r="C67" s="55" t="s">
        <v>41</v>
      </c>
      <c r="D67" s="31">
        <f t="shared" si="0"/>
        <v>10432</v>
      </c>
      <c r="E67" s="32">
        <f t="shared" si="8"/>
        <v>5437</v>
      </c>
      <c r="F67" s="33">
        <f t="shared" si="10"/>
        <v>52.11848159509203</v>
      </c>
      <c r="G67" s="31">
        <v>5437</v>
      </c>
      <c r="H67" s="31">
        <v>0</v>
      </c>
      <c r="I67" s="32">
        <f t="shared" si="9"/>
        <v>4995</v>
      </c>
      <c r="J67" s="33">
        <f t="shared" si="11"/>
        <v>47.88151840490797</v>
      </c>
      <c r="K67" s="31">
        <v>0</v>
      </c>
      <c r="L67" s="33">
        <f t="shared" si="12"/>
        <v>0</v>
      </c>
      <c r="M67" s="31">
        <v>0</v>
      </c>
      <c r="N67" s="33">
        <f t="shared" si="13"/>
        <v>0</v>
      </c>
      <c r="O67" s="31">
        <v>4995</v>
      </c>
      <c r="P67" s="31">
        <v>2338</v>
      </c>
      <c r="Q67" s="33">
        <f t="shared" si="14"/>
        <v>47.88151840490797</v>
      </c>
      <c r="R67" s="31"/>
      <c r="S67" s="31"/>
      <c r="T67" s="31" t="s">
        <v>241</v>
      </c>
      <c r="U67" s="31"/>
    </row>
    <row r="68" spans="1:21" ht="13.5">
      <c r="A68" s="54" t="s">
        <v>46</v>
      </c>
      <c r="B68" s="54" t="s">
        <v>145</v>
      </c>
      <c r="C68" s="55" t="s">
        <v>146</v>
      </c>
      <c r="D68" s="31">
        <f t="shared" si="0"/>
        <v>9650</v>
      </c>
      <c r="E68" s="32">
        <f t="shared" si="8"/>
        <v>3419</v>
      </c>
      <c r="F68" s="33">
        <f t="shared" si="10"/>
        <v>35.4300518134715</v>
      </c>
      <c r="G68" s="31">
        <v>3419</v>
      </c>
      <c r="H68" s="31">
        <v>0</v>
      </c>
      <c r="I68" s="32">
        <f t="shared" si="9"/>
        <v>6231</v>
      </c>
      <c r="J68" s="33">
        <f t="shared" si="11"/>
        <v>64.56994818652849</v>
      </c>
      <c r="K68" s="31">
        <v>0</v>
      </c>
      <c r="L68" s="33">
        <f t="shared" si="12"/>
        <v>0</v>
      </c>
      <c r="M68" s="31">
        <v>0</v>
      </c>
      <c r="N68" s="33">
        <f t="shared" si="13"/>
        <v>0</v>
      </c>
      <c r="O68" s="31">
        <v>6231</v>
      </c>
      <c r="P68" s="31">
        <v>2162</v>
      </c>
      <c r="Q68" s="33">
        <f t="shared" si="14"/>
        <v>64.56994818652849</v>
      </c>
      <c r="R68" s="31" t="s">
        <v>241</v>
      </c>
      <c r="S68" s="31"/>
      <c r="T68" s="31"/>
      <c r="U68" s="31"/>
    </row>
    <row r="69" spans="1:21" ht="13.5">
      <c r="A69" s="54" t="s">
        <v>46</v>
      </c>
      <c r="B69" s="54" t="s">
        <v>147</v>
      </c>
      <c r="C69" s="55" t="s">
        <v>148</v>
      </c>
      <c r="D69" s="31">
        <f t="shared" si="0"/>
        <v>7072</v>
      </c>
      <c r="E69" s="32">
        <f t="shared" si="8"/>
        <v>2632</v>
      </c>
      <c r="F69" s="33">
        <f t="shared" si="10"/>
        <v>37.217194570135746</v>
      </c>
      <c r="G69" s="31">
        <v>2602</v>
      </c>
      <c r="H69" s="31">
        <v>30</v>
      </c>
      <c r="I69" s="32">
        <f t="shared" si="9"/>
        <v>4440</v>
      </c>
      <c r="J69" s="33">
        <f t="shared" si="11"/>
        <v>62.782805429864254</v>
      </c>
      <c r="K69" s="31">
        <v>0</v>
      </c>
      <c r="L69" s="33">
        <f t="shared" si="12"/>
        <v>0</v>
      </c>
      <c r="M69" s="31">
        <v>0</v>
      </c>
      <c r="N69" s="33">
        <f t="shared" si="13"/>
        <v>0</v>
      </c>
      <c r="O69" s="31">
        <v>4440</v>
      </c>
      <c r="P69" s="31">
        <v>2014</v>
      </c>
      <c r="Q69" s="33">
        <f t="shared" si="14"/>
        <v>62.782805429864254</v>
      </c>
      <c r="R69" s="31" t="s">
        <v>241</v>
      </c>
      <c r="S69" s="31"/>
      <c r="T69" s="31"/>
      <c r="U69" s="31"/>
    </row>
    <row r="70" spans="1:21" ht="13.5">
      <c r="A70" s="54" t="s">
        <v>46</v>
      </c>
      <c r="B70" s="54" t="s">
        <v>149</v>
      </c>
      <c r="C70" s="55" t="s">
        <v>150</v>
      </c>
      <c r="D70" s="31">
        <f t="shared" si="0"/>
        <v>6893</v>
      </c>
      <c r="E70" s="32">
        <f t="shared" si="8"/>
        <v>4553</v>
      </c>
      <c r="F70" s="33">
        <f t="shared" si="10"/>
        <v>66.05251704627884</v>
      </c>
      <c r="G70" s="31">
        <v>4553</v>
      </c>
      <c r="H70" s="31">
        <v>0</v>
      </c>
      <c r="I70" s="32">
        <f t="shared" si="9"/>
        <v>2340</v>
      </c>
      <c r="J70" s="33">
        <f t="shared" si="11"/>
        <v>33.94748295372116</v>
      </c>
      <c r="K70" s="31">
        <v>0</v>
      </c>
      <c r="L70" s="33">
        <f t="shared" si="12"/>
        <v>0</v>
      </c>
      <c r="M70" s="31">
        <v>0</v>
      </c>
      <c r="N70" s="33">
        <f t="shared" si="13"/>
        <v>0</v>
      </c>
      <c r="O70" s="31">
        <v>2340</v>
      </c>
      <c r="P70" s="31">
        <v>2340</v>
      </c>
      <c r="Q70" s="33">
        <f t="shared" si="14"/>
        <v>33.94748295372116</v>
      </c>
      <c r="R70" s="31" t="s">
        <v>241</v>
      </c>
      <c r="S70" s="31"/>
      <c r="T70" s="31"/>
      <c r="U70" s="31"/>
    </row>
    <row r="71" spans="1:21" ht="13.5">
      <c r="A71" s="54" t="s">
        <v>46</v>
      </c>
      <c r="B71" s="54" t="s">
        <v>151</v>
      </c>
      <c r="C71" s="55" t="s">
        <v>152</v>
      </c>
      <c r="D71" s="31">
        <f aca="true" t="shared" si="15" ref="D71:D84">E71+I71</f>
        <v>7102</v>
      </c>
      <c r="E71" s="32">
        <f t="shared" si="8"/>
        <v>2483</v>
      </c>
      <c r="F71" s="33">
        <f t="shared" si="10"/>
        <v>34.96198254012954</v>
      </c>
      <c r="G71" s="31">
        <v>2483</v>
      </c>
      <c r="H71" s="31">
        <v>0</v>
      </c>
      <c r="I71" s="32">
        <f t="shared" si="9"/>
        <v>4619</v>
      </c>
      <c r="J71" s="33">
        <f t="shared" si="11"/>
        <v>65.03801745987046</v>
      </c>
      <c r="K71" s="31">
        <v>0</v>
      </c>
      <c r="L71" s="33">
        <f t="shared" si="12"/>
        <v>0</v>
      </c>
      <c r="M71" s="31">
        <v>0</v>
      </c>
      <c r="N71" s="33">
        <f t="shared" si="13"/>
        <v>0</v>
      </c>
      <c r="O71" s="31">
        <v>4619</v>
      </c>
      <c r="P71" s="31">
        <v>2163</v>
      </c>
      <c r="Q71" s="33">
        <f t="shared" si="14"/>
        <v>65.03801745987046</v>
      </c>
      <c r="R71" s="31" t="s">
        <v>241</v>
      </c>
      <c r="S71" s="31"/>
      <c r="T71" s="31"/>
      <c r="U71" s="31"/>
    </row>
    <row r="72" spans="1:21" ht="13.5">
      <c r="A72" s="54" t="s">
        <v>46</v>
      </c>
      <c r="B72" s="54" t="s">
        <v>153</v>
      </c>
      <c r="C72" s="55" t="s">
        <v>239</v>
      </c>
      <c r="D72" s="31">
        <f t="shared" si="15"/>
        <v>2019</v>
      </c>
      <c r="E72" s="32">
        <f t="shared" si="8"/>
        <v>829</v>
      </c>
      <c r="F72" s="33">
        <f t="shared" si="10"/>
        <v>41.05993065874195</v>
      </c>
      <c r="G72" s="31">
        <v>829</v>
      </c>
      <c r="H72" s="31">
        <v>0</v>
      </c>
      <c r="I72" s="32">
        <f t="shared" si="9"/>
        <v>1190</v>
      </c>
      <c r="J72" s="33">
        <f t="shared" si="11"/>
        <v>58.94006934125805</v>
      </c>
      <c r="K72" s="31">
        <v>0</v>
      </c>
      <c r="L72" s="33">
        <f t="shared" si="12"/>
        <v>0</v>
      </c>
      <c r="M72" s="31">
        <v>0</v>
      </c>
      <c r="N72" s="33">
        <f t="shared" si="13"/>
        <v>0</v>
      </c>
      <c r="O72" s="31">
        <v>1190</v>
      </c>
      <c r="P72" s="31">
        <v>0</v>
      </c>
      <c r="Q72" s="33">
        <f t="shared" si="14"/>
        <v>58.94006934125805</v>
      </c>
      <c r="R72" s="31" t="s">
        <v>241</v>
      </c>
      <c r="S72" s="31"/>
      <c r="T72" s="31"/>
      <c r="U72" s="31"/>
    </row>
    <row r="73" spans="1:21" ht="13.5">
      <c r="A73" s="54" t="s">
        <v>46</v>
      </c>
      <c r="B73" s="54" t="s">
        <v>154</v>
      </c>
      <c r="C73" s="55" t="s">
        <v>155</v>
      </c>
      <c r="D73" s="31">
        <f t="shared" si="15"/>
        <v>2166</v>
      </c>
      <c r="E73" s="32">
        <f t="shared" si="8"/>
        <v>657</v>
      </c>
      <c r="F73" s="33">
        <f t="shared" si="10"/>
        <v>30.332409972299168</v>
      </c>
      <c r="G73" s="31">
        <v>657</v>
      </c>
      <c r="H73" s="31">
        <v>0</v>
      </c>
      <c r="I73" s="32">
        <f t="shared" si="9"/>
        <v>1509</v>
      </c>
      <c r="J73" s="33">
        <f t="shared" si="11"/>
        <v>69.66759002770083</v>
      </c>
      <c r="K73" s="31">
        <v>0</v>
      </c>
      <c r="L73" s="33">
        <f t="shared" si="12"/>
        <v>0</v>
      </c>
      <c r="M73" s="31">
        <v>0</v>
      </c>
      <c r="N73" s="33">
        <f t="shared" si="13"/>
        <v>0</v>
      </c>
      <c r="O73" s="31">
        <v>1509</v>
      </c>
      <c r="P73" s="31">
        <v>1137</v>
      </c>
      <c r="Q73" s="33">
        <f t="shared" si="14"/>
        <v>69.66759002770083</v>
      </c>
      <c r="R73" s="31" t="s">
        <v>241</v>
      </c>
      <c r="S73" s="31"/>
      <c r="T73" s="31"/>
      <c r="U73" s="31"/>
    </row>
    <row r="74" spans="1:21" ht="13.5">
      <c r="A74" s="54" t="s">
        <v>46</v>
      </c>
      <c r="B74" s="54" t="s">
        <v>156</v>
      </c>
      <c r="C74" s="55" t="s">
        <v>157</v>
      </c>
      <c r="D74" s="31">
        <f t="shared" si="15"/>
        <v>11282</v>
      </c>
      <c r="E74" s="32">
        <f t="shared" si="8"/>
        <v>6206</v>
      </c>
      <c r="F74" s="33">
        <f t="shared" si="10"/>
        <v>55.00797730898776</v>
      </c>
      <c r="G74" s="31">
        <v>6206</v>
      </c>
      <c r="H74" s="31">
        <v>0</v>
      </c>
      <c r="I74" s="32">
        <f t="shared" si="9"/>
        <v>5076</v>
      </c>
      <c r="J74" s="33">
        <f t="shared" si="11"/>
        <v>44.99202269101224</v>
      </c>
      <c r="K74" s="31">
        <v>0</v>
      </c>
      <c r="L74" s="33">
        <f t="shared" si="12"/>
        <v>0</v>
      </c>
      <c r="M74" s="31">
        <v>0</v>
      </c>
      <c r="N74" s="33">
        <f t="shared" si="13"/>
        <v>0</v>
      </c>
      <c r="O74" s="31">
        <v>5076</v>
      </c>
      <c r="P74" s="31">
        <v>4198</v>
      </c>
      <c r="Q74" s="33">
        <f t="shared" si="14"/>
        <v>44.99202269101224</v>
      </c>
      <c r="R74" s="31" t="s">
        <v>241</v>
      </c>
      <c r="S74" s="31"/>
      <c r="T74" s="31"/>
      <c r="U74" s="31"/>
    </row>
    <row r="75" spans="1:21" ht="13.5">
      <c r="A75" s="54" t="s">
        <v>46</v>
      </c>
      <c r="B75" s="54" t="s">
        <v>158</v>
      </c>
      <c r="C75" s="55" t="s">
        <v>159</v>
      </c>
      <c r="D75" s="31">
        <f t="shared" si="15"/>
        <v>1853</v>
      </c>
      <c r="E75" s="32">
        <f t="shared" si="8"/>
        <v>887</v>
      </c>
      <c r="F75" s="33">
        <f t="shared" si="10"/>
        <v>47.86832164058284</v>
      </c>
      <c r="G75" s="31">
        <v>887</v>
      </c>
      <c r="H75" s="31">
        <v>0</v>
      </c>
      <c r="I75" s="32">
        <f t="shared" si="9"/>
        <v>966</v>
      </c>
      <c r="J75" s="33">
        <f t="shared" si="11"/>
        <v>52.131678359417165</v>
      </c>
      <c r="K75" s="31">
        <v>0</v>
      </c>
      <c r="L75" s="33">
        <f t="shared" si="12"/>
        <v>0</v>
      </c>
      <c r="M75" s="31">
        <v>0</v>
      </c>
      <c r="N75" s="33">
        <f t="shared" si="13"/>
        <v>0</v>
      </c>
      <c r="O75" s="31">
        <v>966</v>
      </c>
      <c r="P75" s="31">
        <v>458</v>
      </c>
      <c r="Q75" s="33">
        <f t="shared" si="14"/>
        <v>52.131678359417165</v>
      </c>
      <c r="R75" s="31"/>
      <c r="S75" s="31" t="s">
        <v>241</v>
      </c>
      <c r="T75" s="31"/>
      <c r="U75" s="31"/>
    </row>
    <row r="76" spans="1:21" ht="13.5">
      <c r="A76" s="54" t="s">
        <v>46</v>
      </c>
      <c r="B76" s="54" t="s">
        <v>160</v>
      </c>
      <c r="C76" s="55" t="s">
        <v>161</v>
      </c>
      <c r="D76" s="31">
        <f t="shared" si="15"/>
        <v>6232</v>
      </c>
      <c r="E76" s="32">
        <f t="shared" si="8"/>
        <v>2025</v>
      </c>
      <c r="F76" s="33">
        <f t="shared" si="10"/>
        <v>32.49358151476252</v>
      </c>
      <c r="G76" s="31">
        <v>2025</v>
      </c>
      <c r="H76" s="31">
        <v>0</v>
      </c>
      <c r="I76" s="32">
        <f t="shared" si="9"/>
        <v>4207</v>
      </c>
      <c r="J76" s="33">
        <f t="shared" si="11"/>
        <v>67.50641848523749</v>
      </c>
      <c r="K76" s="31">
        <v>0</v>
      </c>
      <c r="L76" s="33">
        <f t="shared" si="12"/>
        <v>0</v>
      </c>
      <c r="M76" s="31">
        <v>0</v>
      </c>
      <c r="N76" s="33">
        <f t="shared" si="13"/>
        <v>0</v>
      </c>
      <c r="O76" s="31">
        <v>4207</v>
      </c>
      <c r="P76" s="31">
        <v>1889</v>
      </c>
      <c r="Q76" s="33">
        <f t="shared" si="14"/>
        <v>67.50641848523749</v>
      </c>
      <c r="R76" s="31" t="s">
        <v>241</v>
      </c>
      <c r="S76" s="31"/>
      <c r="T76" s="31"/>
      <c r="U76" s="31"/>
    </row>
    <row r="77" spans="1:21" ht="13.5">
      <c r="A77" s="54" t="s">
        <v>46</v>
      </c>
      <c r="B77" s="54" t="s">
        <v>162</v>
      </c>
      <c r="C77" s="55" t="s">
        <v>163</v>
      </c>
      <c r="D77" s="31">
        <f t="shared" si="15"/>
        <v>6981</v>
      </c>
      <c r="E77" s="32">
        <f t="shared" si="8"/>
        <v>3309</v>
      </c>
      <c r="F77" s="33">
        <f t="shared" si="10"/>
        <v>47.40008594757198</v>
      </c>
      <c r="G77" s="31">
        <v>3309</v>
      </c>
      <c r="H77" s="31">
        <v>0</v>
      </c>
      <c r="I77" s="32">
        <f t="shared" si="9"/>
        <v>3672</v>
      </c>
      <c r="J77" s="33">
        <f t="shared" si="11"/>
        <v>52.59991405242802</v>
      </c>
      <c r="K77" s="31">
        <v>887</v>
      </c>
      <c r="L77" s="33">
        <f t="shared" si="12"/>
        <v>12.705916057871367</v>
      </c>
      <c r="M77" s="31">
        <v>0</v>
      </c>
      <c r="N77" s="33">
        <f t="shared" si="13"/>
        <v>0</v>
      </c>
      <c r="O77" s="31">
        <v>2785</v>
      </c>
      <c r="P77" s="31">
        <v>0</v>
      </c>
      <c r="Q77" s="33">
        <f t="shared" si="14"/>
        <v>39.89399799455665</v>
      </c>
      <c r="R77" s="31" t="s">
        <v>241</v>
      </c>
      <c r="S77" s="31"/>
      <c r="T77" s="31"/>
      <c r="U77" s="31"/>
    </row>
    <row r="78" spans="1:21" ht="13.5">
      <c r="A78" s="54" t="s">
        <v>46</v>
      </c>
      <c r="B78" s="54" t="s">
        <v>164</v>
      </c>
      <c r="C78" s="55" t="s">
        <v>165</v>
      </c>
      <c r="D78" s="31">
        <f t="shared" si="15"/>
        <v>8661</v>
      </c>
      <c r="E78" s="32">
        <f t="shared" si="8"/>
        <v>6238</v>
      </c>
      <c r="F78" s="33">
        <f t="shared" si="10"/>
        <v>72.02401570257476</v>
      </c>
      <c r="G78" s="31">
        <v>6238</v>
      </c>
      <c r="H78" s="31">
        <v>0</v>
      </c>
      <c r="I78" s="32">
        <f t="shared" si="9"/>
        <v>2423</v>
      </c>
      <c r="J78" s="33">
        <f t="shared" si="11"/>
        <v>27.97598429742524</v>
      </c>
      <c r="K78" s="31">
        <v>0</v>
      </c>
      <c r="L78" s="33">
        <f t="shared" si="12"/>
        <v>0</v>
      </c>
      <c r="M78" s="31">
        <v>0</v>
      </c>
      <c r="N78" s="33">
        <f t="shared" si="13"/>
        <v>0</v>
      </c>
      <c r="O78" s="31">
        <v>2423</v>
      </c>
      <c r="P78" s="31">
        <v>574</v>
      </c>
      <c r="Q78" s="33">
        <f t="shared" si="14"/>
        <v>27.97598429742524</v>
      </c>
      <c r="R78" s="31" t="s">
        <v>241</v>
      </c>
      <c r="S78" s="31"/>
      <c r="T78" s="31"/>
      <c r="U78" s="31"/>
    </row>
    <row r="79" spans="1:21" ht="13.5">
      <c r="A79" s="54" t="s">
        <v>46</v>
      </c>
      <c r="B79" s="54" t="s">
        <v>166</v>
      </c>
      <c r="C79" s="55" t="s">
        <v>167</v>
      </c>
      <c r="D79" s="31">
        <f t="shared" si="15"/>
        <v>13127</v>
      </c>
      <c r="E79" s="32">
        <f t="shared" si="8"/>
        <v>6958</v>
      </c>
      <c r="F79" s="33">
        <f t="shared" si="10"/>
        <v>53.005256341890764</v>
      </c>
      <c r="G79" s="31">
        <v>6958</v>
      </c>
      <c r="H79" s="31">
        <v>0</v>
      </c>
      <c r="I79" s="32">
        <f t="shared" si="9"/>
        <v>6169</v>
      </c>
      <c r="J79" s="33">
        <f t="shared" si="11"/>
        <v>46.994743658109236</v>
      </c>
      <c r="K79" s="31">
        <v>0</v>
      </c>
      <c r="L79" s="33">
        <f t="shared" si="12"/>
        <v>0</v>
      </c>
      <c r="M79" s="31">
        <v>0</v>
      </c>
      <c r="N79" s="33">
        <f t="shared" si="13"/>
        <v>0</v>
      </c>
      <c r="O79" s="31">
        <v>6169</v>
      </c>
      <c r="P79" s="31">
        <v>2928</v>
      </c>
      <c r="Q79" s="33">
        <f t="shared" si="14"/>
        <v>46.994743658109236</v>
      </c>
      <c r="R79" s="31"/>
      <c r="S79" s="31"/>
      <c r="T79" s="31" t="s">
        <v>241</v>
      </c>
      <c r="U79" s="31"/>
    </row>
    <row r="80" spans="1:21" ht="13.5">
      <c r="A80" s="54" t="s">
        <v>46</v>
      </c>
      <c r="B80" s="54" t="s">
        <v>168</v>
      </c>
      <c r="C80" s="55" t="s">
        <v>169</v>
      </c>
      <c r="D80" s="31">
        <f t="shared" si="15"/>
        <v>7304</v>
      </c>
      <c r="E80" s="32">
        <f t="shared" si="8"/>
        <v>3295</v>
      </c>
      <c r="F80" s="33">
        <f t="shared" si="10"/>
        <v>45.11226725082147</v>
      </c>
      <c r="G80" s="31">
        <v>3295</v>
      </c>
      <c r="H80" s="31">
        <v>0</v>
      </c>
      <c r="I80" s="32">
        <f t="shared" si="9"/>
        <v>4009</v>
      </c>
      <c r="J80" s="33">
        <f t="shared" si="11"/>
        <v>54.88773274917853</v>
      </c>
      <c r="K80" s="31">
        <v>0</v>
      </c>
      <c r="L80" s="33">
        <f t="shared" si="12"/>
        <v>0</v>
      </c>
      <c r="M80" s="31">
        <v>0</v>
      </c>
      <c r="N80" s="33">
        <f t="shared" si="13"/>
        <v>0</v>
      </c>
      <c r="O80" s="31">
        <v>4009</v>
      </c>
      <c r="P80" s="31">
        <v>615</v>
      </c>
      <c r="Q80" s="33">
        <f t="shared" si="14"/>
        <v>54.88773274917853</v>
      </c>
      <c r="R80" s="31" t="s">
        <v>241</v>
      </c>
      <c r="S80" s="31"/>
      <c r="T80" s="31"/>
      <c r="U80" s="31"/>
    </row>
    <row r="81" spans="1:21" ht="13.5">
      <c r="A81" s="54" t="s">
        <v>46</v>
      </c>
      <c r="B81" s="54" t="s">
        <v>170</v>
      </c>
      <c r="C81" s="55" t="s">
        <v>171</v>
      </c>
      <c r="D81" s="31">
        <f>E81+I81</f>
        <v>7943</v>
      </c>
      <c r="E81" s="32">
        <f>G81+H81</f>
        <v>5468</v>
      </c>
      <c r="F81" s="33">
        <f>E81/D81*100</f>
        <v>68.840488480423</v>
      </c>
      <c r="G81" s="31">
        <v>5468</v>
      </c>
      <c r="H81" s="31">
        <v>0</v>
      </c>
      <c r="I81" s="32">
        <f>K81+M81+O81</f>
        <v>2475</v>
      </c>
      <c r="J81" s="33">
        <f>I81/D81*100</f>
        <v>31.159511519576988</v>
      </c>
      <c r="K81" s="31">
        <v>0</v>
      </c>
      <c r="L81" s="33">
        <f>K81/D81*100</f>
        <v>0</v>
      </c>
      <c r="M81" s="31">
        <v>0</v>
      </c>
      <c r="N81" s="33">
        <f>M81/D81*100</f>
        <v>0</v>
      </c>
      <c r="O81" s="31">
        <v>2475</v>
      </c>
      <c r="P81" s="31">
        <v>125</v>
      </c>
      <c r="Q81" s="33">
        <f>O81/D81*100</f>
        <v>31.159511519576988</v>
      </c>
      <c r="R81" s="31" t="s">
        <v>241</v>
      </c>
      <c r="S81" s="31"/>
      <c r="T81" s="31"/>
      <c r="U81" s="31"/>
    </row>
    <row r="82" spans="1:21" ht="13.5">
      <c r="A82" s="54" t="s">
        <v>46</v>
      </c>
      <c r="B82" s="54" t="s">
        <v>172</v>
      </c>
      <c r="C82" s="55" t="s">
        <v>173</v>
      </c>
      <c r="D82" s="31">
        <f>E82+I82</f>
        <v>7568</v>
      </c>
      <c r="E82" s="32">
        <f>G82+H82</f>
        <v>2248</v>
      </c>
      <c r="F82" s="33">
        <f>E82/D82*100</f>
        <v>29.704016913319236</v>
      </c>
      <c r="G82" s="31">
        <v>2248</v>
      </c>
      <c r="H82" s="31">
        <v>0</v>
      </c>
      <c r="I82" s="32">
        <f>K82+M82+O82</f>
        <v>5320</v>
      </c>
      <c r="J82" s="33">
        <f>I82/D82*100</f>
        <v>70.29598308668076</v>
      </c>
      <c r="K82" s="31">
        <v>1236</v>
      </c>
      <c r="L82" s="33">
        <f>K82/D82*100</f>
        <v>16.331923890063425</v>
      </c>
      <c r="M82" s="31">
        <v>0</v>
      </c>
      <c r="N82" s="33">
        <f>M82/D82*100</f>
        <v>0</v>
      </c>
      <c r="O82" s="31">
        <v>4084</v>
      </c>
      <c r="P82" s="31">
        <v>393</v>
      </c>
      <c r="Q82" s="33">
        <f>O82/D82*100</f>
        <v>53.96405919661733</v>
      </c>
      <c r="R82" s="31" t="s">
        <v>241</v>
      </c>
      <c r="S82" s="31"/>
      <c r="T82" s="31"/>
      <c r="U82" s="31"/>
    </row>
    <row r="83" spans="1:21" ht="13.5">
      <c r="A83" s="54" t="s">
        <v>46</v>
      </c>
      <c r="B83" s="54" t="s">
        <v>174</v>
      </c>
      <c r="C83" s="55" t="s">
        <v>175</v>
      </c>
      <c r="D83" s="31">
        <f>E83+I83</f>
        <v>7263</v>
      </c>
      <c r="E83" s="32">
        <f>G83+H83</f>
        <v>3813</v>
      </c>
      <c r="F83" s="33">
        <f>E83/D83*100</f>
        <v>52.498967368855844</v>
      </c>
      <c r="G83" s="31">
        <v>3753</v>
      </c>
      <c r="H83" s="31">
        <v>60</v>
      </c>
      <c r="I83" s="32">
        <f>K83+M83+O83</f>
        <v>3450</v>
      </c>
      <c r="J83" s="33">
        <f>I83/D83*100</f>
        <v>47.501032631144156</v>
      </c>
      <c r="K83" s="31">
        <v>1105</v>
      </c>
      <c r="L83" s="33">
        <f>K83/D83*100</f>
        <v>15.214098857221533</v>
      </c>
      <c r="M83" s="31">
        <v>0</v>
      </c>
      <c r="N83" s="33">
        <f>M83/D83*100</f>
        <v>0</v>
      </c>
      <c r="O83" s="31">
        <v>2345</v>
      </c>
      <c r="P83" s="31">
        <v>1027</v>
      </c>
      <c r="Q83" s="33">
        <f>O83/D83*100</f>
        <v>32.28693377392262</v>
      </c>
      <c r="R83" s="31" t="s">
        <v>241</v>
      </c>
      <c r="S83" s="31"/>
      <c r="T83" s="31"/>
      <c r="U83" s="31"/>
    </row>
    <row r="84" spans="1:21" ht="13.5">
      <c r="A84" s="54" t="s">
        <v>46</v>
      </c>
      <c r="B84" s="54" t="s">
        <v>176</v>
      </c>
      <c r="C84" s="55" t="s">
        <v>177</v>
      </c>
      <c r="D84" s="31">
        <f t="shared" si="15"/>
        <v>5913</v>
      </c>
      <c r="E84" s="32">
        <f t="shared" si="8"/>
        <v>1235</v>
      </c>
      <c r="F84" s="33">
        <f t="shared" si="10"/>
        <v>20.886182986639607</v>
      </c>
      <c r="G84" s="31">
        <v>1235</v>
      </c>
      <c r="H84" s="31">
        <v>0</v>
      </c>
      <c r="I84" s="32">
        <f t="shared" si="9"/>
        <v>4678</v>
      </c>
      <c r="J84" s="33">
        <f t="shared" si="11"/>
        <v>79.11381701336039</v>
      </c>
      <c r="K84" s="31">
        <v>0</v>
      </c>
      <c r="L84" s="33">
        <f t="shared" si="12"/>
        <v>0</v>
      </c>
      <c r="M84" s="31">
        <v>0</v>
      </c>
      <c r="N84" s="33">
        <f t="shared" si="13"/>
        <v>0</v>
      </c>
      <c r="O84" s="31">
        <v>4678</v>
      </c>
      <c r="P84" s="31">
        <v>1325</v>
      </c>
      <c r="Q84" s="33">
        <f t="shared" si="14"/>
        <v>79.11381701336039</v>
      </c>
      <c r="R84" s="31" t="s">
        <v>241</v>
      </c>
      <c r="S84" s="31"/>
      <c r="T84" s="31"/>
      <c r="U84" s="31"/>
    </row>
    <row r="85" spans="1:21" ht="13.5">
      <c r="A85" s="84" t="s">
        <v>45</v>
      </c>
      <c r="B85" s="85"/>
      <c r="C85" s="85"/>
      <c r="D85" s="31">
        <f>SUM(D7:D84)</f>
        <v>1782298</v>
      </c>
      <c r="E85" s="31">
        <f>SUM(E7:E84)</f>
        <v>438530</v>
      </c>
      <c r="F85" s="33">
        <f t="shared" si="10"/>
        <v>24.604751842845584</v>
      </c>
      <c r="G85" s="31">
        <f>SUM(G7:G84)</f>
        <v>436176</v>
      </c>
      <c r="H85" s="31">
        <f>SUM(H7:H84)</f>
        <v>2354</v>
      </c>
      <c r="I85" s="31">
        <f>SUM(I7:I84)</f>
        <v>1343768</v>
      </c>
      <c r="J85" s="33">
        <f t="shared" si="11"/>
        <v>75.39524815715441</v>
      </c>
      <c r="K85" s="31">
        <f>SUM(K7:K84)</f>
        <v>590535</v>
      </c>
      <c r="L85" s="33">
        <f t="shared" si="12"/>
        <v>33.133348070861324</v>
      </c>
      <c r="M85" s="31">
        <f>SUM(M7:M84)</f>
        <v>3437</v>
      </c>
      <c r="N85" s="33">
        <f t="shared" si="13"/>
        <v>0.19284092783586135</v>
      </c>
      <c r="O85" s="31">
        <f>SUM(O7:O84)</f>
        <v>749796</v>
      </c>
      <c r="P85" s="31">
        <f>SUM(P7:P84)</f>
        <v>351839</v>
      </c>
      <c r="Q85" s="33">
        <f t="shared" si="14"/>
        <v>42.06905915845723</v>
      </c>
      <c r="R85" s="31">
        <f>COUNTIF(R7:R84,"○")</f>
        <v>69</v>
      </c>
      <c r="S85" s="31">
        <f>COUNTIF(S7:S84,"○")</f>
        <v>4</v>
      </c>
      <c r="T85" s="31">
        <f>COUNTIF(T7:T84,"○")</f>
        <v>2</v>
      </c>
      <c r="U85" s="31">
        <f>COUNTIF(U7:U84,"○")</f>
        <v>3</v>
      </c>
    </row>
  </sheetData>
  <mergeCells count="19">
    <mergeCell ref="A85:C8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178</v>
      </c>
      <c r="B2" s="65" t="s">
        <v>17</v>
      </c>
      <c r="C2" s="68" t="s">
        <v>18</v>
      </c>
      <c r="D2" s="14" t="s">
        <v>179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180</v>
      </c>
      <c r="E3" s="59" t="s">
        <v>181</v>
      </c>
      <c r="F3" s="89"/>
      <c r="G3" s="90"/>
      <c r="H3" s="86" t="s">
        <v>182</v>
      </c>
      <c r="I3" s="57"/>
      <c r="J3" s="58"/>
      <c r="K3" s="59" t="s">
        <v>183</v>
      </c>
      <c r="L3" s="57"/>
      <c r="M3" s="58"/>
      <c r="N3" s="26" t="s">
        <v>180</v>
      </c>
      <c r="O3" s="17" t="s">
        <v>184</v>
      </c>
      <c r="P3" s="24"/>
      <c r="Q3" s="24"/>
      <c r="R3" s="24"/>
      <c r="S3" s="24"/>
      <c r="T3" s="25"/>
      <c r="U3" s="17" t="s">
        <v>185</v>
      </c>
      <c r="V3" s="24"/>
      <c r="W3" s="24"/>
      <c r="X3" s="24"/>
      <c r="Y3" s="24"/>
      <c r="Z3" s="25"/>
      <c r="AA3" s="17" t="s">
        <v>186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180</v>
      </c>
      <c r="F4" s="18" t="s">
        <v>20</v>
      </c>
      <c r="G4" s="18" t="s">
        <v>21</v>
      </c>
      <c r="H4" s="26" t="s">
        <v>180</v>
      </c>
      <c r="I4" s="18" t="s">
        <v>20</v>
      </c>
      <c r="J4" s="18" t="s">
        <v>21</v>
      </c>
      <c r="K4" s="26" t="s">
        <v>180</v>
      </c>
      <c r="L4" s="18" t="s">
        <v>20</v>
      </c>
      <c r="M4" s="18" t="s">
        <v>21</v>
      </c>
      <c r="N4" s="27"/>
      <c r="O4" s="26" t="s">
        <v>180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26" t="s">
        <v>180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26" t="s">
        <v>180</v>
      </c>
      <c r="AB4" s="18" t="s">
        <v>20</v>
      </c>
      <c r="AC4" s="18" t="s">
        <v>21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</row>
    <row r="7" spans="1:29" ht="13.5">
      <c r="A7" s="54" t="s">
        <v>46</v>
      </c>
      <c r="B7" s="54" t="s">
        <v>47</v>
      </c>
      <c r="C7" s="55" t="s">
        <v>48</v>
      </c>
      <c r="D7" s="31">
        <f aca="true" t="shared" si="0" ref="D7:D70">E7+H7+K7</f>
        <v>95403</v>
      </c>
      <c r="E7" s="31">
        <f aca="true" t="shared" si="1" ref="E7:E70">F7+G7</f>
        <v>0</v>
      </c>
      <c r="F7" s="31">
        <v>0</v>
      </c>
      <c r="G7" s="31">
        <v>0</v>
      </c>
      <c r="H7" s="31">
        <f aca="true" t="shared" si="2" ref="H7:H70">I7+J7</f>
        <v>19832</v>
      </c>
      <c r="I7" s="31">
        <v>19832</v>
      </c>
      <c r="J7" s="31">
        <v>0</v>
      </c>
      <c r="K7" s="31">
        <f aca="true" t="shared" si="3" ref="K7:K70">L7+M7</f>
        <v>75571</v>
      </c>
      <c r="L7" s="31">
        <v>10563</v>
      </c>
      <c r="M7" s="31">
        <v>65008</v>
      </c>
      <c r="N7" s="31">
        <f aca="true" t="shared" si="4" ref="N7:N70">O7+U7+AA7</f>
        <v>95456</v>
      </c>
      <c r="O7" s="31">
        <f aca="true" t="shared" si="5" ref="O7:O70">SUM(P7:T7)</f>
        <v>30395</v>
      </c>
      <c r="P7" s="31">
        <v>27417</v>
      </c>
      <c r="Q7" s="31">
        <v>0</v>
      </c>
      <c r="R7" s="31">
        <v>2978</v>
      </c>
      <c r="S7" s="31">
        <v>0</v>
      </c>
      <c r="T7" s="31">
        <v>0</v>
      </c>
      <c r="U7" s="31">
        <f aca="true" t="shared" si="6" ref="U7:U70">SUM(V7:Z7)</f>
        <v>65008</v>
      </c>
      <c r="V7" s="31">
        <v>57095</v>
      </c>
      <c r="W7" s="31">
        <v>0</v>
      </c>
      <c r="X7" s="31">
        <v>7913</v>
      </c>
      <c r="Y7" s="31">
        <v>0</v>
      </c>
      <c r="Z7" s="31">
        <v>0</v>
      </c>
      <c r="AA7" s="31">
        <f aca="true" t="shared" si="7" ref="AA7:AA70">AB7+AC7</f>
        <v>53</v>
      </c>
      <c r="AB7" s="31">
        <v>53</v>
      </c>
      <c r="AC7" s="31">
        <v>0</v>
      </c>
    </row>
    <row r="8" spans="1:29" ht="13.5">
      <c r="A8" s="54" t="s">
        <v>46</v>
      </c>
      <c r="B8" s="54" t="s">
        <v>49</v>
      </c>
      <c r="C8" s="55" t="s">
        <v>50</v>
      </c>
      <c r="D8" s="31">
        <f t="shared" si="0"/>
        <v>47902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47902</v>
      </c>
      <c r="L8" s="31">
        <v>17002</v>
      </c>
      <c r="M8" s="31">
        <v>30900</v>
      </c>
      <c r="N8" s="31">
        <f t="shared" si="4"/>
        <v>47902</v>
      </c>
      <c r="O8" s="31">
        <f t="shared" si="5"/>
        <v>17002</v>
      </c>
      <c r="P8" s="31">
        <v>17002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30900</v>
      </c>
      <c r="V8" s="31">
        <v>30900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46</v>
      </c>
      <c r="B9" s="54" t="s">
        <v>51</v>
      </c>
      <c r="C9" s="55" t="s">
        <v>52</v>
      </c>
      <c r="D9" s="31">
        <f t="shared" si="0"/>
        <v>9037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9037</v>
      </c>
      <c r="L9" s="31">
        <v>2307</v>
      </c>
      <c r="M9" s="31">
        <v>6730</v>
      </c>
      <c r="N9" s="31">
        <f t="shared" si="4"/>
        <v>9037</v>
      </c>
      <c r="O9" s="31">
        <f t="shared" si="5"/>
        <v>2307</v>
      </c>
      <c r="P9" s="31">
        <v>2307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6730</v>
      </c>
      <c r="V9" s="31">
        <v>6730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46</v>
      </c>
      <c r="B10" s="54" t="s">
        <v>32</v>
      </c>
      <c r="C10" s="55" t="s">
        <v>33</v>
      </c>
      <c r="D10" s="31">
        <f t="shared" si="0"/>
        <v>3067</v>
      </c>
      <c r="E10" s="31">
        <f t="shared" si="1"/>
        <v>3067</v>
      </c>
      <c r="F10" s="31">
        <v>1574</v>
      </c>
      <c r="G10" s="31">
        <v>1493</v>
      </c>
      <c r="H10" s="31">
        <f t="shared" si="2"/>
        <v>0</v>
      </c>
      <c r="I10" s="31">
        <v>0</v>
      </c>
      <c r="J10" s="31">
        <v>0</v>
      </c>
      <c r="K10" s="31">
        <f t="shared" si="3"/>
        <v>0</v>
      </c>
      <c r="L10" s="31">
        <v>0</v>
      </c>
      <c r="M10" s="31">
        <v>0</v>
      </c>
      <c r="N10" s="31">
        <f t="shared" si="4"/>
        <v>3133</v>
      </c>
      <c r="O10" s="31">
        <f t="shared" si="5"/>
        <v>1574</v>
      </c>
      <c r="P10" s="31">
        <v>1574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1493</v>
      </c>
      <c r="V10" s="31">
        <v>1493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66</v>
      </c>
      <c r="AB10" s="31">
        <v>66</v>
      </c>
      <c r="AC10" s="31">
        <v>0</v>
      </c>
    </row>
    <row r="11" spans="1:29" ht="13.5">
      <c r="A11" s="54" t="s">
        <v>46</v>
      </c>
      <c r="B11" s="54" t="s">
        <v>53</v>
      </c>
      <c r="C11" s="55" t="s">
        <v>54</v>
      </c>
      <c r="D11" s="31">
        <f t="shared" si="0"/>
        <v>20691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20691</v>
      </c>
      <c r="L11" s="31">
        <v>7447</v>
      </c>
      <c r="M11" s="31">
        <v>13244</v>
      </c>
      <c r="N11" s="31">
        <f t="shared" si="4"/>
        <v>20691</v>
      </c>
      <c r="O11" s="31">
        <f t="shared" si="5"/>
        <v>7447</v>
      </c>
      <c r="P11" s="31">
        <v>7447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13244</v>
      </c>
      <c r="V11" s="31">
        <v>13244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46</v>
      </c>
      <c r="B12" s="54" t="s">
        <v>55</v>
      </c>
      <c r="C12" s="55" t="s">
        <v>56</v>
      </c>
      <c r="D12" s="31">
        <f t="shared" si="0"/>
        <v>4281</v>
      </c>
      <c r="E12" s="31">
        <f t="shared" si="1"/>
        <v>205</v>
      </c>
      <c r="F12" s="31">
        <v>205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4076</v>
      </c>
      <c r="L12" s="31">
        <v>1322</v>
      </c>
      <c r="M12" s="31">
        <v>2754</v>
      </c>
      <c r="N12" s="31">
        <f t="shared" si="4"/>
        <v>4281</v>
      </c>
      <c r="O12" s="31">
        <f t="shared" si="5"/>
        <v>1527</v>
      </c>
      <c r="P12" s="31">
        <v>1527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2754</v>
      </c>
      <c r="V12" s="31">
        <v>2754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46</v>
      </c>
      <c r="B13" s="54" t="s">
        <v>57</v>
      </c>
      <c r="C13" s="55" t="s">
        <v>58</v>
      </c>
      <c r="D13" s="31">
        <f t="shared" si="0"/>
        <v>13577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13577</v>
      </c>
      <c r="L13" s="31">
        <v>5650</v>
      </c>
      <c r="M13" s="31">
        <v>7927</v>
      </c>
      <c r="N13" s="31">
        <f t="shared" si="4"/>
        <v>13577</v>
      </c>
      <c r="O13" s="31">
        <f t="shared" si="5"/>
        <v>5650</v>
      </c>
      <c r="P13" s="31">
        <v>5650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7927</v>
      </c>
      <c r="V13" s="31">
        <v>7927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46</v>
      </c>
      <c r="B14" s="54" t="s">
        <v>59</v>
      </c>
      <c r="C14" s="55" t="s">
        <v>60</v>
      </c>
      <c r="D14" s="31">
        <f t="shared" si="0"/>
        <v>19672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19672</v>
      </c>
      <c r="L14" s="31">
        <v>10452</v>
      </c>
      <c r="M14" s="31">
        <v>9220</v>
      </c>
      <c r="N14" s="31">
        <f t="shared" si="4"/>
        <v>19672</v>
      </c>
      <c r="O14" s="31">
        <f t="shared" si="5"/>
        <v>10452</v>
      </c>
      <c r="P14" s="31">
        <v>10452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9220</v>
      </c>
      <c r="V14" s="31">
        <v>9220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46</v>
      </c>
      <c r="B15" s="54" t="s">
        <v>61</v>
      </c>
      <c r="C15" s="55" t="s">
        <v>62</v>
      </c>
      <c r="D15" s="31">
        <f t="shared" si="0"/>
        <v>18574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18574</v>
      </c>
      <c r="L15" s="31">
        <v>4852</v>
      </c>
      <c r="M15" s="31">
        <v>13722</v>
      </c>
      <c r="N15" s="31">
        <f t="shared" si="4"/>
        <v>18574</v>
      </c>
      <c r="O15" s="31">
        <f t="shared" si="5"/>
        <v>4852</v>
      </c>
      <c r="P15" s="31">
        <v>4852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13722</v>
      </c>
      <c r="V15" s="31">
        <v>13722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46</v>
      </c>
      <c r="B16" s="54" t="s">
        <v>63</v>
      </c>
      <c r="C16" s="55" t="s">
        <v>64</v>
      </c>
      <c r="D16" s="31">
        <f t="shared" si="0"/>
        <v>17889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17889</v>
      </c>
      <c r="L16" s="31">
        <v>6551</v>
      </c>
      <c r="M16" s="31">
        <v>11338</v>
      </c>
      <c r="N16" s="31">
        <f t="shared" si="4"/>
        <v>17908</v>
      </c>
      <c r="O16" s="31">
        <f t="shared" si="5"/>
        <v>6551</v>
      </c>
      <c r="P16" s="31">
        <v>6551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11338</v>
      </c>
      <c r="V16" s="31">
        <v>11338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19</v>
      </c>
      <c r="AB16" s="31">
        <v>19</v>
      </c>
      <c r="AC16" s="31">
        <v>0</v>
      </c>
    </row>
    <row r="17" spans="1:29" ht="13.5">
      <c r="A17" s="54" t="s">
        <v>46</v>
      </c>
      <c r="B17" s="54" t="s">
        <v>65</v>
      </c>
      <c r="C17" s="55" t="s">
        <v>66</v>
      </c>
      <c r="D17" s="31">
        <f t="shared" si="0"/>
        <v>29806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29806</v>
      </c>
      <c r="L17" s="31">
        <v>12672</v>
      </c>
      <c r="M17" s="31">
        <v>17134</v>
      </c>
      <c r="N17" s="31">
        <f t="shared" si="4"/>
        <v>30018</v>
      </c>
      <c r="O17" s="31">
        <f t="shared" si="5"/>
        <v>12672</v>
      </c>
      <c r="P17" s="31">
        <v>12672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17134</v>
      </c>
      <c r="V17" s="31">
        <v>5110</v>
      </c>
      <c r="W17" s="31">
        <v>0</v>
      </c>
      <c r="X17" s="31">
        <v>12024</v>
      </c>
      <c r="Y17" s="31">
        <v>0</v>
      </c>
      <c r="Z17" s="31">
        <v>0</v>
      </c>
      <c r="AA17" s="31">
        <f t="shared" si="7"/>
        <v>212</v>
      </c>
      <c r="AB17" s="31">
        <v>212</v>
      </c>
      <c r="AC17" s="31">
        <v>0</v>
      </c>
    </row>
    <row r="18" spans="1:29" ht="13.5">
      <c r="A18" s="54" t="s">
        <v>46</v>
      </c>
      <c r="B18" s="54" t="s">
        <v>67</v>
      </c>
      <c r="C18" s="55" t="s">
        <v>68</v>
      </c>
      <c r="D18" s="31">
        <f t="shared" si="0"/>
        <v>11559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11559</v>
      </c>
      <c r="L18" s="31">
        <v>7209</v>
      </c>
      <c r="M18" s="31">
        <v>4350</v>
      </c>
      <c r="N18" s="31">
        <f t="shared" si="4"/>
        <v>11559</v>
      </c>
      <c r="O18" s="31">
        <f t="shared" si="5"/>
        <v>7209</v>
      </c>
      <c r="P18" s="31">
        <v>7209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4350</v>
      </c>
      <c r="V18" s="31">
        <v>4350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46</v>
      </c>
      <c r="B19" s="54" t="s">
        <v>69</v>
      </c>
      <c r="C19" s="55" t="s">
        <v>70</v>
      </c>
      <c r="D19" s="31">
        <f t="shared" si="0"/>
        <v>14261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14261</v>
      </c>
      <c r="L19" s="31">
        <v>3941</v>
      </c>
      <c r="M19" s="31">
        <v>10320</v>
      </c>
      <c r="N19" s="31">
        <f t="shared" si="4"/>
        <v>14413</v>
      </c>
      <c r="O19" s="31">
        <f t="shared" si="5"/>
        <v>4017</v>
      </c>
      <c r="P19" s="31">
        <v>3941</v>
      </c>
      <c r="Q19" s="31">
        <v>0</v>
      </c>
      <c r="R19" s="31">
        <v>0</v>
      </c>
      <c r="S19" s="31">
        <v>76</v>
      </c>
      <c r="T19" s="31">
        <v>0</v>
      </c>
      <c r="U19" s="31">
        <f t="shared" si="6"/>
        <v>10320</v>
      </c>
      <c r="V19" s="31">
        <v>10320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76</v>
      </c>
      <c r="AB19" s="31">
        <v>76</v>
      </c>
      <c r="AC19" s="31">
        <v>0</v>
      </c>
    </row>
    <row r="20" spans="1:29" ht="13.5">
      <c r="A20" s="54" t="s">
        <v>46</v>
      </c>
      <c r="B20" s="54" t="s">
        <v>34</v>
      </c>
      <c r="C20" s="55" t="s">
        <v>35</v>
      </c>
      <c r="D20" s="31">
        <f t="shared" si="0"/>
        <v>38955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38955</v>
      </c>
      <c r="L20" s="31">
        <v>15770</v>
      </c>
      <c r="M20" s="31">
        <v>23185</v>
      </c>
      <c r="N20" s="31">
        <f t="shared" si="4"/>
        <v>39016</v>
      </c>
      <c r="O20" s="31">
        <f t="shared" si="5"/>
        <v>15770</v>
      </c>
      <c r="P20" s="31">
        <v>15523</v>
      </c>
      <c r="Q20" s="31">
        <v>0</v>
      </c>
      <c r="R20" s="31">
        <v>247</v>
      </c>
      <c r="S20" s="31">
        <v>0</v>
      </c>
      <c r="T20" s="31">
        <v>0</v>
      </c>
      <c r="U20" s="31">
        <f t="shared" si="6"/>
        <v>23185</v>
      </c>
      <c r="V20" s="31">
        <v>22595</v>
      </c>
      <c r="W20" s="31">
        <v>0</v>
      </c>
      <c r="X20" s="31">
        <v>590</v>
      </c>
      <c r="Y20" s="31">
        <v>0</v>
      </c>
      <c r="Z20" s="31">
        <v>0</v>
      </c>
      <c r="AA20" s="31">
        <f t="shared" si="7"/>
        <v>61</v>
      </c>
      <c r="AB20" s="31">
        <v>61</v>
      </c>
      <c r="AC20" s="31">
        <v>0</v>
      </c>
    </row>
    <row r="21" spans="1:29" ht="13.5">
      <c r="A21" s="54" t="s">
        <v>46</v>
      </c>
      <c r="B21" s="54" t="s">
        <v>71</v>
      </c>
      <c r="C21" s="55" t="s">
        <v>72</v>
      </c>
      <c r="D21" s="31">
        <f t="shared" si="0"/>
        <v>297</v>
      </c>
      <c r="E21" s="31">
        <f t="shared" si="1"/>
        <v>0</v>
      </c>
      <c r="F21" s="31">
        <v>0</v>
      </c>
      <c r="G21" s="31">
        <v>0</v>
      </c>
      <c r="H21" s="31">
        <f t="shared" si="2"/>
        <v>297</v>
      </c>
      <c r="I21" s="31">
        <v>283</v>
      </c>
      <c r="J21" s="31">
        <v>14</v>
      </c>
      <c r="K21" s="31">
        <f t="shared" si="3"/>
        <v>0</v>
      </c>
      <c r="L21" s="31">
        <v>0</v>
      </c>
      <c r="M21" s="31">
        <v>0</v>
      </c>
      <c r="N21" s="31">
        <f t="shared" si="4"/>
        <v>297</v>
      </c>
      <c r="O21" s="31">
        <f t="shared" si="5"/>
        <v>297</v>
      </c>
      <c r="P21" s="31">
        <v>0</v>
      </c>
      <c r="Q21" s="31">
        <v>0</v>
      </c>
      <c r="R21" s="31">
        <v>297</v>
      </c>
      <c r="S21" s="31">
        <v>0</v>
      </c>
      <c r="T21" s="31">
        <v>0</v>
      </c>
      <c r="U21" s="31">
        <f t="shared" si="6"/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46</v>
      </c>
      <c r="B22" s="54" t="s">
        <v>73</v>
      </c>
      <c r="C22" s="55" t="s">
        <v>74</v>
      </c>
      <c r="D22" s="31">
        <f t="shared" si="0"/>
        <v>53</v>
      </c>
      <c r="E22" s="31">
        <f t="shared" si="1"/>
        <v>53</v>
      </c>
      <c r="F22" s="31">
        <v>53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0</v>
      </c>
      <c r="L22" s="31">
        <v>0</v>
      </c>
      <c r="M22" s="31">
        <v>0</v>
      </c>
      <c r="N22" s="31">
        <f t="shared" si="4"/>
        <v>53</v>
      </c>
      <c r="O22" s="31">
        <f t="shared" si="5"/>
        <v>53</v>
      </c>
      <c r="P22" s="31">
        <v>34</v>
      </c>
      <c r="Q22" s="31">
        <v>0</v>
      </c>
      <c r="R22" s="31">
        <v>0</v>
      </c>
      <c r="S22" s="31">
        <v>19</v>
      </c>
      <c r="T22" s="31">
        <v>0</v>
      </c>
      <c r="U22" s="31">
        <f t="shared" si="6"/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46</v>
      </c>
      <c r="B23" s="54" t="s">
        <v>75</v>
      </c>
      <c r="C23" s="55" t="s">
        <v>43</v>
      </c>
      <c r="D23" s="31">
        <f t="shared" si="0"/>
        <v>9387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9387</v>
      </c>
      <c r="L23" s="31">
        <v>2403</v>
      </c>
      <c r="M23" s="31">
        <v>6984</v>
      </c>
      <c r="N23" s="31">
        <f t="shared" si="4"/>
        <v>9386</v>
      </c>
      <c r="O23" s="31">
        <f t="shared" si="5"/>
        <v>2403</v>
      </c>
      <c r="P23" s="31">
        <v>2403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6983</v>
      </c>
      <c r="V23" s="31">
        <v>6983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46</v>
      </c>
      <c r="B24" s="54" t="s">
        <v>76</v>
      </c>
      <c r="C24" s="55" t="s">
        <v>77</v>
      </c>
      <c r="D24" s="31">
        <f t="shared" si="0"/>
        <v>9688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9688</v>
      </c>
      <c r="L24" s="31">
        <v>3331</v>
      </c>
      <c r="M24" s="31">
        <v>6357</v>
      </c>
      <c r="N24" s="31">
        <f t="shared" si="4"/>
        <v>9688</v>
      </c>
      <c r="O24" s="31">
        <f t="shared" si="5"/>
        <v>3331</v>
      </c>
      <c r="P24" s="31">
        <v>3331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6357</v>
      </c>
      <c r="V24" s="31">
        <v>6357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46</v>
      </c>
      <c r="B25" s="54" t="s">
        <v>78</v>
      </c>
      <c r="C25" s="55" t="s">
        <v>79</v>
      </c>
      <c r="D25" s="31">
        <f t="shared" si="0"/>
        <v>5504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5504</v>
      </c>
      <c r="L25" s="31">
        <v>1046</v>
      </c>
      <c r="M25" s="31">
        <v>4458</v>
      </c>
      <c r="N25" s="31">
        <f t="shared" si="4"/>
        <v>5504</v>
      </c>
      <c r="O25" s="31">
        <f t="shared" si="5"/>
        <v>1046</v>
      </c>
      <c r="P25" s="31">
        <v>1046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4458</v>
      </c>
      <c r="V25" s="31">
        <v>4458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46</v>
      </c>
      <c r="B26" s="54" t="s">
        <v>80</v>
      </c>
      <c r="C26" s="55" t="s">
        <v>81</v>
      </c>
      <c r="D26" s="31">
        <f t="shared" si="0"/>
        <v>2420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2420</v>
      </c>
      <c r="L26" s="31">
        <v>1236</v>
      </c>
      <c r="M26" s="31">
        <v>1184</v>
      </c>
      <c r="N26" s="31">
        <f t="shared" si="4"/>
        <v>2449</v>
      </c>
      <c r="O26" s="31">
        <f t="shared" si="5"/>
        <v>1236</v>
      </c>
      <c r="P26" s="31">
        <v>1236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1184</v>
      </c>
      <c r="V26" s="31">
        <v>1184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29</v>
      </c>
      <c r="AB26" s="31">
        <v>29</v>
      </c>
      <c r="AC26" s="31">
        <v>0</v>
      </c>
    </row>
    <row r="27" spans="1:29" ht="13.5">
      <c r="A27" s="54" t="s">
        <v>46</v>
      </c>
      <c r="B27" s="54" t="s">
        <v>82</v>
      </c>
      <c r="C27" s="55" t="s">
        <v>83</v>
      </c>
      <c r="D27" s="31">
        <f t="shared" si="0"/>
        <v>1710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1710</v>
      </c>
      <c r="L27" s="31">
        <v>1057</v>
      </c>
      <c r="M27" s="31">
        <v>653</v>
      </c>
      <c r="N27" s="31">
        <f t="shared" si="4"/>
        <v>1733</v>
      </c>
      <c r="O27" s="31">
        <f t="shared" si="5"/>
        <v>1057</v>
      </c>
      <c r="P27" s="31">
        <v>1057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653</v>
      </c>
      <c r="V27" s="31">
        <v>653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23</v>
      </c>
      <c r="AB27" s="31">
        <v>23</v>
      </c>
      <c r="AC27" s="31">
        <v>0</v>
      </c>
    </row>
    <row r="28" spans="1:29" ht="13.5">
      <c r="A28" s="54" t="s">
        <v>46</v>
      </c>
      <c r="B28" s="54" t="s">
        <v>84</v>
      </c>
      <c r="C28" s="55" t="s">
        <v>85</v>
      </c>
      <c r="D28" s="31">
        <f t="shared" si="0"/>
        <v>2950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2950</v>
      </c>
      <c r="L28" s="31">
        <v>1248</v>
      </c>
      <c r="M28" s="31">
        <v>1702</v>
      </c>
      <c r="N28" s="31">
        <f t="shared" si="4"/>
        <v>2950</v>
      </c>
      <c r="O28" s="31">
        <f t="shared" si="5"/>
        <v>1248</v>
      </c>
      <c r="P28" s="31">
        <v>1248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1702</v>
      </c>
      <c r="V28" s="31">
        <v>1702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46</v>
      </c>
      <c r="B29" s="54" t="s">
        <v>86</v>
      </c>
      <c r="C29" s="55" t="s">
        <v>87</v>
      </c>
      <c r="D29" s="31">
        <f t="shared" si="0"/>
        <v>8054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8054</v>
      </c>
      <c r="L29" s="31">
        <v>2294</v>
      </c>
      <c r="M29" s="31">
        <v>5760</v>
      </c>
      <c r="N29" s="31">
        <f t="shared" si="4"/>
        <v>8057</v>
      </c>
      <c r="O29" s="31">
        <f t="shared" si="5"/>
        <v>2294</v>
      </c>
      <c r="P29" s="31">
        <v>2294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5760</v>
      </c>
      <c r="V29" s="31">
        <v>5760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3</v>
      </c>
      <c r="AB29" s="31">
        <v>3</v>
      </c>
      <c r="AC29" s="31">
        <v>0</v>
      </c>
    </row>
    <row r="30" spans="1:29" ht="13.5">
      <c r="A30" s="54" t="s">
        <v>46</v>
      </c>
      <c r="B30" s="54" t="s">
        <v>88</v>
      </c>
      <c r="C30" s="55" t="s">
        <v>0</v>
      </c>
      <c r="D30" s="31">
        <f t="shared" si="0"/>
        <v>9959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9959</v>
      </c>
      <c r="L30" s="31">
        <v>3778</v>
      </c>
      <c r="M30" s="31">
        <v>6181</v>
      </c>
      <c r="N30" s="31">
        <f t="shared" si="4"/>
        <v>9983</v>
      </c>
      <c r="O30" s="31">
        <f t="shared" si="5"/>
        <v>3778</v>
      </c>
      <c r="P30" s="31">
        <v>3778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6181</v>
      </c>
      <c r="V30" s="31">
        <v>6181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24</v>
      </c>
      <c r="AB30" s="31">
        <v>24</v>
      </c>
      <c r="AC30" s="31">
        <v>0</v>
      </c>
    </row>
    <row r="31" spans="1:29" ht="13.5">
      <c r="A31" s="54" t="s">
        <v>46</v>
      </c>
      <c r="B31" s="54" t="s">
        <v>36</v>
      </c>
      <c r="C31" s="55" t="s">
        <v>37</v>
      </c>
      <c r="D31" s="31">
        <f t="shared" si="0"/>
        <v>3067</v>
      </c>
      <c r="E31" s="31">
        <f t="shared" si="1"/>
        <v>3067</v>
      </c>
      <c r="F31" s="31">
        <v>1574</v>
      </c>
      <c r="G31" s="31">
        <v>1493</v>
      </c>
      <c r="H31" s="31">
        <f t="shared" si="2"/>
        <v>0</v>
      </c>
      <c r="I31" s="31">
        <v>0</v>
      </c>
      <c r="J31" s="31">
        <v>0</v>
      </c>
      <c r="K31" s="31">
        <f t="shared" si="3"/>
        <v>0</v>
      </c>
      <c r="L31" s="31">
        <v>0</v>
      </c>
      <c r="M31" s="31">
        <v>0</v>
      </c>
      <c r="N31" s="31">
        <f t="shared" si="4"/>
        <v>3133</v>
      </c>
      <c r="O31" s="31">
        <f t="shared" si="5"/>
        <v>1574</v>
      </c>
      <c r="P31" s="31">
        <v>1574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1493</v>
      </c>
      <c r="V31" s="31">
        <v>1493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66</v>
      </c>
      <c r="AB31" s="31">
        <v>66</v>
      </c>
      <c r="AC31" s="31">
        <v>0</v>
      </c>
    </row>
    <row r="32" spans="1:29" ht="13.5">
      <c r="A32" s="54" t="s">
        <v>46</v>
      </c>
      <c r="B32" s="54" t="s">
        <v>89</v>
      </c>
      <c r="C32" s="55" t="s">
        <v>90</v>
      </c>
      <c r="D32" s="31">
        <f t="shared" si="0"/>
        <v>5539</v>
      </c>
      <c r="E32" s="31">
        <f t="shared" si="1"/>
        <v>5539</v>
      </c>
      <c r="F32" s="31">
        <v>2848</v>
      </c>
      <c r="G32" s="31">
        <v>2691</v>
      </c>
      <c r="H32" s="31">
        <f t="shared" si="2"/>
        <v>0</v>
      </c>
      <c r="I32" s="31">
        <v>0</v>
      </c>
      <c r="J32" s="31">
        <v>0</v>
      </c>
      <c r="K32" s="31">
        <f t="shared" si="3"/>
        <v>0</v>
      </c>
      <c r="L32" s="31">
        <v>0</v>
      </c>
      <c r="M32" s="31">
        <v>0</v>
      </c>
      <c r="N32" s="31">
        <f t="shared" si="4"/>
        <v>5617</v>
      </c>
      <c r="O32" s="31">
        <f t="shared" si="5"/>
        <v>2848</v>
      </c>
      <c r="P32" s="31">
        <v>2848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2691</v>
      </c>
      <c r="V32" s="31">
        <v>2691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78</v>
      </c>
      <c r="AB32" s="31">
        <v>78</v>
      </c>
      <c r="AC32" s="31">
        <v>0</v>
      </c>
    </row>
    <row r="33" spans="1:29" ht="13.5">
      <c r="A33" s="54" t="s">
        <v>46</v>
      </c>
      <c r="B33" s="54" t="s">
        <v>91</v>
      </c>
      <c r="C33" s="55" t="s">
        <v>92</v>
      </c>
      <c r="D33" s="31">
        <f t="shared" si="0"/>
        <v>7612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7612</v>
      </c>
      <c r="L33" s="31">
        <v>2427</v>
      </c>
      <c r="M33" s="31">
        <v>5185</v>
      </c>
      <c r="N33" s="31">
        <f t="shared" si="4"/>
        <v>7703</v>
      </c>
      <c r="O33" s="31">
        <f t="shared" si="5"/>
        <v>1852</v>
      </c>
      <c r="P33" s="31">
        <v>1852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5760</v>
      </c>
      <c r="V33" s="31">
        <v>0</v>
      </c>
      <c r="W33" s="31">
        <v>0</v>
      </c>
      <c r="X33" s="31">
        <v>5760</v>
      </c>
      <c r="Y33" s="31">
        <v>0</v>
      </c>
      <c r="Z33" s="31">
        <v>0</v>
      </c>
      <c r="AA33" s="31">
        <f t="shared" si="7"/>
        <v>91</v>
      </c>
      <c r="AB33" s="31">
        <v>91</v>
      </c>
      <c r="AC33" s="31">
        <v>0</v>
      </c>
    </row>
    <row r="34" spans="1:29" ht="13.5">
      <c r="A34" s="54" t="s">
        <v>46</v>
      </c>
      <c r="B34" s="54" t="s">
        <v>93</v>
      </c>
      <c r="C34" s="55" t="s">
        <v>30</v>
      </c>
      <c r="D34" s="31">
        <f t="shared" si="0"/>
        <v>4700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4700</v>
      </c>
      <c r="L34" s="31">
        <v>2779</v>
      </c>
      <c r="M34" s="31">
        <v>1921</v>
      </c>
      <c r="N34" s="31">
        <f t="shared" si="4"/>
        <v>4725</v>
      </c>
      <c r="O34" s="31">
        <f t="shared" si="5"/>
        <v>2779</v>
      </c>
      <c r="P34" s="31">
        <v>0</v>
      </c>
      <c r="Q34" s="31">
        <v>0</v>
      </c>
      <c r="R34" s="31">
        <v>2779</v>
      </c>
      <c r="S34" s="31">
        <v>0</v>
      </c>
      <c r="T34" s="31">
        <v>0</v>
      </c>
      <c r="U34" s="31">
        <f t="shared" si="6"/>
        <v>1921</v>
      </c>
      <c r="V34" s="31">
        <v>0</v>
      </c>
      <c r="W34" s="31">
        <v>0</v>
      </c>
      <c r="X34" s="31">
        <v>1921</v>
      </c>
      <c r="Y34" s="31">
        <v>0</v>
      </c>
      <c r="Z34" s="31">
        <v>0</v>
      </c>
      <c r="AA34" s="31">
        <f t="shared" si="7"/>
        <v>25</v>
      </c>
      <c r="AB34" s="31">
        <v>25</v>
      </c>
      <c r="AC34" s="31">
        <v>0</v>
      </c>
    </row>
    <row r="35" spans="1:29" ht="13.5">
      <c r="A35" s="54" t="s">
        <v>46</v>
      </c>
      <c r="B35" s="54" t="s">
        <v>94</v>
      </c>
      <c r="C35" s="55" t="s">
        <v>240</v>
      </c>
      <c r="D35" s="31">
        <f t="shared" si="0"/>
        <v>7268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7268</v>
      </c>
      <c r="L35" s="31">
        <v>3173</v>
      </c>
      <c r="M35" s="31">
        <v>4095</v>
      </c>
      <c r="N35" s="31">
        <f t="shared" si="4"/>
        <v>7299</v>
      </c>
      <c r="O35" s="31">
        <f t="shared" si="5"/>
        <v>3173</v>
      </c>
      <c r="P35" s="31">
        <v>3173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4095</v>
      </c>
      <c r="V35" s="31">
        <v>4095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31</v>
      </c>
      <c r="AB35" s="31">
        <v>31</v>
      </c>
      <c r="AC35" s="31">
        <v>0</v>
      </c>
    </row>
    <row r="36" spans="1:29" ht="13.5">
      <c r="A36" s="54" t="s">
        <v>46</v>
      </c>
      <c r="B36" s="54" t="s">
        <v>95</v>
      </c>
      <c r="C36" s="55" t="s">
        <v>96</v>
      </c>
      <c r="D36" s="31">
        <f t="shared" si="0"/>
        <v>6039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6039</v>
      </c>
      <c r="L36" s="31">
        <v>2367</v>
      </c>
      <c r="M36" s="31">
        <v>3672</v>
      </c>
      <c r="N36" s="31">
        <f t="shared" si="4"/>
        <v>6078</v>
      </c>
      <c r="O36" s="31">
        <f t="shared" si="5"/>
        <v>2367</v>
      </c>
      <c r="P36" s="31">
        <v>2367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3672</v>
      </c>
      <c r="V36" s="31">
        <v>3672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39</v>
      </c>
      <c r="AB36" s="31">
        <v>39</v>
      </c>
      <c r="AC36" s="31">
        <v>0</v>
      </c>
    </row>
    <row r="37" spans="1:29" ht="13.5">
      <c r="A37" s="54" t="s">
        <v>46</v>
      </c>
      <c r="B37" s="54" t="s">
        <v>233</v>
      </c>
      <c r="C37" s="55" t="s">
        <v>38</v>
      </c>
      <c r="D37" s="31">
        <f t="shared" si="0"/>
        <v>20141</v>
      </c>
      <c r="E37" s="31">
        <f t="shared" si="1"/>
        <v>8183</v>
      </c>
      <c r="F37" s="31">
        <v>8183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11958</v>
      </c>
      <c r="L37" s="31">
        <v>0</v>
      </c>
      <c r="M37" s="31">
        <v>11958</v>
      </c>
      <c r="N37" s="31">
        <f t="shared" si="4"/>
        <v>21170</v>
      </c>
      <c r="O37" s="31">
        <f t="shared" si="5"/>
        <v>8183</v>
      </c>
      <c r="P37" s="31">
        <v>8183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12987</v>
      </c>
      <c r="V37" s="31">
        <v>12987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46</v>
      </c>
      <c r="B38" s="54" t="s">
        <v>97</v>
      </c>
      <c r="C38" s="55" t="s">
        <v>98</v>
      </c>
      <c r="D38" s="31">
        <f t="shared" si="0"/>
        <v>956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956</v>
      </c>
      <c r="L38" s="31">
        <v>253</v>
      </c>
      <c r="M38" s="31">
        <v>703</v>
      </c>
      <c r="N38" s="31">
        <f t="shared" si="4"/>
        <v>956</v>
      </c>
      <c r="O38" s="31">
        <f t="shared" si="5"/>
        <v>253</v>
      </c>
      <c r="P38" s="31">
        <v>253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703</v>
      </c>
      <c r="V38" s="31">
        <v>703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46</v>
      </c>
      <c r="B39" s="54" t="s">
        <v>99</v>
      </c>
      <c r="C39" s="55" t="s">
        <v>100</v>
      </c>
      <c r="D39" s="31">
        <f t="shared" si="0"/>
        <v>6285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6285</v>
      </c>
      <c r="L39" s="31">
        <v>1955</v>
      </c>
      <c r="M39" s="31">
        <v>4330</v>
      </c>
      <c r="N39" s="31">
        <f t="shared" si="4"/>
        <v>6285</v>
      </c>
      <c r="O39" s="31">
        <f t="shared" si="5"/>
        <v>1955</v>
      </c>
      <c r="P39" s="31">
        <v>1955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4330</v>
      </c>
      <c r="V39" s="31">
        <v>4330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46</v>
      </c>
      <c r="B40" s="54" t="s">
        <v>101</v>
      </c>
      <c r="C40" s="55" t="s">
        <v>238</v>
      </c>
      <c r="D40" s="31">
        <f t="shared" si="0"/>
        <v>3769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3769</v>
      </c>
      <c r="L40" s="31">
        <v>1472</v>
      </c>
      <c r="M40" s="31">
        <v>2297</v>
      </c>
      <c r="N40" s="31">
        <f t="shared" si="4"/>
        <v>3769</v>
      </c>
      <c r="O40" s="31">
        <f t="shared" si="5"/>
        <v>1472</v>
      </c>
      <c r="P40" s="31">
        <v>1472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2297</v>
      </c>
      <c r="V40" s="31">
        <v>2297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46</v>
      </c>
      <c r="B41" s="54" t="s">
        <v>102</v>
      </c>
      <c r="C41" s="55" t="s">
        <v>28</v>
      </c>
      <c r="D41" s="31">
        <f t="shared" si="0"/>
        <v>3467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3467</v>
      </c>
      <c r="L41" s="31">
        <v>1945</v>
      </c>
      <c r="M41" s="31">
        <v>1522</v>
      </c>
      <c r="N41" s="31">
        <f t="shared" si="4"/>
        <v>3467</v>
      </c>
      <c r="O41" s="31">
        <f t="shared" si="5"/>
        <v>1945</v>
      </c>
      <c r="P41" s="31">
        <v>1945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1522</v>
      </c>
      <c r="V41" s="31">
        <v>1522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46</v>
      </c>
      <c r="B42" s="54" t="s">
        <v>103</v>
      </c>
      <c r="C42" s="55" t="s">
        <v>104</v>
      </c>
      <c r="D42" s="31">
        <f t="shared" si="0"/>
        <v>6342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6342</v>
      </c>
      <c r="L42" s="31">
        <v>2452</v>
      </c>
      <c r="M42" s="31">
        <v>3890</v>
      </c>
      <c r="N42" s="31">
        <f t="shared" si="4"/>
        <v>6342</v>
      </c>
      <c r="O42" s="31">
        <f t="shared" si="5"/>
        <v>2452</v>
      </c>
      <c r="P42" s="31">
        <v>2452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3890</v>
      </c>
      <c r="V42" s="31">
        <v>3890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46</v>
      </c>
      <c r="B43" s="54" t="s">
        <v>105</v>
      </c>
      <c r="C43" s="55" t="s">
        <v>106</v>
      </c>
      <c r="D43" s="31">
        <f t="shared" si="0"/>
        <v>18958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18958</v>
      </c>
      <c r="L43" s="31">
        <v>5575</v>
      </c>
      <c r="M43" s="31">
        <v>13383</v>
      </c>
      <c r="N43" s="31">
        <f t="shared" si="4"/>
        <v>18958</v>
      </c>
      <c r="O43" s="31">
        <f t="shared" si="5"/>
        <v>5575</v>
      </c>
      <c r="P43" s="31">
        <v>5575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13383</v>
      </c>
      <c r="V43" s="31">
        <v>13383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46</v>
      </c>
      <c r="B44" s="54" t="s">
        <v>107</v>
      </c>
      <c r="C44" s="55" t="s">
        <v>108</v>
      </c>
      <c r="D44" s="31">
        <f t="shared" si="0"/>
        <v>33347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33347</v>
      </c>
      <c r="L44" s="31">
        <v>11349</v>
      </c>
      <c r="M44" s="31">
        <v>21998</v>
      </c>
      <c r="N44" s="31">
        <f t="shared" si="4"/>
        <v>33347</v>
      </c>
      <c r="O44" s="31">
        <f t="shared" si="5"/>
        <v>11349</v>
      </c>
      <c r="P44" s="31">
        <v>11349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21998</v>
      </c>
      <c r="V44" s="31">
        <v>21998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46</v>
      </c>
      <c r="B45" s="54" t="s">
        <v>109</v>
      </c>
      <c r="C45" s="55" t="s">
        <v>29</v>
      </c>
      <c r="D45" s="31">
        <f t="shared" si="0"/>
        <v>6090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6090</v>
      </c>
      <c r="L45" s="31">
        <v>3064</v>
      </c>
      <c r="M45" s="31">
        <v>3026</v>
      </c>
      <c r="N45" s="31">
        <f t="shared" si="4"/>
        <v>6090</v>
      </c>
      <c r="O45" s="31">
        <f t="shared" si="5"/>
        <v>3064</v>
      </c>
      <c r="P45" s="31">
        <v>3064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3026</v>
      </c>
      <c r="V45" s="31">
        <v>3026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46</v>
      </c>
      <c r="B46" s="54" t="s">
        <v>110</v>
      </c>
      <c r="C46" s="55" t="s">
        <v>111</v>
      </c>
      <c r="D46" s="31">
        <f t="shared" si="0"/>
        <v>10182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10182</v>
      </c>
      <c r="L46" s="31">
        <v>2132</v>
      </c>
      <c r="M46" s="31">
        <v>8050</v>
      </c>
      <c r="N46" s="31">
        <f t="shared" si="4"/>
        <v>10182</v>
      </c>
      <c r="O46" s="31">
        <f t="shared" si="5"/>
        <v>2132</v>
      </c>
      <c r="P46" s="31">
        <v>2132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8050</v>
      </c>
      <c r="V46" s="31">
        <v>8050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46</v>
      </c>
      <c r="B47" s="54" t="s">
        <v>112</v>
      </c>
      <c r="C47" s="55" t="s">
        <v>113</v>
      </c>
      <c r="D47" s="31">
        <f t="shared" si="0"/>
        <v>3952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3952</v>
      </c>
      <c r="L47" s="31">
        <v>1481</v>
      </c>
      <c r="M47" s="31">
        <v>2471</v>
      </c>
      <c r="N47" s="31">
        <f t="shared" si="4"/>
        <v>3952</v>
      </c>
      <c r="O47" s="31">
        <f t="shared" si="5"/>
        <v>1481</v>
      </c>
      <c r="P47" s="31">
        <v>1481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2471</v>
      </c>
      <c r="V47" s="31">
        <v>2471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46</v>
      </c>
      <c r="B48" s="54" t="s">
        <v>114</v>
      </c>
      <c r="C48" s="55" t="s">
        <v>115</v>
      </c>
      <c r="D48" s="31">
        <f t="shared" si="0"/>
        <v>6607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6607</v>
      </c>
      <c r="L48" s="31">
        <v>3065</v>
      </c>
      <c r="M48" s="31">
        <v>3542</v>
      </c>
      <c r="N48" s="31">
        <f t="shared" si="4"/>
        <v>6607</v>
      </c>
      <c r="O48" s="31">
        <f t="shared" si="5"/>
        <v>3065</v>
      </c>
      <c r="P48" s="31">
        <v>3065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3542</v>
      </c>
      <c r="V48" s="31">
        <v>3542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46</v>
      </c>
      <c r="B49" s="54" t="s">
        <v>116</v>
      </c>
      <c r="C49" s="55" t="s">
        <v>117</v>
      </c>
      <c r="D49" s="31">
        <f t="shared" si="0"/>
        <v>4712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4712</v>
      </c>
      <c r="L49" s="31">
        <v>1236</v>
      </c>
      <c r="M49" s="31">
        <v>3476</v>
      </c>
      <c r="N49" s="31">
        <f t="shared" si="4"/>
        <v>4765</v>
      </c>
      <c r="O49" s="31">
        <f t="shared" si="5"/>
        <v>1236</v>
      </c>
      <c r="P49" s="31">
        <v>1236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3476</v>
      </c>
      <c r="V49" s="31">
        <v>2200</v>
      </c>
      <c r="W49" s="31">
        <v>0</v>
      </c>
      <c r="X49" s="31">
        <v>1276</v>
      </c>
      <c r="Y49" s="31">
        <v>0</v>
      </c>
      <c r="Z49" s="31">
        <v>0</v>
      </c>
      <c r="AA49" s="31">
        <f t="shared" si="7"/>
        <v>53</v>
      </c>
      <c r="AB49" s="31">
        <v>53</v>
      </c>
      <c r="AC49" s="31">
        <v>0</v>
      </c>
    </row>
    <row r="50" spans="1:29" ht="13.5">
      <c r="A50" s="54" t="s">
        <v>46</v>
      </c>
      <c r="B50" s="54" t="s">
        <v>118</v>
      </c>
      <c r="C50" s="55" t="s">
        <v>119</v>
      </c>
      <c r="D50" s="31">
        <f t="shared" si="0"/>
        <v>23879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23879</v>
      </c>
      <c r="L50" s="31">
        <v>9889</v>
      </c>
      <c r="M50" s="31">
        <v>13990</v>
      </c>
      <c r="N50" s="31">
        <f t="shared" si="4"/>
        <v>23889</v>
      </c>
      <c r="O50" s="31">
        <f t="shared" si="5"/>
        <v>9889</v>
      </c>
      <c r="P50" s="31">
        <v>9889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13990</v>
      </c>
      <c r="V50" s="31">
        <v>3887</v>
      </c>
      <c r="W50" s="31">
        <v>0</v>
      </c>
      <c r="X50" s="31">
        <v>10103</v>
      </c>
      <c r="Y50" s="31">
        <v>0</v>
      </c>
      <c r="Z50" s="31">
        <v>0</v>
      </c>
      <c r="AA50" s="31">
        <f t="shared" si="7"/>
        <v>10</v>
      </c>
      <c r="AB50" s="31">
        <v>10</v>
      </c>
      <c r="AC50" s="31">
        <v>0</v>
      </c>
    </row>
    <row r="51" spans="1:29" ht="13.5">
      <c r="A51" s="54" t="s">
        <v>46</v>
      </c>
      <c r="B51" s="54" t="s">
        <v>120</v>
      </c>
      <c r="C51" s="55" t="s">
        <v>121</v>
      </c>
      <c r="D51" s="31">
        <f t="shared" si="0"/>
        <v>5293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5293</v>
      </c>
      <c r="L51" s="31">
        <v>1675</v>
      </c>
      <c r="M51" s="31">
        <v>3618</v>
      </c>
      <c r="N51" s="31">
        <f t="shared" si="4"/>
        <v>5542</v>
      </c>
      <c r="O51" s="31">
        <f t="shared" si="5"/>
        <v>1675</v>
      </c>
      <c r="P51" s="31">
        <v>1675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3618</v>
      </c>
      <c r="V51" s="31">
        <v>607</v>
      </c>
      <c r="W51" s="31">
        <v>0</v>
      </c>
      <c r="X51" s="31">
        <v>3011</v>
      </c>
      <c r="Y51" s="31">
        <v>0</v>
      </c>
      <c r="Z51" s="31">
        <v>0</v>
      </c>
      <c r="AA51" s="31">
        <f t="shared" si="7"/>
        <v>249</v>
      </c>
      <c r="AB51" s="31">
        <v>249</v>
      </c>
      <c r="AC51" s="31">
        <v>0</v>
      </c>
    </row>
    <row r="52" spans="1:29" ht="13.5">
      <c r="A52" s="54" t="s">
        <v>46</v>
      </c>
      <c r="B52" s="54" t="s">
        <v>234</v>
      </c>
      <c r="C52" s="55" t="s">
        <v>39</v>
      </c>
      <c r="D52" s="31">
        <f t="shared" si="0"/>
        <v>8898</v>
      </c>
      <c r="E52" s="31">
        <f t="shared" si="1"/>
        <v>1</v>
      </c>
      <c r="F52" s="31">
        <v>1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8897</v>
      </c>
      <c r="L52" s="31">
        <v>3623</v>
      </c>
      <c r="M52" s="31">
        <v>5274</v>
      </c>
      <c r="N52" s="31">
        <f t="shared" si="4"/>
        <v>9019</v>
      </c>
      <c r="O52" s="31">
        <f t="shared" si="5"/>
        <v>3623</v>
      </c>
      <c r="P52" s="31">
        <v>3623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5274</v>
      </c>
      <c r="V52" s="31">
        <v>5274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122</v>
      </c>
      <c r="AB52" s="31">
        <v>122</v>
      </c>
      <c r="AC52" s="31">
        <v>0</v>
      </c>
    </row>
    <row r="53" spans="1:29" ht="13.5">
      <c r="A53" s="54" t="s">
        <v>46</v>
      </c>
      <c r="B53" s="54" t="s">
        <v>122</v>
      </c>
      <c r="C53" s="55" t="s">
        <v>123</v>
      </c>
      <c r="D53" s="31">
        <f t="shared" si="0"/>
        <v>9150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9150</v>
      </c>
      <c r="L53" s="31">
        <v>3205</v>
      </c>
      <c r="M53" s="31">
        <v>5945</v>
      </c>
      <c r="N53" s="31">
        <f t="shared" si="4"/>
        <v>9150</v>
      </c>
      <c r="O53" s="31">
        <f t="shared" si="5"/>
        <v>3205</v>
      </c>
      <c r="P53" s="31">
        <v>3205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5945</v>
      </c>
      <c r="V53" s="31">
        <v>5945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46</v>
      </c>
      <c r="B54" s="54" t="s">
        <v>124</v>
      </c>
      <c r="C54" s="55" t="s">
        <v>125</v>
      </c>
      <c r="D54" s="31">
        <f t="shared" si="0"/>
        <v>2197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2197</v>
      </c>
      <c r="L54" s="31">
        <v>1022</v>
      </c>
      <c r="M54" s="31">
        <v>1175</v>
      </c>
      <c r="N54" s="31">
        <f t="shared" si="4"/>
        <v>2197</v>
      </c>
      <c r="O54" s="31">
        <f t="shared" si="5"/>
        <v>1022</v>
      </c>
      <c r="P54" s="31">
        <v>1022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1175</v>
      </c>
      <c r="V54" s="31">
        <v>1175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46</v>
      </c>
      <c r="B55" s="54" t="s">
        <v>126</v>
      </c>
      <c r="C55" s="55" t="s">
        <v>127</v>
      </c>
      <c r="D55" s="31">
        <f t="shared" si="0"/>
        <v>5834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5834</v>
      </c>
      <c r="L55" s="31">
        <v>2389</v>
      </c>
      <c r="M55" s="31">
        <v>3445</v>
      </c>
      <c r="N55" s="31">
        <f t="shared" si="4"/>
        <v>5834</v>
      </c>
      <c r="O55" s="31">
        <f t="shared" si="5"/>
        <v>2389</v>
      </c>
      <c r="P55" s="31">
        <v>2389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3445</v>
      </c>
      <c r="V55" s="31">
        <v>3445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54" t="s">
        <v>46</v>
      </c>
      <c r="B56" s="54" t="s">
        <v>128</v>
      </c>
      <c r="C56" s="55" t="s">
        <v>129</v>
      </c>
      <c r="D56" s="31">
        <f t="shared" si="0"/>
        <v>11057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11057</v>
      </c>
      <c r="L56" s="31">
        <v>3856</v>
      </c>
      <c r="M56" s="31">
        <v>7201</v>
      </c>
      <c r="N56" s="31">
        <f t="shared" si="4"/>
        <v>11057</v>
      </c>
      <c r="O56" s="31">
        <f t="shared" si="5"/>
        <v>3856</v>
      </c>
      <c r="P56" s="31">
        <v>3856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7201</v>
      </c>
      <c r="V56" s="31">
        <v>7201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0</v>
      </c>
      <c r="AB56" s="31">
        <v>0</v>
      </c>
      <c r="AC56" s="31">
        <v>0</v>
      </c>
    </row>
    <row r="57" spans="1:29" ht="13.5">
      <c r="A57" s="54" t="s">
        <v>46</v>
      </c>
      <c r="B57" s="54" t="s">
        <v>130</v>
      </c>
      <c r="C57" s="55" t="s">
        <v>237</v>
      </c>
      <c r="D57" s="31">
        <f t="shared" si="0"/>
        <v>2954</v>
      </c>
      <c r="E57" s="31">
        <f t="shared" si="1"/>
        <v>0</v>
      </c>
      <c r="F57" s="31">
        <v>0</v>
      </c>
      <c r="G57" s="31">
        <v>0</v>
      </c>
      <c r="H57" s="31">
        <f t="shared" si="2"/>
        <v>0</v>
      </c>
      <c r="I57" s="31">
        <v>0</v>
      </c>
      <c r="J57" s="31">
        <v>0</v>
      </c>
      <c r="K57" s="31">
        <f t="shared" si="3"/>
        <v>2954</v>
      </c>
      <c r="L57" s="31">
        <v>830</v>
      </c>
      <c r="M57" s="31">
        <v>2124</v>
      </c>
      <c r="N57" s="31">
        <f t="shared" si="4"/>
        <v>2961</v>
      </c>
      <c r="O57" s="31">
        <f t="shared" si="5"/>
        <v>830</v>
      </c>
      <c r="P57" s="31">
        <v>830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2124</v>
      </c>
      <c r="V57" s="31">
        <v>2124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7</v>
      </c>
      <c r="AB57" s="31">
        <v>7</v>
      </c>
      <c r="AC57" s="31">
        <v>0</v>
      </c>
    </row>
    <row r="58" spans="1:29" ht="13.5">
      <c r="A58" s="54" t="s">
        <v>46</v>
      </c>
      <c r="B58" s="54" t="s">
        <v>131</v>
      </c>
      <c r="C58" s="55" t="s">
        <v>132</v>
      </c>
      <c r="D58" s="31">
        <f t="shared" si="0"/>
        <v>11925</v>
      </c>
      <c r="E58" s="31">
        <f t="shared" si="1"/>
        <v>0</v>
      </c>
      <c r="F58" s="31">
        <v>0</v>
      </c>
      <c r="G58" s="31">
        <v>0</v>
      </c>
      <c r="H58" s="31">
        <f t="shared" si="2"/>
        <v>0</v>
      </c>
      <c r="I58" s="31">
        <v>0</v>
      </c>
      <c r="J58" s="31">
        <v>0</v>
      </c>
      <c r="K58" s="31">
        <f t="shared" si="3"/>
        <v>11925</v>
      </c>
      <c r="L58" s="31">
        <v>3945</v>
      </c>
      <c r="M58" s="31">
        <v>7980</v>
      </c>
      <c r="N58" s="31">
        <f t="shared" si="4"/>
        <v>11989</v>
      </c>
      <c r="O58" s="31">
        <f t="shared" si="5"/>
        <v>3945</v>
      </c>
      <c r="P58" s="31">
        <v>3945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7980</v>
      </c>
      <c r="V58" s="31">
        <v>7980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64</v>
      </c>
      <c r="AB58" s="31">
        <v>64</v>
      </c>
      <c r="AC58" s="31">
        <v>0</v>
      </c>
    </row>
    <row r="59" spans="1:29" ht="13.5">
      <c r="A59" s="54" t="s">
        <v>46</v>
      </c>
      <c r="B59" s="54" t="s">
        <v>133</v>
      </c>
      <c r="C59" s="55" t="s">
        <v>44</v>
      </c>
      <c r="D59" s="31">
        <f t="shared" si="0"/>
        <v>7057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v>0</v>
      </c>
      <c r="J59" s="31">
        <v>0</v>
      </c>
      <c r="K59" s="31">
        <f t="shared" si="3"/>
        <v>7057</v>
      </c>
      <c r="L59" s="31">
        <v>2417</v>
      </c>
      <c r="M59" s="31">
        <v>4640</v>
      </c>
      <c r="N59" s="31">
        <f t="shared" si="4"/>
        <v>7057</v>
      </c>
      <c r="O59" s="31">
        <f t="shared" si="5"/>
        <v>2417</v>
      </c>
      <c r="P59" s="31">
        <v>2417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4640</v>
      </c>
      <c r="V59" s="31">
        <v>4640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46</v>
      </c>
      <c r="B60" s="54" t="s">
        <v>134</v>
      </c>
      <c r="C60" s="55" t="s">
        <v>42</v>
      </c>
      <c r="D60" s="31">
        <f t="shared" si="0"/>
        <v>8395</v>
      </c>
      <c r="E60" s="31">
        <f t="shared" si="1"/>
        <v>0</v>
      </c>
      <c r="F60" s="31">
        <v>0</v>
      </c>
      <c r="G60" s="31">
        <v>0</v>
      </c>
      <c r="H60" s="31">
        <f t="shared" si="2"/>
        <v>0</v>
      </c>
      <c r="I60" s="31">
        <v>0</v>
      </c>
      <c r="J60" s="31">
        <v>0</v>
      </c>
      <c r="K60" s="31">
        <f t="shared" si="3"/>
        <v>8395</v>
      </c>
      <c r="L60" s="31">
        <v>3893</v>
      </c>
      <c r="M60" s="31">
        <v>4502</v>
      </c>
      <c r="N60" s="31">
        <f t="shared" si="4"/>
        <v>8445</v>
      </c>
      <c r="O60" s="31">
        <f t="shared" si="5"/>
        <v>3893</v>
      </c>
      <c r="P60" s="31">
        <v>3893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4502</v>
      </c>
      <c r="V60" s="31">
        <v>4502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50</v>
      </c>
      <c r="AB60" s="31">
        <v>50</v>
      </c>
      <c r="AC60" s="31">
        <v>0</v>
      </c>
    </row>
    <row r="61" spans="1:29" ht="13.5">
      <c r="A61" s="54" t="s">
        <v>46</v>
      </c>
      <c r="B61" s="54" t="s">
        <v>135</v>
      </c>
      <c r="C61" s="55" t="s">
        <v>136</v>
      </c>
      <c r="D61" s="31">
        <f t="shared" si="0"/>
        <v>7547</v>
      </c>
      <c r="E61" s="31">
        <f t="shared" si="1"/>
        <v>0</v>
      </c>
      <c r="F61" s="31">
        <v>0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7547</v>
      </c>
      <c r="L61" s="31">
        <v>2775</v>
      </c>
      <c r="M61" s="31">
        <v>4772</v>
      </c>
      <c r="N61" s="31">
        <f t="shared" si="4"/>
        <v>7547</v>
      </c>
      <c r="O61" s="31">
        <f t="shared" si="5"/>
        <v>2775</v>
      </c>
      <c r="P61" s="31">
        <v>2775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4772</v>
      </c>
      <c r="V61" s="31">
        <v>4772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0</v>
      </c>
      <c r="AB61" s="31">
        <v>0</v>
      </c>
      <c r="AC61" s="31">
        <v>0</v>
      </c>
    </row>
    <row r="62" spans="1:29" ht="13.5">
      <c r="A62" s="54" t="s">
        <v>46</v>
      </c>
      <c r="B62" s="54" t="s">
        <v>137</v>
      </c>
      <c r="C62" s="55" t="s">
        <v>138</v>
      </c>
      <c r="D62" s="31">
        <f t="shared" si="0"/>
        <v>4057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4057</v>
      </c>
      <c r="L62" s="31">
        <v>1598</v>
      </c>
      <c r="M62" s="31">
        <v>2459</v>
      </c>
      <c r="N62" s="31">
        <f t="shared" si="4"/>
        <v>4057</v>
      </c>
      <c r="O62" s="31">
        <f t="shared" si="5"/>
        <v>1598</v>
      </c>
      <c r="P62" s="31">
        <v>1598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2459</v>
      </c>
      <c r="V62" s="31">
        <v>2459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0</v>
      </c>
      <c r="AB62" s="31">
        <v>0</v>
      </c>
      <c r="AC62" s="31">
        <v>0</v>
      </c>
    </row>
    <row r="63" spans="1:29" ht="13.5">
      <c r="A63" s="54" t="s">
        <v>46</v>
      </c>
      <c r="B63" s="54" t="s">
        <v>139</v>
      </c>
      <c r="C63" s="55" t="s">
        <v>140</v>
      </c>
      <c r="D63" s="31">
        <f t="shared" si="0"/>
        <v>2833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2833</v>
      </c>
      <c r="L63" s="31">
        <v>1451</v>
      </c>
      <c r="M63" s="31">
        <v>1382</v>
      </c>
      <c r="N63" s="31">
        <f t="shared" si="4"/>
        <v>2833</v>
      </c>
      <c r="O63" s="31">
        <f t="shared" si="5"/>
        <v>1451</v>
      </c>
      <c r="P63" s="31">
        <v>1451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1382</v>
      </c>
      <c r="V63" s="31">
        <v>1382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0</v>
      </c>
      <c r="AB63" s="31">
        <v>0</v>
      </c>
      <c r="AC63" s="31">
        <v>0</v>
      </c>
    </row>
    <row r="64" spans="1:29" ht="13.5">
      <c r="A64" s="54" t="s">
        <v>46</v>
      </c>
      <c r="B64" s="54" t="s">
        <v>141</v>
      </c>
      <c r="C64" s="55" t="s">
        <v>142</v>
      </c>
      <c r="D64" s="31">
        <f t="shared" si="0"/>
        <v>7450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7450</v>
      </c>
      <c r="L64" s="31">
        <v>3493</v>
      </c>
      <c r="M64" s="31">
        <v>3957</v>
      </c>
      <c r="N64" s="31">
        <f t="shared" si="4"/>
        <v>7450</v>
      </c>
      <c r="O64" s="31">
        <f t="shared" si="5"/>
        <v>3493</v>
      </c>
      <c r="P64" s="31">
        <v>3493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3957</v>
      </c>
      <c r="V64" s="31">
        <v>3957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0</v>
      </c>
      <c r="AB64" s="31">
        <v>0</v>
      </c>
      <c r="AC64" s="31">
        <v>0</v>
      </c>
    </row>
    <row r="65" spans="1:29" ht="13.5">
      <c r="A65" s="54" t="s">
        <v>46</v>
      </c>
      <c r="B65" s="54" t="s">
        <v>143</v>
      </c>
      <c r="C65" s="55" t="s">
        <v>144</v>
      </c>
      <c r="D65" s="31">
        <f t="shared" si="0"/>
        <v>4568</v>
      </c>
      <c r="E65" s="31">
        <f t="shared" si="1"/>
        <v>0</v>
      </c>
      <c r="F65" s="31">
        <v>0</v>
      </c>
      <c r="G65" s="31">
        <v>0</v>
      </c>
      <c r="H65" s="31">
        <f t="shared" si="2"/>
        <v>0</v>
      </c>
      <c r="I65" s="31">
        <v>0</v>
      </c>
      <c r="J65" s="31">
        <v>0</v>
      </c>
      <c r="K65" s="31">
        <f t="shared" si="3"/>
        <v>4568</v>
      </c>
      <c r="L65" s="31">
        <v>1690</v>
      </c>
      <c r="M65" s="31">
        <v>2878</v>
      </c>
      <c r="N65" s="31">
        <f t="shared" si="4"/>
        <v>4568</v>
      </c>
      <c r="O65" s="31">
        <f t="shared" si="5"/>
        <v>1690</v>
      </c>
      <c r="P65" s="31">
        <v>1690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2878</v>
      </c>
      <c r="V65" s="31">
        <v>2878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0</v>
      </c>
      <c r="AB65" s="31">
        <v>0</v>
      </c>
      <c r="AC65" s="31">
        <v>0</v>
      </c>
    </row>
    <row r="66" spans="1:29" ht="13.5">
      <c r="A66" s="54" t="s">
        <v>46</v>
      </c>
      <c r="B66" s="54" t="s">
        <v>235</v>
      </c>
      <c r="C66" s="55" t="s">
        <v>40</v>
      </c>
      <c r="D66" s="31">
        <f t="shared" si="0"/>
        <v>7216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7216</v>
      </c>
      <c r="L66" s="31">
        <v>2704</v>
      </c>
      <c r="M66" s="31">
        <v>4512</v>
      </c>
      <c r="N66" s="31">
        <f t="shared" si="4"/>
        <v>7216</v>
      </c>
      <c r="O66" s="31">
        <f t="shared" si="5"/>
        <v>2704</v>
      </c>
      <c r="P66" s="31">
        <v>2704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4512</v>
      </c>
      <c r="V66" s="31">
        <v>4512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46</v>
      </c>
      <c r="B67" s="54" t="s">
        <v>236</v>
      </c>
      <c r="C67" s="55" t="s">
        <v>41</v>
      </c>
      <c r="D67" s="31">
        <f t="shared" si="0"/>
        <v>4283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4283</v>
      </c>
      <c r="L67" s="31">
        <v>2644</v>
      </c>
      <c r="M67" s="31">
        <v>1639</v>
      </c>
      <c r="N67" s="31">
        <f t="shared" si="4"/>
        <v>4283</v>
      </c>
      <c r="O67" s="31">
        <f t="shared" si="5"/>
        <v>2644</v>
      </c>
      <c r="P67" s="31">
        <v>2644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1639</v>
      </c>
      <c r="V67" s="31">
        <v>1639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0</v>
      </c>
      <c r="AB67" s="31">
        <v>0</v>
      </c>
      <c r="AC67" s="31">
        <v>0</v>
      </c>
    </row>
    <row r="68" spans="1:29" ht="13.5">
      <c r="A68" s="54" t="s">
        <v>46</v>
      </c>
      <c r="B68" s="54" t="s">
        <v>145</v>
      </c>
      <c r="C68" s="55" t="s">
        <v>146</v>
      </c>
      <c r="D68" s="31">
        <f t="shared" si="0"/>
        <v>7551</v>
      </c>
      <c r="E68" s="31">
        <f t="shared" si="1"/>
        <v>0</v>
      </c>
      <c r="F68" s="31">
        <v>0</v>
      </c>
      <c r="G68" s="31">
        <v>0</v>
      </c>
      <c r="H68" s="31">
        <f t="shared" si="2"/>
        <v>0</v>
      </c>
      <c r="I68" s="31">
        <v>0</v>
      </c>
      <c r="J68" s="31">
        <v>0</v>
      </c>
      <c r="K68" s="31">
        <f t="shared" si="3"/>
        <v>7551</v>
      </c>
      <c r="L68" s="31">
        <v>2501</v>
      </c>
      <c r="M68" s="31">
        <v>5050</v>
      </c>
      <c r="N68" s="31">
        <f t="shared" si="4"/>
        <v>7551</v>
      </c>
      <c r="O68" s="31">
        <f t="shared" si="5"/>
        <v>2501</v>
      </c>
      <c r="P68" s="31">
        <v>2501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5050</v>
      </c>
      <c r="V68" s="31">
        <v>5050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0</v>
      </c>
      <c r="AB68" s="31">
        <v>0</v>
      </c>
      <c r="AC68" s="31">
        <v>0</v>
      </c>
    </row>
    <row r="69" spans="1:29" ht="13.5">
      <c r="A69" s="54" t="s">
        <v>46</v>
      </c>
      <c r="B69" s="54" t="s">
        <v>147</v>
      </c>
      <c r="C69" s="55" t="s">
        <v>148</v>
      </c>
      <c r="D69" s="31">
        <f t="shared" si="0"/>
        <v>3986</v>
      </c>
      <c r="E69" s="31">
        <f t="shared" si="1"/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f t="shared" si="3"/>
        <v>3986</v>
      </c>
      <c r="L69" s="31">
        <v>2032</v>
      </c>
      <c r="M69" s="31">
        <v>1954</v>
      </c>
      <c r="N69" s="31">
        <f t="shared" si="4"/>
        <v>4016</v>
      </c>
      <c r="O69" s="31">
        <f t="shared" si="5"/>
        <v>2032</v>
      </c>
      <c r="P69" s="31">
        <v>2032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1954</v>
      </c>
      <c r="V69" s="31">
        <v>1954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30</v>
      </c>
      <c r="AB69" s="31">
        <v>30</v>
      </c>
      <c r="AC69" s="31">
        <v>0</v>
      </c>
    </row>
    <row r="70" spans="1:29" ht="13.5">
      <c r="A70" s="54" t="s">
        <v>46</v>
      </c>
      <c r="B70" s="54" t="s">
        <v>149</v>
      </c>
      <c r="C70" s="55" t="s">
        <v>150</v>
      </c>
      <c r="D70" s="31">
        <f t="shared" si="0"/>
        <v>5858</v>
      </c>
      <c r="E70" s="31">
        <f t="shared" si="1"/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f t="shared" si="3"/>
        <v>5858</v>
      </c>
      <c r="L70" s="31">
        <v>1640</v>
      </c>
      <c r="M70" s="31">
        <v>4218</v>
      </c>
      <c r="N70" s="31">
        <f t="shared" si="4"/>
        <v>5858</v>
      </c>
      <c r="O70" s="31">
        <f t="shared" si="5"/>
        <v>1640</v>
      </c>
      <c r="P70" s="31">
        <v>1640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4218</v>
      </c>
      <c r="V70" s="31">
        <v>4218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0</v>
      </c>
      <c r="AB70" s="31">
        <v>0</v>
      </c>
      <c r="AC70" s="31">
        <v>0</v>
      </c>
    </row>
    <row r="71" spans="1:29" ht="13.5">
      <c r="A71" s="54" t="s">
        <v>46</v>
      </c>
      <c r="B71" s="54" t="s">
        <v>151</v>
      </c>
      <c r="C71" s="55" t="s">
        <v>152</v>
      </c>
      <c r="D71" s="31">
        <f aca="true" t="shared" si="8" ref="D71:D84">E71+H71+K71</f>
        <v>5484</v>
      </c>
      <c r="E71" s="31">
        <f aca="true" t="shared" si="9" ref="E71:E84">F71+G71</f>
        <v>0</v>
      </c>
      <c r="F71" s="31">
        <v>0</v>
      </c>
      <c r="G71" s="31">
        <v>0</v>
      </c>
      <c r="H71" s="31">
        <f aca="true" t="shared" si="10" ref="H71:H84">I71+J71</f>
        <v>0</v>
      </c>
      <c r="I71" s="31">
        <v>0</v>
      </c>
      <c r="J71" s="31">
        <v>0</v>
      </c>
      <c r="K71" s="31">
        <f aca="true" t="shared" si="11" ref="K71:K84">L71+M71</f>
        <v>5484</v>
      </c>
      <c r="L71" s="31">
        <v>1827</v>
      </c>
      <c r="M71" s="31">
        <v>3657</v>
      </c>
      <c r="N71" s="31">
        <f aca="true" t="shared" si="12" ref="N71:N84">O71+U71+AA71</f>
        <v>5484</v>
      </c>
      <c r="O71" s="31">
        <f aca="true" t="shared" si="13" ref="O71:O84">SUM(P71:T71)</f>
        <v>1827</v>
      </c>
      <c r="P71" s="31">
        <v>1827</v>
      </c>
      <c r="Q71" s="31">
        <v>0</v>
      </c>
      <c r="R71" s="31">
        <v>0</v>
      </c>
      <c r="S71" s="31">
        <v>0</v>
      </c>
      <c r="T71" s="31">
        <v>0</v>
      </c>
      <c r="U71" s="31">
        <f aca="true" t="shared" si="14" ref="U71:U84">SUM(V71:Z71)</f>
        <v>3657</v>
      </c>
      <c r="V71" s="31">
        <v>3657</v>
      </c>
      <c r="W71" s="31">
        <v>0</v>
      </c>
      <c r="X71" s="31">
        <v>0</v>
      </c>
      <c r="Y71" s="31">
        <v>0</v>
      </c>
      <c r="Z71" s="31">
        <v>0</v>
      </c>
      <c r="AA71" s="31">
        <f aca="true" t="shared" si="15" ref="AA71:AA84">AB71+AC71</f>
        <v>0</v>
      </c>
      <c r="AB71" s="31">
        <v>0</v>
      </c>
      <c r="AC71" s="31">
        <v>0</v>
      </c>
    </row>
    <row r="72" spans="1:29" ht="13.5">
      <c r="A72" s="54" t="s">
        <v>46</v>
      </c>
      <c r="B72" s="54" t="s">
        <v>153</v>
      </c>
      <c r="C72" s="55" t="s">
        <v>239</v>
      </c>
      <c r="D72" s="31">
        <f t="shared" si="8"/>
        <v>1115</v>
      </c>
      <c r="E72" s="31">
        <f t="shared" si="9"/>
        <v>0</v>
      </c>
      <c r="F72" s="31">
        <v>0</v>
      </c>
      <c r="G72" s="31">
        <v>0</v>
      </c>
      <c r="H72" s="31">
        <f t="shared" si="10"/>
        <v>1115</v>
      </c>
      <c r="I72" s="31">
        <v>428</v>
      </c>
      <c r="J72" s="31">
        <v>687</v>
      </c>
      <c r="K72" s="31">
        <f t="shared" si="11"/>
        <v>0</v>
      </c>
      <c r="L72" s="31">
        <v>0</v>
      </c>
      <c r="M72" s="31">
        <v>0</v>
      </c>
      <c r="N72" s="31">
        <f t="shared" si="12"/>
        <v>1115</v>
      </c>
      <c r="O72" s="31">
        <f t="shared" si="13"/>
        <v>428</v>
      </c>
      <c r="P72" s="31">
        <v>428</v>
      </c>
      <c r="Q72" s="31">
        <v>0</v>
      </c>
      <c r="R72" s="31">
        <v>0</v>
      </c>
      <c r="S72" s="31">
        <v>0</v>
      </c>
      <c r="T72" s="31">
        <v>0</v>
      </c>
      <c r="U72" s="31">
        <f t="shared" si="14"/>
        <v>687</v>
      </c>
      <c r="V72" s="31">
        <v>687</v>
      </c>
      <c r="W72" s="31">
        <v>0</v>
      </c>
      <c r="X72" s="31">
        <v>0</v>
      </c>
      <c r="Y72" s="31">
        <v>0</v>
      </c>
      <c r="Z72" s="31">
        <v>0</v>
      </c>
      <c r="AA72" s="31">
        <f t="shared" si="15"/>
        <v>0</v>
      </c>
      <c r="AB72" s="31">
        <v>0</v>
      </c>
      <c r="AC72" s="31">
        <v>0</v>
      </c>
    </row>
    <row r="73" spans="1:29" ht="13.5">
      <c r="A73" s="54" t="s">
        <v>46</v>
      </c>
      <c r="B73" s="54" t="s">
        <v>154</v>
      </c>
      <c r="C73" s="55" t="s">
        <v>155</v>
      </c>
      <c r="D73" s="31">
        <f t="shared" si="8"/>
        <v>1107</v>
      </c>
      <c r="E73" s="31">
        <f t="shared" si="9"/>
        <v>0</v>
      </c>
      <c r="F73" s="31">
        <v>0</v>
      </c>
      <c r="G73" s="31">
        <v>0</v>
      </c>
      <c r="H73" s="31">
        <f t="shared" si="10"/>
        <v>0</v>
      </c>
      <c r="I73" s="31">
        <v>0</v>
      </c>
      <c r="J73" s="31">
        <v>0</v>
      </c>
      <c r="K73" s="31">
        <f t="shared" si="11"/>
        <v>1107</v>
      </c>
      <c r="L73" s="31">
        <v>336</v>
      </c>
      <c r="M73" s="31">
        <v>771</v>
      </c>
      <c r="N73" s="31">
        <f t="shared" si="12"/>
        <v>1107</v>
      </c>
      <c r="O73" s="31">
        <f t="shared" si="13"/>
        <v>336</v>
      </c>
      <c r="P73" s="31">
        <v>0</v>
      </c>
      <c r="Q73" s="31">
        <v>0</v>
      </c>
      <c r="R73" s="31">
        <v>0</v>
      </c>
      <c r="S73" s="31">
        <v>0</v>
      </c>
      <c r="T73" s="31">
        <v>336</v>
      </c>
      <c r="U73" s="31">
        <f t="shared" si="14"/>
        <v>771</v>
      </c>
      <c r="V73" s="31">
        <v>0</v>
      </c>
      <c r="W73" s="31">
        <v>0</v>
      </c>
      <c r="X73" s="31">
        <v>0</v>
      </c>
      <c r="Y73" s="31">
        <v>0</v>
      </c>
      <c r="Z73" s="31">
        <v>771</v>
      </c>
      <c r="AA73" s="31">
        <f t="shared" si="15"/>
        <v>0</v>
      </c>
      <c r="AB73" s="31">
        <v>0</v>
      </c>
      <c r="AC73" s="31">
        <v>0</v>
      </c>
    </row>
    <row r="74" spans="1:29" ht="13.5">
      <c r="A74" s="54" t="s">
        <v>46</v>
      </c>
      <c r="B74" s="54" t="s">
        <v>156</v>
      </c>
      <c r="C74" s="55" t="s">
        <v>157</v>
      </c>
      <c r="D74" s="31">
        <f t="shared" si="8"/>
        <v>7866</v>
      </c>
      <c r="E74" s="31">
        <f t="shared" si="9"/>
        <v>0</v>
      </c>
      <c r="F74" s="31">
        <v>0</v>
      </c>
      <c r="G74" s="31">
        <v>0</v>
      </c>
      <c r="H74" s="31">
        <f t="shared" si="10"/>
        <v>0</v>
      </c>
      <c r="I74" s="31">
        <v>0</v>
      </c>
      <c r="J74" s="31">
        <v>0</v>
      </c>
      <c r="K74" s="31">
        <f t="shared" si="11"/>
        <v>7866</v>
      </c>
      <c r="L74" s="31">
        <v>6680</v>
      </c>
      <c r="M74" s="31">
        <v>1186</v>
      </c>
      <c r="N74" s="31">
        <f t="shared" si="12"/>
        <v>7866</v>
      </c>
      <c r="O74" s="31">
        <f t="shared" si="13"/>
        <v>6680</v>
      </c>
      <c r="P74" s="31">
        <v>6680</v>
      </c>
      <c r="Q74" s="31">
        <v>0</v>
      </c>
      <c r="R74" s="31">
        <v>0</v>
      </c>
      <c r="S74" s="31">
        <v>0</v>
      </c>
      <c r="T74" s="31">
        <v>0</v>
      </c>
      <c r="U74" s="31">
        <f t="shared" si="14"/>
        <v>1186</v>
      </c>
      <c r="V74" s="31">
        <v>1186</v>
      </c>
      <c r="W74" s="31">
        <v>0</v>
      </c>
      <c r="X74" s="31">
        <v>0</v>
      </c>
      <c r="Y74" s="31">
        <v>0</v>
      </c>
      <c r="Z74" s="31">
        <v>0</v>
      </c>
      <c r="AA74" s="31">
        <f t="shared" si="15"/>
        <v>0</v>
      </c>
      <c r="AB74" s="31">
        <v>0</v>
      </c>
      <c r="AC74" s="31">
        <v>0</v>
      </c>
    </row>
    <row r="75" spans="1:29" ht="13.5">
      <c r="A75" s="54" t="s">
        <v>46</v>
      </c>
      <c r="B75" s="54" t="s">
        <v>158</v>
      </c>
      <c r="C75" s="55" t="s">
        <v>159</v>
      </c>
      <c r="D75" s="31">
        <f t="shared" si="8"/>
        <v>906</v>
      </c>
      <c r="E75" s="31">
        <f t="shared" si="9"/>
        <v>0</v>
      </c>
      <c r="F75" s="31">
        <v>0</v>
      </c>
      <c r="G75" s="31">
        <v>0</v>
      </c>
      <c r="H75" s="31">
        <f t="shared" si="10"/>
        <v>0</v>
      </c>
      <c r="I75" s="31">
        <v>0</v>
      </c>
      <c r="J75" s="31">
        <v>0</v>
      </c>
      <c r="K75" s="31">
        <f t="shared" si="11"/>
        <v>906</v>
      </c>
      <c r="L75" s="31">
        <v>256</v>
      </c>
      <c r="M75" s="31">
        <v>650</v>
      </c>
      <c r="N75" s="31">
        <f t="shared" si="12"/>
        <v>906</v>
      </c>
      <c r="O75" s="31">
        <f t="shared" si="13"/>
        <v>256</v>
      </c>
      <c r="P75" s="31">
        <v>256</v>
      </c>
      <c r="Q75" s="31">
        <v>0</v>
      </c>
      <c r="R75" s="31">
        <v>0</v>
      </c>
      <c r="S75" s="31">
        <v>0</v>
      </c>
      <c r="T75" s="31">
        <v>0</v>
      </c>
      <c r="U75" s="31">
        <f t="shared" si="14"/>
        <v>650</v>
      </c>
      <c r="V75" s="31">
        <v>650</v>
      </c>
      <c r="W75" s="31">
        <v>0</v>
      </c>
      <c r="X75" s="31">
        <v>0</v>
      </c>
      <c r="Y75" s="31">
        <v>0</v>
      </c>
      <c r="Z75" s="31">
        <v>0</v>
      </c>
      <c r="AA75" s="31">
        <f t="shared" si="15"/>
        <v>0</v>
      </c>
      <c r="AB75" s="31">
        <v>0</v>
      </c>
      <c r="AC75" s="31">
        <v>0</v>
      </c>
    </row>
    <row r="76" spans="1:29" ht="13.5">
      <c r="A76" s="54" t="s">
        <v>46</v>
      </c>
      <c r="B76" s="54" t="s">
        <v>160</v>
      </c>
      <c r="C76" s="55" t="s">
        <v>161</v>
      </c>
      <c r="D76" s="31">
        <f t="shared" si="8"/>
        <v>4721</v>
      </c>
      <c r="E76" s="31">
        <f t="shared" si="9"/>
        <v>0</v>
      </c>
      <c r="F76" s="31">
        <v>0</v>
      </c>
      <c r="G76" s="31">
        <v>0</v>
      </c>
      <c r="H76" s="31">
        <f t="shared" si="10"/>
        <v>0</v>
      </c>
      <c r="I76" s="31">
        <v>0</v>
      </c>
      <c r="J76" s="31">
        <v>0</v>
      </c>
      <c r="K76" s="31">
        <f t="shared" si="11"/>
        <v>4721</v>
      </c>
      <c r="L76" s="31">
        <v>1097</v>
      </c>
      <c r="M76" s="31">
        <v>3624</v>
      </c>
      <c r="N76" s="31">
        <f t="shared" si="12"/>
        <v>4721</v>
      </c>
      <c r="O76" s="31">
        <f t="shared" si="13"/>
        <v>1097</v>
      </c>
      <c r="P76" s="31">
        <v>0</v>
      </c>
      <c r="Q76" s="31">
        <v>0</v>
      </c>
      <c r="R76" s="31">
        <v>0</v>
      </c>
      <c r="S76" s="31">
        <v>1097</v>
      </c>
      <c r="T76" s="31">
        <v>0</v>
      </c>
      <c r="U76" s="31">
        <f t="shared" si="14"/>
        <v>3624</v>
      </c>
      <c r="V76" s="31">
        <v>0</v>
      </c>
      <c r="W76" s="31">
        <v>0</v>
      </c>
      <c r="X76" s="31">
        <v>0</v>
      </c>
      <c r="Y76" s="31">
        <v>3624</v>
      </c>
      <c r="Z76" s="31">
        <v>0</v>
      </c>
      <c r="AA76" s="31">
        <f t="shared" si="15"/>
        <v>0</v>
      </c>
      <c r="AB76" s="31">
        <v>0</v>
      </c>
      <c r="AC76" s="31">
        <v>0</v>
      </c>
    </row>
    <row r="77" spans="1:29" ht="13.5">
      <c r="A77" s="54" t="s">
        <v>46</v>
      </c>
      <c r="B77" s="54" t="s">
        <v>162</v>
      </c>
      <c r="C77" s="55" t="s">
        <v>163</v>
      </c>
      <c r="D77" s="31">
        <f t="shared" si="8"/>
        <v>4</v>
      </c>
      <c r="E77" s="31">
        <f t="shared" si="9"/>
        <v>0</v>
      </c>
      <c r="F77" s="31">
        <v>0</v>
      </c>
      <c r="G77" s="31">
        <v>0</v>
      </c>
      <c r="H77" s="31">
        <f t="shared" si="10"/>
        <v>4</v>
      </c>
      <c r="I77" s="31">
        <v>1</v>
      </c>
      <c r="J77" s="31">
        <v>3</v>
      </c>
      <c r="K77" s="31">
        <f t="shared" si="11"/>
        <v>0</v>
      </c>
      <c r="L77" s="31">
        <v>0</v>
      </c>
      <c r="M77" s="31">
        <v>0</v>
      </c>
      <c r="N77" s="31">
        <f t="shared" si="12"/>
        <v>4</v>
      </c>
      <c r="O77" s="31">
        <f t="shared" si="13"/>
        <v>1</v>
      </c>
      <c r="P77" s="31">
        <v>0</v>
      </c>
      <c r="Q77" s="31">
        <v>0</v>
      </c>
      <c r="R77" s="31">
        <v>0</v>
      </c>
      <c r="S77" s="31">
        <v>1</v>
      </c>
      <c r="T77" s="31">
        <v>0</v>
      </c>
      <c r="U77" s="31">
        <f t="shared" si="14"/>
        <v>3</v>
      </c>
      <c r="V77" s="31">
        <v>0</v>
      </c>
      <c r="W77" s="31">
        <v>0</v>
      </c>
      <c r="X77" s="31">
        <v>0</v>
      </c>
      <c r="Y77" s="31">
        <v>3</v>
      </c>
      <c r="Z77" s="31">
        <v>0</v>
      </c>
      <c r="AA77" s="31">
        <f t="shared" si="15"/>
        <v>0</v>
      </c>
      <c r="AB77" s="31">
        <v>0</v>
      </c>
      <c r="AC77" s="31">
        <v>0</v>
      </c>
    </row>
    <row r="78" spans="1:29" ht="13.5">
      <c r="A78" s="54" t="s">
        <v>46</v>
      </c>
      <c r="B78" s="54" t="s">
        <v>164</v>
      </c>
      <c r="C78" s="55" t="s">
        <v>165</v>
      </c>
      <c r="D78" s="31">
        <f t="shared" si="8"/>
        <v>6234</v>
      </c>
      <c r="E78" s="31">
        <f t="shared" si="9"/>
        <v>0</v>
      </c>
      <c r="F78" s="31">
        <v>0</v>
      </c>
      <c r="G78" s="31">
        <v>0</v>
      </c>
      <c r="H78" s="31">
        <f t="shared" si="10"/>
        <v>0</v>
      </c>
      <c r="I78" s="31">
        <v>0</v>
      </c>
      <c r="J78" s="31">
        <v>0</v>
      </c>
      <c r="K78" s="31">
        <f t="shared" si="11"/>
        <v>6234</v>
      </c>
      <c r="L78" s="31">
        <v>4006</v>
      </c>
      <c r="M78" s="31">
        <v>2228</v>
      </c>
      <c r="N78" s="31">
        <f t="shared" si="12"/>
        <v>6234</v>
      </c>
      <c r="O78" s="31">
        <f t="shared" si="13"/>
        <v>4006</v>
      </c>
      <c r="P78" s="31">
        <v>4006</v>
      </c>
      <c r="Q78" s="31">
        <v>0</v>
      </c>
      <c r="R78" s="31">
        <v>0</v>
      </c>
      <c r="S78" s="31">
        <v>0</v>
      </c>
      <c r="T78" s="31">
        <v>0</v>
      </c>
      <c r="U78" s="31">
        <f t="shared" si="14"/>
        <v>2228</v>
      </c>
      <c r="V78" s="31">
        <v>2228</v>
      </c>
      <c r="W78" s="31">
        <v>0</v>
      </c>
      <c r="X78" s="31">
        <v>0</v>
      </c>
      <c r="Y78" s="31">
        <v>0</v>
      </c>
      <c r="Z78" s="31">
        <v>0</v>
      </c>
      <c r="AA78" s="31">
        <f t="shared" si="15"/>
        <v>0</v>
      </c>
      <c r="AB78" s="31">
        <v>0</v>
      </c>
      <c r="AC78" s="31">
        <v>0</v>
      </c>
    </row>
    <row r="79" spans="1:29" ht="13.5">
      <c r="A79" s="54" t="s">
        <v>46</v>
      </c>
      <c r="B79" s="54" t="s">
        <v>166</v>
      </c>
      <c r="C79" s="55" t="s">
        <v>167</v>
      </c>
      <c r="D79" s="31">
        <f t="shared" si="8"/>
        <v>6822</v>
      </c>
      <c r="E79" s="31">
        <f t="shared" si="9"/>
        <v>0</v>
      </c>
      <c r="F79" s="31">
        <v>0</v>
      </c>
      <c r="G79" s="31">
        <v>0</v>
      </c>
      <c r="H79" s="31">
        <f t="shared" si="10"/>
        <v>0</v>
      </c>
      <c r="I79" s="31">
        <v>0</v>
      </c>
      <c r="J79" s="31">
        <v>0</v>
      </c>
      <c r="K79" s="31">
        <f t="shared" si="11"/>
        <v>6822</v>
      </c>
      <c r="L79" s="31">
        <v>1899</v>
      </c>
      <c r="M79" s="31">
        <v>4923</v>
      </c>
      <c r="N79" s="31">
        <f t="shared" si="12"/>
        <v>6822</v>
      </c>
      <c r="O79" s="31">
        <f t="shared" si="13"/>
        <v>1899</v>
      </c>
      <c r="P79" s="31">
        <v>1587</v>
      </c>
      <c r="Q79" s="31">
        <v>0</v>
      </c>
      <c r="R79" s="31">
        <v>0</v>
      </c>
      <c r="S79" s="31">
        <v>312</v>
      </c>
      <c r="T79" s="31">
        <v>0</v>
      </c>
      <c r="U79" s="31">
        <f t="shared" si="14"/>
        <v>4923</v>
      </c>
      <c r="V79" s="31">
        <v>3875</v>
      </c>
      <c r="W79" s="31">
        <v>0</v>
      </c>
      <c r="X79" s="31">
        <v>0</v>
      </c>
      <c r="Y79" s="31">
        <v>1048</v>
      </c>
      <c r="Z79" s="31">
        <v>0</v>
      </c>
      <c r="AA79" s="31">
        <f t="shared" si="15"/>
        <v>0</v>
      </c>
      <c r="AB79" s="31">
        <v>0</v>
      </c>
      <c r="AC79" s="31">
        <v>0</v>
      </c>
    </row>
    <row r="80" spans="1:29" ht="13.5">
      <c r="A80" s="54" t="s">
        <v>46</v>
      </c>
      <c r="B80" s="54" t="s">
        <v>168</v>
      </c>
      <c r="C80" s="55" t="s">
        <v>169</v>
      </c>
      <c r="D80" s="31">
        <f t="shared" si="8"/>
        <v>4076</v>
      </c>
      <c r="E80" s="31">
        <f t="shared" si="9"/>
        <v>0</v>
      </c>
      <c r="F80" s="31">
        <v>0</v>
      </c>
      <c r="G80" s="31">
        <v>0</v>
      </c>
      <c r="H80" s="31">
        <f t="shared" si="10"/>
        <v>0</v>
      </c>
      <c r="I80" s="31">
        <v>0</v>
      </c>
      <c r="J80" s="31">
        <v>0</v>
      </c>
      <c r="K80" s="31">
        <f t="shared" si="11"/>
        <v>4076</v>
      </c>
      <c r="L80" s="31">
        <v>1731</v>
      </c>
      <c r="M80" s="31">
        <v>2345</v>
      </c>
      <c r="N80" s="31">
        <f t="shared" si="12"/>
        <v>8482</v>
      </c>
      <c r="O80" s="31">
        <f t="shared" si="13"/>
        <v>6482</v>
      </c>
      <c r="P80" s="31">
        <v>0</v>
      </c>
      <c r="Q80" s="31">
        <v>0</v>
      </c>
      <c r="R80" s="31">
        <v>0</v>
      </c>
      <c r="S80" s="31">
        <v>6482</v>
      </c>
      <c r="T80" s="31">
        <v>0</v>
      </c>
      <c r="U80" s="31">
        <f t="shared" si="14"/>
        <v>2000</v>
      </c>
      <c r="V80" s="31">
        <v>0</v>
      </c>
      <c r="W80" s="31">
        <v>0</v>
      </c>
      <c r="X80" s="31">
        <v>0</v>
      </c>
      <c r="Y80" s="31">
        <v>2000</v>
      </c>
      <c r="Z80" s="31">
        <v>0</v>
      </c>
      <c r="AA80" s="31">
        <f t="shared" si="15"/>
        <v>0</v>
      </c>
      <c r="AB80" s="31">
        <v>0</v>
      </c>
      <c r="AC80" s="31">
        <v>0</v>
      </c>
    </row>
    <row r="81" spans="1:29" ht="13.5">
      <c r="A81" s="54" t="s">
        <v>46</v>
      </c>
      <c r="B81" s="54" t="s">
        <v>170</v>
      </c>
      <c r="C81" s="55" t="s">
        <v>171</v>
      </c>
      <c r="D81" s="31">
        <f>E81+H81+K81</f>
        <v>4354</v>
      </c>
      <c r="E81" s="31">
        <f>F81+G81</f>
        <v>0</v>
      </c>
      <c r="F81" s="31">
        <v>0</v>
      </c>
      <c r="G81" s="31">
        <v>0</v>
      </c>
      <c r="H81" s="31">
        <f>I81+J81</f>
        <v>0</v>
      </c>
      <c r="I81" s="31">
        <v>0</v>
      </c>
      <c r="J81" s="31">
        <v>0</v>
      </c>
      <c r="K81" s="31">
        <f>L81+M81</f>
        <v>4354</v>
      </c>
      <c r="L81" s="31">
        <v>2369</v>
      </c>
      <c r="M81" s="31">
        <v>1985</v>
      </c>
      <c r="N81" s="31">
        <f>O81+U81+AA81</f>
        <v>4354</v>
      </c>
      <c r="O81" s="31">
        <f>SUM(P81:T81)</f>
        <v>2369</v>
      </c>
      <c r="P81" s="31">
        <v>0</v>
      </c>
      <c r="Q81" s="31">
        <v>0</v>
      </c>
      <c r="R81" s="31">
        <v>0</v>
      </c>
      <c r="S81" s="31">
        <v>2369</v>
      </c>
      <c r="T81" s="31">
        <v>0</v>
      </c>
      <c r="U81" s="31">
        <f>SUM(V81:Z81)</f>
        <v>1985</v>
      </c>
      <c r="V81" s="31">
        <v>0</v>
      </c>
      <c r="W81" s="31">
        <v>0</v>
      </c>
      <c r="X81" s="31">
        <v>0</v>
      </c>
      <c r="Y81" s="31">
        <v>1985</v>
      </c>
      <c r="Z81" s="31">
        <v>0</v>
      </c>
      <c r="AA81" s="31">
        <f>AB81+AC81</f>
        <v>0</v>
      </c>
      <c r="AB81" s="31">
        <v>0</v>
      </c>
      <c r="AC81" s="31">
        <v>0</v>
      </c>
    </row>
    <row r="82" spans="1:29" ht="13.5">
      <c r="A82" s="54" t="s">
        <v>46</v>
      </c>
      <c r="B82" s="54" t="s">
        <v>172</v>
      </c>
      <c r="C82" s="55" t="s">
        <v>173</v>
      </c>
      <c r="D82" s="31">
        <f>E82+H82+K82</f>
        <v>2484</v>
      </c>
      <c r="E82" s="31">
        <f>F82+G82</f>
        <v>0</v>
      </c>
      <c r="F82" s="31">
        <v>0</v>
      </c>
      <c r="G82" s="31">
        <v>0</v>
      </c>
      <c r="H82" s="31">
        <f>I82+J82</f>
        <v>2484</v>
      </c>
      <c r="I82" s="31">
        <v>2353</v>
      </c>
      <c r="J82" s="31">
        <v>131</v>
      </c>
      <c r="K82" s="31">
        <f>L82+M82</f>
        <v>0</v>
      </c>
      <c r="L82" s="31">
        <v>0</v>
      </c>
      <c r="M82" s="31">
        <v>0</v>
      </c>
      <c r="N82" s="31">
        <f>O82+U82+AA82</f>
        <v>2484</v>
      </c>
      <c r="O82" s="31">
        <f>SUM(P82:T82)</f>
        <v>2353</v>
      </c>
      <c r="P82" s="31">
        <v>0</v>
      </c>
      <c r="Q82" s="31">
        <v>0</v>
      </c>
      <c r="R82" s="31">
        <v>0</v>
      </c>
      <c r="S82" s="31">
        <v>2353</v>
      </c>
      <c r="T82" s="31">
        <v>0</v>
      </c>
      <c r="U82" s="31">
        <f>SUM(V82:Z82)</f>
        <v>131</v>
      </c>
      <c r="V82" s="31">
        <v>0</v>
      </c>
      <c r="W82" s="31">
        <v>0</v>
      </c>
      <c r="X82" s="31">
        <v>0</v>
      </c>
      <c r="Y82" s="31">
        <v>131</v>
      </c>
      <c r="Z82" s="31">
        <v>0</v>
      </c>
      <c r="AA82" s="31">
        <f>AB82+AC82</f>
        <v>0</v>
      </c>
      <c r="AB82" s="31">
        <v>0</v>
      </c>
      <c r="AC82" s="31">
        <v>0</v>
      </c>
    </row>
    <row r="83" spans="1:29" ht="13.5">
      <c r="A83" s="54" t="s">
        <v>46</v>
      </c>
      <c r="B83" s="54" t="s">
        <v>174</v>
      </c>
      <c r="C83" s="55" t="s">
        <v>175</v>
      </c>
      <c r="D83" s="31">
        <f>E83+H83+K83</f>
        <v>2021</v>
      </c>
      <c r="E83" s="31">
        <f>F83+G83</f>
        <v>0</v>
      </c>
      <c r="F83" s="31">
        <v>0</v>
      </c>
      <c r="G83" s="31">
        <v>0</v>
      </c>
      <c r="H83" s="31">
        <f>I83+J83</f>
        <v>0</v>
      </c>
      <c r="I83" s="31">
        <v>0</v>
      </c>
      <c r="J83" s="31">
        <v>0</v>
      </c>
      <c r="K83" s="31">
        <f>L83+M83</f>
        <v>2021</v>
      </c>
      <c r="L83" s="31">
        <v>1819</v>
      </c>
      <c r="M83" s="31">
        <v>202</v>
      </c>
      <c r="N83" s="31">
        <f>O83+U83+AA83</f>
        <v>2051</v>
      </c>
      <c r="O83" s="31">
        <f>SUM(P83:T83)</f>
        <v>1819</v>
      </c>
      <c r="P83" s="31">
        <v>0</v>
      </c>
      <c r="Q83" s="31">
        <v>0</v>
      </c>
      <c r="R83" s="31">
        <v>0</v>
      </c>
      <c r="S83" s="31">
        <v>1819</v>
      </c>
      <c r="T83" s="31">
        <v>0</v>
      </c>
      <c r="U83" s="31">
        <f>SUM(V83:Z83)</f>
        <v>202</v>
      </c>
      <c r="V83" s="31">
        <v>0</v>
      </c>
      <c r="W83" s="31">
        <v>0</v>
      </c>
      <c r="X83" s="31">
        <v>0</v>
      </c>
      <c r="Y83" s="31">
        <v>202</v>
      </c>
      <c r="Z83" s="31">
        <v>0</v>
      </c>
      <c r="AA83" s="31">
        <f>AB83+AC83</f>
        <v>30</v>
      </c>
      <c r="AB83" s="31">
        <v>30</v>
      </c>
      <c r="AC83" s="31">
        <v>0</v>
      </c>
    </row>
    <row r="84" spans="1:29" ht="13.5">
      <c r="A84" s="54" t="s">
        <v>46</v>
      </c>
      <c r="B84" s="54" t="s">
        <v>176</v>
      </c>
      <c r="C84" s="55" t="s">
        <v>177</v>
      </c>
      <c r="D84" s="31">
        <f t="shared" si="8"/>
        <v>1745</v>
      </c>
      <c r="E84" s="31">
        <f t="shared" si="9"/>
        <v>0</v>
      </c>
      <c r="F84" s="31">
        <v>0</v>
      </c>
      <c r="G84" s="31">
        <v>0</v>
      </c>
      <c r="H84" s="31">
        <f t="shared" si="10"/>
        <v>0</v>
      </c>
      <c r="I84" s="31">
        <v>0</v>
      </c>
      <c r="J84" s="31">
        <v>0</v>
      </c>
      <c r="K84" s="31">
        <f t="shared" si="11"/>
        <v>1745</v>
      </c>
      <c r="L84" s="31">
        <v>806</v>
      </c>
      <c r="M84" s="31">
        <v>939</v>
      </c>
      <c r="N84" s="31">
        <f t="shared" si="12"/>
        <v>1745</v>
      </c>
      <c r="O84" s="31">
        <f t="shared" si="13"/>
        <v>806</v>
      </c>
      <c r="P84" s="31">
        <v>806</v>
      </c>
      <c r="Q84" s="31">
        <v>0</v>
      </c>
      <c r="R84" s="31">
        <v>0</v>
      </c>
      <c r="S84" s="31">
        <v>0</v>
      </c>
      <c r="T84" s="31">
        <v>0</v>
      </c>
      <c r="U84" s="31">
        <f t="shared" si="14"/>
        <v>939</v>
      </c>
      <c r="V84" s="31">
        <v>939</v>
      </c>
      <c r="W84" s="31">
        <v>0</v>
      </c>
      <c r="X84" s="31">
        <v>0</v>
      </c>
      <c r="Y84" s="31">
        <v>0</v>
      </c>
      <c r="Z84" s="31">
        <v>0</v>
      </c>
      <c r="AA84" s="31">
        <f t="shared" si="15"/>
        <v>0</v>
      </c>
      <c r="AB84" s="31">
        <v>0</v>
      </c>
      <c r="AC84" s="31">
        <v>0</v>
      </c>
    </row>
    <row r="85" spans="1:29" ht="13.5">
      <c r="A85" s="84" t="s">
        <v>45</v>
      </c>
      <c r="B85" s="85"/>
      <c r="C85" s="85"/>
      <c r="D85" s="31">
        <f aca="true" t="shared" si="16" ref="D85:AC85">SUM(D7:D84)</f>
        <v>754656</v>
      </c>
      <c r="E85" s="31">
        <f t="shared" si="16"/>
        <v>20115</v>
      </c>
      <c r="F85" s="31">
        <f t="shared" si="16"/>
        <v>14438</v>
      </c>
      <c r="G85" s="31">
        <f t="shared" si="16"/>
        <v>5677</v>
      </c>
      <c r="H85" s="31">
        <f t="shared" si="16"/>
        <v>23732</v>
      </c>
      <c r="I85" s="31">
        <f t="shared" si="16"/>
        <v>22897</v>
      </c>
      <c r="J85" s="31">
        <f t="shared" si="16"/>
        <v>835</v>
      </c>
      <c r="K85" s="31">
        <f t="shared" si="16"/>
        <v>710809</v>
      </c>
      <c r="L85" s="31">
        <f t="shared" si="16"/>
        <v>250954</v>
      </c>
      <c r="M85" s="31">
        <f t="shared" si="16"/>
        <v>459855</v>
      </c>
      <c r="N85" s="31">
        <f t="shared" si="16"/>
        <v>761676</v>
      </c>
      <c r="O85" s="31">
        <f t="shared" si="16"/>
        <v>292554</v>
      </c>
      <c r="P85" s="31">
        <f t="shared" si="16"/>
        <v>271389</v>
      </c>
      <c r="Q85" s="31">
        <f t="shared" si="16"/>
        <v>0</v>
      </c>
      <c r="R85" s="31">
        <f t="shared" si="16"/>
        <v>6301</v>
      </c>
      <c r="S85" s="31">
        <f t="shared" si="16"/>
        <v>14528</v>
      </c>
      <c r="T85" s="31">
        <f t="shared" si="16"/>
        <v>336</v>
      </c>
      <c r="U85" s="31">
        <f t="shared" si="16"/>
        <v>467611</v>
      </c>
      <c r="V85" s="31">
        <f t="shared" si="16"/>
        <v>415249</v>
      </c>
      <c r="W85" s="31">
        <f t="shared" si="16"/>
        <v>0</v>
      </c>
      <c r="X85" s="31">
        <f t="shared" si="16"/>
        <v>42598</v>
      </c>
      <c r="Y85" s="31">
        <f t="shared" si="16"/>
        <v>8993</v>
      </c>
      <c r="Z85" s="31">
        <f t="shared" si="16"/>
        <v>771</v>
      </c>
      <c r="AA85" s="31">
        <f t="shared" si="16"/>
        <v>1511</v>
      </c>
      <c r="AB85" s="31">
        <f t="shared" si="16"/>
        <v>1511</v>
      </c>
      <c r="AC85" s="31">
        <f t="shared" si="16"/>
        <v>0</v>
      </c>
    </row>
  </sheetData>
  <mergeCells count="7">
    <mergeCell ref="A85:C8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31</v>
      </c>
      <c r="B1" s="92"/>
      <c r="C1" s="34" t="s">
        <v>198</v>
      </c>
    </row>
    <row r="2" ht="18" customHeight="1">
      <c r="J2" s="37" t="s">
        <v>199</v>
      </c>
    </row>
    <row r="3" spans="6:11" s="38" customFormat="1" ht="19.5" customHeight="1">
      <c r="F3" s="91" t="s">
        <v>200</v>
      </c>
      <c r="G3" s="91"/>
      <c r="H3" s="39" t="s">
        <v>201</v>
      </c>
      <c r="I3" s="39" t="s">
        <v>202</v>
      </c>
      <c r="J3" s="39" t="s">
        <v>191</v>
      </c>
      <c r="K3" s="39" t="s">
        <v>203</v>
      </c>
    </row>
    <row r="4" spans="2:11" s="38" customFormat="1" ht="19.5" customHeight="1">
      <c r="B4" s="93" t="s">
        <v>204</v>
      </c>
      <c r="C4" s="40" t="s">
        <v>205</v>
      </c>
      <c r="D4" s="41">
        <f>SUMIF('水洗化人口等'!$A$7:$C$85,$A$1,'水洗化人口等'!$G$7:$G$85)</f>
        <v>436176</v>
      </c>
      <c r="F4" s="101" t="s">
        <v>206</v>
      </c>
      <c r="G4" s="40" t="s">
        <v>207</v>
      </c>
      <c r="H4" s="41">
        <f>SUMIF('し尿処理の状況'!$A$7:$C$85,$A$1,'し尿処理の状況'!$P$7:$P$85)</f>
        <v>271389</v>
      </c>
      <c r="I4" s="41">
        <f>SUMIF('し尿処理の状況'!$A$7:$C$85,$A$1,'し尿処理の状況'!$V$7:$V$85)</f>
        <v>415249</v>
      </c>
      <c r="J4" s="41">
        <f aca="true" t="shared" si="0" ref="J4:J11">H4+I4</f>
        <v>686638</v>
      </c>
      <c r="K4" s="42">
        <f aca="true" t="shared" si="1" ref="K4:K9">J4/$J$9</f>
        <v>0.9032749468865312</v>
      </c>
    </row>
    <row r="5" spans="2:11" s="38" customFormat="1" ht="19.5" customHeight="1">
      <c r="B5" s="94"/>
      <c r="C5" s="40" t="s">
        <v>208</v>
      </c>
      <c r="D5" s="41">
        <f>SUMIF('水洗化人口等'!$A$7:$C$85,$A$1,'水洗化人口等'!$H$7:$H$85)</f>
        <v>2354</v>
      </c>
      <c r="F5" s="102"/>
      <c r="G5" s="40" t="s">
        <v>209</v>
      </c>
      <c r="H5" s="41">
        <f>SUMIF('し尿処理の状況'!$A$7:$C$85,$A$1,'し尿処理の状況'!$Q$7:$Q$85)</f>
        <v>0</v>
      </c>
      <c r="I5" s="41">
        <f>SUMIF('し尿処理の状況'!$A$7:$C$85,$A$1,'し尿処理の状況'!$W$7:$W$85)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210</v>
      </c>
      <c r="D6" s="44">
        <f>SUM(D4:D5)</f>
        <v>438530</v>
      </c>
      <c r="F6" s="102"/>
      <c r="G6" s="40" t="s">
        <v>211</v>
      </c>
      <c r="H6" s="41">
        <f>SUMIF('し尿処理の状況'!$A$7:$C$85,$A$1,'し尿処理の状況'!$R$7:$R$85)</f>
        <v>6301</v>
      </c>
      <c r="I6" s="41">
        <f>SUMIF('し尿処理の状況'!$A$7:$C$85,$A$1,'し尿処理の状況'!$X$7:$X$85)</f>
        <v>42598</v>
      </c>
      <c r="J6" s="41">
        <f t="shared" si="0"/>
        <v>48899</v>
      </c>
      <c r="K6" s="42">
        <f t="shared" si="1"/>
        <v>0.06432682378167898</v>
      </c>
    </row>
    <row r="7" spans="2:11" s="38" customFormat="1" ht="19.5" customHeight="1">
      <c r="B7" s="96" t="s">
        <v>212</v>
      </c>
      <c r="C7" s="45" t="s">
        <v>213</v>
      </c>
      <c r="D7" s="41">
        <f>SUMIF('水洗化人口等'!$A$7:$C$85,$A$1,'水洗化人口等'!$K$7:$K$85)</f>
        <v>590535</v>
      </c>
      <c r="F7" s="102"/>
      <c r="G7" s="40" t="s">
        <v>214</v>
      </c>
      <c r="H7" s="41">
        <f>SUMIF('し尿処理の状況'!$A$7:$C$85,$A$1,'し尿処理の状況'!$S$7:$S$85)</f>
        <v>14528</v>
      </c>
      <c r="I7" s="41">
        <f>SUMIF('し尿処理の状況'!$A$7:$C$85,$A$1,'し尿処理の状況'!$Y$7:$Y$85)</f>
        <v>8993</v>
      </c>
      <c r="J7" s="41">
        <f t="shared" si="0"/>
        <v>23521</v>
      </c>
      <c r="K7" s="42">
        <f t="shared" si="1"/>
        <v>0.030941966546736564</v>
      </c>
    </row>
    <row r="8" spans="2:11" s="38" customFormat="1" ht="19.5" customHeight="1">
      <c r="B8" s="97"/>
      <c r="C8" s="40" t="s">
        <v>215</v>
      </c>
      <c r="D8" s="41">
        <f>SUMIF('水洗化人口等'!$A$7:$C$85,$A$1,'水洗化人口等'!$M$7:$M$85)</f>
        <v>3437</v>
      </c>
      <c r="F8" s="102"/>
      <c r="G8" s="40" t="s">
        <v>216</v>
      </c>
      <c r="H8" s="41">
        <f>SUMIF('し尿処理の状況'!$A$7:$C$85,$A$1,'し尿処理の状況'!$T$7:$T$85)</f>
        <v>336</v>
      </c>
      <c r="I8" s="41">
        <f>SUMIF('し尿処理の状況'!$A$7:$C$85,$A$1,'し尿処理の状況'!$Z$7:$Z$85)</f>
        <v>771</v>
      </c>
      <c r="J8" s="41">
        <f t="shared" si="0"/>
        <v>1107</v>
      </c>
      <c r="K8" s="42">
        <f t="shared" si="1"/>
        <v>0.0014562627850532451</v>
      </c>
    </row>
    <row r="9" spans="2:11" s="38" customFormat="1" ht="19.5" customHeight="1">
      <c r="B9" s="97"/>
      <c r="C9" s="40" t="s">
        <v>217</v>
      </c>
      <c r="D9" s="41">
        <f>SUMIF('水洗化人口等'!$A$7:$C$85,$A$1,'水洗化人口等'!$O$7:$O$85)</f>
        <v>749796</v>
      </c>
      <c r="F9" s="102"/>
      <c r="G9" s="40" t="s">
        <v>210</v>
      </c>
      <c r="H9" s="41">
        <f>SUM(H4:H8)</f>
        <v>292554</v>
      </c>
      <c r="I9" s="41">
        <f>SUM(I4:I8)</f>
        <v>467611</v>
      </c>
      <c r="J9" s="41">
        <f t="shared" si="0"/>
        <v>760165</v>
      </c>
      <c r="K9" s="42">
        <f t="shared" si="1"/>
        <v>1</v>
      </c>
    </row>
    <row r="10" spans="2:10" s="38" customFormat="1" ht="19.5" customHeight="1">
      <c r="B10" s="98"/>
      <c r="C10" s="43" t="s">
        <v>210</v>
      </c>
      <c r="D10" s="44">
        <f>SUM(D7:D9)</f>
        <v>1343768</v>
      </c>
      <c r="F10" s="91" t="s">
        <v>218</v>
      </c>
      <c r="G10" s="91"/>
      <c r="H10" s="41">
        <f>SUMIF('し尿処理の状況'!$A$7:$C$85,$A$1,'し尿処理の状況'!$AB$7:$AB$85)</f>
        <v>1511</v>
      </c>
      <c r="I10" s="41">
        <f>SUMIF('し尿処理の状況'!$A$7:$C$85,$A$1,'し尿処理の状況'!$AC$7:$AC$85)</f>
        <v>0</v>
      </c>
      <c r="J10" s="41">
        <f t="shared" si="0"/>
        <v>1511</v>
      </c>
    </row>
    <row r="11" spans="2:10" s="38" customFormat="1" ht="19.5" customHeight="1">
      <c r="B11" s="99" t="s">
        <v>219</v>
      </c>
      <c r="C11" s="100"/>
      <c r="D11" s="44">
        <f>D6+D10</f>
        <v>1782298</v>
      </c>
      <c r="F11" s="91" t="s">
        <v>191</v>
      </c>
      <c r="G11" s="91"/>
      <c r="H11" s="41">
        <f>H9+H10</f>
        <v>294065</v>
      </c>
      <c r="I11" s="41">
        <f>I9+I10</f>
        <v>467611</v>
      </c>
      <c r="J11" s="41">
        <f t="shared" si="0"/>
        <v>761676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220</v>
      </c>
      <c r="J13" s="37" t="s">
        <v>199</v>
      </c>
    </row>
    <row r="14" spans="3:10" s="38" customFormat="1" ht="19.5" customHeight="1">
      <c r="C14" s="41">
        <f>SUMIF('水洗化人口等'!$A$7:$C$85,$A$1,'水洗化人口等'!$P$7:$P$85)</f>
        <v>351839</v>
      </c>
      <c r="D14" s="38" t="s">
        <v>221</v>
      </c>
      <c r="F14" s="91" t="s">
        <v>222</v>
      </c>
      <c r="G14" s="91"/>
      <c r="H14" s="39" t="s">
        <v>201</v>
      </c>
      <c r="I14" s="39" t="s">
        <v>202</v>
      </c>
      <c r="J14" s="39" t="s">
        <v>191</v>
      </c>
    </row>
    <row r="15" spans="6:10" s="38" customFormat="1" ht="15.75" customHeight="1">
      <c r="F15" s="91" t="s">
        <v>223</v>
      </c>
      <c r="G15" s="91"/>
      <c r="H15" s="41">
        <f>SUMIF('し尿処理の状況'!$A$7:$C$85,$A$1,'し尿処理の状況'!$F$7:$F$85)</f>
        <v>14438</v>
      </c>
      <c r="I15" s="41">
        <f>SUMIF('し尿処理の状況'!$A$7:$C$85,$A$1,'し尿処理の状況'!$G$7:$G$85)</f>
        <v>5677</v>
      </c>
      <c r="J15" s="41">
        <f>H15+I15</f>
        <v>20115</v>
      </c>
    </row>
    <row r="16" spans="3:10" s="38" customFormat="1" ht="15.75" customHeight="1">
      <c r="C16" s="38" t="s">
        <v>224</v>
      </c>
      <c r="D16" s="49">
        <f>D10/D11</f>
        <v>0.7539524815715442</v>
      </c>
      <c r="F16" s="91" t="s">
        <v>225</v>
      </c>
      <c r="G16" s="91"/>
      <c r="H16" s="41">
        <f>SUMIF('し尿処理の状況'!$A$7:$C$85,$A$1,'し尿処理の状況'!$I$7:$I$85)</f>
        <v>22897</v>
      </c>
      <c r="I16" s="41">
        <f>SUMIF('し尿処理の状況'!$A$7:$C$85,$A$1,'し尿処理の状況'!$J$7:$J$85)</f>
        <v>835</v>
      </c>
      <c r="J16" s="41">
        <f>H16+I16</f>
        <v>23732</v>
      </c>
    </row>
    <row r="17" spans="3:10" s="38" customFormat="1" ht="15.75" customHeight="1">
      <c r="C17" s="38" t="s">
        <v>226</v>
      </c>
      <c r="D17" s="49">
        <f>D6/D11</f>
        <v>0.24604751842845585</v>
      </c>
      <c r="F17" s="91" t="s">
        <v>227</v>
      </c>
      <c r="G17" s="91"/>
      <c r="H17" s="41">
        <f>SUMIF('し尿処理の状況'!$A$7:$C$85,$A$1,'し尿処理の状況'!$L$7:$L$85)</f>
        <v>250954</v>
      </c>
      <c r="I17" s="41">
        <f>SUMIF('し尿処理の状況'!$A$7:$C$85,$A$1,'し尿処理の状況'!$M$7:$M$85)</f>
        <v>459855</v>
      </c>
      <c r="J17" s="41">
        <f>H17+I17</f>
        <v>710809</v>
      </c>
    </row>
    <row r="18" spans="3:10" s="38" customFormat="1" ht="15.75" customHeight="1">
      <c r="C18" s="50" t="s">
        <v>228</v>
      </c>
      <c r="D18" s="49">
        <f>D7/D11</f>
        <v>0.33133348070861324</v>
      </c>
      <c r="F18" s="91" t="s">
        <v>191</v>
      </c>
      <c r="G18" s="91"/>
      <c r="H18" s="41">
        <f>SUM(H15:H17)</f>
        <v>288289</v>
      </c>
      <c r="I18" s="41">
        <f>SUM(I15:I17)</f>
        <v>466367</v>
      </c>
      <c r="J18" s="41">
        <f>SUM(J15:J17)</f>
        <v>754656</v>
      </c>
    </row>
    <row r="19" spans="3:10" ht="15.75" customHeight="1">
      <c r="C19" s="36" t="s">
        <v>229</v>
      </c>
      <c r="D19" s="49">
        <f>(D8+D9)/D11</f>
        <v>0.4226190008629309</v>
      </c>
      <c r="J19" s="51"/>
    </row>
    <row r="20" spans="3:10" ht="15.75" customHeight="1">
      <c r="C20" s="36" t="s">
        <v>230</v>
      </c>
      <c r="D20" s="49">
        <f>C14/D11</f>
        <v>0.19740750424452028</v>
      </c>
      <c r="J20" s="52"/>
    </row>
    <row r="21" spans="3:10" ht="15.75" customHeight="1">
      <c r="C21" s="36" t="s">
        <v>231</v>
      </c>
      <c r="D21" s="49">
        <f>D4/D6</f>
        <v>0.9946320662212391</v>
      </c>
      <c r="F21" s="53"/>
      <c r="J21" s="52"/>
    </row>
    <row r="22" spans="3:10" ht="15.75" customHeight="1">
      <c r="C22" s="36" t="s">
        <v>232</v>
      </c>
      <c r="D22" s="49">
        <f>D5/D6</f>
        <v>0.0053679337787608606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2006-06-30T04:39:51Z</dcterms:modified>
  <cp:category/>
  <cp:version/>
  <cp:contentType/>
  <cp:contentStatus/>
</cp:coreProperties>
</file>