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'し尿処理の状況'!$A$2:$AC$35</definedName>
    <definedName name="_xlnm.Print_Area" localSheetId="0">'水洗化人口等'!$A$2:$U$35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<sst xmlns="http://schemas.openxmlformats.org/spreadsheetml/2006/main" count="346" uniqueCount="142">
  <si>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</si>
  <si>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</si>
  <si>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</si>
  <si>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</si>
  <si>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</si>
  <si>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</si>
  <si>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</si>
  <si>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</si>
  <si>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</si>
  <si>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</si>
  <si>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</si>
  <si>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</si>
  <si>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</si>
  <si>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</si>
  <si>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</si>
  <si>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</si>
  <si>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</si>
  <si>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</si>
  <si>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</si>
  <si>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</si>
  <si>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</si>
  <si>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</si>
  <si>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</si>
  <si>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</si>
  <si>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</si>
  <si>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</si>
  <si>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</si>
  <si>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大分県</t>
  </si>
  <si>
    <t>庄内町</t>
  </si>
  <si>
    <t>大分県合計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</si>
  <si>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</si>
  <si>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</si>
  <si>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</si>
  <si>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</si>
  <si>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</si>
  <si>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</si>
  <si>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</si>
  <si>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</si>
  <si>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</si>
  <si>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</si>
  <si>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</si>
  <si>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</si>
  <si>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</si>
  <si>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</si>
  <si>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</si>
  <si>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</si>
  <si>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</si>
  <si>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</si>
  <si>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</si>
  <si>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</si>
  <si>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</si>
  <si>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</si>
  <si>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</si>
  <si>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</si>
  <si>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</si>
  <si>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</si>
  <si>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</si>
  <si>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</si>
  <si>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</si>
  <si>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</si>
  <si>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</si>
  <si>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</si>
  <si>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</si>
  <si>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</si>
  <si>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</si>
  <si>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</si>
  <si>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</si>
  <si>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</si>
  <si>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44362</t>
  </si>
  <si>
    <t>挾間町</t>
  </si>
  <si>
    <t>44363</t>
  </si>
  <si>
    <t>44364</t>
  </si>
  <si>
    <t>湯布院町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</si>
  <si>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</si>
  <si>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</si>
  <si>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</si>
  <si>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</si>
  <si>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</si>
  <si>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</si>
  <si>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</si>
  <si>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</si>
  <si>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</si>
  <si>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</si>
  <si>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</si>
  <si>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</si>
  <si>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</si>
  <si>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</si>
  <si>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</si>
  <si>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</si>
  <si>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</si>
  <si>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</si>
  <si>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</si>
  <si>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</si>
  <si>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</si>
  <si>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</si>
  <si>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</si>
  <si>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</si>
  <si>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</si>
  <si>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</si>
  <si>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</si>
  <si>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</si>
  <si>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</si>
  <si>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</si>
  <si>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</si>
  <si>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</si>
  <si>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</si>
  <si>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</si>
  <si>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</si>
  <si>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</si>
  <si>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</si>
  <si>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</si>
  <si>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</si>
  <si>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</si>
  <si>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</si>
  <si>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</si>
  <si>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</si>
  <si>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</si>
  <si>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</si>
  <si>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</si>
  <si>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</si>
  <si>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</si>
  <si>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</si>
  <si>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</si>
  <si>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</si>
  <si>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</si>
  <si>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</si>
  <si>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</si>
  <si>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</si>
  <si>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</si>
  <si>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</si>
  <si>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</si>
  <si>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</si>
  <si>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</si>
  <si>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</si>
  <si>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</si>
  <si>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</si>
  <si>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</si>
  <si>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</si>
  <si>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44212</t>
  </si>
  <si>
    <t>豊後大野市</t>
  </si>
  <si>
    <t>国見町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</si>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</sst>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3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92</v>
      </c>
      <c r="B2" s="65" t="s">
        <v>1</v>
      </c>
      <c r="C2" s="68" t="s">
        <v>2</v>
      </c>
      <c r="D2" s="5" t="s">
        <v>93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94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95</v>
      </c>
      <c r="F3" s="20"/>
      <c r="G3" s="20"/>
      <c r="H3" s="23"/>
      <c r="I3" s="7" t="s">
        <v>3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96</v>
      </c>
      <c r="F4" s="77" t="s">
        <v>4</v>
      </c>
      <c r="G4" s="77" t="s">
        <v>5</v>
      </c>
      <c r="H4" s="77" t="s">
        <v>6</v>
      </c>
      <c r="I4" s="6" t="s">
        <v>96</v>
      </c>
      <c r="J4" s="77" t="s">
        <v>7</v>
      </c>
      <c r="K4" s="77" t="s">
        <v>8</v>
      </c>
      <c r="L4" s="77" t="s">
        <v>9</v>
      </c>
      <c r="M4" s="77" t="s">
        <v>10</v>
      </c>
      <c r="N4" s="77" t="s">
        <v>11</v>
      </c>
      <c r="O4" s="81" t="s">
        <v>12</v>
      </c>
      <c r="P4" s="8"/>
      <c r="Q4" s="77" t="s">
        <v>13</v>
      </c>
      <c r="R4" s="77" t="s">
        <v>97</v>
      </c>
      <c r="S4" s="77" t="s">
        <v>98</v>
      </c>
      <c r="T4" s="79" t="s">
        <v>99</v>
      </c>
      <c r="U4" s="79" t="s">
        <v>100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101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102</v>
      </c>
      <c r="E6" s="10" t="s">
        <v>102</v>
      </c>
      <c r="F6" s="11" t="s">
        <v>14</v>
      </c>
      <c r="G6" s="10" t="s">
        <v>102</v>
      </c>
      <c r="H6" s="10" t="s">
        <v>102</v>
      </c>
      <c r="I6" s="10" t="s">
        <v>102</v>
      </c>
      <c r="J6" s="11" t="s">
        <v>14</v>
      </c>
      <c r="K6" s="10" t="s">
        <v>102</v>
      </c>
      <c r="L6" s="11" t="s">
        <v>14</v>
      </c>
      <c r="M6" s="10" t="s">
        <v>102</v>
      </c>
      <c r="N6" s="11" t="s">
        <v>14</v>
      </c>
      <c r="O6" s="10" t="s">
        <v>102</v>
      </c>
      <c r="P6" s="10" t="s">
        <v>102</v>
      </c>
      <c r="Q6" s="11" t="s">
        <v>14</v>
      </c>
      <c r="R6" s="83"/>
      <c r="S6" s="83"/>
      <c r="T6" s="83"/>
      <c r="U6" s="80"/>
    </row>
    <row r="7" spans="1:21" ht="13.5">
      <c r="A7" s="54" t="s">
        <v>30</v>
      </c>
      <c r="B7" s="54" t="s">
        <v>31</v>
      </c>
      <c r="C7" s="55" t="s">
        <v>32</v>
      </c>
      <c r="D7" s="31">
        <f aca="true" t="shared" si="0" ref="D7:D34">E7+I7</f>
        <v>442591</v>
      </c>
      <c r="E7" s="32">
        <f aca="true" t="shared" si="1" ref="E7:E34">G7+H7</f>
        <v>22916</v>
      </c>
      <c r="F7" s="33">
        <f aca="true" t="shared" si="2" ref="F7:F34">E7/D7*100</f>
        <v>5.177692271193947</v>
      </c>
      <c r="G7" s="31">
        <v>22835</v>
      </c>
      <c r="H7" s="31">
        <v>81</v>
      </c>
      <c r="I7" s="32">
        <f aca="true" t="shared" si="3" ref="I7:I34">K7+M7+O7</f>
        <v>419675</v>
      </c>
      <c r="J7" s="33">
        <f aca="true" t="shared" si="4" ref="J7:J34">I7/D7*100</f>
        <v>94.82230772880605</v>
      </c>
      <c r="K7" s="31">
        <v>198001</v>
      </c>
      <c r="L7" s="33">
        <f aca="true" t="shared" si="5" ref="L7:L34">K7/D7*100</f>
        <v>44.73678859262841</v>
      </c>
      <c r="M7" s="31">
        <v>0</v>
      </c>
      <c r="N7" s="33">
        <f aca="true" t="shared" si="6" ref="N7:N34">M7/D7*100</f>
        <v>0</v>
      </c>
      <c r="O7" s="31">
        <v>221674</v>
      </c>
      <c r="P7" s="31">
        <v>79241</v>
      </c>
      <c r="Q7" s="33">
        <f aca="true" t="shared" si="7" ref="Q7:Q34">O7/D7*100</f>
        <v>50.085519136177645</v>
      </c>
      <c r="R7" s="31" t="s">
        <v>141</v>
      </c>
      <c r="S7" s="31"/>
      <c r="T7" s="31"/>
      <c r="U7" s="31"/>
    </row>
    <row r="8" spans="1:21" ht="13.5">
      <c r="A8" s="54" t="s">
        <v>30</v>
      </c>
      <c r="B8" s="54" t="s">
        <v>33</v>
      </c>
      <c r="C8" s="55" t="s">
        <v>34</v>
      </c>
      <c r="D8" s="31">
        <f t="shared" si="0"/>
        <v>123598</v>
      </c>
      <c r="E8" s="32">
        <f t="shared" si="1"/>
        <v>390</v>
      </c>
      <c r="F8" s="33">
        <f t="shared" si="2"/>
        <v>0.3155390863929837</v>
      </c>
      <c r="G8" s="31">
        <v>390</v>
      </c>
      <c r="H8" s="31">
        <v>0</v>
      </c>
      <c r="I8" s="32">
        <f t="shared" si="3"/>
        <v>123208</v>
      </c>
      <c r="J8" s="33">
        <f t="shared" si="4"/>
        <v>99.68446091360703</v>
      </c>
      <c r="K8" s="31">
        <v>61612</v>
      </c>
      <c r="L8" s="33">
        <f t="shared" si="5"/>
        <v>49.848703053447466</v>
      </c>
      <c r="M8" s="31">
        <v>0</v>
      </c>
      <c r="N8" s="33">
        <f t="shared" si="6"/>
        <v>0</v>
      </c>
      <c r="O8" s="31">
        <v>61596</v>
      </c>
      <c r="P8" s="31">
        <v>16056</v>
      </c>
      <c r="Q8" s="33">
        <f t="shared" si="7"/>
        <v>49.83575786015955</v>
      </c>
      <c r="R8" s="31" t="s">
        <v>141</v>
      </c>
      <c r="S8" s="31"/>
      <c r="T8" s="31"/>
      <c r="U8" s="31"/>
    </row>
    <row r="9" spans="1:21" ht="13.5">
      <c r="A9" s="54" t="s">
        <v>30</v>
      </c>
      <c r="B9" s="54" t="s">
        <v>35</v>
      </c>
      <c r="C9" s="55" t="s">
        <v>36</v>
      </c>
      <c r="D9" s="31">
        <f t="shared" si="0"/>
        <v>85608</v>
      </c>
      <c r="E9" s="32">
        <f t="shared" si="1"/>
        <v>40752</v>
      </c>
      <c r="F9" s="33">
        <f t="shared" si="2"/>
        <v>47.60302775441548</v>
      </c>
      <c r="G9" s="31">
        <v>38105</v>
      </c>
      <c r="H9" s="31">
        <v>2647</v>
      </c>
      <c r="I9" s="32">
        <f t="shared" si="3"/>
        <v>44856</v>
      </c>
      <c r="J9" s="33">
        <f t="shared" si="4"/>
        <v>52.39697224558453</v>
      </c>
      <c r="K9" s="31">
        <v>20112</v>
      </c>
      <c r="L9" s="33">
        <f t="shared" si="5"/>
        <v>23.49313148303897</v>
      </c>
      <c r="M9" s="31">
        <v>0</v>
      </c>
      <c r="N9" s="33">
        <f t="shared" si="6"/>
        <v>0</v>
      </c>
      <c r="O9" s="31">
        <v>24744</v>
      </c>
      <c r="P9" s="31">
        <v>18397</v>
      </c>
      <c r="Q9" s="33">
        <f t="shared" si="7"/>
        <v>28.903840762545556</v>
      </c>
      <c r="R9" s="31" t="s">
        <v>141</v>
      </c>
      <c r="S9" s="31"/>
      <c r="T9" s="31"/>
      <c r="U9" s="31"/>
    </row>
    <row r="10" spans="1:21" ht="13.5">
      <c r="A10" s="54" t="s">
        <v>30</v>
      </c>
      <c r="B10" s="54" t="s">
        <v>37</v>
      </c>
      <c r="C10" s="55" t="s">
        <v>38</v>
      </c>
      <c r="D10" s="31">
        <f t="shared" si="0"/>
        <v>76652</v>
      </c>
      <c r="E10" s="32">
        <f t="shared" si="1"/>
        <v>22794</v>
      </c>
      <c r="F10" s="33">
        <f t="shared" si="2"/>
        <v>29.73699316390962</v>
      </c>
      <c r="G10" s="31">
        <v>20651</v>
      </c>
      <c r="H10" s="31">
        <v>2143</v>
      </c>
      <c r="I10" s="32">
        <f t="shared" si="3"/>
        <v>53858</v>
      </c>
      <c r="J10" s="33">
        <f t="shared" si="4"/>
        <v>70.26300683609038</v>
      </c>
      <c r="K10" s="31">
        <v>36822</v>
      </c>
      <c r="L10" s="33">
        <f t="shared" si="5"/>
        <v>48.03788550853207</v>
      </c>
      <c r="M10" s="31">
        <v>89</v>
      </c>
      <c r="N10" s="33">
        <f t="shared" si="6"/>
        <v>0.11610916871053593</v>
      </c>
      <c r="O10" s="31">
        <v>16947</v>
      </c>
      <c r="P10" s="31">
        <v>10525</v>
      </c>
      <c r="Q10" s="33">
        <f t="shared" si="7"/>
        <v>22.10901215884778</v>
      </c>
      <c r="R10" s="31" t="s">
        <v>141</v>
      </c>
      <c r="S10" s="31"/>
      <c r="T10" s="31"/>
      <c r="U10" s="31"/>
    </row>
    <row r="11" spans="1:21" ht="13.5">
      <c r="A11" s="54" t="s">
        <v>30</v>
      </c>
      <c r="B11" s="54" t="s">
        <v>39</v>
      </c>
      <c r="C11" s="55" t="s">
        <v>40</v>
      </c>
      <c r="D11" s="31">
        <f t="shared" si="0"/>
        <v>84728</v>
      </c>
      <c r="E11" s="32">
        <f t="shared" si="1"/>
        <v>25305</v>
      </c>
      <c r="F11" s="33">
        <f t="shared" si="2"/>
        <v>29.866159947124913</v>
      </c>
      <c r="G11" s="31">
        <v>25305</v>
      </c>
      <c r="H11" s="31">
        <v>0</v>
      </c>
      <c r="I11" s="32">
        <f t="shared" si="3"/>
        <v>59423</v>
      </c>
      <c r="J11" s="33">
        <f t="shared" si="4"/>
        <v>70.13384005287509</v>
      </c>
      <c r="K11" s="31">
        <v>17046</v>
      </c>
      <c r="L11" s="33">
        <f t="shared" si="5"/>
        <v>20.118496836937023</v>
      </c>
      <c r="M11" s="31">
        <v>0</v>
      </c>
      <c r="N11" s="33">
        <f t="shared" si="6"/>
        <v>0</v>
      </c>
      <c r="O11" s="31">
        <v>42377</v>
      </c>
      <c r="P11" s="31">
        <v>23031</v>
      </c>
      <c r="Q11" s="33">
        <f t="shared" si="7"/>
        <v>50.01534321593806</v>
      </c>
      <c r="R11" s="31" t="s">
        <v>141</v>
      </c>
      <c r="S11" s="31"/>
      <c r="T11" s="31"/>
      <c r="U11" s="31"/>
    </row>
    <row r="12" spans="1:21" ht="13.5">
      <c r="A12" s="54" t="s">
        <v>30</v>
      </c>
      <c r="B12" s="54" t="s">
        <v>41</v>
      </c>
      <c r="C12" s="55" t="s">
        <v>42</v>
      </c>
      <c r="D12" s="31">
        <f t="shared" si="0"/>
        <v>45713</v>
      </c>
      <c r="E12" s="32">
        <f t="shared" si="1"/>
        <v>9363</v>
      </c>
      <c r="F12" s="33">
        <f t="shared" si="2"/>
        <v>20.482138560147003</v>
      </c>
      <c r="G12" s="31">
        <v>8290</v>
      </c>
      <c r="H12" s="31">
        <v>1073</v>
      </c>
      <c r="I12" s="32">
        <f t="shared" si="3"/>
        <v>36350</v>
      </c>
      <c r="J12" s="33">
        <f t="shared" si="4"/>
        <v>79.517861439853</v>
      </c>
      <c r="K12" s="31">
        <v>13638</v>
      </c>
      <c r="L12" s="33">
        <f t="shared" si="5"/>
        <v>29.833964080239756</v>
      </c>
      <c r="M12" s="31">
        <v>0</v>
      </c>
      <c r="N12" s="33">
        <f t="shared" si="6"/>
        <v>0</v>
      </c>
      <c r="O12" s="31">
        <v>22712</v>
      </c>
      <c r="P12" s="31">
        <v>4606</v>
      </c>
      <c r="Q12" s="33">
        <f t="shared" si="7"/>
        <v>49.68389735961324</v>
      </c>
      <c r="R12" s="31"/>
      <c r="S12" s="31" t="s">
        <v>141</v>
      </c>
      <c r="T12" s="31"/>
      <c r="U12" s="31"/>
    </row>
    <row r="13" spans="1:21" ht="13.5">
      <c r="A13" s="54" t="s">
        <v>30</v>
      </c>
      <c r="B13" s="54" t="s">
        <v>43</v>
      </c>
      <c r="C13" s="55" t="s">
        <v>44</v>
      </c>
      <c r="D13" s="31">
        <f t="shared" si="0"/>
        <v>22982</v>
      </c>
      <c r="E13" s="32">
        <f t="shared" si="1"/>
        <v>4968</v>
      </c>
      <c r="F13" s="33">
        <f t="shared" si="2"/>
        <v>21.61691758767731</v>
      </c>
      <c r="G13" s="31">
        <v>4968</v>
      </c>
      <c r="H13" s="31">
        <v>0</v>
      </c>
      <c r="I13" s="32">
        <f t="shared" si="3"/>
        <v>18014</v>
      </c>
      <c r="J13" s="33">
        <f t="shared" si="4"/>
        <v>78.3830824123227</v>
      </c>
      <c r="K13" s="31">
        <v>6051</v>
      </c>
      <c r="L13" s="33">
        <f t="shared" si="5"/>
        <v>26.329301192237402</v>
      </c>
      <c r="M13" s="31">
        <v>0</v>
      </c>
      <c r="N13" s="33">
        <f t="shared" si="6"/>
        <v>0</v>
      </c>
      <c r="O13" s="31">
        <v>11963</v>
      </c>
      <c r="P13" s="31">
        <v>815</v>
      </c>
      <c r="Q13" s="33">
        <f t="shared" si="7"/>
        <v>52.053781220085284</v>
      </c>
      <c r="R13" s="31" t="s">
        <v>141</v>
      </c>
      <c r="S13" s="31"/>
      <c r="T13" s="31"/>
      <c r="U13" s="31"/>
    </row>
    <row r="14" spans="1:21" ht="13.5">
      <c r="A14" s="54" t="s">
        <v>30</v>
      </c>
      <c r="B14" s="54" t="s">
        <v>45</v>
      </c>
      <c r="C14" s="55" t="s">
        <v>46</v>
      </c>
      <c r="D14" s="31">
        <f t="shared" si="0"/>
        <v>16881</v>
      </c>
      <c r="E14" s="32">
        <f t="shared" si="1"/>
        <v>4468</v>
      </c>
      <c r="F14" s="33">
        <f t="shared" si="2"/>
        <v>26.467626325454653</v>
      </c>
      <c r="G14" s="31">
        <v>4349</v>
      </c>
      <c r="H14" s="31">
        <v>119</v>
      </c>
      <c r="I14" s="32">
        <f t="shared" si="3"/>
        <v>12413</v>
      </c>
      <c r="J14" s="33">
        <f t="shared" si="4"/>
        <v>73.53237367454535</v>
      </c>
      <c r="K14" s="31">
        <v>0</v>
      </c>
      <c r="L14" s="33">
        <f t="shared" si="5"/>
        <v>0</v>
      </c>
      <c r="M14" s="31">
        <v>1200</v>
      </c>
      <c r="N14" s="33">
        <f t="shared" si="6"/>
        <v>7.108583614714768</v>
      </c>
      <c r="O14" s="31">
        <v>11213</v>
      </c>
      <c r="P14" s="31">
        <v>3672</v>
      </c>
      <c r="Q14" s="33">
        <f t="shared" si="7"/>
        <v>66.42379005983058</v>
      </c>
      <c r="R14" s="31" t="s">
        <v>141</v>
      </c>
      <c r="S14" s="31"/>
      <c r="T14" s="31"/>
      <c r="U14" s="31"/>
    </row>
    <row r="15" spans="1:21" ht="13.5">
      <c r="A15" s="54" t="s">
        <v>30</v>
      </c>
      <c r="B15" s="54" t="s">
        <v>47</v>
      </c>
      <c r="C15" s="55" t="s">
        <v>48</v>
      </c>
      <c r="D15" s="31">
        <f t="shared" si="0"/>
        <v>26151</v>
      </c>
      <c r="E15" s="32">
        <f t="shared" si="1"/>
        <v>12014</v>
      </c>
      <c r="F15" s="33">
        <f t="shared" si="2"/>
        <v>45.94088180184314</v>
      </c>
      <c r="G15" s="31">
        <v>10488</v>
      </c>
      <c r="H15" s="31">
        <v>1526</v>
      </c>
      <c r="I15" s="32">
        <f t="shared" si="3"/>
        <v>14137</v>
      </c>
      <c r="J15" s="33">
        <f t="shared" si="4"/>
        <v>54.05911819815687</v>
      </c>
      <c r="K15" s="31">
        <v>4866</v>
      </c>
      <c r="L15" s="33">
        <f t="shared" si="5"/>
        <v>18.607319031776985</v>
      </c>
      <c r="M15" s="31">
        <v>0</v>
      </c>
      <c r="N15" s="33">
        <f t="shared" si="6"/>
        <v>0</v>
      </c>
      <c r="O15" s="31">
        <v>9271</v>
      </c>
      <c r="P15" s="31">
        <v>4691</v>
      </c>
      <c r="Q15" s="33">
        <f t="shared" si="7"/>
        <v>35.45179916637987</v>
      </c>
      <c r="R15" s="31" t="s">
        <v>141</v>
      </c>
      <c r="S15" s="31"/>
      <c r="T15" s="31"/>
      <c r="U15" s="31"/>
    </row>
    <row r="16" spans="1:21" ht="13.5">
      <c r="A16" s="54" t="s">
        <v>30</v>
      </c>
      <c r="B16" s="54" t="s">
        <v>49</v>
      </c>
      <c r="C16" s="55" t="s">
        <v>50</v>
      </c>
      <c r="D16" s="31">
        <f t="shared" si="0"/>
        <v>23206</v>
      </c>
      <c r="E16" s="32">
        <f t="shared" si="1"/>
        <v>9506</v>
      </c>
      <c r="F16" s="33">
        <f t="shared" si="2"/>
        <v>40.963543911057485</v>
      </c>
      <c r="G16" s="31">
        <v>9350</v>
      </c>
      <c r="H16" s="31">
        <v>156</v>
      </c>
      <c r="I16" s="32">
        <f t="shared" si="3"/>
        <v>13700</v>
      </c>
      <c r="J16" s="33">
        <f t="shared" si="4"/>
        <v>59.036456088942515</v>
      </c>
      <c r="K16" s="31">
        <v>1975</v>
      </c>
      <c r="L16" s="33">
        <f t="shared" si="5"/>
        <v>8.510729983624925</v>
      </c>
      <c r="M16" s="31">
        <v>0</v>
      </c>
      <c r="N16" s="33">
        <f t="shared" si="6"/>
        <v>0</v>
      </c>
      <c r="O16" s="31">
        <v>11725</v>
      </c>
      <c r="P16" s="31">
        <v>4377</v>
      </c>
      <c r="Q16" s="33">
        <f t="shared" si="7"/>
        <v>50.525726105317595</v>
      </c>
      <c r="R16" s="31" t="s">
        <v>141</v>
      </c>
      <c r="S16" s="31"/>
      <c r="T16" s="31"/>
      <c r="U16" s="31"/>
    </row>
    <row r="17" spans="1:21" ht="13.5">
      <c r="A17" s="54" t="s">
        <v>30</v>
      </c>
      <c r="B17" s="54" t="s">
        <v>51</v>
      </c>
      <c r="C17" s="55" t="s">
        <v>52</v>
      </c>
      <c r="D17" s="31">
        <f t="shared" si="0"/>
        <v>63575</v>
      </c>
      <c r="E17" s="32">
        <f t="shared" si="1"/>
        <v>23961</v>
      </c>
      <c r="F17" s="33">
        <f t="shared" si="2"/>
        <v>37.68934329532049</v>
      </c>
      <c r="G17" s="31">
        <v>22168</v>
      </c>
      <c r="H17" s="31">
        <v>1793</v>
      </c>
      <c r="I17" s="32">
        <f t="shared" si="3"/>
        <v>39614</v>
      </c>
      <c r="J17" s="33">
        <f t="shared" si="4"/>
        <v>62.31065670467951</v>
      </c>
      <c r="K17" s="31">
        <v>8626</v>
      </c>
      <c r="L17" s="33">
        <f t="shared" si="5"/>
        <v>13.568226504128983</v>
      </c>
      <c r="M17" s="31">
        <v>0</v>
      </c>
      <c r="N17" s="33">
        <f t="shared" si="6"/>
        <v>0</v>
      </c>
      <c r="O17" s="31">
        <v>30988</v>
      </c>
      <c r="P17" s="31">
        <v>15171</v>
      </c>
      <c r="Q17" s="33">
        <f t="shared" si="7"/>
        <v>48.74243020055053</v>
      </c>
      <c r="R17" s="31"/>
      <c r="S17" s="31" t="s">
        <v>141</v>
      </c>
      <c r="T17" s="31"/>
      <c r="U17" s="31"/>
    </row>
    <row r="18" spans="1:21" ht="13.5">
      <c r="A18" s="54" t="s">
        <v>30</v>
      </c>
      <c r="B18" s="54" t="s">
        <v>138</v>
      </c>
      <c r="C18" s="55" t="s">
        <v>139</v>
      </c>
      <c r="D18" s="31">
        <f t="shared" si="0"/>
        <v>43620</v>
      </c>
      <c r="E18" s="32">
        <f t="shared" si="1"/>
        <v>13165</v>
      </c>
      <c r="F18" s="33">
        <f t="shared" si="2"/>
        <v>30.1811095827602</v>
      </c>
      <c r="G18" s="31">
        <v>9570</v>
      </c>
      <c r="H18" s="31">
        <v>3595</v>
      </c>
      <c r="I18" s="32">
        <f t="shared" si="3"/>
        <v>30455</v>
      </c>
      <c r="J18" s="33">
        <f t="shared" si="4"/>
        <v>69.8188904172398</v>
      </c>
      <c r="K18" s="31">
        <v>1228</v>
      </c>
      <c r="L18" s="33">
        <f t="shared" si="5"/>
        <v>2.815222375057313</v>
      </c>
      <c r="M18" s="31">
        <v>0</v>
      </c>
      <c r="N18" s="33">
        <f t="shared" si="6"/>
        <v>0</v>
      </c>
      <c r="O18" s="31">
        <v>29227</v>
      </c>
      <c r="P18" s="31">
        <v>12845</v>
      </c>
      <c r="Q18" s="33">
        <f t="shared" si="7"/>
        <v>67.00366804218248</v>
      </c>
      <c r="R18" s="31" t="s">
        <v>141</v>
      </c>
      <c r="S18" s="31"/>
      <c r="T18" s="31"/>
      <c r="U18" s="31"/>
    </row>
    <row r="19" spans="1:21" ht="13.5">
      <c r="A19" s="54" t="s">
        <v>30</v>
      </c>
      <c r="B19" s="54" t="s">
        <v>53</v>
      </c>
      <c r="C19" s="55" t="s">
        <v>54</v>
      </c>
      <c r="D19" s="31">
        <f t="shared" si="0"/>
        <v>1824</v>
      </c>
      <c r="E19" s="32">
        <f t="shared" si="1"/>
        <v>539</v>
      </c>
      <c r="F19" s="33">
        <f t="shared" si="2"/>
        <v>29.55043859649123</v>
      </c>
      <c r="G19" s="31">
        <v>466</v>
      </c>
      <c r="H19" s="31">
        <v>73</v>
      </c>
      <c r="I19" s="32">
        <f t="shared" si="3"/>
        <v>1285</v>
      </c>
      <c r="J19" s="33">
        <f t="shared" si="4"/>
        <v>70.44956140350878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1285</v>
      </c>
      <c r="P19" s="31">
        <v>1117</v>
      </c>
      <c r="Q19" s="33">
        <f t="shared" si="7"/>
        <v>70.44956140350878</v>
      </c>
      <c r="R19" s="31" t="s">
        <v>141</v>
      </c>
      <c r="S19" s="31"/>
      <c r="T19" s="31"/>
      <c r="U19" s="31"/>
    </row>
    <row r="20" spans="1:21" ht="13.5">
      <c r="A20" s="54" t="s">
        <v>30</v>
      </c>
      <c r="B20" s="54" t="s">
        <v>55</v>
      </c>
      <c r="C20" s="55" t="s">
        <v>140</v>
      </c>
      <c r="D20" s="31">
        <f t="shared" si="0"/>
        <v>5681</v>
      </c>
      <c r="E20" s="32">
        <f t="shared" si="1"/>
        <v>2831</v>
      </c>
      <c r="F20" s="33">
        <f t="shared" si="2"/>
        <v>49.83277591973244</v>
      </c>
      <c r="G20" s="31">
        <v>2560</v>
      </c>
      <c r="H20" s="31">
        <v>271</v>
      </c>
      <c r="I20" s="32">
        <f t="shared" si="3"/>
        <v>2850</v>
      </c>
      <c r="J20" s="33">
        <f t="shared" si="4"/>
        <v>50.16722408026756</v>
      </c>
      <c r="K20" s="31">
        <v>1251</v>
      </c>
      <c r="L20" s="33">
        <f t="shared" si="5"/>
        <v>22.020770991022705</v>
      </c>
      <c r="M20" s="31">
        <v>0</v>
      </c>
      <c r="N20" s="33">
        <f t="shared" si="6"/>
        <v>0</v>
      </c>
      <c r="O20" s="31">
        <v>1599</v>
      </c>
      <c r="P20" s="31">
        <v>812</v>
      </c>
      <c r="Q20" s="33">
        <f t="shared" si="7"/>
        <v>28.14645308924485</v>
      </c>
      <c r="R20" s="31"/>
      <c r="S20" s="31" t="s">
        <v>141</v>
      </c>
      <c r="T20" s="31"/>
      <c r="U20" s="31"/>
    </row>
    <row r="21" spans="1:21" ht="13.5">
      <c r="A21" s="54" t="s">
        <v>30</v>
      </c>
      <c r="B21" s="54" t="s">
        <v>56</v>
      </c>
      <c r="C21" s="55" t="s">
        <v>57</v>
      </c>
      <c r="D21" s="31">
        <f t="shared" si="0"/>
        <v>2782</v>
      </c>
      <c r="E21" s="32">
        <f t="shared" si="1"/>
        <v>386</v>
      </c>
      <c r="F21" s="33">
        <f t="shared" si="2"/>
        <v>13.87491013659238</v>
      </c>
      <c r="G21" s="31">
        <v>386</v>
      </c>
      <c r="H21" s="31">
        <v>0</v>
      </c>
      <c r="I21" s="32">
        <f t="shared" si="3"/>
        <v>2396</v>
      </c>
      <c r="J21" s="33">
        <f t="shared" si="4"/>
        <v>86.12508986340762</v>
      </c>
      <c r="K21" s="31">
        <v>1866</v>
      </c>
      <c r="L21" s="33">
        <f t="shared" si="5"/>
        <v>67.07404744787922</v>
      </c>
      <c r="M21" s="31">
        <v>0</v>
      </c>
      <c r="N21" s="33">
        <f t="shared" si="6"/>
        <v>0</v>
      </c>
      <c r="O21" s="31">
        <v>530</v>
      </c>
      <c r="P21" s="31">
        <v>1</v>
      </c>
      <c r="Q21" s="33">
        <f t="shared" si="7"/>
        <v>19.051042415528396</v>
      </c>
      <c r="R21" s="31"/>
      <c r="S21" s="31" t="s">
        <v>141</v>
      </c>
      <c r="T21" s="31"/>
      <c r="U21" s="31"/>
    </row>
    <row r="22" spans="1:21" ht="13.5">
      <c r="A22" s="54" t="s">
        <v>30</v>
      </c>
      <c r="B22" s="54" t="s">
        <v>58</v>
      </c>
      <c r="C22" s="55" t="s">
        <v>59</v>
      </c>
      <c r="D22" s="31">
        <f t="shared" si="0"/>
        <v>13674</v>
      </c>
      <c r="E22" s="32">
        <f t="shared" si="1"/>
        <v>5044</v>
      </c>
      <c r="F22" s="33">
        <f t="shared" si="2"/>
        <v>36.887523767734386</v>
      </c>
      <c r="G22" s="31">
        <v>3153</v>
      </c>
      <c r="H22" s="31">
        <v>1891</v>
      </c>
      <c r="I22" s="32">
        <f t="shared" si="3"/>
        <v>8630</v>
      </c>
      <c r="J22" s="33">
        <f t="shared" si="4"/>
        <v>63.112476232265614</v>
      </c>
      <c r="K22" s="31">
        <v>1895</v>
      </c>
      <c r="L22" s="33">
        <f t="shared" si="5"/>
        <v>13.858417434547315</v>
      </c>
      <c r="M22" s="31">
        <v>0</v>
      </c>
      <c r="N22" s="33">
        <f t="shared" si="6"/>
        <v>0</v>
      </c>
      <c r="O22" s="31">
        <v>6735</v>
      </c>
      <c r="P22" s="31">
        <v>2220</v>
      </c>
      <c r="Q22" s="33">
        <f t="shared" si="7"/>
        <v>49.2540587977183</v>
      </c>
      <c r="R22" s="31"/>
      <c r="S22" s="31" t="s">
        <v>141</v>
      </c>
      <c r="T22" s="31"/>
      <c r="U22" s="31"/>
    </row>
    <row r="23" spans="1:21" ht="13.5">
      <c r="A23" s="54" t="s">
        <v>30</v>
      </c>
      <c r="B23" s="54" t="s">
        <v>60</v>
      </c>
      <c r="C23" s="55" t="s">
        <v>61</v>
      </c>
      <c r="D23" s="31">
        <f t="shared" si="0"/>
        <v>5965</v>
      </c>
      <c r="E23" s="32">
        <f t="shared" si="1"/>
        <v>1261</v>
      </c>
      <c r="F23" s="33">
        <f t="shared" si="2"/>
        <v>21.139983235540655</v>
      </c>
      <c r="G23" s="31">
        <v>1151</v>
      </c>
      <c r="H23" s="31">
        <v>110</v>
      </c>
      <c r="I23" s="32">
        <f t="shared" si="3"/>
        <v>4704</v>
      </c>
      <c r="J23" s="33">
        <f t="shared" si="4"/>
        <v>78.86001676445935</v>
      </c>
      <c r="K23" s="31">
        <v>3148</v>
      </c>
      <c r="L23" s="33">
        <f t="shared" si="5"/>
        <v>52.774518021793796</v>
      </c>
      <c r="M23" s="31">
        <v>0</v>
      </c>
      <c r="N23" s="33">
        <f t="shared" si="6"/>
        <v>0</v>
      </c>
      <c r="O23" s="31">
        <v>1556</v>
      </c>
      <c r="P23" s="31">
        <v>770</v>
      </c>
      <c r="Q23" s="33">
        <f t="shared" si="7"/>
        <v>26.085498742665546</v>
      </c>
      <c r="R23" s="31"/>
      <c r="S23" s="31" t="s">
        <v>141</v>
      </c>
      <c r="T23" s="31"/>
      <c r="U23" s="31"/>
    </row>
    <row r="24" spans="1:21" ht="13.5">
      <c r="A24" s="54" t="s">
        <v>30</v>
      </c>
      <c r="B24" s="54" t="s">
        <v>62</v>
      </c>
      <c r="C24" s="55" t="s">
        <v>63</v>
      </c>
      <c r="D24" s="31">
        <f t="shared" si="0"/>
        <v>9906</v>
      </c>
      <c r="E24" s="32">
        <f t="shared" si="1"/>
        <v>3554</v>
      </c>
      <c r="F24" s="33">
        <f t="shared" si="2"/>
        <v>35.87724611346659</v>
      </c>
      <c r="G24" s="31">
        <v>2023</v>
      </c>
      <c r="H24" s="31">
        <v>1531</v>
      </c>
      <c r="I24" s="32">
        <f t="shared" si="3"/>
        <v>6352</v>
      </c>
      <c r="J24" s="33">
        <f t="shared" si="4"/>
        <v>64.12275388653342</v>
      </c>
      <c r="K24" s="31">
        <v>2953</v>
      </c>
      <c r="L24" s="33">
        <f t="shared" si="5"/>
        <v>29.81021603068847</v>
      </c>
      <c r="M24" s="31">
        <v>0</v>
      </c>
      <c r="N24" s="33">
        <f t="shared" si="6"/>
        <v>0</v>
      </c>
      <c r="O24" s="31">
        <v>3399</v>
      </c>
      <c r="P24" s="31">
        <v>1608</v>
      </c>
      <c r="Q24" s="33">
        <f t="shared" si="7"/>
        <v>34.312537855844944</v>
      </c>
      <c r="R24" s="31"/>
      <c r="S24" s="31" t="s">
        <v>141</v>
      </c>
      <c r="T24" s="31"/>
      <c r="U24" s="31"/>
    </row>
    <row r="25" spans="1:21" ht="13.5">
      <c r="A25" s="54" t="s">
        <v>30</v>
      </c>
      <c r="B25" s="54" t="s">
        <v>64</v>
      </c>
      <c r="C25" s="55" t="s">
        <v>65</v>
      </c>
      <c r="D25" s="31">
        <f t="shared" si="0"/>
        <v>27792</v>
      </c>
      <c r="E25" s="32">
        <f t="shared" si="1"/>
        <v>4343</v>
      </c>
      <c r="F25" s="33">
        <f t="shared" si="2"/>
        <v>15.626799078871617</v>
      </c>
      <c r="G25" s="31">
        <v>3824</v>
      </c>
      <c r="H25" s="31">
        <v>519</v>
      </c>
      <c r="I25" s="32">
        <f t="shared" si="3"/>
        <v>23449</v>
      </c>
      <c r="J25" s="33">
        <f t="shared" si="4"/>
        <v>84.37320092112837</v>
      </c>
      <c r="K25" s="31">
        <v>10625</v>
      </c>
      <c r="L25" s="33">
        <f t="shared" si="5"/>
        <v>38.2304260218768</v>
      </c>
      <c r="M25" s="31">
        <v>0</v>
      </c>
      <c r="N25" s="33">
        <f t="shared" si="6"/>
        <v>0</v>
      </c>
      <c r="O25" s="31">
        <v>12824</v>
      </c>
      <c r="P25" s="31">
        <v>3870</v>
      </c>
      <c r="Q25" s="33">
        <f t="shared" si="7"/>
        <v>46.142774899251584</v>
      </c>
      <c r="R25" s="31" t="s">
        <v>141</v>
      </c>
      <c r="S25" s="31"/>
      <c r="T25" s="31"/>
      <c r="U25" s="31"/>
    </row>
    <row r="26" spans="1:21" ht="13.5">
      <c r="A26" s="54" t="s">
        <v>30</v>
      </c>
      <c r="B26" s="54" t="s">
        <v>66</v>
      </c>
      <c r="C26" s="55" t="s">
        <v>67</v>
      </c>
      <c r="D26" s="31">
        <f t="shared" si="0"/>
        <v>8792</v>
      </c>
      <c r="E26" s="32">
        <f t="shared" si="1"/>
        <v>4627</v>
      </c>
      <c r="F26" s="33">
        <f t="shared" si="2"/>
        <v>52.62738853503185</v>
      </c>
      <c r="G26" s="31">
        <v>4190</v>
      </c>
      <c r="H26" s="31">
        <v>437</v>
      </c>
      <c r="I26" s="32">
        <f t="shared" si="3"/>
        <v>4165</v>
      </c>
      <c r="J26" s="33">
        <f t="shared" si="4"/>
        <v>47.37261146496815</v>
      </c>
      <c r="K26" s="31">
        <v>930</v>
      </c>
      <c r="L26" s="33">
        <f t="shared" si="5"/>
        <v>10.577797998180163</v>
      </c>
      <c r="M26" s="31">
        <v>0</v>
      </c>
      <c r="N26" s="33">
        <f t="shared" si="6"/>
        <v>0</v>
      </c>
      <c r="O26" s="31">
        <v>3235</v>
      </c>
      <c r="P26" s="31">
        <v>625</v>
      </c>
      <c r="Q26" s="33">
        <f t="shared" si="7"/>
        <v>36.79481346678799</v>
      </c>
      <c r="R26" s="31" t="s">
        <v>141</v>
      </c>
      <c r="S26" s="31"/>
      <c r="T26" s="31"/>
      <c r="U26" s="31"/>
    </row>
    <row r="27" spans="1:21" ht="13.5">
      <c r="A27" s="54" t="s">
        <v>30</v>
      </c>
      <c r="B27" s="54" t="s">
        <v>68</v>
      </c>
      <c r="C27" s="55" t="s">
        <v>69</v>
      </c>
      <c r="D27" s="31">
        <f t="shared" si="0"/>
        <v>15474</v>
      </c>
      <c r="E27" s="32">
        <f t="shared" si="1"/>
        <v>3379</v>
      </c>
      <c r="F27" s="33">
        <f t="shared" si="2"/>
        <v>21.836629184438415</v>
      </c>
      <c r="G27" s="31">
        <v>2846</v>
      </c>
      <c r="H27" s="31">
        <v>533</v>
      </c>
      <c r="I27" s="32">
        <f t="shared" si="3"/>
        <v>12095</v>
      </c>
      <c r="J27" s="33">
        <f t="shared" si="4"/>
        <v>78.16337081556158</v>
      </c>
      <c r="K27" s="31">
        <v>1123</v>
      </c>
      <c r="L27" s="33">
        <f t="shared" si="5"/>
        <v>7.2573348843220895</v>
      </c>
      <c r="M27" s="31">
        <v>0</v>
      </c>
      <c r="N27" s="33">
        <f t="shared" si="6"/>
        <v>0</v>
      </c>
      <c r="O27" s="31">
        <v>10972</v>
      </c>
      <c r="P27" s="31">
        <v>6583</v>
      </c>
      <c r="Q27" s="33">
        <f t="shared" si="7"/>
        <v>70.9060359312395</v>
      </c>
      <c r="R27" s="31" t="s">
        <v>141</v>
      </c>
      <c r="S27" s="31"/>
      <c r="T27" s="31"/>
      <c r="U27" s="31"/>
    </row>
    <row r="28" spans="1:21" ht="13.5">
      <c r="A28" s="54" t="s">
        <v>30</v>
      </c>
      <c r="B28" s="54" t="s">
        <v>70</v>
      </c>
      <c r="C28" s="55" t="s">
        <v>28</v>
      </c>
      <c r="D28" s="31">
        <f t="shared" si="0"/>
        <v>9687</v>
      </c>
      <c r="E28" s="32">
        <f t="shared" si="1"/>
        <v>3150</v>
      </c>
      <c r="F28" s="33">
        <f t="shared" si="2"/>
        <v>32.517807370703004</v>
      </c>
      <c r="G28" s="31">
        <v>2951</v>
      </c>
      <c r="H28" s="31">
        <v>199</v>
      </c>
      <c r="I28" s="32">
        <f t="shared" si="3"/>
        <v>6537</v>
      </c>
      <c r="J28" s="33">
        <f t="shared" si="4"/>
        <v>67.482192629297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6537</v>
      </c>
      <c r="P28" s="31">
        <v>1073</v>
      </c>
      <c r="Q28" s="33">
        <f t="shared" si="7"/>
        <v>67.482192629297</v>
      </c>
      <c r="R28" s="31" t="s">
        <v>141</v>
      </c>
      <c r="S28" s="31"/>
      <c r="T28" s="31"/>
      <c r="U28" s="31"/>
    </row>
    <row r="29" spans="1:21" ht="13.5">
      <c r="A29" s="54" t="s">
        <v>30</v>
      </c>
      <c r="B29" s="54" t="s">
        <v>71</v>
      </c>
      <c r="C29" s="55" t="s">
        <v>72</v>
      </c>
      <c r="D29" s="31">
        <f t="shared" si="0"/>
        <v>11623</v>
      </c>
      <c r="E29" s="32">
        <f t="shared" si="1"/>
        <v>3823</v>
      </c>
      <c r="F29" s="33">
        <f t="shared" si="2"/>
        <v>32.89168028908199</v>
      </c>
      <c r="G29" s="31">
        <v>3823</v>
      </c>
      <c r="H29" s="31">
        <v>0</v>
      </c>
      <c r="I29" s="32">
        <f t="shared" si="3"/>
        <v>7800</v>
      </c>
      <c r="J29" s="33">
        <f t="shared" si="4"/>
        <v>67.10831971091801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7800</v>
      </c>
      <c r="P29" s="31">
        <v>7262</v>
      </c>
      <c r="Q29" s="33">
        <f t="shared" si="7"/>
        <v>67.10831971091801</v>
      </c>
      <c r="R29" s="31" t="s">
        <v>141</v>
      </c>
      <c r="S29" s="31"/>
      <c r="T29" s="31"/>
      <c r="U29" s="31"/>
    </row>
    <row r="30" spans="1:21" ht="13.5">
      <c r="A30" s="54" t="s">
        <v>30</v>
      </c>
      <c r="B30" s="54" t="s">
        <v>73</v>
      </c>
      <c r="C30" s="55" t="s">
        <v>74</v>
      </c>
      <c r="D30" s="31">
        <f t="shared" si="0"/>
        <v>3631</v>
      </c>
      <c r="E30" s="32">
        <f t="shared" si="1"/>
        <v>2013</v>
      </c>
      <c r="F30" s="33">
        <f t="shared" si="2"/>
        <v>55.43927292756816</v>
      </c>
      <c r="G30" s="31">
        <v>1398</v>
      </c>
      <c r="H30" s="31">
        <v>615</v>
      </c>
      <c r="I30" s="32">
        <f t="shared" si="3"/>
        <v>1618</v>
      </c>
      <c r="J30" s="33">
        <f t="shared" si="4"/>
        <v>44.56072707243184</v>
      </c>
      <c r="K30" s="31">
        <v>0</v>
      </c>
      <c r="L30" s="33">
        <f t="shared" si="5"/>
        <v>0</v>
      </c>
      <c r="M30" s="31">
        <v>626</v>
      </c>
      <c r="N30" s="33">
        <f t="shared" si="6"/>
        <v>17.240429633709724</v>
      </c>
      <c r="O30" s="31">
        <v>992</v>
      </c>
      <c r="P30" s="31">
        <v>992</v>
      </c>
      <c r="Q30" s="33">
        <f t="shared" si="7"/>
        <v>27.320297438722115</v>
      </c>
      <c r="R30" s="31" t="s">
        <v>141</v>
      </c>
      <c r="S30" s="31"/>
      <c r="T30" s="31"/>
      <c r="U30" s="31"/>
    </row>
    <row r="31" spans="1:21" ht="13.5">
      <c r="A31" s="54" t="s">
        <v>30</v>
      </c>
      <c r="B31" s="54" t="s">
        <v>75</v>
      </c>
      <c r="C31" s="55" t="s">
        <v>76</v>
      </c>
      <c r="D31" s="31">
        <f t="shared" si="0"/>
        <v>4892</v>
      </c>
      <c r="E31" s="32">
        <f t="shared" si="1"/>
        <v>2373</v>
      </c>
      <c r="F31" s="33">
        <f t="shared" si="2"/>
        <v>48.50776778413737</v>
      </c>
      <c r="G31" s="31">
        <v>1896</v>
      </c>
      <c r="H31" s="31">
        <v>477</v>
      </c>
      <c r="I31" s="32">
        <f t="shared" si="3"/>
        <v>2519</v>
      </c>
      <c r="J31" s="33">
        <f t="shared" si="4"/>
        <v>51.49223221586263</v>
      </c>
      <c r="K31" s="31">
        <v>0</v>
      </c>
      <c r="L31" s="33">
        <f t="shared" si="5"/>
        <v>0</v>
      </c>
      <c r="M31" s="31">
        <v>532</v>
      </c>
      <c r="N31" s="33">
        <f t="shared" si="6"/>
        <v>10.874897792313982</v>
      </c>
      <c r="O31" s="31">
        <v>1987</v>
      </c>
      <c r="P31" s="31">
        <v>1987</v>
      </c>
      <c r="Q31" s="33">
        <f t="shared" si="7"/>
        <v>40.61733442354865</v>
      </c>
      <c r="R31" s="31" t="s">
        <v>141</v>
      </c>
      <c r="S31" s="31"/>
      <c r="T31" s="31"/>
      <c r="U31" s="31"/>
    </row>
    <row r="32" spans="1:21" ht="13.5">
      <c r="A32" s="54" t="s">
        <v>30</v>
      </c>
      <c r="B32" s="54" t="s">
        <v>77</v>
      </c>
      <c r="C32" s="55" t="s">
        <v>78</v>
      </c>
      <c r="D32" s="31">
        <f t="shared" si="0"/>
        <v>2822</v>
      </c>
      <c r="E32" s="32">
        <f t="shared" si="1"/>
        <v>1820</v>
      </c>
      <c r="F32" s="33">
        <f t="shared" si="2"/>
        <v>64.49326718639263</v>
      </c>
      <c r="G32" s="31">
        <v>1490</v>
      </c>
      <c r="H32" s="31">
        <v>330</v>
      </c>
      <c r="I32" s="32">
        <f t="shared" si="3"/>
        <v>1002</v>
      </c>
      <c r="J32" s="33">
        <f t="shared" si="4"/>
        <v>35.50673281360737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1002</v>
      </c>
      <c r="P32" s="31">
        <v>1002</v>
      </c>
      <c r="Q32" s="33">
        <f t="shared" si="7"/>
        <v>35.50673281360737</v>
      </c>
      <c r="R32" s="31" t="s">
        <v>141</v>
      </c>
      <c r="S32" s="31"/>
      <c r="T32" s="31"/>
      <c r="U32" s="31"/>
    </row>
    <row r="33" spans="1:21" ht="13.5">
      <c r="A33" s="54" t="s">
        <v>30</v>
      </c>
      <c r="B33" s="54" t="s">
        <v>79</v>
      </c>
      <c r="C33" s="55" t="s">
        <v>80</v>
      </c>
      <c r="D33" s="31">
        <f t="shared" si="0"/>
        <v>11768</v>
      </c>
      <c r="E33" s="32">
        <f t="shared" si="1"/>
        <v>4653</v>
      </c>
      <c r="F33" s="33">
        <f t="shared" si="2"/>
        <v>39.53942895989123</v>
      </c>
      <c r="G33" s="31">
        <v>2972</v>
      </c>
      <c r="H33" s="31">
        <v>1681</v>
      </c>
      <c r="I33" s="32">
        <f t="shared" si="3"/>
        <v>7115</v>
      </c>
      <c r="J33" s="33">
        <f t="shared" si="4"/>
        <v>60.46057104010877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7115</v>
      </c>
      <c r="P33" s="31">
        <v>2824</v>
      </c>
      <c r="Q33" s="33">
        <f t="shared" si="7"/>
        <v>60.46057104010877</v>
      </c>
      <c r="R33" s="31" t="s">
        <v>141</v>
      </c>
      <c r="S33" s="31"/>
      <c r="T33" s="31"/>
      <c r="U33" s="31"/>
    </row>
    <row r="34" spans="1:21" ht="13.5">
      <c r="A34" s="54" t="s">
        <v>30</v>
      </c>
      <c r="B34" s="54" t="s">
        <v>81</v>
      </c>
      <c r="C34" s="55" t="s">
        <v>82</v>
      </c>
      <c r="D34" s="31">
        <f t="shared" si="0"/>
        <v>19113</v>
      </c>
      <c r="E34" s="32">
        <f t="shared" si="1"/>
        <v>8156</v>
      </c>
      <c r="F34" s="33">
        <f t="shared" si="2"/>
        <v>42.67252655260817</v>
      </c>
      <c r="G34" s="31">
        <v>4444</v>
      </c>
      <c r="H34" s="31">
        <v>3712</v>
      </c>
      <c r="I34" s="32">
        <f t="shared" si="3"/>
        <v>10957</v>
      </c>
      <c r="J34" s="33">
        <f t="shared" si="4"/>
        <v>57.32747344739183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10957</v>
      </c>
      <c r="P34" s="31">
        <v>3446</v>
      </c>
      <c r="Q34" s="33">
        <f t="shared" si="7"/>
        <v>57.32747344739183</v>
      </c>
      <c r="R34" s="31" t="s">
        <v>141</v>
      </c>
      <c r="S34" s="31"/>
      <c r="T34" s="31"/>
      <c r="U34" s="31"/>
    </row>
    <row r="35" spans="1:21" ht="13.5">
      <c r="A35" s="84" t="s">
        <v>29</v>
      </c>
      <c r="B35" s="85"/>
      <c r="C35" s="85"/>
      <c r="D35" s="31">
        <f>SUM(D7:D34)</f>
        <v>1210731</v>
      </c>
      <c r="E35" s="31">
        <f>SUM(E7:E34)</f>
        <v>241554</v>
      </c>
      <c r="F35" s="33">
        <f>E35/D35*100</f>
        <v>19.9510874009173</v>
      </c>
      <c r="G35" s="31">
        <f>SUM(G7:G34)</f>
        <v>216042</v>
      </c>
      <c r="H35" s="31">
        <f>SUM(H7:H34)</f>
        <v>25512</v>
      </c>
      <c r="I35" s="31">
        <f>SUM(I7:I34)</f>
        <v>969177</v>
      </c>
      <c r="J35" s="33">
        <f>I35/D35*100</f>
        <v>80.0489125990827</v>
      </c>
      <c r="K35" s="31">
        <f>SUM(K7:K34)</f>
        <v>393768</v>
      </c>
      <c r="L35" s="33">
        <f>K35/D35*100</f>
        <v>32.523161627149214</v>
      </c>
      <c r="M35" s="31">
        <f>SUM(M7:M34)</f>
        <v>2447</v>
      </c>
      <c r="N35" s="33">
        <f>M35/D35*100</f>
        <v>0.20210930421373532</v>
      </c>
      <c r="O35" s="31">
        <f>SUM(O7:O34)</f>
        <v>572962</v>
      </c>
      <c r="P35" s="31">
        <f>SUM(P7:P34)</f>
        <v>229619</v>
      </c>
      <c r="Q35" s="33">
        <f>O35/D35*100</f>
        <v>47.32364166771975</v>
      </c>
      <c r="R35" s="31">
        <f>COUNTIF(R7:R34,"○")</f>
        <v>21</v>
      </c>
      <c r="S35" s="31">
        <f>COUNTIF(S7:S34,"○")</f>
        <v>7</v>
      </c>
      <c r="T35" s="31">
        <f>COUNTIF(T7:T34,"○")</f>
        <v>0</v>
      </c>
      <c r="U35" s="31">
        <f>COUNTIF(U7:U34,"○")</f>
        <v>0</v>
      </c>
    </row>
  </sheetData>
  <mergeCells count="19">
    <mergeCell ref="A35:C35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3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83</v>
      </c>
      <c r="B2" s="65" t="s">
        <v>16</v>
      </c>
      <c r="C2" s="68" t="s">
        <v>17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18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85</v>
      </c>
      <c r="E3" s="59" t="s">
        <v>86</v>
      </c>
      <c r="F3" s="89"/>
      <c r="G3" s="90"/>
      <c r="H3" s="86" t="s">
        <v>87</v>
      </c>
      <c r="I3" s="57"/>
      <c r="J3" s="58"/>
      <c r="K3" s="59" t="s">
        <v>88</v>
      </c>
      <c r="L3" s="57"/>
      <c r="M3" s="58"/>
      <c r="N3" s="26" t="s">
        <v>85</v>
      </c>
      <c r="O3" s="17" t="s">
        <v>89</v>
      </c>
      <c r="P3" s="24"/>
      <c r="Q3" s="24"/>
      <c r="R3" s="24"/>
      <c r="S3" s="24"/>
      <c r="T3" s="25"/>
      <c r="U3" s="17" t="s">
        <v>90</v>
      </c>
      <c r="V3" s="24"/>
      <c r="W3" s="24"/>
      <c r="X3" s="24"/>
      <c r="Y3" s="24"/>
      <c r="Z3" s="25"/>
      <c r="AA3" s="17" t="s">
        <v>91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85</v>
      </c>
      <c r="F4" s="18" t="s">
        <v>19</v>
      </c>
      <c r="G4" s="18" t="s">
        <v>20</v>
      </c>
      <c r="H4" s="26" t="s">
        <v>85</v>
      </c>
      <c r="I4" s="18" t="s">
        <v>19</v>
      </c>
      <c r="J4" s="18" t="s">
        <v>20</v>
      </c>
      <c r="K4" s="26" t="s">
        <v>85</v>
      </c>
      <c r="L4" s="18" t="s">
        <v>19</v>
      </c>
      <c r="M4" s="18" t="s">
        <v>20</v>
      </c>
      <c r="N4" s="27"/>
      <c r="O4" s="26" t="s">
        <v>85</v>
      </c>
      <c r="P4" s="18" t="s">
        <v>21</v>
      </c>
      <c r="Q4" s="18" t="s">
        <v>22</v>
      </c>
      <c r="R4" s="18" t="s">
        <v>23</v>
      </c>
      <c r="S4" s="18" t="s">
        <v>24</v>
      </c>
      <c r="T4" s="18" t="s">
        <v>25</v>
      </c>
      <c r="U4" s="26" t="s">
        <v>85</v>
      </c>
      <c r="V4" s="18" t="s">
        <v>21</v>
      </c>
      <c r="W4" s="18" t="s">
        <v>22</v>
      </c>
      <c r="X4" s="18" t="s">
        <v>23</v>
      </c>
      <c r="Y4" s="18" t="s">
        <v>24</v>
      </c>
      <c r="Z4" s="18" t="s">
        <v>25</v>
      </c>
      <c r="AA4" s="26" t="s">
        <v>85</v>
      </c>
      <c r="AB4" s="18" t="s">
        <v>19</v>
      </c>
      <c r="AC4" s="18" t="s">
        <v>20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  <c r="I6" s="19" t="s">
        <v>26</v>
      </c>
      <c r="J6" s="19" t="s">
        <v>26</v>
      </c>
      <c r="K6" s="19" t="s">
        <v>26</v>
      </c>
      <c r="L6" s="19" t="s">
        <v>26</v>
      </c>
      <c r="M6" s="19" t="s">
        <v>26</v>
      </c>
      <c r="N6" s="19" t="s">
        <v>26</v>
      </c>
      <c r="O6" s="19" t="s">
        <v>26</v>
      </c>
      <c r="P6" s="19" t="s">
        <v>26</v>
      </c>
      <c r="Q6" s="19" t="s">
        <v>26</v>
      </c>
      <c r="R6" s="19" t="s">
        <v>26</v>
      </c>
      <c r="S6" s="19" t="s">
        <v>26</v>
      </c>
      <c r="T6" s="19" t="s">
        <v>26</v>
      </c>
      <c r="U6" s="19" t="s">
        <v>26</v>
      </c>
      <c r="V6" s="19" t="s">
        <v>26</v>
      </c>
      <c r="W6" s="19" t="s">
        <v>26</v>
      </c>
      <c r="X6" s="19" t="s">
        <v>26</v>
      </c>
      <c r="Y6" s="19" t="s">
        <v>26</v>
      </c>
      <c r="Z6" s="19" t="s">
        <v>26</v>
      </c>
      <c r="AA6" s="19" t="s">
        <v>26</v>
      </c>
      <c r="AB6" s="19" t="s">
        <v>26</v>
      </c>
      <c r="AC6" s="19" t="s">
        <v>26</v>
      </c>
    </row>
    <row r="7" spans="1:29" ht="13.5">
      <c r="A7" s="54" t="s">
        <v>30</v>
      </c>
      <c r="B7" s="54" t="s">
        <v>31</v>
      </c>
      <c r="C7" s="55" t="s">
        <v>32</v>
      </c>
      <c r="D7" s="31">
        <f aca="true" t="shared" si="0" ref="D7:D34">E7+H7+K7</f>
        <v>119936</v>
      </c>
      <c r="E7" s="31">
        <f aca="true" t="shared" si="1" ref="E7:E34">F7+G7</f>
        <v>1147</v>
      </c>
      <c r="F7" s="31">
        <v>1147</v>
      </c>
      <c r="G7" s="31">
        <v>0</v>
      </c>
      <c r="H7" s="31">
        <f aca="true" t="shared" si="2" ref="H7:H34">I7+J7</f>
        <v>0</v>
      </c>
      <c r="I7" s="31">
        <v>0</v>
      </c>
      <c r="J7" s="31">
        <v>0</v>
      </c>
      <c r="K7" s="31">
        <f aca="true" t="shared" si="3" ref="K7:K34">L7+M7</f>
        <v>118789</v>
      </c>
      <c r="L7" s="31">
        <v>18673</v>
      </c>
      <c r="M7" s="31">
        <v>100116</v>
      </c>
      <c r="N7" s="31">
        <f aca="true" t="shared" si="4" ref="N7:N34">O7+U7+AA7</f>
        <v>120017</v>
      </c>
      <c r="O7" s="31">
        <f aca="true" t="shared" si="5" ref="O7:O34">SUM(P7:T7)</f>
        <v>19820</v>
      </c>
      <c r="P7" s="31">
        <v>19820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34">SUM(V7:Z7)</f>
        <v>100116</v>
      </c>
      <c r="V7" s="31">
        <v>100116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34">AB7+AC7</f>
        <v>81</v>
      </c>
      <c r="AB7" s="31">
        <v>81</v>
      </c>
      <c r="AC7" s="31">
        <v>0</v>
      </c>
    </row>
    <row r="8" spans="1:29" ht="13.5">
      <c r="A8" s="54" t="s">
        <v>30</v>
      </c>
      <c r="B8" s="54" t="s">
        <v>33</v>
      </c>
      <c r="C8" s="55" t="s">
        <v>34</v>
      </c>
      <c r="D8" s="31">
        <f t="shared" si="0"/>
        <v>27117</v>
      </c>
      <c r="E8" s="31">
        <f t="shared" si="1"/>
        <v>34</v>
      </c>
      <c r="F8" s="31">
        <v>34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27083</v>
      </c>
      <c r="L8" s="31">
        <v>2514</v>
      </c>
      <c r="M8" s="31">
        <v>24569</v>
      </c>
      <c r="N8" s="31">
        <f t="shared" si="4"/>
        <v>27117</v>
      </c>
      <c r="O8" s="31">
        <f t="shared" si="5"/>
        <v>2548</v>
      </c>
      <c r="P8" s="31">
        <v>2548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24569</v>
      </c>
      <c r="V8" s="31">
        <v>24569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30</v>
      </c>
      <c r="B9" s="54" t="s">
        <v>35</v>
      </c>
      <c r="C9" s="55" t="s">
        <v>36</v>
      </c>
      <c r="D9" s="31">
        <f t="shared" si="0"/>
        <v>61769</v>
      </c>
      <c r="E9" s="31">
        <f t="shared" si="1"/>
        <v>206</v>
      </c>
      <c r="F9" s="31">
        <v>206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61563</v>
      </c>
      <c r="L9" s="31">
        <v>44434</v>
      </c>
      <c r="M9" s="31">
        <v>17129</v>
      </c>
      <c r="N9" s="31">
        <f t="shared" si="4"/>
        <v>63701</v>
      </c>
      <c r="O9" s="31">
        <f t="shared" si="5"/>
        <v>44640</v>
      </c>
      <c r="P9" s="31">
        <v>37449</v>
      </c>
      <c r="Q9" s="31">
        <v>0</v>
      </c>
      <c r="R9" s="31">
        <v>7191</v>
      </c>
      <c r="S9" s="31">
        <v>0</v>
      </c>
      <c r="T9" s="31">
        <v>0</v>
      </c>
      <c r="U9" s="31">
        <f t="shared" si="6"/>
        <v>17129</v>
      </c>
      <c r="V9" s="31">
        <v>13736</v>
      </c>
      <c r="W9" s="31">
        <v>0</v>
      </c>
      <c r="X9" s="31">
        <v>3393</v>
      </c>
      <c r="Y9" s="31">
        <v>0</v>
      </c>
      <c r="Z9" s="31">
        <v>0</v>
      </c>
      <c r="AA9" s="31">
        <f t="shared" si="7"/>
        <v>1932</v>
      </c>
      <c r="AB9" s="31">
        <v>1932</v>
      </c>
      <c r="AC9" s="31">
        <v>0</v>
      </c>
    </row>
    <row r="10" spans="1:29" ht="13.5">
      <c r="A10" s="54" t="s">
        <v>30</v>
      </c>
      <c r="B10" s="54" t="s">
        <v>37</v>
      </c>
      <c r="C10" s="55" t="s">
        <v>38</v>
      </c>
      <c r="D10" s="31">
        <f t="shared" si="0"/>
        <v>28769</v>
      </c>
      <c r="E10" s="31">
        <f t="shared" si="1"/>
        <v>0</v>
      </c>
      <c r="F10" s="31">
        <v>0</v>
      </c>
      <c r="G10" s="31">
        <v>0</v>
      </c>
      <c r="H10" s="31">
        <f t="shared" si="2"/>
        <v>11872</v>
      </c>
      <c r="I10" s="31">
        <v>11872</v>
      </c>
      <c r="J10" s="31">
        <v>0</v>
      </c>
      <c r="K10" s="31">
        <f t="shared" si="3"/>
        <v>16897</v>
      </c>
      <c r="L10" s="31">
        <v>3649</v>
      </c>
      <c r="M10" s="31">
        <v>13248</v>
      </c>
      <c r="N10" s="31">
        <f t="shared" si="4"/>
        <v>30570</v>
      </c>
      <c r="O10" s="31">
        <f t="shared" si="5"/>
        <v>15522</v>
      </c>
      <c r="P10" s="31">
        <v>15522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13248</v>
      </c>
      <c r="V10" s="31">
        <v>13248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1800</v>
      </c>
      <c r="AB10" s="31">
        <v>1800</v>
      </c>
      <c r="AC10" s="31">
        <v>0</v>
      </c>
    </row>
    <row r="11" spans="1:29" ht="13.5">
      <c r="A11" s="54" t="s">
        <v>30</v>
      </c>
      <c r="B11" s="54" t="s">
        <v>39</v>
      </c>
      <c r="C11" s="55" t="s">
        <v>40</v>
      </c>
      <c r="D11" s="31">
        <f t="shared" si="0"/>
        <v>36698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36698</v>
      </c>
      <c r="L11" s="31">
        <v>10700</v>
      </c>
      <c r="M11" s="31">
        <v>25998</v>
      </c>
      <c r="N11" s="31">
        <f t="shared" si="4"/>
        <v>36698</v>
      </c>
      <c r="O11" s="31">
        <f t="shared" si="5"/>
        <v>10700</v>
      </c>
      <c r="P11" s="31">
        <v>10700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25998</v>
      </c>
      <c r="V11" s="31">
        <v>25998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30</v>
      </c>
      <c r="B12" s="54" t="s">
        <v>41</v>
      </c>
      <c r="C12" s="55" t="s">
        <v>42</v>
      </c>
      <c r="D12" s="31">
        <f t="shared" si="0"/>
        <v>14656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14656</v>
      </c>
      <c r="L12" s="31">
        <v>4032</v>
      </c>
      <c r="M12" s="31">
        <v>10624</v>
      </c>
      <c r="N12" s="31">
        <f t="shared" si="4"/>
        <v>15729</v>
      </c>
      <c r="O12" s="31">
        <f t="shared" si="5"/>
        <v>4032</v>
      </c>
      <c r="P12" s="31">
        <v>4032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10624</v>
      </c>
      <c r="V12" s="31">
        <v>10624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1073</v>
      </c>
      <c r="AB12" s="31">
        <v>1073</v>
      </c>
      <c r="AC12" s="31">
        <v>0</v>
      </c>
    </row>
    <row r="13" spans="1:29" ht="13.5">
      <c r="A13" s="54" t="s">
        <v>30</v>
      </c>
      <c r="B13" s="54" t="s">
        <v>43</v>
      </c>
      <c r="C13" s="55" t="s">
        <v>44</v>
      </c>
      <c r="D13" s="31">
        <f t="shared" si="0"/>
        <v>8052</v>
      </c>
      <c r="E13" s="31">
        <f t="shared" si="1"/>
        <v>0</v>
      </c>
      <c r="F13" s="31">
        <v>0</v>
      </c>
      <c r="G13" s="31">
        <v>0</v>
      </c>
      <c r="H13" s="31">
        <f t="shared" si="2"/>
        <v>1245</v>
      </c>
      <c r="I13" s="31">
        <v>1245</v>
      </c>
      <c r="J13" s="31">
        <v>0</v>
      </c>
      <c r="K13" s="31">
        <f t="shared" si="3"/>
        <v>6807</v>
      </c>
      <c r="L13" s="31">
        <v>1032</v>
      </c>
      <c r="M13" s="31">
        <v>5775</v>
      </c>
      <c r="N13" s="31">
        <f t="shared" si="4"/>
        <v>8052</v>
      </c>
      <c r="O13" s="31">
        <f t="shared" si="5"/>
        <v>2277</v>
      </c>
      <c r="P13" s="31">
        <v>2277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5775</v>
      </c>
      <c r="V13" s="31">
        <v>5775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30</v>
      </c>
      <c r="B14" s="54" t="s">
        <v>45</v>
      </c>
      <c r="C14" s="55" t="s">
        <v>46</v>
      </c>
      <c r="D14" s="31">
        <f t="shared" si="0"/>
        <v>8061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8061</v>
      </c>
      <c r="L14" s="31">
        <v>3180</v>
      </c>
      <c r="M14" s="31">
        <v>4881</v>
      </c>
      <c r="N14" s="31">
        <f t="shared" si="4"/>
        <v>8062</v>
      </c>
      <c r="O14" s="31">
        <f t="shared" si="5"/>
        <v>3180</v>
      </c>
      <c r="P14" s="31">
        <v>3180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4881</v>
      </c>
      <c r="V14" s="31">
        <v>4881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1</v>
      </c>
      <c r="AB14" s="31">
        <v>1</v>
      </c>
      <c r="AC14" s="31">
        <v>0</v>
      </c>
    </row>
    <row r="15" spans="1:29" ht="13.5">
      <c r="A15" s="54" t="s">
        <v>30</v>
      </c>
      <c r="B15" s="54" t="s">
        <v>47</v>
      </c>
      <c r="C15" s="55" t="s">
        <v>48</v>
      </c>
      <c r="D15" s="31">
        <f t="shared" si="0"/>
        <v>10395</v>
      </c>
      <c r="E15" s="31">
        <f t="shared" si="1"/>
        <v>0</v>
      </c>
      <c r="F15" s="31">
        <v>0</v>
      </c>
      <c r="G15" s="31">
        <v>0</v>
      </c>
      <c r="H15" s="31">
        <f t="shared" si="2"/>
        <v>4264</v>
      </c>
      <c r="I15" s="31">
        <v>4264</v>
      </c>
      <c r="J15" s="31">
        <v>0</v>
      </c>
      <c r="K15" s="31">
        <f t="shared" si="3"/>
        <v>6131</v>
      </c>
      <c r="L15" s="31">
        <v>2003</v>
      </c>
      <c r="M15" s="31">
        <v>4128</v>
      </c>
      <c r="N15" s="31">
        <f t="shared" si="4"/>
        <v>11337</v>
      </c>
      <c r="O15" s="31">
        <f t="shared" si="5"/>
        <v>6267</v>
      </c>
      <c r="P15" s="31">
        <v>6267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4128</v>
      </c>
      <c r="V15" s="31">
        <v>4128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942</v>
      </c>
      <c r="AB15" s="31">
        <v>942</v>
      </c>
      <c r="AC15" s="31">
        <v>0</v>
      </c>
    </row>
    <row r="16" spans="1:29" ht="13.5">
      <c r="A16" s="54" t="s">
        <v>30</v>
      </c>
      <c r="B16" s="54" t="s">
        <v>49</v>
      </c>
      <c r="C16" s="55" t="s">
        <v>50</v>
      </c>
      <c r="D16" s="31">
        <f t="shared" si="0"/>
        <v>11154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11154</v>
      </c>
      <c r="L16" s="31">
        <v>4464</v>
      </c>
      <c r="M16" s="31">
        <v>6690</v>
      </c>
      <c r="N16" s="31">
        <f t="shared" si="4"/>
        <v>11451</v>
      </c>
      <c r="O16" s="31">
        <f t="shared" si="5"/>
        <v>4464</v>
      </c>
      <c r="P16" s="31">
        <v>4464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6690</v>
      </c>
      <c r="V16" s="31">
        <v>6690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297</v>
      </c>
      <c r="AB16" s="31">
        <v>73</v>
      </c>
      <c r="AC16" s="31">
        <v>224</v>
      </c>
    </row>
    <row r="17" spans="1:29" ht="13.5">
      <c r="A17" s="54" t="s">
        <v>30</v>
      </c>
      <c r="B17" s="54" t="s">
        <v>51</v>
      </c>
      <c r="C17" s="55" t="s">
        <v>52</v>
      </c>
      <c r="D17" s="31">
        <f t="shared" si="0"/>
        <v>25224</v>
      </c>
      <c r="E17" s="31">
        <f t="shared" si="1"/>
        <v>0</v>
      </c>
      <c r="F17" s="31">
        <v>0</v>
      </c>
      <c r="G17" s="31">
        <v>0</v>
      </c>
      <c r="H17" s="31">
        <f t="shared" si="2"/>
        <v>18989</v>
      </c>
      <c r="I17" s="31">
        <v>18989</v>
      </c>
      <c r="J17" s="31">
        <v>0</v>
      </c>
      <c r="K17" s="31">
        <f t="shared" si="3"/>
        <v>6235</v>
      </c>
      <c r="L17" s="31">
        <v>0</v>
      </c>
      <c r="M17" s="31">
        <v>6235</v>
      </c>
      <c r="N17" s="31">
        <f t="shared" si="4"/>
        <v>26759</v>
      </c>
      <c r="O17" s="31">
        <f t="shared" si="5"/>
        <v>18989</v>
      </c>
      <c r="P17" s="31">
        <v>18989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6235</v>
      </c>
      <c r="V17" s="31">
        <v>6235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1535</v>
      </c>
      <c r="AB17" s="31">
        <v>1535</v>
      </c>
      <c r="AC17" s="31">
        <v>0</v>
      </c>
    </row>
    <row r="18" spans="1:29" ht="13.5">
      <c r="A18" s="54" t="s">
        <v>30</v>
      </c>
      <c r="B18" s="54" t="s">
        <v>138</v>
      </c>
      <c r="C18" s="55" t="s">
        <v>139</v>
      </c>
      <c r="D18" s="31">
        <f t="shared" si="0"/>
        <v>17188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17188</v>
      </c>
      <c r="L18" s="31">
        <v>4623</v>
      </c>
      <c r="M18" s="31">
        <v>12565</v>
      </c>
      <c r="N18" s="31">
        <f t="shared" si="4"/>
        <v>19021</v>
      </c>
      <c r="O18" s="31">
        <f t="shared" si="5"/>
        <v>4623</v>
      </c>
      <c r="P18" s="31">
        <v>4623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12565</v>
      </c>
      <c r="V18" s="31">
        <v>12565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1833</v>
      </c>
      <c r="AB18" s="31">
        <v>1833</v>
      </c>
      <c r="AC18" s="31">
        <v>0</v>
      </c>
    </row>
    <row r="19" spans="1:29" ht="13.5">
      <c r="A19" s="54" t="s">
        <v>30</v>
      </c>
      <c r="B19" s="54" t="s">
        <v>53</v>
      </c>
      <c r="C19" s="55" t="s">
        <v>54</v>
      </c>
      <c r="D19" s="31">
        <f t="shared" si="0"/>
        <v>835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835</v>
      </c>
      <c r="L19" s="31">
        <v>262</v>
      </c>
      <c r="M19" s="31">
        <v>573</v>
      </c>
      <c r="N19" s="31">
        <f t="shared" si="4"/>
        <v>876</v>
      </c>
      <c r="O19" s="31">
        <f t="shared" si="5"/>
        <v>262</v>
      </c>
      <c r="P19" s="31">
        <v>262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573</v>
      </c>
      <c r="V19" s="31">
        <v>573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41</v>
      </c>
      <c r="AB19" s="31">
        <v>41</v>
      </c>
      <c r="AC19" s="31">
        <v>0</v>
      </c>
    </row>
    <row r="20" spans="1:29" ht="13.5">
      <c r="A20" s="54" t="s">
        <v>30</v>
      </c>
      <c r="B20" s="54" t="s">
        <v>55</v>
      </c>
      <c r="C20" s="55" t="s">
        <v>140</v>
      </c>
      <c r="D20" s="31">
        <f t="shared" si="0"/>
        <v>2405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2405</v>
      </c>
      <c r="L20" s="31">
        <v>1308</v>
      </c>
      <c r="M20" s="31">
        <v>1097</v>
      </c>
      <c r="N20" s="31">
        <f t="shared" si="4"/>
        <v>2599</v>
      </c>
      <c r="O20" s="31">
        <f t="shared" si="5"/>
        <v>1308</v>
      </c>
      <c r="P20" s="31">
        <v>1308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1097</v>
      </c>
      <c r="V20" s="31">
        <v>1097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194</v>
      </c>
      <c r="AB20" s="31">
        <v>92</v>
      </c>
      <c r="AC20" s="31">
        <v>102</v>
      </c>
    </row>
    <row r="21" spans="1:29" ht="13.5">
      <c r="A21" s="54" t="s">
        <v>30</v>
      </c>
      <c r="B21" s="54" t="s">
        <v>56</v>
      </c>
      <c r="C21" s="55" t="s">
        <v>57</v>
      </c>
      <c r="D21" s="31">
        <f t="shared" si="0"/>
        <v>517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517</v>
      </c>
      <c r="L21" s="31">
        <v>307</v>
      </c>
      <c r="M21" s="31">
        <v>210</v>
      </c>
      <c r="N21" s="31">
        <f t="shared" si="4"/>
        <v>517</v>
      </c>
      <c r="O21" s="31">
        <f t="shared" si="5"/>
        <v>307</v>
      </c>
      <c r="P21" s="31">
        <v>307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210</v>
      </c>
      <c r="V21" s="31">
        <v>210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30</v>
      </c>
      <c r="B22" s="54" t="s">
        <v>58</v>
      </c>
      <c r="C22" s="55" t="s">
        <v>59</v>
      </c>
      <c r="D22" s="31">
        <f t="shared" si="0"/>
        <v>5231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5231</v>
      </c>
      <c r="L22" s="31">
        <v>1611</v>
      </c>
      <c r="M22" s="31">
        <v>3620</v>
      </c>
      <c r="N22" s="31">
        <f t="shared" si="4"/>
        <v>6808</v>
      </c>
      <c r="O22" s="31">
        <f t="shared" si="5"/>
        <v>1611</v>
      </c>
      <c r="P22" s="31">
        <v>1611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3620</v>
      </c>
      <c r="V22" s="31">
        <v>3620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1577</v>
      </c>
      <c r="AB22" s="31">
        <v>1077</v>
      </c>
      <c r="AC22" s="31">
        <v>500</v>
      </c>
    </row>
    <row r="23" spans="1:29" ht="13.5">
      <c r="A23" s="54" t="s">
        <v>30</v>
      </c>
      <c r="B23" s="54" t="s">
        <v>60</v>
      </c>
      <c r="C23" s="55" t="s">
        <v>61</v>
      </c>
      <c r="D23" s="31">
        <f t="shared" si="0"/>
        <v>1676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1676</v>
      </c>
      <c r="L23" s="31">
        <v>588</v>
      </c>
      <c r="M23" s="31">
        <v>1088</v>
      </c>
      <c r="N23" s="31">
        <f t="shared" si="4"/>
        <v>1836</v>
      </c>
      <c r="O23" s="31">
        <f t="shared" si="5"/>
        <v>588</v>
      </c>
      <c r="P23" s="31">
        <v>588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1088</v>
      </c>
      <c r="V23" s="31">
        <v>1088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160</v>
      </c>
      <c r="AB23" s="31">
        <v>56</v>
      </c>
      <c r="AC23" s="31">
        <v>104</v>
      </c>
    </row>
    <row r="24" spans="1:29" ht="13.5">
      <c r="A24" s="54" t="s">
        <v>30</v>
      </c>
      <c r="B24" s="54" t="s">
        <v>62</v>
      </c>
      <c r="C24" s="55" t="s">
        <v>63</v>
      </c>
      <c r="D24" s="31">
        <f t="shared" si="0"/>
        <v>3019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3019</v>
      </c>
      <c r="L24" s="31">
        <v>1034</v>
      </c>
      <c r="M24" s="31">
        <v>1985</v>
      </c>
      <c r="N24" s="31">
        <f t="shared" si="4"/>
        <v>4020</v>
      </c>
      <c r="O24" s="31">
        <f t="shared" si="5"/>
        <v>1034</v>
      </c>
      <c r="P24" s="31">
        <v>1034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1985</v>
      </c>
      <c r="V24" s="31">
        <v>1985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1001</v>
      </c>
      <c r="AB24" s="31">
        <v>767</v>
      </c>
      <c r="AC24" s="31">
        <v>234</v>
      </c>
    </row>
    <row r="25" spans="1:29" ht="13.5">
      <c r="A25" s="54" t="s">
        <v>30</v>
      </c>
      <c r="B25" s="54" t="s">
        <v>64</v>
      </c>
      <c r="C25" s="55" t="s">
        <v>65</v>
      </c>
      <c r="D25" s="31">
        <f t="shared" si="0"/>
        <v>6181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6181</v>
      </c>
      <c r="L25" s="31">
        <v>1453</v>
      </c>
      <c r="M25" s="31">
        <v>4728</v>
      </c>
      <c r="N25" s="31">
        <f t="shared" si="4"/>
        <v>7014</v>
      </c>
      <c r="O25" s="31">
        <f t="shared" si="5"/>
        <v>1453</v>
      </c>
      <c r="P25" s="31">
        <v>1453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4728</v>
      </c>
      <c r="V25" s="31">
        <v>4728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833</v>
      </c>
      <c r="AB25" s="31">
        <v>208</v>
      </c>
      <c r="AC25" s="31">
        <v>625</v>
      </c>
    </row>
    <row r="26" spans="1:29" ht="13.5">
      <c r="A26" s="54" t="s">
        <v>30</v>
      </c>
      <c r="B26" s="54" t="s">
        <v>66</v>
      </c>
      <c r="C26" s="55" t="s">
        <v>67</v>
      </c>
      <c r="D26" s="31">
        <f t="shared" si="0"/>
        <v>3422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3422</v>
      </c>
      <c r="L26" s="31">
        <v>1634</v>
      </c>
      <c r="M26" s="31">
        <v>1788</v>
      </c>
      <c r="N26" s="31">
        <f t="shared" si="4"/>
        <v>3648</v>
      </c>
      <c r="O26" s="31">
        <f t="shared" si="5"/>
        <v>1634</v>
      </c>
      <c r="P26" s="31">
        <v>1634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1788</v>
      </c>
      <c r="V26" s="31">
        <v>1788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226</v>
      </c>
      <c r="AB26" s="31">
        <v>192</v>
      </c>
      <c r="AC26" s="31">
        <v>34</v>
      </c>
    </row>
    <row r="27" spans="1:29" ht="13.5">
      <c r="A27" s="54" t="s">
        <v>30</v>
      </c>
      <c r="B27" s="54" t="s">
        <v>68</v>
      </c>
      <c r="C27" s="55" t="s">
        <v>69</v>
      </c>
      <c r="D27" s="31">
        <f t="shared" si="0"/>
        <v>7670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7670</v>
      </c>
      <c r="L27" s="31">
        <v>1675</v>
      </c>
      <c r="M27" s="31">
        <v>5995</v>
      </c>
      <c r="N27" s="31">
        <f t="shared" si="4"/>
        <v>7781</v>
      </c>
      <c r="O27" s="31">
        <f t="shared" si="5"/>
        <v>1675</v>
      </c>
      <c r="P27" s="31">
        <v>1675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5995</v>
      </c>
      <c r="V27" s="31">
        <v>5995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111</v>
      </c>
      <c r="AB27" s="31">
        <v>111</v>
      </c>
      <c r="AC27" s="31">
        <v>0</v>
      </c>
    </row>
    <row r="28" spans="1:29" ht="13.5">
      <c r="A28" s="54" t="s">
        <v>30</v>
      </c>
      <c r="B28" s="54" t="s">
        <v>70</v>
      </c>
      <c r="C28" s="55" t="s">
        <v>28</v>
      </c>
      <c r="D28" s="31">
        <f t="shared" si="0"/>
        <v>5117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5117</v>
      </c>
      <c r="L28" s="31">
        <v>1664</v>
      </c>
      <c r="M28" s="31">
        <v>3453</v>
      </c>
      <c r="N28" s="31">
        <f t="shared" si="4"/>
        <v>5155</v>
      </c>
      <c r="O28" s="31">
        <f t="shared" si="5"/>
        <v>1664</v>
      </c>
      <c r="P28" s="31">
        <v>1664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3453</v>
      </c>
      <c r="V28" s="31">
        <v>3453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38</v>
      </c>
      <c r="AB28" s="31">
        <v>38</v>
      </c>
      <c r="AC28" s="31">
        <v>0</v>
      </c>
    </row>
    <row r="29" spans="1:29" ht="13.5">
      <c r="A29" s="54" t="s">
        <v>30</v>
      </c>
      <c r="B29" s="54" t="s">
        <v>71</v>
      </c>
      <c r="C29" s="55" t="s">
        <v>72</v>
      </c>
      <c r="D29" s="31">
        <f t="shared" si="0"/>
        <v>8966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8966</v>
      </c>
      <c r="L29" s="31">
        <v>2459</v>
      </c>
      <c r="M29" s="31">
        <v>6507</v>
      </c>
      <c r="N29" s="31">
        <f t="shared" si="4"/>
        <v>8966</v>
      </c>
      <c r="O29" s="31">
        <f t="shared" si="5"/>
        <v>2459</v>
      </c>
      <c r="P29" s="31">
        <v>2459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6507</v>
      </c>
      <c r="V29" s="31">
        <v>6507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0</v>
      </c>
      <c r="AB29" s="31">
        <v>0</v>
      </c>
      <c r="AC29" s="31">
        <v>0</v>
      </c>
    </row>
    <row r="30" spans="1:29" ht="13.5">
      <c r="A30" s="54" t="s">
        <v>30</v>
      </c>
      <c r="B30" s="54" t="s">
        <v>73</v>
      </c>
      <c r="C30" s="55" t="s">
        <v>74</v>
      </c>
      <c r="D30" s="31">
        <f t="shared" si="0"/>
        <v>1261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1261</v>
      </c>
      <c r="L30" s="31">
        <v>372</v>
      </c>
      <c r="M30" s="31">
        <v>889</v>
      </c>
      <c r="N30" s="31">
        <f t="shared" si="4"/>
        <v>1262</v>
      </c>
      <c r="O30" s="31">
        <f t="shared" si="5"/>
        <v>372</v>
      </c>
      <c r="P30" s="31">
        <v>372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889</v>
      </c>
      <c r="V30" s="31">
        <v>889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1</v>
      </c>
      <c r="AB30" s="31">
        <v>1</v>
      </c>
      <c r="AC30" s="31">
        <v>0</v>
      </c>
    </row>
    <row r="31" spans="1:29" ht="13.5">
      <c r="A31" s="54" t="s">
        <v>30</v>
      </c>
      <c r="B31" s="54" t="s">
        <v>75</v>
      </c>
      <c r="C31" s="55" t="s">
        <v>76</v>
      </c>
      <c r="D31" s="31">
        <f t="shared" si="0"/>
        <v>2256</v>
      </c>
      <c r="E31" s="31">
        <f t="shared" si="1"/>
        <v>0</v>
      </c>
      <c r="F31" s="31">
        <v>0</v>
      </c>
      <c r="G31" s="31">
        <v>0</v>
      </c>
      <c r="H31" s="31">
        <f t="shared" si="2"/>
        <v>2256</v>
      </c>
      <c r="I31" s="31">
        <v>571</v>
      </c>
      <c r="J31" s="31">
        <v>1685</v>
      </c>
      <c r="K31" s="31">
        <f t="shared" si="3"/>
        <v>0</v>
      </c>
      <c r="L31" s="31">
        <v>0</v>
      </c>
      <c r="M31" s="31">
        <v>0</v>
      </c>
      <c r="N31" s="31">
        <f t="shared" si="4"/>
        <v>2257</v>
      </c>
      <c r="O31" s="31">
        <f t="shared" si="5"/>
        <v>571</v>
      </c>
      <c r="P31" s="31">
        <v>571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1685</v>
      </c>
      <c r="V31" s="31">
        <v>1685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1</v>
      </c>
      <c r="AB31" s="31">
        <v>1</v>
      </c>
      <c r="AC31" s="31">
        <v>0</v>
      </c>
    </row>
    <row r="32" spans="1:29" ht="13.5">
      <c r="A32" s="54" t="s">
        <v>30</v>
      </c>
      <c r="B32" s="54" t="s">
        <v>77</v>
      </c>
      <c r="C32" s="55" t="s">
        <v>78</v>
      </c>
      <c r="D32" s="31">
        <f t="shared" si="0"/>
        <v>1335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1335</v>
      </c>
      <c r="L32" s="31">
        <v>353</v>
      </c>
      <c r="M32" s="31">
        <v>982</v>
      </c>
      <c r="N32" s="31">
        <f t="shared" si="4"/>
        <v>1336</v>
      </c>
      <c r="O32" s="31">
        <f t="shared" si="5"/>
        <v>353</v>
      </c>
      <c r="P32" s="31">
        <v>353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982</v>
      </c>
      <c r="V32" s="31">
        <v>982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1</v>
      </c>
      <c r="AB32" s="31">
        <v>1</v>
      </c>
      <c r="AC32" s="31">
        <v>0</v>
      </c>
    </row>
    <row r="33" spans="1:29" ht="13.5">
      <c r="A33" s="54" t="s">
        <v>30</v>
      </c>
      <c r="B33" s="54" t="s">
        <v>79</v>
      </c>
      <c r="C33" s="55" t="s">
        <v>80</v>
      </c>
      <c r="D33" s="31">
        <f t="shared" si="0"/>
        <v>6447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6447</v>
      </c>
      <c r="L33" s="31">
        <v>2299</v>
      </c>
      <c r="M33" s="31">
        <v>4148</v>
      </c>
      <c r="N33" s="31">
        <f t="shared" si="4"/>
        <v>7104</v>
      </c>
      <c r="O33" s="31">
        <f t="shared" si="5"/>
        <v>2299</v>
      </c>
      <c r="P33" s="31">
        <v>2299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4148</v>
      </c>
      <c r="V33" s="31">
        <v>4148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657</v>
      </c>
      <c r="AB33" s="31">
        <v>657</v>
      </c>
      <c r="AC33" s="31">
        <v>0</v>
      </c>
    </row>
    <row r="34" spans="1:29" ht="13.5">
      <c r="A34" s="54" t="s">
        <v>30</v>
      </c>
      <c r="B34" s="54" t="s">
        <v>81</v>
      </c>
      <c r="C34" s="55" t="s">
        <v>82</v>
      </c>
      <c r="D34" s="31">
        <f t="shared" si="0"/>
        <v>9438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9438</v>
      </c>
      <c r="L34" s="31">
        <v>2723</v>
      </c>
      <c r="M34" s="31">
        <v>6715</v>
      </c>
      <c r="N34" s="31">
        <f t="shared" si="4"/>
        <v>11908</v>
      </c>
      <c r="O34" s="31">
        <f t="shared" si="5"/>
        <v>2723</v>
      </c>
      <c r="P34" s="31">
        <v>2723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6715</v>
      </c>
      <c r="V34" s="31">
        <v>6715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2470</v>
      </c>
      <c r="AB34" s="31">
        <v>2470</v>
      </c>
      <c r="AC34" s="31">
        <v>0</v>
      </c>
    </row>
    <row r="35" spans="1:29" ht="13.5">
      <c r="A35" s="84" t="s">
        <v>29</v>
      </c>
      <c r="B35" s="85"/>
      <c r="C35" s="85"/>
      <c r="D35" s="31">
        <f aca="true" t="shared" si="8" ref="D35:AC35">SUM(D7:D34)</f>
        <v>434795</v>
      </c>
      <c r="E35" s="31">
        <f t="shared" si="8"/>
        <v>1387</v>
      </c>
      <c r="F35" s="31">
        <f t="shared" si="8"/>
        <v>1387</v>
      </c>
      <c r="G35" s="31">
        <f t="shared" si="8"/>
        <v>0</v>
      </c>
      <c r="H35" s="31">
        <f t="shared" si="8"/>
        <v>38626</v>
      </c>
      <c r="I35" s="31">
        <f t="shared" si="8"/>
        <v>36941</v>
      </c>
      <c r="J35" s="31">
        <f t="shared" si="8"/>
        <v>1685</v>
      </c>
      <c r="K35" s="31">
        <f t="shared" si="8"/>
        <v>394782</v>
      </c>
      <c r="L35" s="31">
        <f t="shared" si="8"/>
        <v>119046</v>
      </c>
      <c r="M35" s="31">
        <f t="shared" si="8"/>
        <v>275736</v>
      </c>
      <c r="N35" s="31">
        <f t="shared" si="8"/>
        <v>451601</v>
      </c>
      <c r="O35" s="31">
        <f t="shared" si="8"/>
        <v>157375</v>
      </c>
      <c r="P35" s="31">
        <f t="shared" si="8"/>
        <v>150184</v>
      </c>
      <c r="Q35" s="31">
        <f t="shared" si="8"/>
        <v>0</v>
      </c>
      <c r="R35" s="31">
        <f t="shared" si="8"/>
        <v>7191</v>
      </c>
      <c r="S35" s="31">
        <f t="shared" si="8"/>
        <v>0</v>
      </c>
      <c r="T35" s="31">
        <f t="shared" si="8"/>
        <v>0</v>
      </c>
      <c r="U35" s="31">
        <f t="shared" si="8"/>
        <v>277421</v>
      </c>
      <c r="V35" s="31">
        <f t="shared" si="8"/>
        <v>274028</v>
      </c>
      <c r="W35" s="31">
        <f t="shared" si="8"/>
        <v>0</v>
      </c>
      <c r="X35" s="31">
        <f t="shared" si="8"/>
        <v>3393</v>
      </c>
      <c r="Y35" s="31">
        <f t="shared" si="8"/>
        <v>0</v>
      </c>
      <c r="Z35" s="31">
        <f t="shared" si="8"/>
        <v>0</v>
      </c>
      <c r="AA35" s="31">
        <f t="shared" si="8"/>
        <v>16805</v>
      </c>
      <c r="AB35" s="31">
        <f t="shared" si="8"/>
        <v>14982</v>
      </c>
      <c r="AC35" s="31">
        <f t="shared" si="8"/>
        <v>1823</v>
      </c>
    </row>
  </sheetData>
  <mergeCells count="7">
    <mergeCell ref="A35:C35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27</v>
      </c>
      <c r="B1" s="92"/>
      <c r="C1" s="34" t="s">
        <v>103</v>
      </c>
    </row>
    <row r="2" ht="18" customHeight="1">
      <c r="J2" s="37" t="s">
        <v>104</v>
      </c>
    </row>
    <row r="3" spans="6:11" s="38" customFormat="1" ht="19.5" customHeight="1">
      <c r="F3" s="91" t="s">
        <v>105</v>
      </c>
      <c r="G3" s="91"/>
      <c r="H3" s="39" t="s">
        <v>106</v>
      </c>
      <c r="I3" s="39" t="s">
        <v>107</v>
      </c>
      <c r="J3" s="39" t="s">
        <v>96</v>
      </c>
      <c r="K3" s="39" t="s">
        <v>108</v>
      </c>
    </row>
    <row r="4" spans="2:11" s="38" customFormat="1" ht="19.5" customHeight="1">
      <c r="B4" s="93" t="s">
        <v>109</v>
      </c>
      <c r="C4" s="40" t="s">
        <v>110</v>
      </c>
      <c r="D4" s="41">
        <f>SUMIF('水洗化人口等'!$A$7:$C$35,$A$1,'水洗化人口等'!$G$7:$G$35)</f>
        <v>216042</v>
      </c>
      <c r="F4" s="101" t="s">
        <v>111</v>
      </c>
      <c r="G4" s="40" t="s">
        <v>112</v>
      </c>
      <c r="H4" s="41">
        <f>SUMIF('し尿処理の状況'!$A$7:$C$35,$A$1,'し尿処理の状況'!$P$7:$P$35)</f>
        <v>150184</v>
      </c>
      <c r="I4" s="41">
        <f>SUMIF('し尿処理の状況'!$A$7:$C$35,$A$1,'し尿処理の状況'!$V$7:$V$35)</f>
        <v>274028</v>
      </c>
      <c r="J4" s="41">
        <f aca="true" t="shared" si="0" ref="J4:J11">H4+I4</f>
        <v>424212</v>
      </c>
      <c r="K4" s="42">
        <f aca="true" t="shared" si="1" ref="K4:K9">J4/$J$9</f>
        <v>0.9756575497474678</v>
      </c>
    </row>
    <row r="5" spans="2:11" s="38" customFormat="1" ht="19.5" customHeight="1">
      <c r="B5" s="94"/>
      <c r="C5" s="40" t="s">
        <v>113</v>
      </c>
      <c r="D5" s="41">
        <f>SUMIF('水洗化人口等'!$A$7:$C$35,$A$1,'水洗化人口等'!$H$7:$H$35)</f>
        <v>25512</v>
      </c>
      <c r="F5" s="102"/>
      <c r="G5" s="40" t="s">
        <v>114</v>
      </c>
      <c r="H5" s="41">
        <f>SUMIF('し尿処理の状況'!$A$7:$C$35,$A$1,'し尿処理の状況'!$Q$7:$Q$35)</f>
        <v>0</v>
      </c>
      <c r="I5" s="41">
        <f>SUMIF('し尿処理の状況'!$A$7:$C$35,$A$1,'し尿処理の状況'!$W$7:$W$35)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115</v>
      </c>
      <c r="D6" s="44">
        <f>SUM(D4:D5)</f>
        <v>241554</v>
      </c>
      <c r="F6" s="102"/>
      <c r="G6" s="40" t="s">
        <v>116</v>
      </c>
      <c r="H6" s="41">
        <f>SUMIF('し尿処理の状況'!$A$7:$C$35,$A$1,'し尿処理の状況'!$R$7:$R$35)</f>
        <v>7191</v>
      </c>
      <c r="I6" s="41">
        <f>SUMIF('し尿処理の状況'!$A$7:$C$35,$A$1,'し尿処理の状況'!$X$7:$X$35)</f>
        <v>3393</v>
      </c>
      <c r="J6" s="41">
        <f t="shared" si="0"/>
        <v>10584</v>
      </c>
      <c r="K6" s="42">
        <f t="shared" si="1"/>
        <v>0.024342450252532222</v>
      </c>
    </row>
    <row r="7" spans="2:11" s="38" customFormat="1" ht="19.5" customHeight="1">
      <c r="B7" s="96" t="s">
        <v>117</v>
      </c>
      <c r="C7" s="45" t="s">
        <v>118</v>
      </c>
      <c r="D7" s="41">
        <f>SUMIF('水洗化人口等'!$A$7:$C$35,$A$1,'水洗化人口等'!$K$7:$K$35)</f>
        <v>393768</v>
      </c>
      <c r="F7" s="102"/>
      <c r="G7" s="40" t="s">
        <v>119</v>
      </c>
      <c r="H7" s="41">
        <f>SUMIF('し尿処理の状況'!$A$7:$C$35,$A$1,'し尿処理の状況'!$S$7:$S$35)</f>
        <v>0</v>
      </c>
      <c r="I7" s="41">
        <f>SUMIF('し尿処理の状況'!$A$7:$C$35,$A$1,'し尿処理の状況'!$Y$7:$Y$35)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120</v>
      </c>
      <c r="D8" s="41">
        <f>SUMIF('水洗化人口等'!$A$7:$C$35,$A$1,'水洗化人口等'!$M$7:$M$35)</f>
        <v>2447</v>
      </c>
      <c r="F8" s="102"/>
      <c r="G8" s="40" t="s">
        <v>121</v>
      </c>
      <c r="H8" s="41">
        <f>SUMIF('し尿処理の状況'!$A$7:$C$35,$A$1,'し尿処理の状況'!$T$7:$T$35)</f>
        <v>0</v>
      </c>
      <c r="I8" s="41">
        <f>SUMIF('し尿処理の状況'!$A$7:$C$35,$A$1,'し尿処理の状況'!$Z$7:$Z$35)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122</v>
      </c>
      <c r="D9" s="41">
        <f>SUMIF('水洗化人口等'!$A$7:$C$35,$A$1,'水洗化人口等'!$O$7:$O$35)</f>
        <v>572962</v>
      </c>
      <c r="F9" s="102"/>
      <c r="G9" s="40" t="s">
        <v>115</v>
      </c>
      <c r="H9" s="41">
        <f>SUM(H4:H8)</f>
        <v>157375</v>
      </c>
      <c r="I9" s="41">
        <f>SUM(I4:I8)</f>
        <v>277421</v>
      </c>
      <c r="J9" s="41">
        <f t="shared" si="0"/>
        <v>434796</v>
      </c>
      <c r="K9" s="42">
        <f t="shared" si="1"/>
        <v>1</v>
      </c>
    </row>
    <row r="10" spans="2:10" s="38" customFormat="1" ht="19.5" customHeight="1">
      <c r="B10" s="98"/>
      <c r="C10" s="43" t="s">
        <v>115</v>
      </c>
      <c r="D10" s="44">
        <f>SUM(D7:D9)</f>
        <v>969177</v>
      </c>
      <c r="F10" s="91" t="s">
        <v>123</v>
      </c>
      <c r="G10" s="91"/>
      <c r="H10" s="41">
        <f>SUMIF('し尿処理の状況'!$A$7:$C$35,$A$1,'し尿処理の状況'!$AB$7:$AB$35)</f>
        <v>14982</v>
      </c>
      <c r="I10" s="41">
        <f>SUMIF('し尿処理の状況'!$A$7:$C$35,$A$1,'し尿処理の状況'!$AC$7:$AC$35)</f>
        <v>1823</v>
      </c>
      <c r="J10" s="41">
        <f t="shared" si="0"/>
        <v>16805</v>
      </c>
    </row>
    <row r="11" spans="2:10" s="38" customFormat="1" ht="19.5" customHeight="1">
      <c r="B11" s="99" t="s">
        <v>124</v>
      </c>
      <c r="C11" s="100"/>
      <c r="D11" s="44">
        <f>D6+D10</f>
        <v>1210731</v>
      </c>
      <c r="F11" s="91" t="s">
        <v>96</v>
      </c>
      <c r="G11" s="91"/>
      <c r="H11" s="41">
        <f>H9+H10</f>
        <v>172357</v>
      </c>
      <c r="I11" s="41">
        <f>I9+I10</f>
        <v>279244</v>
      </c>
      <c r="J11" s="41">
        <f t="shared" si="0"/>
        <v>451601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125</v>
      </c>
      <c r="J13" s="37" t="s">
        <v>104</v>
      </c>
    </row>
    <row r="14" spans="3:10" s="38" customFormat="1" ht="19.5" customHeight="1">
      <c r="C14" s="41">
        <f>SUMIF('水洗化人口等'!$A$7:$C$35,$A$1,'水洗化人口等'!$P$7:$P$35)</f>
        <v>229619</v>
      </c>
      <c r="D14" s="38" t="s">
        <v>126</v>
      </c>
      <c r="F14" s="91" t="s">
        <v>127</v>
      </c>
      <c r="G14" s="91"/>
      <c r="H14" s="39" t="s">
        <v>106</v>
      </c>
      <c r="I14" s="39" t="s">
        <v>107</v>
      </c>
      <c r="J14" s="39" t="s">
        <v>96</v>
      </c>
    </row>
    <row r="15" spans="6:10" s="38" customFormat="1" ht="15.75" customHeight="1">
      <c r="F15" s="91" t="s">
        <v>128</v>
      </c>
      <c r="G15" s="91"/>
      <c r="H15" s="41">
        <f>SUMIF('し尿処理の状況'!$A$7:$C$35,$A$1,'し尿処理の状況'!$F$7:$F$35)</f>
        <v>1387</v>
      </c>
      <c r="I15" s="41">
        <f>SUMIF('し尿処理の状況'!$A$7:$C$35,$A$1,'し尿処理の状況'!$G$7:$G$35)</f>
        <v>0</v>
      </c>
      <c r="J15" s="41">
        <f>H15+I15</f>
        <v>1387</v>
      </c>
    </row>
    <row r="16" spans="3:10" s="38" customFormat="1" ht="15.75" customHeight="1">
      <c r="C16" s="38" t="s">
        <v>129</v>
      </c>
      <c r="D16" s="49">
        <f>D10/D11</f>
        <v>0.800489125990827</v>
      </c>
      <c r="F16" s="91" t="s">
        <v>130</v>
      </c>
      <c r="G16" s="91"/>
      <c r="H16" s="41">
        <f>SUMIF('し尿処理の状況'!$A$7:$C$35,$A$1,'し尿処理の状況'!$I$7:$I$35)</f>
        <v>36941</v>
      </c>
      <c r="I16" s="41">
        <f>SUMIF('し尿処理の状況'!$A$7:$C$35,$A$1,'し尿処理の状況'!$J$7:$J$35)</f>
        <v>1685</v>
      </c>
      <c r="J16" s="41">
        <f>H16+I16</f>
        <v>38626</v>
      </c>
    </row>
    <row r="17" spans="3:10" s="38" customFormat="1" ht="15.75" customHeight="1">
      <c r="C17" s="38" t="s">
        <v>131</v>
      </c>
      <c r="D17" s="49">
        <f>D6/D11</f>
        <v>0.19951087400917297</v>
      </c>
      <c r="F17" s="91" t="s">
        <v>132</v>
      </c>
      <c r="G17" s="91"/>
      <c r="H17" s="41">
        <f>SUMIF('し尿処理の状況'!$A$7:$C$35,$A$1,'し尿処理の状況'!$L$7:$L$35)</f>
        <v>119046</v>
      </c>
      <c r="I17" s="41">
        <f>SUMIF('し尿処理の状況'!$A$7:$C$35,$A$1,'し尿処理の状況'!$M$7:$M$35)</f>
        <v>275736</v>
      </c>
      <c r="J17" s="41">
        <f>H17+I17</f>
        <v>394782</v>
      </c>
    </row>
    <row r="18" spans="3:10" s="38" customFormat="1" ht="15.75" customHeight="1">
      <c r="C18" s="50" t="s">
        <v>133</v>
      </c>
      <c r="D18" s="49">
        <f>D7/D11</f>
        <v>0.32523161627149216</v>
      </c>
      <c r="F18" s="91" t="s">
        <v>96</v>
      </c>
      <c r="G18" s="91"/>
      <c r="H18" s="41">
        <f>SUM(H15:H17)</f>
        <v>157374</v>
      </c>
      <c r="I18" s="41">
        <f>SUM(I15:I17)</f>
        <v>277421</v>
      </c>
      <c r="J18" s="41">
        <f>SUM(J15:J17)</f>
        <v>434795</v>
      </c>
    </row>
    <row r="19" spans="3:10" ht="15.75" customHeight="1">
      <c r="C19" s="36" t="s">
        <v>134</v>
      </c>
      <c r="D19" s="49">
        <f>(D8+D9)/D11</f>
        <v>0.47525750971933484</v>
      </c>
      <c r="J19" s="51"/>
    </row>
    <row r="20" spans="3:10" ht="15.75" customHeight="1">
      <c r="C20" s="36" t="s">
        <v>135</v>
      </c>
      <c r="D20" s="49">
        <f>C14/D11</f>
        <v>0.1896531929883682</v>
      </c>
      <c r="J20" s="52"/>
    </row>
    <row r="21" spans="3:10" ht="15.75" customHeight="1">
      <c r="C21" s="36" t="s">
        <v>136</v>
      </c>
      <c r="D21" s="49">
        <f>D4/D6</f>
        <v>0.8943838644775082</v>
      </c>
      <c r="F21" s="53"/>
      <c r="J21" s="52"/>
    </row>
    <row r="22" spans="3:10" ht="15.75" customHeight="1">
      <c r="C22" s="36" t="s">
        <v>137</v>
      </c>
      <c r="D22" s="49">
        <f>D5/D6</f>
        <v>0.10561613552249187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2006-06-30T04:38:26Z</dcterms:modified>
  <cp:category/>
  <cp:version/>
  <cp:contentType/>
  <cp:contentStatus/>
</cp:coreProperties>
</file>