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'し尿処理の状況'!$A$2:$AC$34</definedName>
    <definedName name="_xlnm.Print_Area" localSheetId="0">'水洗化人口等'!$A$2:$U$34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<sst xmlns="http://schemas.openxmlformats.org/spreadsheetml/2006/main" count="339" uniqueCount="140">
  <si>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</si>
  <si>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</si>
  <si>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</si>
  <si>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</si>
  <si>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</si>
  <si>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</si>
  <si>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</si>
  <si>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</si>
  <si>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</si>
  <si>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</si>
  <si>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</si>
  <si>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</si>
  <si>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</si>
  <si>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</si>
  <si>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</si>
  <si>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</si>
  <si>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</si>
  <si>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</si>
  <si>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</si>
  <si>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</si>
  <si>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</si>
  <si>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</si>
  <si>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</si>
  <si>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</si>
  <si>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</si>
  <si>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</si>
  <si>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</si>
  <si>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愛媛県</t>
  </si>
  <si>
    <t>瀬戸町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</si>
  <si>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</si>
  <si>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</si>
  <si>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</si>
  <si>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</si>
  <si>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</si>
  <si>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</si>
  <si>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</si>
  <si>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</si>
  <si>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</si>
  <si>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</si>
  <si>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</si>
  <si>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</si>
  <si>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</si>
  <si>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</si>
  <si>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</si>
  <si>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</si>
  <si>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</si>
  <si>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38401</t>
  </si>
  <si>
    <t>38402</t>
  </si>
  <si>
    <t>砥部町</t>
  </si>
  <si>
    <t>38404</t>
  </si>
  <si>
    <t>38405</t>
  </si>
  <si>
    <t>双海町</t>
  </si>
  <si>
    <t>38422</t>
  </si>
  <si>
    <t>内子町</t>
  </si>
  <si>
    <t>38442</t>
  </si>
  <si>
    <t>伊方町</t>
  </si>
  <si>
    <t>38443</t>
  </si>
  <si>
    <t>38444</t>
  </si>
  <si>
    <t>三崎町</t>
  </si>
  <si>
    <t>38481</t>
  </si>
  <si>
    <t>38482</t>
  </si>
  <si>
    <t>三間町</t>
  </si>
  <si>
    <t>38484</t>
  </si>
  <si>
    <t>松野町</t>
  </si>
  <si>
    <t>38486</t>
  </si>
  <si>
    <t>津島町</t>
  </si>
  <si>
    <t>愛媛県合計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</si>
  <si>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</si>
  <si>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</si>
  <si>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</si>
  <si>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</si>
  <si>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</si>
  <si>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</si>
  <si>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</si>
  <si>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</si>
  <si>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</si>
  <si>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</si>
  <si>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</si>
  <si>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</si>
  <si>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</si>
  <si>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</si>
  <si>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</si>
  <si>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</si>
  <si>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</si>
  <si>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</si>
  <si>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</si>
  <si>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</si>
  <si>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松前町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</si>
  <si>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</si>
  <si>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</si>
  <si>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</si>
  <si>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</si>
  <si>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</si>
  <si>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</si>
  <si>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</si>
  <si>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</si>
  <si>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</si>
  <si>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</si>
  <si>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</si>
  <si>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</si>
  <si>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</si>
  <si>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</si>
  <si>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</si>
  <si>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</si>
  <si>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</si>
  <si>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</si>
  <si>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</si>
  <si>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</si>
  <si>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</si>
  <si>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</si>
  <si>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</si>
  <si>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</si>
  <si>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</si>
  <si>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</si>
  <si>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</si>
  <si>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</si>
  <si>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</si>
  <si>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</si>
  <si>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</si>
  <si>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</si>
  <si>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</si>
  <si>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</si>
  <si>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</si>
  <si>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</si>
  <si>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</si>
  <si>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</si>
  <si>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</si>
  <si>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</si>
  <si>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</si>
  <si>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</si>
  <si>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</si>
  <si>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</si>
  <si>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</si>
  <si>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38488</t>
  </si>
  <si>
    <t>鬼北町</t>
  </si>
  <si>
    <t>38506</t>
  </si>
  <si>
    <t>愛南町</t>
  </si>
  <si>
    <t>中山町</t>
  </si>
  <si>
    <t>吉田町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</si>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</sst>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3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76</v>
      </c>
      <c r="B2" s="65" t="s">
        <v>1</v>
      </c>
      <c r="C2" s="68" t="s">
        <v>2</v>
      </c>
      <c r="D2" s="5" t="s">
        <v>77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78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79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80</v>
      </c>
      <c r="F4" s="77" t="s">
        <v>4</v>
      </c>
      <c r="G4" s="77" t="s">
        <v>5</v>
      </c>
      <c r="H4" s="77" t="s">
        <v>6</v>
      </c>
      <c r="I4" s="6" t="s">
        <v>80</v>
      </c>
      <c r="J4" s="77" t="s">
        <v>7</v>
      </c>
      <c r="K4" s="77" t="s">
        <v>8</v>
      </c>
      <c r="L4" s="77" t="s">
        <v>9</v>
      </c>
      <c r="M4" s="77" t="s">
        <v>10</v>
      </c>
      <c r="N4" s="77" t="s">
        <v>11</v>
      </c>
      <c r="O4" s="81" t="s">
        <v>12</v>
      </c>
      <c r="P4" s="8"/>
      <c r="Q4" s="77" t="s">
        <v>13</v>
      </c>
      <c r="R4" s="77" t="s">
        <v>81</v>
      </c>
      <c r="S4" s="77" t="s">
        <v>82</v>
      </c>
      <c r="T4" s="79" t="s">
        <v>83</v>
      </c>
      <c r="U4" s="79" t="s">
        <v>84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85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86</v>
      </c>
      <c r="E6" s="10" t="s">
        <v>86</v>
      </c>
      <c r="F6" s="11" t="s">
        <v>14</v>
      </c>
      <c r="G6" s="10" t="s">
        <v>86</v>
      </c>
      <c r="H6" s="10" t="s">
        <v>86</v>
      </c>
      <c r="I6" s="10" t="s">
        <v>86</v>
      </c>
      <c r="J6" s="11" t="s">
        <v>14</v>
      </c>
      <c r="K6" s="10" t="s">
        <v>86</v>
      </c>
      <c r="L6" s="11" t="s">
        <v>14</v>
      </c>
      <c r="M6" s="10" t="s">
        <v>86</v>
      </c>
      <c r="N6" s="11" t="s">
        <v>14</v>
      </c>
      <c r="O6" s="10" t="s">
        <v>86</v>
      </c>
      <c r="P6" s="10" t="s">
        <v>86</v>
      </c>
      <c r="Q6" s="11" t="s">
        <v>14</v>
      </c>
      <c r="R6" s="83"/>
      <c r="S6" s="83"/>
      <c r="T6" s="83"/>
      <c r="U6" s="80"/>
    </row>
    <row r="7" spans="1:21" ht="13.5">
      <c r="A7" s="54" t="s">
        <v>29</v>
      </c>
      <c r="B7" s="54" t="s">
        <v>30</v>
      </c>
      <c r="C7" s="55" t="s">
        <v>31</v>
      </c>
      <c r="D7" s="31">
        <f aca="true" t="shared" si="0" ref="D7:D33">E7+I7</f>
        <v>513723</v>
      </c>
      <c r="E7" s="32">
        <f aca="true" t="shared" si="1" ref="E7:E33">G7+H7</f>
        <v>40550</v>
      </c>
      <c r="F7" s="33">
        <f aca="true" t="shared" si="2" ref="F7:F33">E7/D7*100</f>
        <v>7.893358872388427</v>
      </c>
      <c r="G7" s="31">
        <v>39550</v>
      </c>
      <c r="H7" s="31">
        <v>1000</v>
      </c>
      <c r="I7" s="32">
        <f aca="true" t="shared" si="3" ref="I7:I33">K7+M7+O7</f>
        <v>473173</v>
      </c>
      <c r="J7" s="33">
        <f aca="true" t="shared" si="4" ref="J7:J33">I7/D7*100</f>
        <v>92.10664112761158</v>
      </c>
      <c r="K7" s="31">
        <v>271829</v>
      </c>
      <c r="L7" s="33">
        <f aca="true" t="shared" si="5" ref="L7:L33">K7/D7*100</f>
        <v>52.913535115227475</v>
      </c>
      <c r="M7" s="31">
        <v>361</v>
      </c>
      <c r="N7" s="33">
        <f aca="true" t="shared" si="6" ref="N7:N33">M7/D7*100</f>
        <v>0.0702713329946294</v>
      </c>
      <c r="O7" s="31">
        <v>200983</v>
      </c>
      <c r="P7" s="31">
        <v>88263</v>
      </c>
      <c r="Q7" s="33">
        <f aca="true" t="shared" si="7" ref="Q7:Q33">O7/D7*100</f>
        <v>39.12283467938948</v>
      </c>
      <c r="R7" s="31"/>
      <c r="S7" s="31" t="s">
        <v>139</v>
      </c>
      <c r="T7" s="31"/>
      <c r="U7" s="31"/>
    </row>
    <row r="8" spans="1:21" ht="13.5">
      <c r="A8" s="54" t="s">
        <v>29</v>
      </c>
      <c r="B8" s="54" t="s">
        <v>32</v>
      </c>
      <c r="C8" s="55" t="s">
        <v>33</v>
      </c>
      <c r="D8" s="31">
        <f t="shared" si="0"/>
        <v>178022</v>
      </c>
      <c r="E8" s="32">
        <f t="shared" si="1"/>
        <v>30962</v>
      </c>
      <c r="F8" s="33">
        <f t="shared" si="2"/>
        <v>17.39223242071205</v>
      </c>
      <c r="G8" s="31">
        <v>30582</v>
      </c>
      <c r="H8" s="31">
        <v>380</v>
      </c>
      <c r="I8" s="32">
        <f t="shared" si="3"/>
        <v>147060</v>
      </c>
      <c r="J8" s="33">
        <f t="shared" si="4"/>
        <v>82.60776757928795</v>
      </c>
      <c r="K8" s="31">
        <v>72809</v>
      </c>
      <c r="L8" s="33">
        <f t="shared" si="5"/>
        <v>40.89887766680523</v>
      </c>
      <c r="M8" s="31">
        <v>3876</v>
      </c>
      <c r="N8" s="33">
        <f t="shared" si="6"/>
        <v>2.177258990461853</v>
      </c>
      <c r="O8" s="31">
        <v>70375</v>
      </c>
      <c r="P8" s="31">
        <v>62565</v>
      </c>
      <c r="Q8" s="33">
        <f t="shared" si="7"/>
        <v>39.531630922020874</v>
      </c>
      <c r="R8" s="31" t="s">
        <v>139</v>
      </c>
      <c r="S8" s="31"/>
      <c r="T8" s="31"/>
      <c r="U8" s="31"/>
    </row>
    <row r="9" spans="1:21" ht="13.5">
      <c r="A9" s="54" t="s">
        <v>29</v>
      </c>
      <c r="B9" s="54" t="s">
        <v>34</v>
      </c>
      <c r="C9" s="55" t="s">
        <v>35</v>
      </c>
      <c r="D9" s="31">
        <f t="shared" si="0"/>
        <v>61033</v>
      </c>
      <c r="E9" s="32">
        <f t="shared" si="1"/>
        <v>19623</v>
      </c>
      <c r="F9" s="33">
        <f t="shared" si="2"/>
        <v>32.1514590467452</v>
      </c>
      <c r="G9" s="31">
        <v>19623</v>
      </c>
      <c r="H9" s="31">
        <v>0</v>
      </c>
      <c r="I9" s="32">
        <f t="shared" si="3"/>
        <v>41410</v>
      </c>
      <c r="J9" s="33">
        <f t="shared" si="4"/>
        <v>67.8485409532548</v>
      </c>
      <c r="K9" s="31">
        <v>9077</v>
      </c>
      <c r="L9" s="33">
        <f t="shared" si="5"/>
        <v>14.872282207985844</v>
      </c>
      <c r="M9" s="31">
        <v>0</v>
      </c>
      <c r="N9" s="33">
        <f t="shared" si="6"/>
        <v>0</v>
      </c>
      <c r="O9" s="31">
        <v>32333</v>
      </c>
      <c r="P9" s="31">
        <v>7375</v>
      </c>
      <c r="Q9" s="33">
        <f t="shared" si="7"/>
        <v>52.97625874526896</v>
      </c>
      <c r="R9" s="31" t="s">
        <v>139</v>
      </c>
      <c r="S9" s="31"/>
      <c r="T9" s="31"/>
      <c r="U9" s="31"/>
    </row>
    <row r="10" spans="1:21" ht="13.5">
      <c r="A10" s="54" t="s">
        <v>29</v>
      </c>
      <c r="B10" s="54" t="s">
        <v>36</v>
      </c>
      <c r="C10" s="55" t="s">
        <v>37</v>
      </c>
      <c r="D10" s="31">
        <f t="shared" si="0"/>
        <v>42323</v>
      </c>
      <c r="E10" s="32">
        <f t="shared" si="1"/>
        <v>13978</v>
      </c>
      <c r="F10" s="33">
        <f t="shared" si="2"/>
        <v>33.026959336530965</v>
      </c>
      <c r="G10" s="31">
        <v>13908</v>
      </c>
      <c r="H10" s="31">
        <v>70</v>
      </c>
      <c r="I10" s="32">
        <f t="shared" si="3"/>
        <v>28345</v>
      </c>
      <c r="J10" s="33">
        <f t="shared" si="4"/>
        <v>66.97304066346904</v>
      </c>
      <c r="K10" s="31">
        <v>19223</v>
      </c>
      <c r="L10" s="33">
        <f t="shared" si="5"/>
        <v>45.41974812749569</v>
      </c>
      <c r="M10" s="31">
        <v>0</v>
      </c>
      <c r="N10" s="33">
        <f t="shared" si="6"/>
        <v>0</v>
      </c>
      <c r="O10" s="31">
        <v>9122</v>
      </c>
      <c r="P10" s="31">
        <v>4437</v>
      </c>
      <c r="Q10" s="33">
        <f t="shared" si="7"/>
        <v>21.55329253597335</v>
      </c>
      <c r="R10" s="31" t="s">
        <v>139</v>
      </c>
      <c r="S10" s="31"/>
      <c r="T10" s="31"/>
      <c r="U10" s="31"/>
    </row>
    <row r="11" spans="1:21" ht="13.5">
      <c r="A11" s="54" t="s">
        <v>29</v>
      </c>
      <c r="B11" s="54" t="s">
        <v>38</v>
      </c>
      <c r="C11" s="55" t="s">
        <v>39</v>
      </c>
      <c r="D11" s="31">
        <f t="shared" si="0"/>
        <v>127454</v>
      </c>
      <c r="E11" s="32">
        <f t="shared" si="1"/>
        <v>28588</v>
      </c>
      <c r="F11" s="33">
        <f t="shared" si="2"/>
        <v>22.43005319566275</v>
      </c>
      <c r="G11" s="31">
        <v>28588</v>
      </c>
      <c r="H11" s="31">
        <v>0</v>
      </c>
      <c r="I11" s="32">
        <f t="shared" si="3"/>
        <v>98866</v>
      </c>
      <c r="J11" s="33">
        <f t="shared" si="4"/>
        <v>77.56994680433725</v>
      </c>
      <c r="K11" s="31">
        <v>61095</v>
      </c>
      <c r="L11" s="33">
        <f t="shared" si="5"/>
        <v>47.9349412337</v>
      </c>
      <c r="M11" s="31">
        <v>0</v>
      </c>
      <c r="N11" s="33">
        <f t="shared" si="6"/>
        <v>0</v>
      </c>
      <c r="O11" s="31">
        <v>37771</v>
      </c>
      <c r="P11" s="31">
        <v>9122</v>
      </c>
      <c r="Q11" s="33">
        <f t="shared" si="7"/>
        <v>29.63500557063725</v>
      </c>
      <c r="R11" s="31" t="s">
        <v>139</v>
      </c>
      <c r="S11" s="31"/>
      <c r="T11" s="31"/>
      <c r="U11" s="31"/>
    </row>
    <row r="12" spans="1:21" ht="13.5">
      <c r="A12" s="54" t="s">
        <v>29</v>
      </c>
      <c r="B12" s="54" t="s">
        <v>40</v>
      </c>
      <c r="C12" s="55" t="s">
        <v>41</v>
      </c>
      <c r="D12" s="31">
        <f t="shared" si="0"/>
        <v>116455</v>
      </c>
      <c r="E12" s="32">
        <f t="shared" si="1"/>
        <v>38788</v>
      </c>
      <c r="F12" s="33">
        <f t="shared" si="2"/>
        <v>33.30728607616676</v>
      </c>
      <c r="G12" s="31">
        <v>38535</v>
      </c>
      <c r="H12" s="31">
        <v>253</v>
      </c>
      <c r="I12" s="32">
        <f t="shared" si="3"/>
        <v>77667</v>
      </c>
      <c r="J12" s="33">
        <f t="shared" si="4"/>
        <v>66.69271392383324</v>
      </c>
      <c r="K12" s="31">
        <v>46405</v>
      </c>
      <c r="L12" s="33">
        <f t="shared" si="5"/>
        <v>39.84800996092911</v>
      </c>
      <c r="M12" s="31">
        <v>2131</v>
      </c>
      <c r="N12" s="33">
        <f t="shared" si="6"/>
        <v>1.8298913743506076</v>
      </c>
      <c r="O12" s="31">
        <v>29131</v>
      </c>
      <c r="P12" s="31">
        <v>12614</v>
      </c>
      <c r="Q12" s="33">
        <f t="shared" si="7"/>
        <v>25.01481258855352</v>
      </c>
      <c r="R12" s="31" t="s">
        <v>139</v>
      </c>
      <c r="S12" s="31"/>
      <c r="T12" s="31"/>
      <c r="U12" s="31"/>
    </row>
    <row r="13" spans="1:21" ht="13.5">
      <c r="A13" s="54" t="s">
        <v>29</v>
      </c>
      <c r="B13" s="54" t="s">
        <v>42</v>
      </c>
      <c r="C13" s="55" t="s">
        <v>43</v>
      </c>
      <c r="D13" s="31">
        <f t="shared" si="0"/>
        <v>52484</v>
      </c>
      <c r="E13" s="32">
        <f t="shared" si="1"/>
        <v>24027</v>
      </c>
      <c r="F13" s="33">
        <f t="shared" si="2"/>
        <v>45.77966618397988</v>
      </c>
      <c r="G13" s="31">
        <v>17867</v>
      </c>
      <c r="H13" s="31">
        <v>6160</v>
      </c>
      <c r="I13" s="32">
        <f t="shared" si="3"/>
        <v>28457</v>
      </c>
      <c r="J13" s="33">
        <f t="shared" si="4"/>
        <v>54.220333816020116</v>
      </c>
      <c r="K13" s="31">
        <v>3182</v>
      </c>
      <c r="L13" s="33">
        <f t="shared" si="5"/>
        <v>6.0628000914564435</v>
      </c>
      <c r="M13" s="31">
        <v>0</v>
      </c>
      <c r="N13" s="33">
        <f t="shared" si="6"/>
        <v>0</v>
      </c>
      <c r="O13" s="31">
        <v>25275</v>
      </c>
      <c r="P13" s="31">
        <v>7540</v>
      </c>
      <c r="Q13" s="33">
        <f t="shared" si="7"/>
        <v>48.15753372456368</v>
      </c>
      <c r="R13" s="31" t="s">
        <v>139</v>
      </c>
      <c r="S13" s="31"/>
      <c r="T13" s="31"/>
      <c r="U13" s="31"/>
    </row>
    <row r="14" spans="1:21" ht="13.5">
      <c r="A14" s="54" t="s">
        <v>29</v>
      </c>
      <c r="B14" s="54" t="s">
        <v>44</v>
      </c>
      <c r="C14" s="55" t="s">
        <v>45</v>
      </c>
      <c r="D14" s="31">
        <f t="shared" si="0"/>
        <v>31375</v>
      </c>
      <c r="E14" s="32">
        <f t="shared" si="1"/>
        <v>6852</v>
      </c>
      <c r="F14" s="33">
        <f t="shared" si="2"/>
        <v>21.839043824701196</v>
      </c>
      <c r="G14" s="31">
        <v>6852</v>
      </c>
      <c r="H14" s="31">
        <v>0</v>
      </c>
      <c r="I14" s="32">
        <f t="shared" si="3"/>
        <v>24523</v>
      </c>
      <c r="J14" s="33">
        <f t="shared" si="4"/>
        <v>78.16095617529881</v>
      </c>
      <c r="K14" s="31">
        <v>12786</v>
      </c>
      <c r="L14" s="33">
        <f t="shared" si="5"/>
        <v>40.75219123505976</v>
      </c>
      <c r="M14" s="31">
        <v>0</v>
      </c>
      <c r="N14" s="33">
        <f t="shared" si="6"/>
        <v>0</v>
      </c>
      <c r="O14" s="31">
        <v>11737</v>
      </c>
      <c r="P14" s="31">
        <v>4097</v>
      </c>
      <c r="Q14" s="33">
        <f t="shared" si="7"/>
        <v>37.408764940239045</v>
      </c>
      <c r="R14" s="31"/>
      <c r="S14" s="31"/>
      <c r="T14" s="31"/>
      <c r="U14" s="31" t="s">
        <v>139</v>
      </c>
    </row>
    <row r="15" spans="1:21" ht="13.5">
      <c r="A15" s="54" t="s">
        <v>29</v>
      </c>
      <c r="B15" s="54" t="s">
        <v>123</v>
      </c>
      <c r="C15" s="55" t="s">
        <v>124</v>
      </c>
      <c r="D15" s="31">
        <f t="shared" si="0"/>
        <v>95940</v>
      </c>
      <c r="E15" s="32">
        <f t="shared" si="1"/>
        <v>20079</v>
      </c>
      <c r="F15" s="33">
        <f t="shared" si="2"/>
        <v>20.928705440900565</v>
      </c>
      <c r="G15" s="31">
        <v>20017</v>
      </c>
      <c r="H15" s="31">
        <v>62</v>
      </c>
      <c r="I15" s="32">
        <f t="shared" si="3"/>
        <v>75861</v>
      </c>
      <c r="J15" s="33">
        <f t="shared" si="4"/>
        <v>79.07129455909944</v>
      </c>
      <c r="K15" s="31">
        <v>35635</v>
      </c>
      <c r="L15" s="33">
        <f t="shared" si="5"/>
        <v>37.14300604544507</v>
      </c>
      <c r="M15" s="31">
        <v>762</v>
      </c>
      <c r="N15" s="33">
        <f t="shared" si="6"/>
        <v>0.7942464040025016</v>
      </c>
      <c r="O15" s="31">
        <v>39464</v>
      </c>
      <c r="P15" s="31">
        <v>13858</v>
      </c>
      <c r="Q15" s="33">
        <f t="shared" si="7"/>
        <v>41.134042109651865</v>
      </c>
      <c r="R15" s="31" t="s">
        <v>139</v>
      </c>
      <c r="S15" s="31"/>
      <c r="T15" s="31"/>
      <c r="U15" s="31"/>
    </row>
    <row r="16" spans="1:21" ht="13.5">
      <c r="A16" s="54" t="s">
        <v>29</v>
      </c>
      <c r="B16" s="54" t="s">
        <v>125</v>
      </c>
      <c r="C16" s="55" t="s">
        <v>126</v>
      </c>
      <c r="D16" s="31">
        <f t="shared" si="0"/>
        <v>46896</v>
      </c>
      <c r="E16" s="32">
        <f t="shared" si="1"/>
        <v>19297</v>
      </c>
      <c r="F16" s="33">
        <f t="shared" si="2"/>
        <v>41.14849880586831</v>
      </c>
      <c r="G16" s="31">
        <v>19297</v>
      </c>
      <c r="H16" s="31">
        <v>0</v>
      </c>
      <c r="I16" s="32">
        <f t="shared" si="3"/>
        <v>27599</v>
      </c>
      <c r="J16" s="33">
        <f t="shared" si="4"/>
        <v>58.85150119413169</v>
      </c>
      <c r="K16" s="31">
        <v>0</v>
      </c>
      <c r="L16" s="33">
        <f t="shared" si="5"/>
        <v>0</v>
      </c>
      <c r="M16" s="31">
        <v>0</v>
      </c>
      <c r="N16" s="33">
        <f t="shared" si="6"/>
        <v>0</v>
      </c>
      <c r="O16" s="31">
        <v>27599</v>
      </c>
      <c r="P16" s="31">
        <v>13232</v>
      </c>
      <c r="Q16" s="33">
        <f t="shared" si="7"/>
        <v>58.85150119413169</v>
      </c>
      <c r="R16" s="31" t="s">
        <v>139</v>
      </c>
      <c r="S16" s="31"/>
      <c r="T16" s="31"/>
      <c r="U16" s="31"/>
    </row>
    <row r="17" spans="1:21" ht="13.5">
      <c r="A17" s="54" t="s">
        <v>29</v>
      </c>
      <c r="B17" s="54" t="s">
        <v>127</v>
      </c>
      <c r="C17" s="55" t="s">
        <v>128</v>
      </c>
      <c r="D17" s="31">
        <f t="shared" si="0"/>
        <v>34509</v>
      </c>
      <c r="E17" s="32">
        <f t="shared" si="1"/>
        <v>6685</v>
      </c>
      <c r="F17" s="33">
        <f t="shared" si="2"/>
        <v>19.371758092091916</v>
      </c>
      <c r="G17" s="31">
        <v>6217</v>
      </c>
      <c r="H17" s="31">
        <v>468</v>
      </c>
      <c r="I17" s="32">
        <f t="shared" si="3"/>
        <v>27824</v>
      </c>
      <c r="J17" s="33">
        <f t="shared" si="4"/>
        <v>80.62824190790808</v>
      </c>
      <c r="K17" s="31">
        <v>3056</v>
      </c>
      <c r="L17" s="33">
        <f t="shared" si="5"/>
        <v>8.855660842099162</v>
      </c>
      <c r="M17" s="31">
        <v>0</v>
      </c>
      <c r="N17" s="33">
        <f t="shared" si="6"/>
        <v>0</v>
      </c>
      <c r="O17" s="31">
        <v>24768</v>
      </c>
      <c r="P17" s="31">
        <v>14236</v>
      </c>
      <c r="Q17" s="33">
        <f t="shared" si="7"/>
        <v>71.77258106580892</v>
      </c>
      <c r="R17" s="31"/>
      <c r="S17" s="31" t="s">
        <v>139</v>
      </c>
      <c r="T17" s="31"/>
      <c r="U17" s="31"/>
    </row>
    <row r="18" spans="1:21" ht="13.5">
      <c r="A18" s="54" t="s">
        <v>29</v>
      </c>
      <c r="B18" s="54" t="s">
        <v>129</v>
      </c>
      <c r="C18" s="55" t="s">
        <v>130</v>
      </c>
      <c r="D18" s="31">
        <f t="shared" si="0"/>
        <v>8585</v>
      </c>
      <c r="E18" s="32">
        <f t="shared" si="1"/>
        <v>1472</v>
      </c>
      <c r="F18" s="33">
        <f t="shared" si="2"/>
        <v>17.14618520675597</v>
      </c>
      <c r="G18" s="31">
        <v>1470</v>
      </c>
      <c r="H18" s="31">
        <v>2</v>
      </c>
      <c r="I18" s="32">
        <f t="shared" si="3"/>
        <v>7113</v>
      </c>
      <c r="J18" s="33">
        <f t="shared" si="4"/>
        <v>82.85381479324403</v>
      </c>
      <c r="K18" s="31">
        <v>3375</v>
      </c>
      <c r="L18" s="33">
        <f t="shared" si="5"/>
        <v>39.31275480489225</v>
      </c>
      <c r="M18" s="31">
        <v>297</v>
      </c>
      <c r="N18" s="33">
        <f t="shared" si="6"/>
        <v>3.459522422830518</v>
      </c>
      <c r="O18" s="31">
        <v>3441</v>
      </c>
      <c r="P18" s="31">
        <v>1653</v>
      </c>
      <c r="Q18" s="33">
        <f t="shared" si="7"/>
        <v>40.08153756552126</v>
      </c>
      <c r="R18" s="31" t="s">
        <v>139</v>
      </c>
      <c r="S18" s="31"/>
      <c r="T18" s="31"/>
      <c r="U18" s="31"/>
    </row>
    <row r="19" spans="1:21" ht="13.5">
      <c r="A19" s="54" t="s">
        <v>29</v>
      </c>
      <c r="B19" s="54" t="s">
        <v>131</v>
      </c>
      <c r="C19" s="55" t="s">
        <v>132</v>
      </c>
      <c r="D19" s="31">
        <f t="shared" si="0"/>
        <v>11837</v>
      </c>
      <c r="E19" s="32">
        <f t="shared" si="1"/>
        <v>6785</v>
      </c>
      <c r="F19" s="33">
        <f t="shared" si="2"/>
        <v>57.32026695953366</v>
      </c>
      <c r="G19" s="31">
        <v>6749</v>
      </c>
      <c r="H19" s="31">
        <v>36</v>
      </c>
      <c r="I19" s="32">
        <f t="shared" si="3"/>
        <v>5052</v>
      </c>
      <c r="J19" s="33">
        <f t="shared" si="4"/>
        <v>42.67973304046633</v>
      </c>
      <c r="K19" s="31">
        <v>1203</v>
      </c>
      <c r="L19" s="33">
        <f t="shared" si="5"/>
        <v>10.163048069612232</v>
      </c>
      <c r="M19" s="31">
        <v>0</v>
      </c>
      <c r="N19" s="33">
        <f t="shared" si="6"/>
        <v>0</v>
      </c>
      <c r="O19" s="31">
        <v>3849</v>
      </c>
      <c r="P19" s="31">
        <v>2226</v>
      </c>
      <c r="Q19" s="33">
        <f t="shared" si="7"/>
        <v>32.5166849708541</v>
      </c>
      <c r="R19" s="31" t="s">
        <v>139</v>
      </c>
      <c r="S19" s="31"/>
      <c r="T19" s="31"/>
      <c r="U19" s="31"/>
    </row>
    <row r="20" spans="1:21" ht="13.5">
      <c r="A20" s="54" t="s">
        <v>29</v>
      </c>
      <c r="B20" s="54" t="s">
        <v>46</v>
      </c>
      <c r="C20" s="55" t="s">
        <v>87</v>
      </c>
      <c r="D20" s="31">
        <f t="shared" si="0"/>
        <v>31587</v>
      </c>
      <c r="E20" s="32">
        <f t="shared" si="1"/>
        <v>15229</v>
      </c>
      <c r="F20" s="33">
        <f t="shared" si="2"/>
        <v>48.212872384208694</v>
      </c>
      <c r="G20" s="31">
        <v>15229</v>
      </c>
      <c r="H20" s="31">
        <v>0</v>
      </c>
      <c r="I20" s="32">
        <f t="shared" si="3"/>
        <v>16358</v>
      </c>
      <c r="J20" s="33">
        <f t="shared" si="4"/>
        <v>51.787127615791306</v>
      </c>
      <c r="K20" s="31">
        <v>2280</v>
      </c>
      <c r="L20" s="33">
        <f t="shared" si="5"/>
        <v>7.218159369360813</v>
      </c>
      <c r="M20" s="31">
        <v>0</v>
      </c>
      <c r="N20" s="33">
        <f t="shared" si="6"/>
        <v>0</v>
      </c>
      <c r="O20" s="31">
        <v>14078</v>
      </c>
      <c r="P20" s="31">
        <v>5185</v>
      </c>
      <c r="Q20" s="33">
        <f t="shared" si="7"/>
        <v>44.568968246430494</v>
      </c>
      <c r="R20" s="31" t="s">
        <v>139</v>
      </c>
      <c r="S20" s="31"/>
      <c r="T20" s="31"/>
      <c r="U20" s="31"/>
    </row>
    <row r="21" spans="1:21" ht="13.5">
      <c r="A21" s="54" t="s">
        <v>29</v>
      </c>
      <c r="B21" s="54" t="s">
        <v>47</v>
      </c>
      <c r="C21" s="55" t="s">
        <v>48</v>
      </c>
      <c r="D21" s="31">
        <f t="shared" si="0"/>
        <v>22676</v>
      </c>
      <c r="E21" s="32">
        <f t="shared" si="1"/>
        <v>3508</v>
      </c>
      <c r="F21" s="33">
        <f t="shared" si="2"/>
        <v>15.470100546833656</v>
      </c>
      <c r="G21" s="31">
        <v>2880</v>
      </c>
      <c r="H21" s="31">
        <v>628</v>
      </c>
      <c r="I21" s="32">
        <f t="shared" si="3"/>
        <v>19168</v>
      </c>
      <c r="J21" s="33">
        <f t="shared" si="4"/>
        <v>84.52989945316635</v>
      </c>
      <c r="K21" s="31">
        <v>0</v>
      </c>
      <c r="L21" s="33">
        <f t="shared" si="5"/>
        <v>0</v>
      </c>
      <c r="M21" s="31">
        <v>0</v>
      </c>
      <c r="N21" s="33">
        <f t="shared" si="6"/>
        <v>0</v>
      </c>
      <c r="O21" s="31">
        <v>19168</v>
      </c>
      <c r="P21" s="31">
        <v>10454</v>
      </c>
      <c r="Q21" s="33">
        <f t="shared" si="7"/>
        <v>84.52989945316635</v>
      </c>
      <c r="R21" s="31"/>
      <c r="S21" s="31" t="s">
        <v>139</v>
      </c>
      <c r="T21" s="31"/>
      <c r="U21" s="31"/>
    </row>
    <row r="22" spans="1:21" ht="13.5">
      <c r="A22" s="54" t="s">
        <v>29</v>
      </c>
      <c r="B22" s="54" t="s">
        <v>49</v>
      </c>
      <c r="C22" s="55" t="s">
        <v>137</v>
      </c>
      <c r="D22" s="31">
        <f t="shared" si="0"/>
        <v>4479</v>
      </c>
      <c r="E22" s="32">
        <f t="shared" si="1"/>
        <v>1776</v>
      </c>
      <c r="F22" s="33">
        <f t="shared" si="2"/>
        <v>39.65170797052914</v>
      </c>
      <c r="G22" s="31">
        <v>1074</v>
      </c>
      <c r="H22" s="31">
        <v>702</v>
      </c>
      <c r="I22" s="32">
        <f t="shared" si="3"/>
        <v>2703</v>
      </c>
      <c r="J22" s="33">
        <f t="shared" si="4"/>
        <v>60.34829202947086</v>
      </c>
      <c r="K22" s="31">
        <v>968</v>
      </c>
      <c r="L22" s="33">
        <f t="shared" si="5"/>
        <v>21.611966956910024</v>
      </c>
      <c r="M22" s="31">
        <v>0</v>
      </c>
      <c r="N22" s="33">
        <f t="shared" si="6"/>
        <v>0</v>
      </c>
      <c r="O22" s="31">
        <v>1735</v>
      </c>
      <c r="P22" s="31">
        <v>1333</v>
      </c>
      <c r="Q22" s="33">
        <f t="shared" si="7"/>
        <v>38.73632507256084</v>
      </c>
      <c r="R22" s="31" t="s">
        <v>139</v>
      </c>
      <c r="S22" s="31"/>
      <c r="T22" s="31"/>
      <c r="U22" s="31"/>
    </row>
    <row r="23" spans="1:21" ht="13.5">
      <c r="A23" s="54" t="s">
        <v>29</v>
      </c>
      <c r="B23" s="54" t="s">
        <v>50</v>
      </c>
      <c r="C23" s="55" t="s">
        <v>51</v>
      </c>
      <c r="D23" s="31">
        <f t="shared" si="0"/>
        <v>5366</v>
      </c>
      <c r="E23" s="32">
        <f t="shared" si="1"/>
        <v>2642</v>
      </c>
      <c r="F23" s="33">
        <f t="shared" si="2"/>
        <v>49.23592992918375</v>
      </c>
      <c r="G23" s="31">
        <v>2366</v>
      </c>
      <c r="H23" s="31">
        <v>276</v>
      </c>
      <c r="I23" s="32">
        <f t="shared" si="3"/>
        <v>2724</v>
      </c>
      <c r="J23" s="33">
        <f t="shared" si="4"/>
        <v>50.764070070816246</v>
      </c>
      <c r="K23" s="31">
        <v>0</v>
      </c>
      <c r="L23" s="33">
        <f t="shared" si="5"/>
        <v>0</v>
      </c>
      <c r="M23" s="31">
        <v>0</v>
      </c>
      <c r="N23" s="33">
        <f t="shared" si="6"/>
        <v>0</v>
      </c>
      <c r="O23" s="31">
        <v>2724</v>
      </c>
      <c r="P23" s="31">
        <v>1530</v>
      </c>
      <c r="Q23" s="33">
        <f t="shared" si="7"/>
        <v>50.764070070816246</v>
      </c>
      <c r="R23" s="31" t="s">
        <v>139</v>
      </c>
      <c r="S23" s="31"/>
      <c r="T23" s="31"/>
      <c r="U23" s="31"/>
    </row>
    <row r="24" spans="1:21" ht="13.5">
      <c r="A24" s="54" t="s">
        <v>29</v>
      </c>
      <c r="B24" s="54" t="s">
        <v>52</v>
      </c>
      <c r="C24" s="55" t="s">
        <v>53</v>
      </c>
      <c r="D24" s="31">
        <f t="shared" si="0"/>
        <v>20838</v>
      </c>
      <c r="E24" s="32">
        <f t="shared" si="1"/>
        <v>10207</v>
      </c>
      <c r="F24" s="33">
        <f t="shared" si="2"/>
        <v>48.98262789135234</v>
      </c>
      <c r="G24" s="31">
        <v>8192</v>
      </c>
      <c r="H24" s="31">
        <v>2015</v>
      </c>
      <c r="I24" s="32">
        <f t="shared" si="3"/>
        <v>10631</v>
      </c>
      <c r="J24" s="33">
        <f t="shared" si="4"/>
        <v>51.01737210864766</v>
      </c>
      <c r="K24" s="31">
        <v>3170</v>
      </c>
      <c r="L24" s="33">
        <f t="shared" si="5"/>
        <v>15.212592379307036</v>
      </c>
      <c r="M24" s="31">
        <v>0</v>
      </c>
      <c r="N24" s="33">
        <f t="shared" si="6"/>
        <v>0</v>
      </c>
      <c r="O24" s="31">
        <v>7461</v>
      </c>
      <c r="P24" s="31">
        <v>4641</v>
      </c>
      <c r="Q24" s="33">
        <f t="shared" si="7"/>
        <v>35.80477972934063</v>
      </c>
      <c r="R24" s="31" t="s">
        <v>139</v>
      </c>
      <c r="S24" s="31"/>
      <c r="T24" s="31"/>
      <c r="U24" s="31"/>
    </row>
    <row r="25" spans="1:21" ht="13.5">
      <c r="A25" s="54" t="s">
        <v>29</v>
      </c>
      <c r="B25" s="54" t="s">
        <v>54</v>
      </c>
      <c r="C25" s="55" t="s">
        <v>55</v>
      </c>
      <c r="D25" s="31">
        <f t="shared" si="0"/>
        <v>6575</v>
      </c>
      <c r="E25" s="32">
        <f t="shared" si="1"/>
        <v>3523</v>
      </c>
      <c r="F25" s="33">
        <f t="shared" si="2"/>
        <v>53.58174904942966</v>
      </c>
      <c r="G25" s="31">
        <v>3523</v>
      </c>
      <c r="H25" s="31">
        <v>0</v>
      </c>
      <c r="I25" s="32">
        <f t="shared" si="3"/>
        <v>3052</v>
      </c>
      <c r="J25" s="33">
        <f t="shared" si="4"/>
        <v>46.418250950570346</v>
      </c>
      <c r="K25" s="31">
        <v>254</v>
      </c>
      <c r="L25" s="33">
        <f t="shared" si="5"/>
        <v>3.8631178707224336</v>
      </c>
      <c r="M25" s="31">
        <v>0</v>
      </c>
      <c r="N25" s="33">
        <f t="shared" si="6"/>
        <v>0</v>
      </c>
      <c r="O25" s="31">
        <v>2798</v>
      </c>
      <c r="P25" s="31">
        <v>489</v>
      </c>
      <c r="Q25" s="33">
        <f t="shared" si="7"/>
        <v>42.555133079847906</v>
      </c>
      <c r="R25" s="31" t="s">
        <v>139</v>
      </c>
      <c r="S25" s="31"/>
      <c r="T25" s="31"/>
      <c r="U25" s="31"/>
    </row>
    <row r="26" spans="1:21" ht="13.5">
      <c r="A26" s="54" t="s">
        <v>29</v>
      </c>
      <c r="B26" s="54" t="s">
        <v>56</v>
      </c>
      <c r="C26" s="55" t="s">
        <v>28</v>
      </c>
      <c r="D26" s="31">
        <f t="shared" si="0"/>
        <v>2582</v>
      </c>
      <c r="E26" s="32">
        <f t="shared" si="1"/>
        <v>1210</v>
      </c>
      <c r="F26" s="33">
        <f t="shared" si="2"/>
        <v>46.862896979085974</v>
      </c>
      <c r="G26" s="31">
        <v>1210</v>
      </c>
      <c r="H26" s="31">
        <v>0</v>
      </c>
      <c r="I26" s="32">
        <f t="shared" si="3"/>
        <v>1372</v>
      </c>
      <c r="J26" s="33">
        <f t="shared" si="4"/>
        <v>53.137103020914026</v>
      </c>
      <c r="K26" s="31">
        <v>0</v>
      </c>
      <c r="L26" s="33">
        <f t="shared" si="5"/>
        <v>0</v>
      </c>
      <c r="M26" s="31">
        <v>0</v>
      </c>
      <c r="N26" s="33">
        <f t="shared" si="6"/>
        <v>0</v>
      </c>
      <c r="O26" s="31">
        <v>1372</v>
      </c>
      <c r="P26" s="31">
        <v>222</v>
      </c>
      <c r="Q26" s="33">
        <f t="shared" si="7"/>
        <v>53.137103020914026</v>
      </c>
      <c r="R26" s="31" t="s">
        <v>139</v>
      </c>
      <c r="S26" s="31"/>
      <c r="T26" s="31"/>
      <c r="U26" s="31"/>
    </row>
    <row r="27" spans="1:21" ht="13.5">
      <c r="A27" s="54" t="s">
        <v>29</v>
      </c>
      <c r="B27" s="54" t="s">
        <v>57</v>
      </c>
      <c r="C27" s="55" t="s">
        <v>58</v>
      </c>
      <c r="D27" s="31">
        <f t="shared" si="0"/>
        <v>4025</v>
      </c>
      <c r="E27" s="32">
        <f t="shared" si="1"/>
        <v>1325</v>
      </c>
      <c r="F27" s="33">
        <f t="shared" si="2"/>
        <v>32.91925465838509</v>
      </c>
      <c r="G27" s="31">
        <v>1292</v>
      </c>
      <c r="H27" s="31">
        <v>33</v>
      </c>
      <c r="I27" s="32">
        <f t="shared" si="3"/>
        <v>2700</v>
      </c>
      <c r="J27" s="33">
        <f t="shared" si="4"/>
        <v>67.08074534161491</v>
      </c>
      <c r="K27" s="31">
        <v>0</v>
      </c>
      <c r="L27" s="33">
        <f t="shared" si="5"/>
        <v>0</v>
      </c>
      <c r="M27" s="31">
        <v>0</v>
      </c>
      <c r="N27" s="33">
        <f t="shared" si="6"/>
        <v>0</v>
      </c>
      <c r="O27" s="31">
        <v>2700</v>
      </c>
      <c r="P27" s="31">
        <v>284</v>
      </c>
      <c r="Q27" s="33">
        <f t="shared" si="7"/>
        <v>67.08074534161491</v>
      </c>
      <c r="R27" s="31" t="s">
        <v>139</v>
      </c>
      <c r="S27" s="31"/>
      <c r="T27" s="31"/>
      <c r="U27" s="31"/>
    </row>
    <row r="28" spans="1:21" ht="13.5">
      <c r="A28" s="54" t="s">
        <v>29</v>
      </c>
      <c r="B28" s="54" t="s">
        <v>59</v>
      </c>
      <c r="C28" s="55" t="s">
        <v>138</v>
      </c>
      <c r="D28" s="31">
        <f t="shared" si="0"/>
        <v>12609</v>
      </c>
      <c r="E28" s="32">
        <f t="shared" si="1"/>
        <v>7366</v>
      </c>
      <c r="F28" s="33">
        <f t="shared" si="2"/>
        <v>58.418589896105956</v>
      </c>
      <c r="G28" s="31">
        <v>7366</v>
      </c>
      <c r="H28" s="31">
        <v>0</v>
      </c>
      <c r="I28" s="32">
        <f t="shared" si="3"/>
        <v>5243</v>
      </c>
      <c r="J28" s="33">
        <f t="shared" si="4"/>
        <v>41.581410103894044</v>
      </c>
      <c r="K28" s="31">
        <v>0</v>
      </c>
      <c r="L28" s="33">
        <f t="shared" si="5"/>
        <v>0</v>
      </c>
      <c r="M28" s="31">
        <v>0</v>
      </c>
      <c r="N28" s="33">
        <f t="shared" si="6"/>
        <v>0</v>
      </c>
      <c r="O28" s="31">
        <v>5243</v>
      </c>
      <c r="P28" s="31">
        <v>1221</v>
      </c>
      <c r="Q28" s="33">
        <f t="shared" si="7"/>
        <v>41.581410103894044</v>
      </c>
      <c r="R28" s="31" t="s">
        <v>139</v>
      </c>
      <c r="S28" s="31"/>
      <c r="T28" s="31"/>
      <c r="U28" s="31"/>
    </row>
    <row r="29" spans="1:21" ht="13.5">
      <c r="A29" s="54" t="s">
        <v>29</v>
      </c>
      <c r="B29" s="54" t="s">
        <v>60</v>
      </c>
      <c r="C29" s="55" t="s">
        <v>61</v>
      </c>
      <c r="D29" s="31">
        <f t="shared" si="0"/>
        <v>6839</v>
      </c>
      <c r="E29" s="32">
        <f t="shared" si="1"/>
        <v>4591</v>
      </c>
      <c r="F29" s="33">
        <f t="shared" si="2"/>
        <v>67.1296973241702</v>
      </c>
      <c r="G29" s="31">
        <v>4558</v>
      </c>
      <c r="H29" s="31">
        <v>33</v>
      </c>
      <c r="I29" s="32">
        <f t="shared" si="3"/>
        <v>2248</v>
      </c>
      <c r="J29" s="33">
        <f t="shared" si="4"/>
        <v>32.8703026758298</v>
      </c>
      <c r="K29" s="31">
        <v>0</v>
      </c>
      <c r="L29" s="33">
        <f t="shared" si="5"/>
        <v>0</v>
      </c>
      <c r="M29" s="31">
        <v>0</v>
      </c>
      <c r="N29" s="33">
        <f t="shared" si="6"/>
        <v>0</v>
      </c>
      <c r="O29" s="31">
        <v>2248</v>
      </c>
      <c r="P29" s="31">
        <v>1988</v>
      </c>
      <c r="Q29" s="33">
        <f t="shared" si="7"/>
        <v>32.8703026758298</v>
      </c>
      <c r="R29" s="31" t="s">
        <v>139</v>
      </c>
      <c r="S29" s="31"/>
      <c r="T29" s="31"/>
      <c r="U29" s="31"/>
    </row>
    <row r="30" spans="1:21" ht="13.5">
      <c r="A30" s="54" t="s">
        <v>29</v>
      </c>
      <c r="B30" s="54" t="s">
        <v>62</v>
      </c>
      <c r="C30" s="55" t="s">
        <v>63</v>
      </c>
      <c r="D30" s="31">
        <f t="shared" si="0"/>
        <v>4949</v>
      </c>
      <c r="E30" s="32">
        <f t="shared" si="1"/>
        <v>2963</v>
      </c>
      <c r="F30" s="33">
        <f t="shared" si="2"/>
        <v>59.87068094564558</v>
      </c>
      <c r="G30" s="31">
        <v>2908</v>
      </c>
      <c r="H30" s="31">
        <v>55</v>
      </c>
      <c r="I30" s="32">
        <f t="shared" si="3"/>
        <v>1986</v>
      </c>
      <c r="J30" s="33">
        <f t="shared" si="4"/>
        <v>40.12931905435442</v>
      </c>
      <c r="K30" s="31">
        <v>0</v>
      </c>
      <c r="L30" s="33">
        <f t="shared" si="5"/>
        <v>0</v>
      </c>
      <c r="M30" s="31">
        <v>0</v>
      </c>
      <c r="N30" s="33">
        <f t="shared" si="6"/>
        <v>0</v>
      </c>
      <c r="O30" s="31">
        <v>1986</v>
      </c>
      <c r="P30" s="31">
        <v>1686</v>
      </c>
      <c r="Q30" s="33">
        <f t="shared" si="7"/>
        <v>40.12931905435442</v>
      </c>
      <c r="R30" s="31" t="s">
        <v>139</v>
      </c>
      <c r="S30" s="31"/>
      <c r="T30" s="31"/>
      <c r="U30" s="31"/>
    </row>
    <row r="31" spans="1:21" ht="13.5">
      <c r="A31" s="54" t="s">
        <v>29</v>
      </c>
      <c r="B31" s="54" t="s">
        <v>64</v>
      </c>
      <c r="C31" s="55" t="s">
        <v>65</v>
      </c>
      <c r="D31" s="31">
        <f t="shared" si="0"/>
        <v>13598</v>
      </c>
      <c r="E31" s="32">
        <f t="shared" si="1"/>
        <v>8261</v>
      </c>
      <c r="F31" s="33">
        <f t="shared" si="2"/>
        <v>60.751581114869836</v>
      </c>
      <c r="G31" s="31">
        <v>8061</v>
      </c>
      <c r="H31" s="31">
        <v>200</v>
      </c>
      <c r="I31" s="32">
        <f t="shared" si="3"/>
        <v>5337</v>
      </c>
      <c r="J31" s="33">
        <f t="shared" si="4"/>
        <v>39.248418885130164</v>
      </c>
      <c r="K31" s="31">
        <v>0</v>
      </c>
      <c r="L31" s="33">
        <f t="shared" si="5"/>
        <v>0</v>
      </c>
      <c r="M31" s="31">
        <v>0</v>
      </c>
      <c r="N31" s="33">
        <f t="shared" si="6"/>
        <v>0</v>
      </c>
      <c r="O31" s="31">
        <v>5337</v>
      </c>
      <c r="P31" s="31">
        <v>3095</v>
      </c>
      <c r="Q31" s="33">
        <f t="shared" si="7"/>
        <v>39.248418885130164</v>
      </c>
      <c r="R31" s="31" t="s">
        <v>139</v>
      </c>
      <c r="S31" s="31"/>
      <c r="T31" s="31"/>
      <c r="U31" s="31"/>
    </row>
    <row r="32" spans="1:21" ht="13.5">
      <c r="A32" s="54" t="s">
        <v>29</v>
      </c>
      <c r="B32" s="54" t="s">
        <v>133</v>
      </c>
      <c r="C32" s="55" t="s">
        <v>134</v>
      </c>
      <c r="D32" s="31">
        <f t="shared" si="0"/>
        <v>12881</v>
      </c>
      <c r="E32" s="32">
        <f t="shared" si="1"/>
        <v>8073</v>
      </c>
      <c r="F32" s="33">
        <f t="shared" si="2"/>
        <v>62.67370545765081</v>
      </c>
      <c r="G32" s="31">
        <v>7880</v>
      </c>
      <c r="H32" s="31">
        <v>193</v>
      </c>
      <c r="I32" s="32">
        <f t="shared" si="3"/>
        <v>4808</v>
      </c>
      <c r="J32" s="33">
        <f t="shared" si="4"/>
        <v>37.326294542349196</v>
      </c>
      <c r="K32" s="31">
        <v>0</v>
      </c>
      <c r="L32" s="33">
        <f t="shared" si="5"/>
        <v>0</v>
      </c>
      <c r="M32" s="31">
        <v>0</v>
      </c>
      <c r="N32" s="33">
        <f t="shared" si="6"/>
        <v>0</v>
      </c>
      <c r="O32" s="31">
        <v>4808</v>
      </c>
      <c r="P32" s="31">
        <v>2367</v>
      </c>
      <c r="Q32" s="33">
        <f t="shared" si="7"/>
        <v>37.326294542349196</v>
      </c>
      <c r="R32" s="31" t="s">
        <v>139</v>
      </c>
      <c r="S32" s="31"/>
      <c r="T32" s="31"/>
      <c r="U32" s="31"/>
    </row>
    <row r="33" spans="1:21" ht="13.5">
      <c r="A33" s="54" t="s">
        <v>29</v>
      </c>
      <c r="B33" s="54" t="s">
        <v>135</v>
      </c>
      <c r="C33" s="55" t="s">
        <v>136</v>
      </c>
      <c r="D33" s="31">
        <f t="shared" si="0"/>
        <v>28775</v>
      </c>
      <c r="E33" s="32">
        <f t="shared" si="1"/>
        <v>12191</v>
      </c>
      <c r="F33" s="33">
        <f t="shared" si="2"/>
        <v>42.36663770634231</v>
      </c>
      <c r="G33" s="31">
        <v>12170</v>
      </c>
      <c r="H33" s="31">
        <v>21</v>
      </c>
      <c r="I33" s="32">
        <f t="shared" si="3"/>
        <v>16584</v>
      </c>
      <c r="J33" s="33">
        <f t="shared" si="4"/>
        <v>57.63336229365768</v>
      </c>
      <c r="K33" s="31">
        <v>0</v>
      </c>
      <c r="L33" s="33">
        <f t="shared" si="5"/>
        <v>0</v>
      </c>
      <c r="M33" s="31">
        <v>0</v>
      </c>
      <c r="N33" s="33">
        <f t="shared" si="6"/>
        <v>0</v>
      </c>
      <c r="O33" s="31">
        <v>16584</v>
      </c>
      <c r="P33" s="31">
        <v>4470</v>
      </c>
      <c r="Q33" s="33">
        <f t="shared" si="7"/>
        <v>57.63336229365768</v>
      </c>
      <c r="R33" s="31"/>
      <c r="S33" s="31"/>
      <c r="T33" s="31" t="s">
        <v>139</v>
      </c>
      <c r="U33" s="31"/>
    </row>
    <row r="34" spans="1:21" ht="13.5">
      <c r="A34" s="84" t="s">
        <v>66</v>
      </c>
      <c r="B34" s="85"/>
      <c r="C34" s="85"/>
      <c r="D34" s="31">
        <f>SUM(D7:D33)</f>
        <v>1498415</v>
      </c>
      <c r="E34" s="31">
        <f>SUM(E7:E33)</f>
        <v>340551</v>
      </c>
      <c r="F34" s="33">
        <f>E34/D34*100</f>
        <v>22.727415302169295</v>
      </c>
      <c r="G34" s="31">
        <f>SUM(G7:G33)</f>
        <v>327964</v>
      </c>
      <c r="H34" s="31">
        <f>SUM(H7:H33)</f>
        <v>12587</v>
      </c>
      <c r="I34" s="31">
        <f>SUM(I7:I33)</f>
        <v>1157864</v>
      </c>
      <c r="J34" s="33">
        <f>I34/D34*100</f>
        <v>77.27258469783071</v>
      </c>
      <c r="K34" s="31">
        <f>SUM(K7:K33)</f>
        <v>546347</v>
      </c>
      <c r="L34" s="33">
        <f>K34/D34*100</f>
        <v>36.46166115528742</v>
      </c>
      <c r="M34" s="31">
        <f>SUM(M7:M33)</f>
        <v>7427</v>
      </c>
      <c r="N34" s="33">
        <f>M34/D34*100</f>
        <v>0.49565707764537864</v>
      </c>
      <c r="O34" s="31">
        <f>SUM(O7:O33)</f>
        <v>604090</v>
      </c>
      <c r="P34" s="31">
        <f>SUM(P7:P33)</f>
        <v>280183</v>
      </c>
      <c r="Q34" s="33">
        <f>O34/D34*100</f>
        <v>40.31526646489791</v>
      </c>
      <c r="R34" s="31">
        <f>COUNTIF(R7:R33,"○")</f>
        <v>22</v>
      </c>
      <c r="S34" s="31">
        <f>COUNTIF(S7:S33,"○")</f>
        <v>3</v>
      </c>
      <c r="T34" s="31">
        <f>COUNTIF(T7:T33,"○")</f>
        <v>1</v>
      </c>
      <c r="U34" s="31">
        <f>COUNTIF(U7:U33,"○")</f>
        <v>1</v>
      </c>
    </row>
  </sheetData>
  <mergeCells count="19">
    <mergeCell ref="A34:C34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3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67</v>
      </c>
      <c r="B2" s="65" t="s">
        <v>16</v>
      </c>
      <c r="C2" s="68" t="s">
        <v>17</v>
      </c>
      <c r="D2" s="14" t="s">
        <v>68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69</v>
      </c>
      <c r="E3" s="59" t="s">
        <v>70</v>
      </c>
      <c r="F3" s="89"/>
      <c r="G3" s="90"/>
      <c r="H3" s="86" t="s">
        <v>71</v>
      </c>
      <c r="I3" s="57"/>
      <c r="J3" s="58"/>
      <c r="K3" s="59" t="s">
        <v>72</v>
      </c>
      <c r="L3" s="57"/>
      <c r="M3" s="58"/>
      <c r="N3" s="26" t="s">
        <v>69</v>
      </c>
      <c r="O3" s="17" t="s">
        <v>73</v>
      </c>
      <c r="P3" s="24"/>
      <c r="Q3" s="24"/>
      <c r="R3" s="24"/>
      <c r="S3" s="24"/>
      <c r="T3" s="25"/>
      <c r="U3" s="17" t="s">
        <v>74</v>
      </c>
      <c r="V3" s="24"/>
      <c r="W3" s="24"/>
      <c r="X3" s="24"/>
      <c r="Y3" s="24"/>
      <c r="Z3" s="25"/>
      <c r="AA3" s="17" t="s">
        <v>75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69</v>
      </c>
      <c r="F4" s="18" t="s">
        <v>19</v>
      </c>
      <c r="G4" s="18" t="s">
        <v>20</v>
      </c>
      <c r="H4" s="26" t="s">
        <v>69</v>
      </c>
      <c r="I4" s="18" t="s">
        <v>19</v>
      </c>
      <c r="J4" s="18" t="s">
        <v>20</v>
      </c>
      <c r="K4" s="26" t="s">
        <v>69</v>
      </c>
      <c r="L4" s="18" t="s">
        <v>19</v>
      </c>
      <c r="M4" s="18" t="s">
        <v>20</v>
      </c>
      <c r="N4" s="27"/>
      <c r="O4" s="26" t="s">
        <v>69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69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69</v>
      </c>
      <c r="AB4" s="18" t="s">
        <v>19</v>
      </c>
      <c r="AC4" s="18" t="s">
        <v>20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29</v>
      </c>
      <c r="B7" s="54" t="s">
        <v>30</v>
      </c>
      <c r="C7" s="55" t="s">
        <v>31</v>
      </c>
      <c r="D7" s="31">
        <f aca="true" t="shared" si="0" ref="D7:D33">E7+H7+K7</f>
        <v>124809</v>
      </c>
      <c r="E7" s="31">
        <f aca="true" t="shared" si="1" ref="E7:E33">F7+G7</f>
        <v>209</v>
      </c>
      <c r="F7" s="31">
        <v>209</v>
      </c>
      <c r="G7" s="31">
        <v>0</v>
      </c>
      <c r="H7" s="31">
        <f aca="true" t="shared" si="2" ref="H7:H33">I7+J7</f>
        <v>0</v>
      </c>
      <c r="I7" s="31">
        <v>0</v>
      </c>
      <c r="J7" s="31">
        <v>0</v>
      </c>
      <c r="K7" s="31">
        <f aca="true" t="shared" si="3" ref="K7:K33">L7+M7</f>
        <v>124600</v>
      </c>
      <c r="L7" s="31">
        <v>26616</v>
      </c>
      <c r="M7" s="31">
        <v>97984</v>
      </c>
      <c r="N7" s="31">
        <f aca="true" t="shared" si="4" ref="N7:N33">O7+U7+AA7</f>
        <v>125098</v>
      </c>
      <c r="O7" s="31">
        <f aca="true" t="shared" si="5" ref="O7:O33">SUM(P7:T7)</f>
        <v>26825</v>
      </c>
      <c r="P7" s="31">
        <v>26825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33">SUM(V7:Z7)</f>
        <v>97984</v>
      </c>
      <c r="V7" s="31">
        <v>97984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33">AB7+AC7</f>
        <v>289</v>
      </c>
      <c r="AB7" s="31">
        <v>289</v>
      </c>
      <c r="AC7" s="31">
        <v>0</v>
      </c>
    </row>
    <row r="8" spans="1:29" ht="13.5">
      <c r="A8" s="54" t="s">
        <v>29</v>
      </c>
      <c r="B8" s="54" t="s">
        <v>32</v>
      </c>
      <c r="C8" s="55" t="s">
        <v>33</v>
      </c>
      <c r="D8" s="31">
        <f t="shared" si="0"/>
        <v>41415</v>
      </c>
      <c r="E8" s="31">
        <f t="shared" si="1"/>
        <v>1897</v>
      </c>
      <c r="F8" s="31">
        <v>763</v>
      </c>
      <c r="G8" s="31">
        <v>1134</v>
      </c>
      <c r="H8" s="31">
        <f t="shared" si="2"/>
        <v>4397</v>
      </c>
      <c r="I8" s="31">
        <v>4397</v>
      </c>
      <c r="J8" s="31">
        <v>0</v>
      </c>
      <c r="K8" s="31">
        <f t="shared" si="3"/>
        <v>35121</v>
      </c>
      <c r="L8" s="31">
        <v>9772</v>
      </c>
      <c r="M8" s="31">
        <v>25349</v>
      </c>
      <c r="N8" s="31">
        <f t="shared" si="4"/>
        <v>41609</v>
      </c>
      <c r="O8" s="31">
        <f t="shared" si="5"/>
        <v>14932</v>
      </c>
      <c r="P8" s="31">
        <v>14932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26483</v>
      </c>
      <c r="V8" s="31">
        <v>26483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194</v>
      </c>
      <c r="AB8" s="31">
        <v>194</v>
      </c>
      <c r="AC8" s="31">
        <v>0</v>
      </c>
    </row>
    <row r="9" spans="1:29" ht="13.5">
      <c r="A9" s="54" t="s">
        <v>29</v>
      </c>
      <c r="B9" s="54" t="s">
        <v>34</v>
      </c>
      <c r="C9" s="55" t="s">
        <v>35</v>
      </c>
      <c r="D9" s="31">
        <f t="shared" si="0"/>
        <v>32579</v>
      </c>
      <c r="E9" s="31">
        <f t="shared" si="1"/>
        <v>0</v>
      </c>
      <c r="F9" s="31">
        <v>0</v>
      </c>
      <c r="G9" s="31">
        <v>0</v>
      </c>
      <c r="H9" s="31">
        <f t="shared" si="2"/>
        <v>73</v>
      </c>
      <c r="I9" s="31">
        <v>73</v>
      </c>
      <c r="J9" s="31">
        <v>0</v>
      </c>
      <c r="K9" s="31">
        <f t="shared" si="3"/>
        <v>32506</v>
      </c>
      <c r="L9" s="31">
        <v>23158</v>
      </c>
      <c r="M9" s="31">
        <v>9348</v>
      </c>
      <c r="N9" s="31">
        <f t="shared" si="4"/>
        <v>32579</v>
      </c>
      <c r="O9" s="31">
        <f t="shared" si="5"/>
        <v>23231</v>
      </c>
      <c r="P9" s="31">
        <v>23231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9348</v>
      </c>
      <c r="V9" s="31">
        <v>9348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29</v>
      </c>
      <c r="B10" s="54" t="s">
        <v>36</v>
      </c>
      <c r="C10" s="55" t="s">
        <v>37</v>
      </c>
      <c r="D10" s="31">
        <f t="shared" si="0"/>
        <v>11342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31">
        <v>0</v>
      </c>
      <c r="J10" s="31">
        <v>0</v>
      </c>
      <c r="K10" s="31">
        <f t="shared" si="3"/>
        <v>11342</v>
      </c>
      <c r="L10" s="31">
        <v>6710</v>
      </c>
      <c r="M10" s="31">
        <v>4632</v>
      </c>
      <c r="N10" s="31">
        <f t="shared" si="4"/>
        <v>11372</v>
      </c>
      <c r="O10" s="31">
        <f t="shared" si="5"/>
        <v>6710</v>
      </c>
      <c r="P10" s="31">
        <v>6710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4632</v>
      </c>
      <c r="V10" s="31">
        <v>4632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30</v>
      </c>
      <c r="AB10" s="31">
        <v>30</v>
      </c>
      <c r="AC10" s="31">
        <v>0</v>
      </c>
    </row>
    <row r="11" spans="1:29" ht="13.5">
      <c r="A11" s="54" t="s">
        <v>29</v>
      </c>
      <c r="B11" s="54" t="s">
        <v>38</v>
      </c>
      <c r="C11" s="55" t="s">
        <v>39</v>
      </c>
      <c r="D11" s="31">
        <f t="shared" si="0"/>
        <v>44158</v>
      </c>
      <c r="E11" s="31">
        <f t="shared" si="1"/>
        <v>0</v>
      </c>
      <c r="F11" s="31">
        <v>0</v>
      </c>
      <c r="G11" s="31">
        <v>0</v>
      </c>
      <c r="H11" s="31">
        <f t="shared" si="2"/>
        <v>3757</v>
      </c>
      <c r="I11" s="31">
        <v>3757</v>
      </c>
      <c r="J11" s="31">
        <v>0</v>
      </c>
      <c r="K11" s="31">
        <f t="shared" si="3"/>
        <v>40401</v>
      </c>
      <c r="L11" s="31">
        <v>27206</v>
      </c>
      <c r="M11" s="31">
        <v>13195</v>
      </c>
      <c r="N11" s="31">
        <f t="shared" si="4"/>
        <v>44158</v>
      </c>
      <c r="O11" s="31">
        <f t="shared" si="5"/>
        <v>30963</v>
      </c>
      <c r="P11" s="31">
        <v>30963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13195</v>
      </c>
      <c r="V11" s="31">
        <v>13195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29</v>
      </c>
      <c r="B12" s="54" t="s">
        <v>40</v>
      </c>
      <c r="C12" s="55" t="s">
        <v>41</v>
      </c>
      <c r="D12" s="31">
        <f t="shared" si="0"/>
        <v>30745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30745</v>
      </c>
      <c r="L12" s="31">
        <v>18543</v>
      </c>
      <c r="M12" s="31">
        <v>12202</v>
      </c>
      <c r="N12" s="31">
        <f t="shared" si="4"/>
        <v>30874</v>
      </c>
      <c r="O12" s="31">
        <f t="shared" si="5"/>
        <v>18543</v>
      </c>
      <c r="P12" s="31">
        <v>18543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12202</v>
      </c>
      <c r="V12" s="31">
        <v>12202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129</v>
      </c>
      <c r="AB12" s="31">
        <v>129</v>
      </c>
      <c r="AC12" s="31">
        <v>0</v>
      </c>
    </row>
    <row r="13" spans="1:29" ht="13.5">
      <c r="A13" s="54" t="s">
        <v>29</v>
      </c>
      <c r="B13" s="54" t="s">
        <v>42</v>
      </c>
      <c r="C13" s="55" t="s">
        <v>43</v>
      </c>
      <c r="D13" s="31">
        <f t="shared" si="0"/>
        <v>18775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18775</v>
      </c>
      <c r="L13" s="31">
        <v>9513</v>
      </c>
      <c r="M13" s="31">
        <v>9262</v>
      </c>
      <c r="N13" s="31">
        <f t="shared" si="4"/>
        <v>21812</v>
      </c>
      <c r="O13" s="31">
        <f t="shared" si="5"/>
        <v>9513</v>
      </c>
      <c r="P13" s="31">
        <v>9513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9262</v>
      </c>
      <c r="V13" s="31">
        <v>9262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3037</v>
      </c>
      <c r="AB13" s="31">
        <v>3037</v>
      </c>
      <c r="AC13" s="31">
        <v>0</v>
      </c>
    </row>
    <row r="14" spans="1:29" ht="13.5">
      <c r="A14" s="54" t="s">
        <v>29</v>
      </c>
      <c r="B14" s="54" t="s">
        <v>44</v>
      </c>
      <c r="C14" s="55" t="s">
        <v>45</v>
      </c>
      <c r="D14" s="31">
        <f t="shared" si="0"/>
        <v>10188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10188</v>
      </c>
      <c r="L14" s="31">
        <v>3938</v>
      </c>
      <c r="M14" s="31">
        <v>6250</v>
      </c>
      <c r="N14" s="31">
        <f t="shared" si="4"/>
        <v>10188</v>
      </c>
      <c r="O14" s="31">
        <f t="shared" si="5"/>
        <v>3938</v>
      </c>
      <c r="P14" s="31">
        <v>3938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6250</v>
      </c>
      <c r="V14" s="31">
        <v>6250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29</v>
      </c>
      <c r="B15" s="54" t="s">
        <v>123</v>
      </c>
      <c r="C15" s="55" t="s">
        <v>124</v>
      </c>
      <c r="D15" s="31">
        <f t="shared" si="0"/>
        <v>25436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25436</v>
      </c>
      <c r="L15" s="31">
        <v>13696</v>
      </c>
      <c r="M15" s="31">
        <v>11740</v>
      </c>
      <c r="N15" s="31">
        <f t="shared" si="4"/>
        <v>25664</v>
      </c>
      <c r="O15" s="31">
        <f t="shared" si="5"/>
        <v>13696</v>
      </c>
      <c r="P15" s="31">
        <v>13696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11740</v>
      </c>
      <c r="V15" s="31">
        <v>11740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228</v>
      </c>
      <c r="AB15" s="31">
        <v>228</v>
      </c>
      <c r="AC15" s="31">
        <v>0</v>
      </c>
    </row>
    <row r="16" spans="1:29" ht="13.5">
      <c r="A16" s="54" t="s">
        <v>29</v>
      </c>
      <c r="B16" s="54" t="s">
        <v>125</v>
      </c>
      <c r="C16" s="55" t="s">
        <v>126</v>
      </c>
      <c r="D16" s="31">
        <f t="shared" si="0"/>
        <v>22454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22454</v>
      </c>
      <c r="L16" s="31">
        <v>13957</v>
      </c>
      <c r="M16" s="31">
        <v>8497</v>
      </c>
      <c r="N16" s="31">
        <f t="shared" si="4"/>
        <v>22454</v>
      </c>
      <c r="O16" s="31">
        <f t="shared" si="5"/>
        <v>13957</v>
      </c>
      <c r="P16" s="31">
        <v>13957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8497</v>
      </c>
      <c r="V16" s="31">
        <v>8497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29</v>
      </c>
      <c r="B17" s="54" t="s">
        <v>127</v>
      </c>
      <c r="C17" s="55" t="s">
        <v>128</v>
      </c>
      <c r="D17" s="31">
        <f t="shared" si="0"/>
        <v>18366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18366</v>
      </c>
      <c r="L17" s="31">
        <v>4935</v>
      </c>
      <c r="M17" s="31">
        <v>13431</v>
      </c>
      <c r="N17" s="31">
        <f t="shared" si="4"/>
        <v>18737</v>
      </c>
      <c r="O17" s="31">
        <f t="shared" si="5"/>
        <v>4935</v>
      </c>
      <c r="P17" s="31">
        <v>4935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13431</v>
      </c>
      <c r="V17" s="31">
        <v>13431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371</v>
      </c>
      <c r="AB17" s="31">
        <v>371</v>
      </c>
      <c r="AC17" s="31">
        <v>0</v>
      </c>
    </row>
    <row r="18" spans="1:29" ht="13.5">
      <c r="A18" s="54" t="s">
        <v>29</v>
      </c>
      <c r="B18" s="54" t="s">
        <v>129</v>
      </c>
      <c r="C18" s="55" t="s">
        <v>130</v>
      </c>
      <c r="D18" s="31">
        <f t="shared" si="0"/>
        <v>2753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2753</v>
      </c>
      <c r="L18" s="31">
        <v>1962</v>
      </c>
      <c r="M18" s="31">
        <v>791</v>
      </c>
      <c r="N18" s="31">
        <f t="shared" si="4"/>
        <v>2754</v>
      </c>
      <c r="O18" s="31">
        <f t="shared" si="5"/>
        <v>1962</v>
      </c>
      <c r="P18" s="31">
        <v>1962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791</v>
      </c>
      <c r="V18" s="31">
        <v>791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1</v>
      </c>
      <c r="AB18" s="31">
        <v>1</v>
      </c>
      <c r="AC18" s="31">
        <v>0</v>
      </c>
    </row>
    <row r="19" spans="1:29" ht="13.5">
      <c r="A19" s="54" t="s">
        <v>29</v>
      </c>
      <c r="B19" s="54" t="s">
        <v>131</v>
      </c>
      <c r="C19" s="55" t="s">
        <v>132</v>
      </c>
      <c r="D19" s="31">
        <f t="shared" si="0"/>
        <v>6764</v>
      </c>
      <c r="E19" s="31">
        <f t="shared" si="1"/>
        <v>0</v>
      </c>
      <c r="F19" s="31">
        <v>0</v>
      </c>
      <c r="G19" s="31">
        <v>0</v>
      </c>
      <c r="H19" s="31">
        <f t="shared" si="2"/>
        <v>4757</v>
      </c>
      <c r="I19" s="31">
        <v>4757</v>
      </c>
      <c r="J19" s="31">
        <v>0</v>
      </c>
      <c r="K19" s="31">
        <f t="shared" si="3"/>
        <v>2007</v>
      </c>
      <c r="L19" s="31">
        <v>0</v>
      </c>
      <c r="M19" s="31">
        <v>2007</v>
      </c>
      <c r="N19" s="31">
        <f t="shared" si="4"/>
        <v>6789</v>
      </c>
      <c r="O19" s="31">
        <f t="shared" si="5"/>
        <v>4757</v>
      </c>
      <c r="P19" s="31">
        <v>4757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2007</v>
      </c>
      <c r="V19" s="31">
        <v>2007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25</v>
      </c>
      <c r="AB19" s="31">
        <v>25</v>
      </c>
      <c r="AC19" s="31">
        <v>0</v>
      </c>
    </row>
    <row r="20" spans="1:29" ht="13.5">
      <c r="A20" s="54" t="s">
        <v>29</v>
      </c>
      <c r="B20" s="54" t="s">
        <v>46</v>
      </c>
      <c r="C20" s="55" t="s">
        <v>87</v>
      </c>
      <c r="D20" s="31">
        <f t="shared" si="0"/>
        <v>12267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12267</v>
      </c>
      <c r="L20" s="31">
        <v>6169</v>
      </c>
      <c r="M20" s="31">
        <v>6098</v>
      </c>
      <c r="N20" s="31">
        <f t="shared" si="4"/>
        <v>12267</v>
      </c>
      <c r="O20" s="31">
        <f t="shared" si="5"/>
        <v>6169</v>
      </c>
      <c r="P20" s="31">
        <v>6169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6098</v>
      </c>
      <c r="V20" s="31">
        <v>6098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29</v>
      </c>
      <c r="B21" s="54" t="s">
        <v>47</v>
      </c>
      <c r="C21" s="55" t="s">
        <v>48</v>
      </c>
      <c r="D21" s="31">
        <f t="shared" si="0"/>
        <v>11458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11458</v>
      </c>
      <c r="L21" s="31">
        <v>2124</v>
      </c>
      <c r="M21" s="31">
        <v>9334</v>
      </c>
      <c r="N21" s="31">
        <f t="shared" si="4"/>
        <v>11886</v>
      </c>
      <c r="O21" s="31">
        <f t="shared" si="5"/>
        <v>2124</v>
      </c>
      <c r="P21" s="31">
        <v>2124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9334</v>
      </c>
      <c r="V21" s="31">
        <v>9334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428</v>
      </c>
      <c r="AB21" s="31">
        <v>428</v>
      </c>
      <c r="AC21" s="31">
        <v>0</v>
      </c>
    </row>
    <row r="22" spans="1:29" ht="13.5">
      <c r="A22" s="54" t="s">
        <v>29</v>
      </c>
      <c r="B22" s="54" t="s">
        <v>49</v>
      </c>
      <c r="C22" s="55" t="s">
        <v>137</v>
      </c>
      <c r="D22" s="31">
        <f t="shared" si="0"/>
        <v>1277</v>
      </c>
      <c r="E22" s="31">
        <f t="shared" si="1"/>
        <v>0</v>
      </c>
      <c r="F22" s="31">
        <v>0</v>
      </c>
      <c r="G22" s="31">
        <v>0</v>
      </c>
      <c r="H22" s="31">
        <f t="shared" si="2"/>
        <v>1277</v>
      </c>
      <c r="I22" s="31">
        <v>580</v>
      </c>
      <c r="J22" s="31">
        <v>697</v>
      </c>
      <c r="K22" s="31">
        <f t="shared" si="3"/>
        <v>0</v>
      </c>
      <c r="L22" s="31">
        <v>0</v>
      </c>
      <c r="M22" s="31">
        <v>0</v>
      </c>
      <c r="N22" s="31">
        <f t="shared" si="4"/>
        <v>1622</v>
      </c>
      <c r="O22" s="31">
        <f t="shared" si="5"/>
        <v>580</v>
      </c>
      <c r="P22" s="31">
        <v>580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697</v>
      </c>
      <c r="V22" s="31">
        <v>697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345</v>
      </c>
      <c r="AB22" s="31">
        <v>345</v>
      </c>
      <c r="AC22" s="31">
        <v>0</v>
      </c>
    </row>
    <row r="23" spans="1:29" ht="13.5">
      <c r="A23" s="54" t="s">
        <v>29</v>
      </c>
      <c r="B23" s="54" t="s">
        <v>50</v>
      </c>
      <c r="C23" s="55" t="s">
        <v>51</v>
      </c>
      <c r="D23" s="31">
        <f t="shared" si="0"/>
        <v>2231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2231</v>
      </c>
      <c r="L23" s="31">
        <v>1333</v>
      </c>
      <c r="M23" s="31">
        <v>898</v>
      </c>
      <c r="N23" s="31">
        <f t="shared" si="4"/>
        <v>2327</v>
      </c>
      <c r="O23" s="31">
        <f t="shared" si="5"/>
        <v>1333</v>
      </c>
      <c r="P23" s="31">
        <v>1333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898</v>
      </c>
      <c r="V23" s="31">
        <v>898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96</v>
      </c>
      <c r="AB23" s="31">
        <v>96</v>
      </c>
      <c r="AC23" s="31">
        <v>0</v>
      </c>
    </row>
    <row r="24" spans="1:29" ht="13.5">
      <c r="A24" s="54" t="s">
        <v>29</v>
      </c>
      <c r="B24" s="54" t="s">
        <v>52</v>
      </c>
      <c r="C24" s="55" t="s">
        <v>53</v>
      </c>
      <c r="D24" s="31">
        <f t="shared" si="0"/>
        <v>6840</v>
      </c>
      <c r="E24" s="31">
        <f t="shared" si="1"/>
        <v>0</v>
      </c>
      <c r="F24" s="31">
        <v>0</v>
      </c>
      <c r="G24" s="31">
        <v>0</v>
      </c>
      <c r="H24" s="31">
        <f t="shared" si="2"/>
        <v>5209</v>
      </c>
      <c r="I24" s="31">
        <v>3284</v>
      </c>
      <c r="J24" s="31">
        <v>1925</v>
      </c>
      <c r="K24" s="31">
        <f t="shared" si="3"/>
        <v>1631</v>
      </c>
      <c r="L24" s="31">
        <v>748</v>
      </c>
      <c r="M24" s="31">
        <v>883</v>
      </c>
      <c r="N24" s="31">
        <f t="shared" si="4"/>
        <v>7869</v>
      </c>
      <c r="O24" s="31">
        <f t="shared" si="5"/>
        <v>4032</v>
      </c>
      <c r="P24" s="31">
        <v>4032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2808</v>
      </c>
      <c r="V24" s="31">
        <v>2808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1029</v>
      </c>
      <c r="AB24" s="31">
        <v>1029</v>
      </c>
      <c r="AC24" s="31">
        <v>0</v>
      </c>
    </row>
    <row r="25" spans="1:29" ht="13.5">
      <c r="A25" s="54" t="s">
        <v>29</v>
      </c>
      <c r="B25" s="54" t="s">
        <v>54</v>
      </c>
      <c r="C25" s="55" t="s">
        <v>55</v>
      </c>
      <c r="D25" s="31">
        <f t="shared" si="0"/>
        <v>3652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3652</v>
      </c>
      <c r="L25" s="31">
        <v>1652</v>
      </c>
      <c r="M25" s="31">
        <v>2000</v>
      </c>
      <c r="N25" s="31">
        <f t="shared" si="4"/>
        <v>3652</v>
      </c>
      <c r="O25" s="31">
        <f t="shared" si="5"/>
        <v>1652</v>
      </c>
      <c r="P25" s="31">
        <v>1652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2000</v>
      </c>
      <c r="V25" s="31">
        <v>2000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29</v>
      </c>
      <c r="B26" s="54" t="s">
        <v>56</v>
      </c>
      <c r="C26" s="55" t="s">
        <v>28</v>
      </c>
      <c r="D26" s="31">
        <f t="shared" si="0"/>
        <v>1612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1612</v>
      </c>
      <c r="L26" s="31">
        <v>637</v>
      </c>
      <c r="M26" s="31">
        <v>975</v>
      </c>
      <c r="N26" s="31">
        <f t="shared" si="4"/>
        <v>1612</v>
      </c>
      <c r="O26" s="31">
        <f t="shared" si="5"/>
        <v>637</v>
      </c>
      <c r="P26" s="31">
        <v>637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975</v>
      </c>
      <c r="V26" s="31">
        <v>975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29</v>
      </c>
      <c r="B27" s="54" t="s">
        <v>57</v>
      </c>
      <c r="C27" s="55" t="s">
        <v>58</v>
      </c>
      <c r="D27" s="31">
        <f t="shared" si="0"/>
        <v>2174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2174</v>
      </c>
      <c r="L27" s="31">
        <v>1088</v>
      </c>
      <c r="M27" s="31">
        <v>1086</v>
      </c>
      <c r="N27" s="31">
        <f t="shared" si="4"/>
        <v>2254</v>
      </c>
      <c r="O27" s="31">
        <f t="shared" si="5"/>
        <v>1088</v>
      </c>
      <c r="P27" s="31">
        <v>1088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1086</v>
      </c>
      <c r="V27" s="31">
        <v>1086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80</v>
      </c>
      <c r="AB27" s="31">
        <v>80</v>
      </c>
      <c r="AC27" s="31">
        <v>0</v>
      </c>
    </row>
    <row r="28" spans="1:29" ht="13.5">
      <c r="A28" s="54" t="s">
        <v>29</v>
      </c>
      <c r="B28" s="54" t="s">
        <v>59</v>
      </c>
      <c r="C28" s="55" t="s">
        <v>138</v>
      </c>
      <c r="D28" s="31">
        <f t="shared" si="0"/>
        <v>6236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6236</v>
      </c>
      <c r="L28" s="31">
        <v>3583</v>
      </c>
      <c r="M28" s="31">
        <v>2653</v>
      </c>
      <c r="N28" s="31">
        <f t="shared" si="4"/>
        <v>6236</v>
      </c>
      <c r="O28" s="31">
        <f t="shared" si="5"/>
        <v>3583</v>
      </c>
      <c r="P28" s="31">
        <v>3583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2653</v>
      </c>
      <c r="V28" s="31">
        <v>2653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29</v>
      </c>
      <c r="B29" s="54" t="s">
        <v>60</v>
      </c>
      <c r="C29" s="55" t="s">
        <v>61</v>
      </c>
      <c r="D29" s="31">
        <f t="shared" si="0"/>
        <v>5407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5407</v>
      </c>
      <c r="L29" s="31">
        <v>3815</v>
      </c>
      <c r="M29" s="31">
        <v>1592</v>
      </c>
      <c r="N29" s="31">
        <f t="shared" si="4"/>
        <v>5467</v>
      </c>
      <c r="O29" s="31">
        <f t="shared" si="5"/>
        <v>3815</v>
      </c>
      <c r="P29" s="31">
        <v>3815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1592</v>
      </c>
      <c r="V29" s="31">
        <v>1592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60</v>
      </c>
      <c r="AB29" s="31">
        <v>60</v>
      </c>
      <c r="AC29" s="31">
        <v>0</v>
      </c>
    </row>
    <row r="30" spans="1:29" ht="13.5">
      <c r="A30" s="54" t="s">
        <v>29</v>
      </c>
      <c r="B30" s="54" t="s">
        <v>62</v>
      </c>
      <c r="C30" s="55" t="s">
        <v>63</v>
      </c>
      <c r="D30" s="31">
        <f t="shared" si="0"/>
        <v>4191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4191</v>
      </c>
      <c r="L30" s="31">
        <v>3871</v>
      </c>
      <c r="M30" s="31">
        <v>320</v>
      </c>
      <c r="N30" s="31">
        <f t="shared" si="4"/>
        <v>4219</v>
      </c>
      <c r="O30" s="31">
        <f t="shared" si="5"/>
        <v>3871</v>
      </c>
      <c r="P30" s="31">
        <v>3871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320</v>
      </c>
      <c r="V30" s="31">
        <v>320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28</v>
      </c>
      <c r="AB30" s="31">
        <v>28</v>
      </c>
      <c r="AC30" s="31">
        <v>0</v>
      </c>
    </row>
    <row r="31" spans="1:29" ht="13.5">
      <c r="A31" s="54" t="s">
        <v>29</v>
      </c>
      <c r="B31" s="54" t="s">
        <v>64</v>
      </c>
      <c r="C31" s="55" t="s">
        <v>65</v>
      </c>
      <c r="D31" s="31">
        <f t="shared" si="0"/>
        <v>9232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9232</v>
      </c>
      <c r="L31" s="31">
        <v>7173</v>
      </c>
      <c r="M31" s="31">
        <v>2059</v>
      </c>
      <c r="N31" s="31">
        <f t="shared" si="4"/>
        <v>9436</v>
      </c>
      <c r="O31" s="31">
        <f t="shared" si="5"/>
        <v>7275</v>
      </c>
      <c r="P31" s="31">
        <v>7173</v>
      </c>
      <c r="Q31" s="31">
        <v>0</v>
      </c>
      <c r="R31" s="31">
        <v>0</v>
      </c>
      <c r="S31" s="31">
        <v>102</v>
      </c>
      <c r="T31" s="31">
        <v>0</v>
      </c>
      <c r="U31" s="31">
        <f t="shared" si="6"/>
        <v>2059</v>
      </c>
      <c r="V31" s="31">
        <v>2059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102</v>
      </c>
      <c r="AB31" s="31">
        <v>102</v>
      </c>
      <c r="AC31" s="31">
        <v>0</v>
      </c>
    </row>
    <row r="32" spans="1:29" ht="13.5">
      <c r="A32" s="54" t="s">
        <v>29</v>
      </c>
      <c r="B32" s="54" t="s">
        <v>133</v>
      </c>
      <c r="C32" s="55" t="s">
        <v>134</v>
      </c>
      <c r="D32" s="31">
        <f t="shared" si="0"/>
        <v>8783</v>
      </c>
      <c r="E32" s="31">
        <f t="shared" si="1"/>
        <v>0</v>
      </c>
      <c r="F32" s="31">
        <v>0</v>
      </c>
      <c r="G32" s="31">
        <v>0</v>
      </c>
      <c r="H32" s="31">
        <f t="shared" si="2"/>
        <v>8783</v>
      </c>
      <c r="I32" s="31">
        <v>6668</v>
      </c>
      <c r="J32" s="31">
        <v>2115</v>
      </c>
      <c r="K32" s="31">
        <f t="shared" si="3"/>
        <v>0</v>
      </c>
      <c r="L32" s="31">
        <v>0</v>
      </c>
      <c r="M32" s="31">
        <v>0</v>
      </c>
      <c r="N32" s="31">
        <f t="shared" si="4"/>
        <v>8895</v>
      </c>
      <c r="O32" s="31">
        <f t="shared" si="5"/>
        <v>6668</v>
      </c>
      <c r="P32" s="31">
        <v>6668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2115</v>
      </c>
      <c r="V32" s="31">
        <v>2115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112</v>
      </c>
      <c r="AB32" s="31">
        <v>112</v>
      </c>
      <c r="AC32" s="31">
        <v>0</v>
      </c>
    </row>
    <row r="33" spans="1:29" ht="13.5">
      <c r="A33" s="54" t="s">
        <v>29</v>
      </c>
      <c r="B33" s="54" t="s">
        <v>135</v>
      </c>
      <c r="C33" s="55" t="s">
        <v>136</v>
      </c>
      <c r="D33" s="31">
        <f t="shared" si="0"/>
        <v>18924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18924</v>
      </c>
      <c r="L33" s="31">
        <v>13026</v>
      </c>
      <c r="M33" s="31">
        <v>5898</v>
      </c>
      <c r="N33" s="31">
        <f t="shared" si="4"/>
        <v>18941</v>
      </c>
      <c r="O33" s="31">
        <f t="shared" si="5"/>
        <v>13026</v>
      </c>
      <c r="P33" s="31">
        <v>13026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5898</v>
      </c>
      <c r="V33" s="31">
        <v>5898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17</v>
      </c>
      <c r="AB33" s="31">
        <v>17</v>
      </c>
      <c r="AC33" s="31">
        <v>0</v>
      </c>
    </row>
    <row r="34" spans="1:29" ht="13.5">
      <c r="A34" s="84" t="s">
        <v>66</v>
      </c>
      <c r="B34" s="85"/>
      <c r="C34" s="85"/>
      <c r="D34" s="31">
        <f aca="true" t="shared" si="8" ref="D34:AC34">SUM(D7:D33)</f>
        <v>484068</v>
      </c>
      <c r="E34" s="31">
        <f t="shared" si="8"/>
        <v>2106</v>
      </c>
      <c r="F34" s="31">
        <f t="shared" si="8"/>
        <v>972</v>
      </c>
      <c r="G34" s="31">
        <f t="shared" si="8"/>
        <v>1134</v>
      </c>
      <c r="H34" s="31">
        <f t="shared" si="8"/>
        <v>28253</v>
      </c>
      <c r="I34" s="31">
        <f t="shared" si="8"/>
        <v>23516</v>
      </c>
      <c r="J34" s="31">
        <f t="shared" si="8"/>
        <v>4737</v>
      </c>
      <c r="K34" s="31">
        <f t="shared" si="8"/>
        <v>453709</v>
      </c>
      <c r="L34" s="31">
        <f t="shared" si="8"/>
        <v>205225</v>
      </c>
      <c r="M34" s="31">
        <f t="shared" si="8"/>
        <v>248484</v>
      </c>
      <c r="N34" s="31">
        <f t="shared" si="8"/>
        <v>490771</v>
      </c>
      <c r="O34" s="31">
        <f t="shared" si="8"/>
        <v>229815</v>
      </c>
      <c r="P34" s="31">
        <f t="shared" si="8"/>
        <v>229713</v>
      </c>
      <c r="Q34" s="31">
        <f t="shared" si="8"/>
        <v>0</v>
      </c>
      <c r="R34" s="31">
        <f t="shared" si="8"/>
        <v>0</v>
      </c>
      <c r="S34" s="31">
        <f t="shared" si="8"/>
        <v>102</v>
      </c>
      <c r="T34" s="31">
        <f t="shared" si="8"/>
        <v>0</v>
      </c>
      <c r="U34" s="31">
        <f t="shared" si="8"/>
        <v>254355</v>
      </c>
      <c r="V34" s="31">
        <f t="shared" si="8"/>
        <v>254355</v>
      </c>
      <c r="W34" s="31">
        <f t="shared" si="8"/>
        <v>0</v>
      </c>
      <c r="X34" s="31">
        <f t="shared" si="8"/>
        <v>0</v>
      </c>
      <c r="Y34" s="31">
        <f t="shared" si="8"/>
        <v>0</v>
      </c>
      <c r="Z34" s="31">
        <f t="shared" si="8"/>
        <v>0</v>
      </c>
      <c r="AA34" s="31">
        <f t="shared" si="8"/>
        <v>6601</v>
      </c>
      <c r="AB34" s="31">
        <f t="shared" si="8"/>
        <v>6601</v>
      </c>
      <c r="AC34" s="31">
        <f t="shared" si="8"/>
        <v>0</v>
      </c>
    </row>
  </sheetData>
  <mergeCells count="7">
    <mergeCell ref="A34:C34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27</v>
      </c>
      <c r="B1" s="92"/>
      <c r="C1" s="34" t="s">
        <v>88</v>
      </c>
    </row>
    <row r="2" ht="18" customHeight="1">
      <c r="J2" s="37" t="s">
        <v>89</v>
      </c>
    </row>
    <row r="3" spans="6:11" s="38" customFormat="1" ht="19.5" customHeight="1">
      <c r="F3" s="91" t="s">
        <v>90</v>
      </c>
      <c r="G3" s="91"/>
      <c r="H3" s="39" t="s">
        <v>91</v>
      </c>
      <c r="I3" s="39" t="s">
        <v>92</v>
      </c>
      <c r="J3" s="39" t="s">
        <v>80</v>
      </c>
      <c r="K3" s="39" t="s">
        <v>93</v>
      </c>
    </row>
    <row r="4" spans="2:11" s="38" customFormat="1" ht="19.5" customHeight="1">
      <c r="B4" s="93" t="s">
        <v>94</v>
      </c>
      <c r="C4" s="40" t="s">
        <v>95</v>
      </c>
      <c r="D4" s="41">
        <f>SUMIF('水洗化人口等'!$A$7:$C$34,$A$1,'水洗化人口等'!$G$7:$G$34)</f>
        <v>327964</v>
      </c>
      <c r="F4" s="101" t="s">
        <v>96</v>
      </c>
      <c r="G4" s="40" t="s">
        <v>97</v>
      </c>
      <c r="H4" s="41">
        <f>SUMIF('し尿処理の状況'!$A$7:$C$34,$A$1,'し尿処理の状況'!$P$7:$P$34)</f>
        <v>229713</v>
      </c>
      <c r="I4" s="41">
        <f>SUMIF('し尿処理の状況'!$A$7:$C$34,$A$1,'し尿処理の状況'!$V$7:$V$34)</f>
        <v>254355</v>
      </c>
      <c r="J4" s="41">
        <f aca="true" t="shared" si="0" ref="J4:J11">H4+I4</f>
        <v>484068</v>
      </c>
      <c r="K4" s="42">
        <f aca="true" t="shared" si="1" ref="K4:K9">J4/$J$9</f>
        <v>0.9997893301939401</v>
      </c>
    </row>
    <row r="5" spans="2:11" s="38" customFormat="1" ht="19.5" customHeight="1">
      <c r="B5" s="94"/>
      <c r="C5" s="40" t="s">
        <v>98</v>
      </c>
      <c r="D5" s="41">
        <f>SUMIF('水洗化人口等'!$A$7:$C$34,$A$1,'水洗化人口等'!$H$7:$H$34)</f>
        <v>12587</v>
      </c>
      <c r="F5" s="102"/>
      <c r="G5" s="40" t="s">
        <v>99</v>
      </c>
      <c r="H5" s="41">
        <f>SUMIF('し尿処理の状況'!$A$7:$C$34,$A$1,'し尿処理の状況'!$Q$7:$Q$34)</f>
        <v>0</v>
      </c>
      <c r="I5" s="41">
        <f>SUMIF('し尿処理の状況'!$A$7:$C$34,$A$1,'し尿処理の状況'!$W$7:$W$34)</f>
        <v>0</v>
      </c>
      <c r="J5" s="41">
        <f t="shared" si="0"/>
        <v>0</v>
      </c>
      <c r="K5" s="42">
        <f t="shared" si="1"/>
        <v>0</v>
      </c>
    </row>
    <row r="6" spans="2:11" s="38" customFormat="1" ht="19.5" customHeight="1">
      <c r="B6" s="95"/>
      <c r="C6" s="43" t="s">
        <v>100</v>
      </c>
      <c r="D6" s="44">
        <f>SUM(D4:D5)</f>
        <v>340551</v>
      </c>
      <c r="F6" s="102"/>
      <c r="G6" s="40" t="s">
        <v>101</v>
      </c>
      <c r="H6" s="41">
        <f>SUMIF('し尿処理の状況'!$A$7:$C$34,$A$1,'し尿処理の状況'!$R$7:$R$34)</f>
        <v>0</v>
      </c>
      <c r="I6" s="41">
        <f>SUMIF('し尿処理の状況'!$A$7:$C$34,$A$1,'し尿処理の状況'!$X$7:$X$34)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6" t="s">
        <v>102</v>
      </c>
      <c r="C7" s="45" t="s">
        <v>103</v>
      </c>
      <c r="D7" s="41">
        <f>SUMIF('水洗化人口等'!$A$7:$C$34,$A$1,'水洗化人口等'!$K$7:$K$34)</f>
        <v>546347</v>
      </c>
      <c r="F7" s="102"/>
      <c r="G7" s="40" t="s">
        <v>104</v>
      </c>
      <c r="H7" s="41">
        <f>SUMIF('し尿処理の状況'!$A$7:$C$34,$A$1,'し尿処理の状況'!$S$7:$S$34)</f>
        <v>102</v>
      </c>
      <c r="I7" s="41">
        <f>SUMIF('し尿処理の状況'!$A$7:$C$34,$A$1,'し尿処理の状況'!$Y$7:$Y$34)</f>
        <v>0</v>
      </c>
      <c r="J7" s="41">
        <f t="shared" si="0"/>
        <v>102</v>
      </c>
      <c r="K7" s="42">
        <f t="shared" si="1"/>
        <v>0.000210669806059855</v>
      </c>
    </row>
    <row r="8" spans="2:11" s="38" customFormat="1" ht="19.5" customHeight="1">
      <c r="B8" s="97"/>
      <c r="C8" s="40" t="s">
        <v>105</v>
      </c>
      <c r="D8" s="41">
        <f>SUMIF('水洗化人口等'!$A$7:$C$34,$A$1,'水洗化人口等'!$M$7:$M$34)</f>
        <v>7427</v>
      </c>
      <c r="F8" s="102"/>
      <c r="G8" s="40" t="s">
        <v>106</v>
      </c>
      <c r="H8" s="41">
        <f>SUMIF('し尿処理の状況'!$A$7:$C$34,$A$1,'し尿処理の状況'!$T$7:$T$34)</f>
        <v>0</v>
      </c>
      <c r="I8" s="41">
        <f>SUMIF('し尿処理の状況'!$A$7:$C$34,$A$1,'し尿処理の状況'!$Z$7:$Z$34)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107</v>
      </c>
      <c r="D9" s="41">
        <f>SUMIF('水洗化人口等'!$A$7:$C$34,$A$1,'水洗化人口等'!$O$7:$O$34)</f>
        <v>604090</v>
      </c>
      <c r="F9" s="102"/>
      <c r="G9" s="40" t="s">
        <v>100</v>
      </c>
      <c r="H9" s="41">
        <f>SUM(H4:H8)</f>
        <v>229815</v>
      </c>
      <c r="I9" s="41">
        <f>SUM(I4:I8)</f>
        <v>254355</v>
      </c>
      <c r="J9" s="41">
        <f t="shared" si="0"/>
        <v>484170</v>
      </c>
      <c r="K9" s="42">
        <f t="shared" si="1"/>
        <v>1</v>
      </c>
    </row>
    <row r="10" spans="2:10" s="38" customFormat="1" ht="19.5" customHeight="1">
      <c r="B10" s="98"/>
      <c r="C10" s="43" t="s">
        <v>100</v>
      </c>
      <c r="D10" s="44">
        <f>SUM(D7:D9)</f>
        <v>1157864</v>
      </c>
      <c r="F10" s="91" t="s">
        <v>108</v>
      </c>
      <c r="G10" s="91"/>
      <c r="H10" s="41">
        <f>SUMIF('し尿処理の状況'!$A$7:$C$34,$A$1,'し尿処理の状況'!$AB$7:$AB$34)</f>
        <v>6601</v>
      </c>
      <c r="I10" s="41">
        <f>SUMIF('し尿処理の状況'!$A$7:$C$34,$A$1,'し尿処理の状況'!$AC$7:$AC$34)</f>
        <v>0</v>
      </c>
      <c r="J10" s="41">
        <f t="shared" si="0"/>
        <v>6601</v>
      </c>
    </row>
    <row r="11" spans="2:10" s="38" customFormat="1" ht="19.5" customHeight="1">
      <c r="B11" s="99" t="s">
        <v>109</v>
      </c>
      <c r="C11" s="100"/>
      <c r="D11" s="44">
        <f>D6+D10</f>
        <v>1498415</v>
      </c>
      <c r="F11" s="91" t="s">
        <v>80</v>
      </c>
      <c r="G11" s="91"/>
      <c r="H11" s="41">
        <f>H9+H10</f>
        <v>236416</v>
      </c>
      <c r="I11" s="41">
        <f>I9+I10</f>
        <v>254355</v>
      </c>
      <c r="J11" s="41">
        <f t="shared" si="0"/>
        <v>490771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110</v>
      </c>
      <c r="J13" s="37" t="s">
        <v>89</v>
      </c>
    </row>
    <row r="14" spans="3:10" s="38" customFormat="1" ht="19.5" customHeight="1">
      <c r="C14" s="41">
        <f>SUMIF('水洗化人口等'!$A$7:$C$34,$A$1,'水洗化人口等'!$P$7:$P$34)</f>
        <v>280183</v>
      </c>
      <c r="D14" s="38" t="s">
        <v>111</v>
      </c>
      <c r="F14" s="91" t="s">
        <v>112</v>
      </c>
      <c r="G14" s="91"/>
      <c r="H14" s="39" t="s">
        <v>91</v>
      </c>
      <c r="I14" s="39" t="s">
        <v>92</v>
      </c>
      <c r="J14" s="39" t="s">
        <v>80</v>
      </c>
    </row>
    <row r="15" spans="6:10" s="38" customFormat="1" ht="15.75" customHeight="1">
      <c r="F15" s="91" t="s">
        <v>113</v>
      </c>
      <c r="G15" s="91"/>
      <c r="H15" s="41">
        <f>SUMIF('し尿処理の状況'!$A$7:$C$34,$A$1,'し尿処理の状況'!$F$7:$F$34)</f>
        <v>972</v>
      </c>
      <c r="I15" s="41">
        <f>SUMIF('し尿処理の状況'!$A$7:$C$34,$A$1,'し尿処理の状況'!$G$7:$G$34)</f>
        <v>1134</v>
      </c>
      <c r="J15" s="41">
        <f>H15+I15</f>
        <v>2106</v>
      </c>
    </row>
    <row r="16" spans="3:10" s="38" customFormat="1" ht="15.75" customHeight="1">
      <c r="C16" s="38" t="s">
        <v>114</v>
      </c>
      <c r="D16" s="49">
        <f>D10/D11</f>
        <v>0.772725846978307</v>
      </c>
      <c r="F16" s="91" t="s">
        <v>115</v>
      </c>
      <c r="G16" s="91"/>
      <c r="H16" s="41">
        <f>SUMIF('し尿処理の状況'!$A$7:$C$34,$A$1,'し尿処理の状況'!$I$7:$I$34)</f>
        <v>23516</v>
      </c>
      <c r="I16" s="41">
        <f>SUMIF('し尿処理の状況'!$A$7:$C$34,$A$1,'し尿処理の状況'!$J$7:$J$34)</f>
        <v>4737</v>
      </c>
      <c r="J16" s="41">
        <f>H16+I16</f>
        <v>28253</v>
      </c>
    </row>
    <row r="17" spans="3:10" s="38" customFormat="1" ht="15.75" customHeight="1">
      <c r="C17" s="38" t="s">
        <v>116</v>
      </c>
      <c r="D17" s="49">
        <f>D6/D11</f>
        <v>0.22727415302169293</v>
      </c>
      <c r="F17" s="91" t="s">
        <v>117</v>
      </c>
      <c r="G17" s="91"/>
      <c r="H17" s="41">
        <f>SUMIF('し尿処理の状況'!$A$7:$C$34,$A$1,'し尿処理の状況'!$L$7:$L$34)</f>
        <v>205225</v>
      </c>
      <c r="I17" s="41">
        <f>SUMIF('し尿処理の状況'!$A$7:$C$34,$A$1,'し尿処理の状況'!$M$7:$M$34)</f>
        <v>248484</v>
      </c>
      <c r="J17" s="41">
        <f>H17+I17</f>
        <v>453709</v>
      </c>
    </row>
    <row r="18" spans="3:10" s="38" customFormat="1" ht="15.75" customHeight="1">
      <c r="C18" s="50" t="s">
        <v>118</v>
      </c>
      <c r="D18" s="49">
        <f>D7/D11</f>
        <v>0.3646166115528742</v>
      </c>
      <c r="F18" s="91" t="s">
        <v>80</v>
      </c>
      <c r="G18" s="91"/>
      <c r="H18" s="41">
        <f>SUM(H15:H17)</f>
        <v>229713</v>
      </c>
      <c r="I18" s="41">
        <f>SUM(I15:I17)</f>
        <v>254355</v>
      </c>
      <c r="J18" s="41">
        <f>SUM(J15:J17)</f>
        <v>484068</v>
      </c>
    </row>
    <row r="19" spans="3:10" ht="15.75" customHeight="1">
      <c r="C19" s="36" t="s">
        <v>119</v>
      </c>
      <c r="D19" s="49">
        <f>(D8+D9)/D11</f>
        <v>0.40810923542543287</v>
      </c>
      <c r="J19" s="51"/>
    </row>
    <row r="20" spans="3:10" ht="15.75" customHeight="1">
      <c r="C20" s="36" t="s">
        <v>120</v>
      </c>
      <c r="D20" s="49">
        <f>C14/D11</f>
        <v>0.18698624880290174</v>
      </c>
      <c r="J20" s="52"/>
    </row>
    <row r="21" spans="3:10" ht="15.75" customHeight="1">
      <c r="C21" s="36" t="s">
        <v>121</v>
      </c>
      <c r="D21" s="49">
        <f>D4/D6</f>
        <v>0.9630393098243728</v>
      </c>
      <c r="F21" s="53"/>
      <c r="J21" s="52"/>
    </row>
    <row r="22" spans="3:10" ht="15.75" customHeight="1">
      <c r="C22" s="36" t="s">
        <v>122</v>
      </c>
      <c r="D22" s="49">
        <f>D5/D6</f>
        <v>0.03696069017562714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2006-06-30T04:34:29Z</dcterms:modified>
  <cp:category/>
  <cp:version/>
  <cp:contentType/>
  <cp:contentStatus/>
</cp:coreProperties>
</file>