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'市町村分担金内訳'!$A$2:$DU$18</definedName>
    <definedName name="_xlnm.Print_Area" localSheetId="4">'組合分担金内訳'!$A$2:$BE$42</definedName>
    <definedName name="_xlnm.Print_Area" localSheetId="3">'廃棄物事業経費（歳出）'!$A$2:$BH$53</definedName>
    <definedName name="_xlnm.Print_Area" localSheetId="2">'廃棄物事業経費（歳入）'!$A$2:$AD$53</definedName>
    <definedName name="_xlnm.Print_Area" localSheetId="0">'廃棄物事業経費（市町村）'!$A$2:$AD$42</definedName>
    <definedName name="_xlnm.Print_Area" localSheetId="1">'廃棄物事業経費（組合）'!$A$2:$CI$18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<sst xmlns="http://schemas.openxmlformats.org/spreadsheetml/2006/main" count="2267" uniqueCount="266">
  <si>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</si>
  <si>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</si>
  <si>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</si>
  <si>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</si>
  <si>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</si>
  <si>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</si>
  <si>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</si>
  <si>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</si>
  <si>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</si>
  <si>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</si>
  <si>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</si>
  <si>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</si>
  <si>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</si>
  <si>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</si>
  <si>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</si>
  <si>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</si>
  <si>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</si>
  <si>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</si>
  <si>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</si>
  <si>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</si>
  <si>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</si>
  <si>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</si>
  <si>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</si>
  <si>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</si>
  <si>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</si>
  <si>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</si>
  <si>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</si>
  <si>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</si>
  <si>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</si>
  <si>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</si>
  <si>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</si>
  <si>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</si>
  <si>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</si>
  <si>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</si>
  <si>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</si>
  <si>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</si>
  <si>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</si>
  <si>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</si>
  <si>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</si>
  <si>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</si>
  <si>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</si>
  <si>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</si>
  <si>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</si>
  <si>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</si>
  <si>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</si>
  <si>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</si>
  <si>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</si>
  <si>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</si>
  <si>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</si>
  <si>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</si>
  <si>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</si>
  <si>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</si>
  <si>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</si>
  <si>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</si>
  <si>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</si>
  <si>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</si>
  <si>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</si>
  <si>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</si>
  <si>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</si>
  <si>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</si>
  <si>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</si>
  <si>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</si>
  <si>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</si>
  <si>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</si>
  <si>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綾上町</t>
  </si>
  <si>
    <t>37382</t>
  </si>
  <si>
    <t>綾南町</t>
  </si>
  <si>
    <t>37383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</si>
  <si>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</si>
  <si>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</si>
  <si>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</si>
  <si>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</si>
  <si>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</si>
  <si>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</si>
  <si>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</si>
  <si>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</si>
  <si>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</si>
  <si>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</si>
  <si>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</si>
  <si>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</si>
  <si>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</si>
  <si>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</si>
  <si>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</si>
  <si>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</si>
  <si>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</si>
  <si>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</si>
  <si>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</si>
  <si>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</si>
  <si>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</si>
  <si>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</si>
  <si>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</si>
  <si>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</si>
  <si>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37428</t>
  </si>
  <si>
    <t>37429</t>
  </si>
  <si>
    <t>財田町</t>
  </si>
  <si>
    <t>37817</t>
  </si>
  <si>
    <t>綾南環境衛生組合</t>
  </si>
  <si>
    <t>37831</t>
  </si>
  <si>
    <t>土庄町池田町環境衛生組合</t>
  </si>
  <si>
    <t>37833</t>
  </si>
  <si>
    <t>三豊南部環境衛生組合</t>
  </si>
  <si>
    <t>37834</t>
  </si>
  <si>
    <t>北三豊環境衛生組合</t>
  </si>
  <si>
    <t>37858</t>
  </si>
  <si>
    <t>大川地区広域行政振興整備事務組合</t>
  </si>
  <si>
    <t>37864</t>
  </si>
  <si>
    <t>37866</t>
  </si>
  <si>
    <t>小豆地区広域行政事務組合</t>
  </si>
  <si>
    <t>37867</t>
  </si>
  <si>
    <t>中讃広域行政事務組合</t>
  </si>
  <si>
    <t>37869</t>
  </si>
  <si>
    <t>坂出宇多津広域行政事務組合</t>
  </si>
  <si>
    <t>37870</t>
  </si>
  <si>
    <t>37882</t>
  </si>
  <si>
    <t>香川県東部清掃施設組合</t>
  </si>
  <si>
    <t>香川県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</si>
  <si>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</si>
  <si>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</si>
  <si>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</si>
  <si>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</si>
  <si>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</si>
  <si>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</si>
  <si>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</si>
  <si>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</si>
  <si>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</si>
  <si>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</si>
  <si>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</si>
  <si>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</si>
  <si>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</si>
  <si>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</si>
  <si>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</si>
  <si>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</si>
  <si>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</si>
  <si>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</si>
  <si>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</si>
  <si>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</si>
  <si>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</si>
  <si>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</si>
  <si>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</si>
  <si>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</si>
  <si>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</si>
  <si>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</si>
  <si>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</si>
  <si>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</si>
  <si>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</si>
  <si>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国分寺町</t>
  </si>
  <si>
    <t>豊浜町</t>
  </si>
  <si>
    <t>内海町</t>
  </si>
  <si>
    <t>－</t>
  </si>
  <si>
    <t>－</t>
  </si>
  <si>
    <t>－</t>
  </si>
  <si>
    <t>三野町</t>
  </si>
  <si>
    <t>大川広域行政組合</t>
  </si>
  <si>
    <t>香川県合計</t>
  </si>
  <si>
    <t>事務組合名</t>
  </si>
  <si>
    <t>合計（構成市町村1+～+構成市町村30）</t>
  </si>
  <si>
    <t>市町村名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</si>
  <si>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</si>
  <si>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</si>
  <si>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</si>
  <si>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</si>
  <si>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</si>
  <si>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</si>
  <si>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</si>
  <si>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</si>
  <si>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</si>
  <si>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</si>
  <si>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</si>
  <si>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</si>
  <si>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</si>
  <si>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</si>
  <si>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</si>
  <si>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</si>
  <si>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</si>
  <si>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</si>
  <si>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</si>
  <si>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</si>
  <si>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</si>
  <si>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</si>
  <si>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37206</t>
  </si>
  <si>
    <t>さぬき市</t>
  </si>
  <si>
    <t>香川県合計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</si>
  <si>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</si>
  <si>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</si>
  <si>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</si>
  <si>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</si>
  <si>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三豊地区広域市町村圏振興事務組合</t>
  </si>
  <si>
    <t>高松地区広域市町村圏振興事務組合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</si>
  <si>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</si>
  <si>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</si>
  <si>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</si>
  <si>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</si>
  <si>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</si>
  <si>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</si>
  <si>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</si>
  <si>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</si>
  <si>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山本町</t>
  </si>
  <si>
    <t>池田町</t>
  </si>
  <si>
    <t/>
  </si>
  <si>
    <t>37207</t>
  </si>
  <si>
    <t>東かがわ市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</si>
  <si>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</si>
  <si>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</si>
  <si>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</si>
  <si>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</si>
  <si>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</si>
  <si>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</si>
  <si>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</si>
  <si>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</si>
  <si>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</si>
  <si>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</si>
  <si>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</si>
  <si>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</si>
  <si>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</si>
  <si>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</si>
  <si>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</si>
  <si>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</si>
  <si>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</si>
  <si>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</si>
  <si>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</si>
  <si>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</si>
  <si>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</si>
  <si>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</si>
  <si>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</si>
  <si>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</si>
  <si>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</si>
  <si>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</si>
  <si>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</si>
  <si>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</si>
  <si>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</si>
  <si>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</si>
  <si>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組合名</t>
  </si>
  <si>
    <t>建設・改良費</t>
  </si>
  <si>
    <t>処理及び
維持管理費</t>
  </si>
  <si>
    <t>小計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</si>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</sst>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6</v>
      </c>
    </row>
    <row r="2" spans="1:87" s="68" customFormat="1" ht="22.5" customHeight="1">
      <c r="A2" s="121" t="s">
        <v>172</v>
      </c>
      <c r="B2" s="124" t="s">
        <v>116</v>
      </c>
      <c r="C2" s="127" t="s">
        <v>117</v>
      </c>
      <c r="D2" s="2" t="s">
        <v>118</v>
      </c>
      <c r="E2" s="3"/>
      <c r="F2" s="3"/>
      <c r="G2" s="3"/>
      <c r="H2" s="3"/>
      <c r="I2" s="3"/>
      <c r="J2" s="3"/>
      <c r="K2" s="3"/>
      <c r="L2" s="4"/>
      <c r="M2" s="2" t="s">
        <v>173</v>
      </c>
      <c r="N2" s="3"/>
      <c r="O2" s="3"/>
      <c r="P2" s="3"/>
      <c r="Q2" s="3"/>
      <c r="R2" s="3"/>
      <c r="S2" s="3"/>
      <c r="T2" s="3"/>
      <c r="U2" s="4"/>
      <c r="V2" s="2" t="s">
        <v>174</v>
      </c>
      <c r="W2" s="5"/>
      <c r="X2" s="5"/>
      <c r="Y2" s="5"/>
      <c r="Z2" s="5"/>
      <c r="AA2" s="5"/>
      <c r="AB2" s="5"/>
      <c r="AC2" s="5"/>
      <c r="AD2" s="6"/>
      <c r="AE2" s="24" t="s">
        <v>129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168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169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175</v>
      </c>
      <c r="E3" s="60"/>
      <c r="F3" s="60"/>
      <c r="G3" s="60"/>
      <c r="H3" s="60"/>
      <c r="I3" s="60"/>
      <c r="J3" s="60"/>
      <c r="K3" s="61"/>
      <c r="L3" s="62"/>
      <c r="M3" s="8" t="s">
        <v>175</v>
      </c>
      <c r="N3" s="60"/>
      <c r="O3" s="60"/>
      <c r="P3" s="60"/>
      <c r="Q3" s="60"/>
      <c r="R3" s="60"/>
      <c r="S3" s="60"/>
      <c r="T3" s="61"/>
      <c r="U3" s="62"/>
      <c r="V3" s="8" t="s">
        <v>175</v>
      </c>
      <c r="W3" s="60"/>
      <c r="X3" s="60"/>
      <c r="Y3" s="60"/>
      <c r="Z3" s="60"/>
      <c r="AA3" s="60"/>
      <c r="AB3" s="60"/>
      <c r="AC3" s="61"/>
      <c r="AD3" s="62"/>
      <c r="AE3" s="27" t="s">
        <v>130</v>
      </c>
      <c r="AF3" s="25"/>
      <c r="AG3" s="25"/>
      <c r="AH3" s="25"/>
      <c r="AI3" s="25"/>
      <c r="AJ3" s="28"/>
      <c r="AK3" s="117" t="s">
        <v>131</v>
      </c>
      <c r="AL3" s="27" t="s">
        <v>182</v>
      </c>
      <c r="AM3" s="25"/>
      <c r="AN3" s="25"/>
      <c r="AO3" s="25"/>
      <c r="AP3" s="25"/>
      <c r="AQ3" s="25"/>
      <c r="AR3" s="25"/>
      <c r="AS3" s="25"/>
      <c r="AT3" s="28"/>
      <c r="AU3" s="115" t="s">
        <v>132</v>
      </c>
      <c r="AV3" s="115" t="s">
        <v>133</v>
      </c>
      <c r="AW3" s="26" t="s">
        <v>183</v>
      </c>
      <c r="AX3" s="27" t="s">
        <v>134</v>
      </c>
      <c r="AY3" s="25"/>
      <c r="AZ3" s="25"/>
      <c r="BA3" s="25"/>
      <c r="BB3" s="25"/>
      <c r="BC3" s="28"/>
      <c r="BD3" s="117" t="s">
        <v>135</v>
      </c>
      <c r="BE3" s="27" t="s">
        <v>182</v>
      </c>
      <c r="BF3" s="25"/>
      <c r="BG3" s="25"/>
      <c r="BH3" s="25"/>
      <c r="BI3" s="25"/>
      <c r="BJ3" s="25"/>
      <c r="BK3" s="25"/>
      <c r="BL3" s="25"/>
      <c r="BM3" s="28"/>
      <c r="BN3" s="115" t="s">
        <v>132</v>
      </c>
      <c r="BO3" s="115" t="s">
        <v>133</v>
      </c>
      <c r="BP3" s="26" t="s">
        <v>183</v>
      </c>
      <c r="BQ3" s="27" t="s">
        <v>134</v>
      </c>
      <c r="BR3" s="25"/>
      <c r="BS3" s="25"/>
      <c r="BT3" s="25"/>
      <c r="BU3" s="25"/>
      <c r="BV3" s="28"/>
      <c r="BW3" s="117" t="s">
        <v>135</v>
      </c>
      <c r="BX3" s="27" t="s">
        <v>182</v>
      </c>
      <c r="BY3" s="25"/>
      <c r="BZ3" s="25"/>
      <c r="CA3" s="25"/>
      <c r="CB3" s="25"/>
      <c r="CC3" s="25"/>
      <c r="CD3" s="25"/>
      <c r="CE3" s="25"/>
      <c r="CF3" s="28"/>
      <c r="CG3" s="115" t="s">
        <v>132</v>
      </c>
      <c r="CH3" s="115" t="s">
        <v>133</v>
      </c>
      <c r="CI3" s="26" t="s">
        <v>183</v>
      </c>
    </row>
    <row r="4" spans="1:87" s="68" customFormat="1" ht="22.5" customHeight="1">
      <c r="A4" s="122"/>
      <c r="B4" s="125"/>
      <c r="C4" s="122"/>
      <c r="D4" s="7"/>
      <c r="E4" s="8" t="s">
        <v>176</v>
      </c>
      <c r="F4" s="9"/>
      <c r="G4" s="9"/>
      <c r="H4" s="9"/>
      <c r="I4" s="9"/>
      <c r="J4" s="9"/>
      <c r="K4" s="10"/>
      <c r="L4" s="11" t="s">
        <v>119</v>
      </c>
      <c r="M4" s="7"/>
      <c r="N4" s="8" t="s">
        <v>176</v>
      </c>
      <c r="O4" s="9"/>
      <c r="P4" s="9"/>
      <c r="Q4" s="9"/>
      <c r="R4" s="9"/>
      <c r="S4" s="9"/>
      <c r="T4" s="10"/>
      <c r="U4" s="11" t="s">
        <v>119</v>
      </c>
      <c r="V4" s="7"/>
      <c r="W4" s="8" t="s">
        <v>176</v>
      </c>
      <c r="X4" s="9"/>
      <c r="Y4" s="9"/>
      <c r="Z4" s="9"/>
      <c r="AA4" s="9"/>
      <c r="AB4" s="9"/>
      <c r="AC4" s="10"/>
      <c r="AD4" s="11" t="s">
        <v>119</v>
      </c>
      <c r="AE4" s="26" t="s">
        <v>174</v>
      </c>
      <c r="AF4" s="29" t="s">
        <v>184</v>
      </c>
      <c r="AG4" s="30"/>
      <c r="AH4" s="31"/>
      <c r="AI4" s="28"/>
      <c r="AJ4" s="119" t="s">
        <v>55</v>
      </c>
      <c r="AK4" s="118"/>
      <c r="AL4" s="26" t="s">
        <v>174</v>
      </c>
      <c r="AM4" s="115" t="s">
        <v>136</v>
      </c>
      <c r="AN4" s="27" t="s">
        <v>185</v>
      </c>
      <c r="AO4" s="25"/>
      <c r="AP4" s="25"/>
      <c r="AQ4" s="28"/>
      <c r="AR4" s="115" t="s">
        <v>137</v>
      </c>
      <c r="AS4" s="115" t="s">
        <v>138</v>
      </c>
      <c r="AT4" s="115" t="s">
        <v>139</v>
      </c>
      <c r="AU4" s="116"/>
      <c r="AV4" s="116"/>
      <c r="AW4" s="33"/>
      <c r="AX4" s="26" t="s">
        <v>174</v>
      </c>
      <c r="AY4" s="29" t="s">
        <v>184</v>
      </c>
      <c r="AZ4" s="30"/>
      <c r="BA4" s="31"/>
      <c r="BB4" s="28"/>
      <c r="BC4" s="119" t="s">
        <v>55</v>
      </c>
      <c r="BD4" s="118"/>
      <c r="BE4" s="26" t="s">
        <v>174</v>
      </c>
      <c r="BF4" s="115" t="s">
        <v>136</v>
      </c>
      <c r="BG4" s="27" t="s">
        <v>185</v>
      </c>
      <c r="BH4" s="25"/>
      <c r="BI4" s="25"/>
      <c r="BJ4" s="28"/>
      <c r="BK4" s="115" t="s">
        <v>137</v>
      </c>
      <c r="BL4" s="115" t="s">
        <v>138</v>
      </c>
      <c r="BM4" s="115" t="s">
        <v>139</v>
      </c>
      <c r="BN4" s="116"/>
      <c r="BO4" s="116"/>
      <c r="BP4" s="33"/>
      <c r="BQ4" s="26" t="s">
        <v>174</v>
      </c>
      <c r="BR4" s="29" t="s">
        <v>184</v>
      </c>
      <c r="BS4" s="30"/>
      <c r="BT4" s="31"/>
      <c r="BU4" s="28"/>
      <c r="BV4" s="119" t="s">
        <v>55</v>
      </c>
      <c r="BW4" s="118"/>
      <c r="BX4" s="26" t="s">
        <v>174</v>
      </c>
      <c r="BY4" s="115" t="s">
        <v>136</v>
      </c>
      <c r="BZ4" s="27" t="s">
        <v>185</v>
      </c>
      <c r="CA4" s="25"/>
      <c r="CB4" s="25"/>
      <c r="CC4" s="28"/>
      <c r="CD4" s="115" t="s">
        <v>137</v>
      </c>
      <c r="CE4" s="115" t="s">
        <v>138</v>
      </c>
      <c r="CF4" s="115" t="s">
        <v>139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120</v>
      </c>
      <c r="G5" s="12" t="s">
        <v>121</v>
      </c>
      <c r="H5" s="12" t="s">
        <v>122</v>
      </c>
      <c r="I5" s="12" t="s">
        <v>123</v>
      </c>
      <c r="J5" s="12" t="s">
        <v>124</v>
      </c>
      <c r="K5" s="12" t="s">
        <v>125</v>
      </c>
      <c r="L5" s="13"/>
      <c r="M5" s="7"/>
      <c r="N5" s="7"/>
      <c r="O5" s="12" t="s">
        <v>120</v>
      </c>
      <c r="P5" s="12" t="s">
        <v>121</v>
      </c>
      <c r="Q5" s="12" t="s">
        <v>122</v>
      </c>
      <c r="R5" s="12" t="s">
        <v>123</v>
      </c>
      <c r="S5" s="12" t="s">
        <v>124</v>
      </c>
      <c r="T5" s="12" t="s">
        <v>125</v>
      </c>
      <c r="U5" s="13"/>
      <c r="V5" s="7"/>
      <c r="W5" s="7"/>
      <c r="X5" s="12" t="s">
        <v>120</v>
      </c>
      <c r="Y5" s="12" t="s">
        <v>121</v>
      </c>
      <c r="Z5" s="12" t="s">
        <v>122</v>
      </c>
      <c r="AA5" s="12" t="s">
        <v>123</v>
      </c>
      <c r="AB5" s="12" t="s">
        <v>124</v>
      </c>
      <c r="AC5" s="12" t="s">
        <v>125</v>
      </c>
      <c r="AD5" s="13"/>
      <c r="AE5" s="33"/>
      <c r="AF5" s="26" t="s">
        <v>174</v>
      </c>
      <c r="AG5" s="32" t="s">
        <v>140</v>
      </c>
      <c r="AH5" s="32" t="s">
        <v>141</v>
      </c>
      <c r="AI5" s="32" t="s">
        <v>125</v>
      </c>
      <c r="AJ5" s="120"/>
      <c r="AK5" s="118"/>
      <c r="AL5" s="33"/>
      <c r="AM5" s="116"/>
      <c r="AN5" s="26" t="s">
        <v>174</v>
      </c>
      <c r="AO5" s="23" t="s">
        <v>142</v>
      </c>
      <c r="AP5" s="23" t="s">
        <v>143</v>
      </c>
      <c r="AQ5" s="23" t="s">
        <v>144</v>
      </c>
      <c r="AR5" s="116"/>
      <c r="AS5" s="116"/>
      <c r="AT5" s="116"/>
      <c r="AU5" s="116"/>
      <c r="AV5" s="116"/>
      <c r="AW5" s="33"/>
      <c r="AX5" s="33"/>
      <c r="AY5" s="26" t="s">
        <v>174</v>
      </c>
      <c r="AZ5" s="32" t="s">
        <v>140</v>
      </c>
      <c r="BA5" s="32" t="s">
        <v>141</v>
      </c>
      <c r="BB5" s="32" t="s">
        <v>125</v>
      </c>
      <c r="BC5" s="120"/>
      <c r="BD5" s="118"/>
      <c r="BE5" s="33"/>
      <c r="BF5" s="116"/>
      <c r="BG5" s="26" t="s">
        <v>174</v>
      </c>
      <c r="BH5" s="23" t="s">
        <v>142</v>
      </c>
      <c r="BI5" s="23" t="s">
        <v>143</v>
      </c>
      <c r="BJ5" s="23" t="s">
        <v>144</v>
      </c>
      <c r="BK5" s="116"/>
      <c r="BL5" s="116"/>
      <c r="BM5" s="116"/>
      <c r="BN5" s="116"/>
      <c r="BO5" s="116"/>
      <c r="BP5" s="33"/>
      <c r="BQ5" s="33"/>
      <c r="BR5" s="26" t="s">
        <v>174</v>
      </c>
      <c r="BS5" s="32" t="s">
        <v>140</v>
      </c>
      <c r="BT5" s="32" t="s">
        <v>141</v>
      </c>
      <c r="BU5" s="32" t="s">
        <v>125</v>
      </c>
      <c r="BV5" s="120"/>
      <c r="BW5" s="118"/>
      <c r="BX5" s="33"/>
      <c r="BY5" s="116"/>
      <c r="BZ5" s="26" t="s">
        <v>174</v>
      </c>
      <c r="CA5" s="23" t="s">
        <v>142</v>
      </c>
      <c r="CB5" s="23" t="s">
        <v>143</v>
      </c>
      <c r="CC5" s="23" t="s">
        <v>144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177</v>
      </c>
      <c r="E6" s="14" t="s">
        <v>178</v>
      </c>
      <c r="F6" s="15" t="s">
        <v>178</v>
      </c>
      <c r="G6" s="15" t="s">
        <v>178</v>
      </c>
      <c r="H6" s="15" t="s">
        <v>178</v>
      </c>
      <c r="I6" s="15" t="s">
        <v>178</v>
      </c>
      <c r="J6" s="15" t="s">
        <v>178</v>
      </c>
      <c r="K6" s="15" t="s">
        <v>178</v>
      </c>
      <c r="L6" s="16" t="s">
        <v>178</v>
      </c>
      <c r="M6" s="14" t="s">
        <v>178</v>
      </c>
      <c r="N6" s="14" t="s">
        <v>178</v>
      </c>
      <c r="O6" s="15" t="s">
        <v>178</v>
      </c>
      <c r="P6" s="15" t="s">
        <v>178</v>
      </c>
      <c r="Q6" s="15" t="s">
        <v>178</v>
      </c>
      <c r="R6" s="15" t="s">
        <v>178</v>
      </c>
      <c r="S6" s="15" t="s">
        <v>178</v>
      </c>
      <c r="T6" s="15" t="s">
        <v>178</v>
      </c>
      <c r="U6" s="16" t="s">
        <v>178</v>
      </c>
      <c r="V6" s="14" t="s">
        <v>178</v>
      </c>
      <c r="W6" s="14" t="s">
        <v>178</v>
      </c>
      <c r="X6" s="15" t="s">
        <v>178</v>
      </c>
      <c r="Y6" s="15" t="s">
        <v>178</v>
      </c>
      <c r="Z6" s="15" t="s">
        <v>178</v>
      </c>
      <c r="AA6" s="15" t="s">
        <v>178</v>
      </c>
      <c r="AB6" s="15" t="s">
        <v>178</v>
      </c>
      <c r="AC6" s="15" t="s">
        <v>178</v>
      </c>
      <c r="AD6" s="16" t="s">
        <v>178</v>
      </c>
      <c r="AE6" s="34" t="s">
        <v>177</v>
      </c>
      <c r="AF6" s="34" t="s">
        <v>178</v>
      </c>
      <c r="AG6" s="35" t="s">
        <v>178</v>
      </c>
      <c r="AH6" s="35" t="s">
        <v>178</v>
      </c>
      <c r="AI6" s="35" t="s">
        <v>178</v>
      </c>
      <c r="AJ6" s="38" t="s">
        <v>178</v>
      </c>
      <c r="AK6" s="38" t="s">
        <v>178</v>
      </c>
      <c r="AL6" s="34" t="s">
        <v>178</v>
      </c>
      <c r="AM6" s="34" t="s">
        <v>178</v>
      </c>
      <c r="AN6" s="34" t="s">
        <v>178</v>
      </c>
      <c r="AO6" s="39" t="s">
        <v>178</v>
      </c>
      <c r="AP6" s="39" t="s">
        <v>178</v>
      </c>
      <c r="AQ6" s="39" t="s">
        <v>178</v>
      </c>
      <c r="AR6" s="34" t="s">
        <v>178</v>
      </c>
      <c r="AS6" s="34" t="s">
        <v>178</v>
      </c>
      <c r="AT6" s="34" t="s">
        <v>178</v>
      </c>
      <c r="AU6" s="34" t="s">
        <v>178</v>
      </c>
      <c r="AV6" s="34" t="s">
        <v>178</v>
      </c>
      <c r="AW6" s="34" t="s">
        <v>178</v>
      </c>
      <c r="AX6" s="34" t="s">
        <v>177</v>
      </c>
      <c r="AY6" s="34" t="s">
        <v>178</v>
      </c>
      <c r="AZ6" s="35" t="s">
        <v>178</v>
      </c>
      <c r="BA6" s="35" t="s">
        <v>178</v>
      </c>
      <c r="BB6" s="35" t="s">
        <v>178</v>
      </c>
      <c r="BC6" s="38" t="s">
        <v>178</v>
      </c>
      <c r="BD6" s="38" t="s">
        <v>178</v>
      </c>
      <c r="BE6" s="34" t="s">
        <v>178</v>
      </c>
      <c r="BF6" s="34" t="s">
        <v>178</v>
      </c>
      <c r="BG6" s="34" t="s">
        <v>178</v>
      </c>
      <c r="BH6" s="39" t="s">
        <v>178</v>
      </c>
      <c r="BI6" s="39" t="s">
        <v>178</v>
      </c>
      <c r="BJ6" s="39" t="s">
        <v>178</v>
      </c>
      <c r="BK6" s="34" t="s">
        <v>178</v>
      </c>
      <c r="BL6" s="34" t="s">
        <v>178</v>
      </c>
      <c r="BM6" s="34" t="s">
        <v>178</v>
      </c>
      <c r="BN6" s="34" t="s">
        <v>178</v>
      </c>
      <c r="BO6" s="34" t="s">
        <v>178</v>
      </c>
      <c r="BP6" s="34" t="s">
        <v>178</v>
      </c>
      <c r="BQ6" s="34" t="s">
        <v>177</v>
      </c>
      <c r="BR6" s="34" t="s">
        <v>178</v>
      </c>
      <c r="BS6" s="35" t="s">
        <v>178</v>
      </c>
      <c r="BT6" s="35" t="s">
        <v>178</v>
      </c>
      <c r="BU6" s="35" t="s">
        <v>178</v>
      </c>
      <c r="BV6" s="38" t="s">
        <v>178</v>
      </c>
      <c r="BW6" s="38" t="s">
        <v>178</v>
      </c>
      <c r="BX6" s="34" t="s">
        <v>178</v>
      </c>
      <c r="BY6" s="34" t="s">
        <v>178</v>
      </c>
      <c r="BZ6" s="34" t="s">
        <v>178</v>
      </c>
      <c r="CA6" s="39" t="s">
        <v>178</v>
      </c>
      <c r="CB6" s="39" t="s">
        <v>178</v>
      </c>
      <c r="CC6" s="39" t="s">
        <v>178</v>
      </c>
      <c r="CD6" s="34" t="s">
        <v>178</v>
      </c>
      <c r="CE6" s="34" t="s">
        <v>178</v>
      </c>
      <c r="CF6" s="34" t="s">
        <v>178</v>
      </c>
      <c r="CG6" s="34" t="s">
        <v>178</v>
      </c>
      <c r="CH6" s="34" t="s">
        <v>178</v>
      </c>
      <c r="CI6" s="34" t="s">
        <v>178</v>
      </c>
    </row>
    <row r="7" spans="1:87" ht="13.5">
      <c r="A7" s="74" t="s">
        <v>201</v>
      </c>
      <c r="B7" s="74" t="s">
        <v>202</v>
      </c>
      <c r="C7" s="101" t="s">
        <v>203</v>
      </c>
      <c r="D7" s="17">
        <f aca="true" t="shared" si="0" ref="D7:D36">E7+L7</f>
        <v>4395875</v>
      </c>
      <c r="E7" s="17">
        <f aca="true" t="shared" si="1" ref="E7:E36">F7+G7+H7+I7+K7</f>
        <v>562913</v>
      </c>
      <c r="F7" s="17">
        <v>140229</v>
      </c>
      <c r="G7" s="17">
        <v>12877</v>
      </c>
      <c r="H7" s="17">
        <v>0</v>
      </c>
      <c r="I7" s="17">
        <v>351413</v>
      </c>
      <c r="J7" s="17" t="s">
        <v>170</v>
      </c>
      <c r="K7" s="17">
        <v>58394</v>
      </c>
      <c r="L7" s="17">
        <v>3832962</v>
      </c>
      <c r="M7" s="17">
        <f aca="true" t="shared" si="2" ref="M7:M36">N7+U7</f>
        <v>370530</v>
      </c>
      <c r="N7" s="17">
        <f aca="true" t="shared" si="3" ref="N7:N36">O7+P7+Q7+R7+T7</f>
        <v>14647</v>
      </c>
      <c r="O7" s="17">
        <v>0</v>
      </c>
      <c r="P7" s="17">
        <v>0</v>
      </c>
      <c r="Q7" s="17">
        <v>0</v>
      </c>
      <c r="R7" s="17">
        <v>0</v>
      </c>
      <c r="S7" s="17" t="s">
        <v>170</v>
      </c>
      <c r="T7" s="17">
        <v>14647</v>
      </c>
      <c r="U7" s="17">
        <v>355883</v>
      </c>
      <c r="V7" s="17">
        <f aca="true" t="shared" si="4" ref="V7:V36">D7+M7</f>
        <v>4766405</v>
      </c>
      <c r="W7" s="17">
        <f aca="true" t="shared" si="5" ref="W7:W36">E7+N7</f>
        <v>577560</v>
      </c>
      <c r="X7" s="17">
        <f aca="true" t="shared" si="6" ref="X7:X36">F7+O7</f>
        <v>140229</v>
      </c>
      <c r="Y7" s="17">
        <f aca="true" t="shared" si="7" ref="Y7:Y36">G7+P7</f>
        <v>12877</v>
      </c>
      <c r="Z7" s="17">
        <f aca="true" t="shared" si="8" ref="Z7:Z36">H7+Q7</f>
        <v>0</v>
      </c>
      <c r="AA7" s="17">
        <f aca="true" t="shared" si="9" ref="AA7:AA36">I7+R7</f>
        <v>351413</v>
      </c>
      <c r="AB7" s="17" t="s">
        <v>235</v>
      </c>
      <c r="AC7" s="17">
        <f aca="true" t="shared" si="10" ref="AC7:AC36">K7+T7</f>
        <v>73041</v>
      </c>
      <c r="AD7" s="17">
        <f aca="true" t="shared" si="11" ref="AD7:AD36">L7+U7</f>
        <v>4188845</v>
      </c>
      <c r="AE7" s="17">
        <f aca="true" t="shared" si="12" ref="AE7:AE20">AF7+AJ7</f>
        <v>0</v>
      </c>
      <c r="AF7" s="17">
        <f aca="true" t="shared" si="13" ref="AF7:AF20"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>
        <v>5880</v>
      </c>
      <c r="AL7" s="17">
        <f aca="true" t="shared" si="14" ref="AL7:AL20">AM7+AN7+AR7+AS7+AT7</f>
        <v>2943704</v>
      </c>
      <c r="AM7" s="17">
        <v>1155350</v>
      </c>
      <c r="AN7" s="75">
        <f aca="true" t="shared" si="15" ref="AN7:AN20">SUM(AO7:AQ7)</f>
        <v>545871</v>
      </c>
      <c r="AO7" s="17">
        <v>400696</v>
      </c>
      <c r="AP7" s="17">
        <v>1734</v>
      </c>
      <c r="AQ7" s="17">
        <v>143441</v>
      </c>
      <c r="AR7" s="17">
        <v>23455</v>
      </c>
      <c r="AS7" s="17">
        <v>1219028</v>
      </c>
      <c r="AT7" s="17">
        <v>0</v>
      </c>
      <c r="AU7" s="17">
        <v>1446291</v>
      </c>
      <c r="AV7" s="17">
        <v>0</v>
      </c>
      <c r="AW7" s="17">
        <f aca="true" t="shared" si="16" ref="AW7:AW20">AE7+AL7+AV7</f>
        <v>2943704</v>
      </c>
      <c r="AX7" s="17">
        <f aca="true" t="shared" si="17" ref="AX7:AX20">AY7+BC7</f>
        <v>0</v>
      </c>
      <c r="AY7" s="17">
        <f aca="true" t="shared" si="18" ref="AY7:AY20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>
        <v>0</v>
      </c>
      <c r="BE7" s="17">
        <f aca="true" t="shared" si="19" ref="BE7:BE20">BF7+BG7+BK7+BL7+BM7</f>
        <v>9921</v>
      </c>
      <c r="BF7" s="17">
        <v>0</v>
      </c>
      <c r="BG7" s="75">
        <f aca="true" t="shared" si="20" ref="BG7:BG20">SUM(BH7:BJ7)</f>
        <v>9921</v>
      </c>
      <c r="BH7" s="17">
        <v>9681</v>
      </c>
      <c r="BI7" s="17">
        <v>240</v>
      </c>
      <c r="BJ7" s="17">
        <v>0</v>
      </c>
      <c r="BK7" s="17">
        <v>0</v>
      </c>
      <c r="BL7" s="17">
        <v>0</v>
      </c>
      <c r="BM7" s="17">
        <v>0</v>
      </c>
      <c r="BN7" s="17">
        <v>351597</v>
      </c>
      <c r="BO7" s="17">
        <v>9012</v>
      </c>
      <c r="BP7" s="17">
        <f aca="true" t="shared" si="21" ref="BP7:BP20">AX7+BE7+BO7</f>
        <v>18933</v>
      </c>
      <c r="BQ7" s="17">
        <f aca="true" t="shared" si="22" ref="BQ7:BQ20">AE7+AX7</f>
        <v>0</v>
      </c>
      <c r="BR7" s="17">
        <f aca="true" t="shared" si="23" ref="BR7:BR20">AF7+AY7</f>
        <v>0</v>
      </c>
      <c r="BS7" s="17">
        <f aca="true" t="shared" si="24" ref="BS7:BS20">AG7+AZ7</f>
        <v>0</v>
      </c>
      <c r="BT7" s="17">
        <f aca="true" t="shared" si="25" ref="BT7:BT20">AH7+BA7</f>
        <v>0</v>
      </c>
      <c r="BU7" s="17">
        <f aca="true" t="shared" si="26" ref="BU7:BU20">AI7+BB7</f>
        <v>0</v>
      </c>
      <c r="BV7" s="17">
        <f aca="true" t="shared" si="27" ref="BV7:BV20">AJ7+BC7</f>
        <v>0</v>
      </c>
      <c r="BW7" s="75" t="s">
        <v>126</v>
      </c>
      <c r="BX7" s="17">
        <f aca="true" t="shared" si="28" ref="BX7:CF10">AL7+BE7</f>
        <v>2953625</v>
      </c>
      <c r="BY7" s="17">
        <f t="shared" si="28"/>
        <v>1155350</v>
      </c>
      <c r="BZ7" s="17">
        <f t="shared" si="28"/>
        <v>555792</v>
      </c>
      <c r="CA7" s="17">
        <f t="shared" si="28"/>
        <v>410377</v>
      </c>
      <c r="CB7" s="17">
        <f t="shared" si="28"/>
        <v>1974</v>
      </c>
      <c r="CC7" s="17">
        <f t="shared" si="28"/>
        <v>143441</v>
      </c>
      <c r="CD7" s="17">
        <f t="shared" si="28"/>
        <v>23455</v>
      </c>
      <c r="CE7" s="17">
        <f t="shared" si="28"/>
        <v>1219028</v>
      </c>
      <c r="CF7" s="17">
        <f t="shared" si="28"/>
        <v>0</v>
      </c>
      <c r="CG7" s="75" t="s">
        <v>126</v>
      </c>
      <c r="CH7" s="17">
        <f aca="true" t="shared" si="29" ref="CH7:CH20">AV7+BO7</f>
        <v>9012</v>
      </c>
      <c r="CI7" s="17">
        <f aca="true" t="shared" si="30" ref="CI7:CI20">AW7+BP7</f>
        <v>2962637</v>
      </c>
    </row>
    <row r="8" spans="1:87" ht="13.5">
      <c r="A8" s="74" t="s">
        <v>201</v>
      </c>
      <c r="B8" s="74" t="s">
        <v>204</v>
      </c>
      <c r="C8" s="101" t="s">
        <v>205</v>
      </c>
      <c r="D8" s="17">
        <f t="shared" si="0"/>
        <v>1734993</v>
      </c>
      <c r="E8" s="17">
        <f t="shared" si="1"/>
        <v>123949</v>
      </c>
      <c r="F8" s="17"/>
      <c r="G8" s="17">
        <v>16150</v>
      </c>
      <c r="H8" s="17">
        <v>17300</v>
      </c>
      <c r="I8" s="17">
        <v>3901</v>
      </c>
      <c r="J8" s="17" t="s">
        <v>170</v>
      </c>
      <c r="K8" s="17">
        <v>86598</v>
      </c>
      <c r="L8" s="17">
        <v>1611044</v>
      </c>
      <c r="M8" s="17">
        <f t="shared" si="2"/>
        <v>382027</v>
      </c>
      <c r="N8" s="17">
        <f t="shared" si="3"/>
        <v>186190</v>
      </c>
      <c r="O8" s="17">
        <v>0</v>
      </c>
      <c r="P8" s="17">
        <v>0</v>
      </c>
      <c r="Q8" s="17">
        <v>0</v>
      </c>
      <c r="R8" s="17">
        <v>100845</v>
      </c>
      <c r="S8" s="17" t="s">
        <v>170</v>
      </c>
      <c r="T8" s="17">
        <v>85345</v>
      </c>
      <c r="U8" s="17">
        <v>195837</v>
      </c>
      <c r="V8" s="17">
        <f t="shared" si="4"/>
        <v>2117020</v>
      </c>
      <c r="W8" s="17">
        <f t="shared" si="5"/>
        <v>310139</v>
      </c>
      <c r="X8" s="17">
        <f t="shared" si="6"/>
        <v>0</v>
      </c>
      <c r="Y8" s="17">
        <f t="shared" si="7"/>
        <v>16150</v>
      </c>
      <c r="Z8" s="17">
        <f t="shared" si="8"/>
        <v>17300</v>
      </c>
      <c r="AA8" s="17">
        <f t="shared" si="9"/>
        <v>104746</v>
      </c>
      <c r="AB8" s="17" t="s">
        <v>235</v>
      </c>
      <c r="AC8" s="17">
        <f t="shared" si="10"/>
        <v>171943</v>
      </c>
      <c r="AD8" s="17">
        <f t="shared" si="11"/>
        <v>1806881</v>
      </c>
      <c r="AE8" s="17">
        <f t="shared" si="12"/>
        <v>0</v>
      </c>
      <c r="AF8" s="17">
        <f t="shared" si="13"/>
        <v>0</v>
      </c>
      <c r="AG8" s="17">
        <v>0</v>
      </c>
      <c r="AH8" s="17">
        <v>0</v>
      </c>
      <c r="AI8" s="17">
        <v>0</v>
      </c>
      <c r="AJ8" s="17">
        <v>0</v>
      </c>
      <c r="AK8" s="75">
        <v>12909</v>
      </c>
      <c r="AL8" s="17">
        <f t="shared" si="14"/>
        <v>1261960</v>
      </c>
      <c r="AM8" s="17">
        <v>522800</v>
      </c>
      <c r="AN8" s="75">
        <f t="shared" si="15"/>
        <v>30652</v>
      </c>
      <c r="AO8" s="17">
        <v>30652</v>
      </c>
      <c r="AP8" s="17">
        <v>0</v>
      </c>
      <c r="AQ8" s="17">
        <v>0</v>
      </c>
      <c r="AR8" s="17">
        <v>18480</v>
      </c>
      <c r="AS8" s="17">
        <v>24575</v>
      </c>
      <c r="AT8" s="17">
        <v>665453</v>
      </c>
      <c r="AU8" s="17">
        <v>460124</v>
      </c>
      <c r="AV8" s="17">
        <v>0</v>
      </c>
      <c r="AW8" s="17">
        <f t="shared" si="16"/>
        <v>1261960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>
        <v>0</v>
      </c>
      <c r="BE8" s="17">
        <f t="shared" si="19"/>
        <v>158299</v>
      </c>
      <c r="BF8" s="17">
        <v>104027</v>
      </c>
      <c r="BG8" s="75">
        <f t="shared" si="20"/>
        <v>7954</v>
      </c>
      <c r="BH8" s="17">
        <v>7954</v>
      </c>
      <c r="BI8" s="17">
        <v>0</v>
      </c>
      <c r="BJ8" s="17">
        <v>0</v>
      </c>
      <c r="BK8" s="17">
        <v>0</v>
      </c>
      <c r="BL8" s="17">
        <v>4126</v>
      </c>
      <c r="BM8" s="17">
        <v>42192</v>
      </c>
      <c r="BN8" s="17">
        <v>223728</v>
      </c>
      <c r="BO8" s="17">
        <v>0</v>
      </c>
      <c r="BP8" s="17">
        <f t="shared" si="21"/>
        <v>158299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126</v>
      </c>
      <c r="BX8" s="17">
        <f t="shared" si="28"/>
        <v>1420259</v>
      </c>
      <c r="BY8" s="17">
        <f t="shared" si="28"/>
        <v>626827</v>
      </c>
      <c r="BZ8" s="17">
        <f t="shared" si="28"/>
        <v>38606</v>
      </c>
      <c r="CA8" s="17">
        <f t="shared" si="28"/>
        <v>38606</v>
      </c>
      <c r="CB8" s="17">
        <f t="shared" si="28"/>
        <v>0</v>
      </c>
      <c r="CC8" s="17">
        <f t="shared" si="28"/>
        <v>0</v>
      </c>
      <c r="CD8" s="17">
        <f t="shared" si="28"/>
        <v>18480</v>
      </c>
      <c r="CE8" s="17">
        <f t="shared" si="28"/>
        <v>28701</v>
      </c>
      <c r="CF8" s="17">
        <f t="shared" si="28"/>
        <v>707645</v>
      </c>
      <c r="CG8" s="75" t="s">
        <v>126</v>
      </c>
      <c r="CH8" s="17">
        <f t="shared" si="29"/>
        <v>0</v>
      </c>
      <c r="CI8" s="17">
        <f t="shared" si="30"/>
        <v>1420259</v>
      </c>
    </row>
    <row r="9" spans="1:87" ht="13.5">
      <c r="A9" s="74" t="s">
        <v>201</v>
      </c>
      <c r="B9" s="74" t="s">
        <v>206</v>
      </c>
      <c r="C9" s="101" t="s">
        <v>207</v>
      </c>
      <c r="D9" s="17">
        <f t="shared" si="0"/>
        <v>770981</v>
      </c>
      <c r="E9" s="17">
        <f t="shared" si="1"/>
        <v>94059</v>
      </c>
      <c r="F9" s="17">
        <v>9329</v>
      </c>
      <c r="G9" s="17">
        <v>10500</v>
      </c>
      <c r="H9" s="17">
        <v>23700</v>
      </c>
      <c r="I9" s="17">
        <v>37866</v>
      </c>
      <c r="J9" s="17" t="s">
        <v>170</v>
      </c>
      <c r="K9" s="17">
        <v>12664</v>
      </c>
      <c r="L9" s="17">
        <v>676922</v>
      </c>
      <c r="M9" s="17">
        <f t="shared" si="2"/>
        <v>287061</v>
      </c>
      <c r="N9" s="17">
        <f t="shared" si="3"/>
        <v>90738</v>
      </c>
      <c r="O9" s="17"/>
      <c r="P9" s="17"/>
      <c r="Q9" s="17">
        <v>3900</v>
      </c>
      <c r="R9" s="17">
        <v>86838</v>
      </c>
      <c r="S9" s="17" t="s">
        <v>170</v>
      </c>
      <c r="T9" s="17"/>
      <c r="U9" s="17">
        <v>196323</v>
      </c>
      <c r="V9" s="17">
        <f t="shared" si="4"/>
        <v>1058042</v>
      </c>
      <c r="W9" s="17">
        <f t="shared" si="5"/>
        <v>184797</v>
      </c>
      <c r="X9" s="17">
        <f t="shared" si="6"/>
        <v>9329</v>
      </c>
      <c r="Y9" s="17">
        <f t="shared" si="7"/>
        <v>10500</v>
      </c>
      <c r="Z9" s="17">
        <f t="shared" si="8"/>
        <v>27600</v>
      </c>
      <c r="AA9" s="17">
        <f t="shared" si="9"/>
        <v>124704</v>
      </c>
      <c r="AB9" s="17" t="s">
        <v>235</v>
      </c>
      <c r="AC9" s="17">
        <f t="shared" si="10"/>
        <v>12664</v>
      </c>
      <c r="AD9" s="17">
        <f t="shared" si="11"/>
        <v>873245</v>
      </c>
      <c r="AE9" s="17">
        <f t="shared" si="12"/>
        <v>19628</v>
      </c>
      <c r="AF9" s="17">
        <f t="shared" si="13"/>
        <v>19628</v>
      </c>
      <c r="AG9" s="17">
        <v>4410</v>
      </c>
      <c r="AH9" s="17">
        <v>15218</v>
      </c>
      <c r="AI9" s="17"/>
      <c r="AJ9" s="17"/>
      <c r="AK9" s="75">
        <v>0</v>
      </c>
      <c r="AL9" s="17">
        <f t="shared" si="14"/>
        <v>670844</v>
      </c>
      <c r="AM9" s="17">
        <v>454810</v>
      </c>
      <c r="AN9" s="75">
        <f t="shared" si="15"/>
        <v>96380</v>
      </c>
      <c r="AO9" s="17">
        <v>42043</v>
      </c>
      <c r="AP9" s="17">
        <v>38194</v>
      </c>
      <c r="AQ9" s="17">
        <v>16143</v>
      </c>
      <c r="AR9" s="17">
        <v>9177</v>
      </c>
      <c r="AS9" s="17">
        <v>110477</v>
      </c>
      <c r="AT9" s="17"/>
      <c r="AU9" s="17">
        <v>36934</v>
      </c>
      <c r="AV9" s="17">
        <v>43575</v>
      </c>
      <c r="AW9" s="17">
        <f t="shared" si="16"/>
        <v>734047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>
        <v>0</v>
      </c>
      <c r="BE9" s="17">
        <f t="shared" si="19"/>
        <v>213662</v>
      </c>
      <c r="BF9" s="17">
        <v>196864</v>
      </c>
      <c r="BG9" s="75">
        <f t="shared" si="20"/>
        <v>12527</v>
      </c>
      <c r="BH9" s="17">
        <v>12527</v>
      </c>
      <c r="BI9" s="17">
        <v>0</v>
      </c>
      <c r="BJ9" s="17">
        <v>0</v>
      </c>
      <c r="BK9" s="17">
        <v>4211</v>
      </c>
      <c r="BL9" s="17">
        <v>60</v>
      </c>
      <c r="BM9" s="17"/>
      <c r="BN9" s="17">
        <v>71194</v>
      </c>
      <c r="BO9" s="17">
        <v>2205</v>
      </c>
      <c r="BP9" s="17">
        <f t="shared" si="21"/>
        <v>215867</v>
      </c>
      <c r="BQ9" s="17">
        <f t="shared" si="22"/>
        <v>19628</v>
      </c>
      <c r="BR9" s="17">
        <f t="shared" si="23"/>
        <v>19628</v>
      </c>
      <c r="BS9" s="17">
        <f t="shared" si="24"/>
        <v>4410</v>
      </c>
      <c r="BT9" s="17">
        <f t="shared" si="25"/>
        <v>15218</v>
      </c>
      <c r="BU9" s="17">
        <f t="shared" si="26"/>
        <v>0</v>
      </c>
      <c r="BV9" s="17">
        <f t="shared" si="27"/>
        <v>0</v>
      </c>
      <c r="BW9" s="75" t="s">
        <v>126</v>
      </c>
      <c r="BX9" s="17">
        <f t="shared" si="28"/>
        <v>884506</v>
      </c>
      <c r="BY9" s="17">
        <f t="shared" si="28"/>
        <v>651674</v>
      </c>
      <c r="BZ9" s="17">
        <f t="shared" si="28"/>
        <v>108907</v>
      </c>
      <c r="CA9" s="17">
        <f t="shared" si="28"/>
        <v>54570</v>
      </c>
      <c r="CB9" s="17">
        <f t="shared" si="28"/>
        <v>38194</v>
      </c>
      <c r="CC9" s="17">
        <f t="shared" si="28"/>
        <v>16143</v>
      </c>
      <c r="CD9" s="17">
        <f t="shared" si="28"/>
        <v>13388</v>
      </c>
      <c r="CE9" s="17">
        <f t="shared" si="28"/>
        <v>110537</v>
      </c>
      <c r="CF9" s="17">
        <f t="shared" si="28"/>
        <v>0</v>
      </c>
      <c r="CG9" s="75" t="s">
        <v>126</v>
      </c>
      <c r="CH9" s="17">
        <f t="shared" si="29"/>
        <v>45780</v>
      </c>
      <c r="CI9" s="17">
        <f t="shared" si="30"/>
        <v>949914</v>
      </c>
    </row>
    <row r="10" spans="1:87" ht="13.5">
      <c r="A10" s="74" t="s">
        <v>201</v>
      </c>
      <c r="B10" s="74" t="s">
        <v>208</v>
      </c>
      <c r="C10" s="101" t="s">
        <v>209</v>
      </c>
      <c r="D10" s="17">
        <f t="shared" si="0"/>
        <v>356917</v>
      </c>
      <c r="E10" s="17">
        <f t="shared" si="1"/>
        <v>40438</v>
      </c>
      <c r="F10" s="17"/>
      <c r="G10" s="17"/>
      <c r="H10" s="17"/>
      <c r="I10" s="17">
        <v>39119</v>
      </c>
      <c r="J10" s="17" t="s">
        <v>170</v>
      </c>
      <c r="K10" s="17">
        <v>1319</v>
      </c>
      <c r="L10" s="17">
        <v>316479</v>
      </c>
      <c r="M10" s="17">
        <f t="shared" si="2"/>
        <v>114684</v>
      </c>
      <c r="N10" s="17">
        <f t="shared" si="3"/>
        <v>69537</v>
      </c>
      <c r="O10" s="17"/>
      <c r="P10" s="17"/>
      <c r="Q10" s="17"/>
      <c r="R10" s="17">
        <v>69537</v>
      </c>
      <c r="S10" s="17" t="s">
        <v>170</v>
      </c>
      <c r="T10" s="17"/>
      <c r="U10" s="17">
        <v>45147</v>
      </c>
      <c r="V10" s="17">
        <f t="shared" si="4"/>
        <v>471601</v>
      </c>
      <c r="W10" s="17">
        <f t="shared" si="5"/>
        <v>109975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108656</v>
      </c>
      <c r="AB10" s="17" t="s">
        <v>235</v>
      </c>
      <c r="AC10" s="17">
        <f t="shared" si="10"/>
        <v>1319</v>
      </c>
      <c r="AD10" s="17">
        <f t="shared" si="11"/>
        <v>361626</v>
      </c>
      <c r="AE10" s="17">
        <f t="shared" si="12"/>
        <v>0</v>
      </c>
      <c r="AF10" s="17">
        <f t="shared" si="13"/>
        <v>0</v>
      </c>
      <c r="AG10" s="17"/>
      <c r="AH10" s="17"/>
      <c r="AI10" s="17"/>
      <c r="AJ10" s="17"/>
      <c r="AK10" s="75">
        <v>4399</v>
      </c>
      <c r="AL10" s="17">
        <f t="shared" si="14"/>
        <v>250002</v>
      </c>
      <c r="AM10" s="17">
        <v>192532</v>
      </c>
      <c r="AN10" s="75">
        <f t="shared" si="15"/>
        <v>22817</v>
      </c>
      <c r="AO10" s="17">
        <v>8430</v>
      </c>
      <c r="AP10" s="17">
        <v>14387</v>
      </c>
      <c r="AQ10" s="17"/>
      <c r="AR10" s="17">
        <v>1763</v>
      </c>
      <c r="AS10" s="17">
        <v>32890</v>
      </c>
      <c r="AT10" s="17"/>
      <c r="AU10" s="17">
        <v>102382</v>
      </c>
      <c r="AV10" s="17">
        <v>134</v>
      </c>
      <c r="AW10" s="17">
        <f t="shared" si="16"/>
        <v>250136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5">
        <v>0</v>
      </c>
      <c r="BE10" s="17">
        <f t="shared" si="19"/>
        <v>31617</v>
      </c>
      <c r="BF10" s="17"/>
      <c r="BG10" s="75">
        <f t="shared" si="20"/>
        <v>0</v>
      </c>
      <c r="BH10" s="17"/>
      <c r="BI10" s="17"/>
      <c r="BJ10" s="17"/>
      <c r="BK10" s="17"/>
      <c r="BL10" s="17">
        <v>31617</v>
      </c>
      <c r="BM10" s="17"/>
      <c r="BN10" s="17">
        <v>83067</v>
      </c>
      <c r="BO10" s="17"/>
      <c r="BP10" s="17">
        <f t="shared" si="21"/>
        <v>31617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126</v>
      </c>
      <c r="BX10" s="17">
        <f t="shared" si="28"/>
        <v>281619</v>
      </c>
      <c r="BY10" s="17">
        <f t="shared" si="28"/>
        <v>192532</v>
      </c>
      <c r="BZ10" s="17">
        <f t="shared" si="28"/>
        <v>22817</v>
      </c>
      <c r="CA10" s="17">
        <f t="shared" si="28"/>
        <v>8430</v>
      </c>
      <c r="CB10" s="17">
        <f t="shared" si="28"/>
        <v>14387</v>
      </c>
      <c r="CC10" s="17">
        <f t="shared" si="28"/>
        <v>0</v>
      </c>
      <c r="CD10" s="17">
        <f t="shared" si="28"/>
        <v>1763</v>
      </c>
      <c r="CE10" s="17">
        <f t="shared" si="28"/>
        <v>64507</v>
      </c>
      <c r="CF10" s="17">
        <f t="shared" si="28"/>
        <v>0</v>
      </c>
      <c r="CG10" s="75" t="s">
        <v>126</v>
      </c>
      <c r="CH10" s="17">
        <f t="shared" si="29"/>
        <v>134</v>
      </c>
      <c r="CI10" s="17">
        <f t="shared" si="30"/>
        <v>281753</v>
      </c>
    </row>
    <row r="11" spans="1:87" ht="13.5">
      <c r="A11" s="74" t="s">
        <v>201</v>
      </c>
      <c r="B11" s="74" t="s">
        <v>210</v>
      </c>
      <c r="C11" s="101" t="s">
        <v>211</v>
      </c>
      <c r="D11" s="17">
        <f t="shared" si="0"/>
        <v>474550</v>
      </c>
      <c r="E11" s="17">
        <f t="shared" si="1"/>
        <v>4863</v>
      </c>
      <c r="F11" s="17"/>
      <c r="G11" s="17"/>
      <c r="H11" s="17">
        <v>3960</v>
      </c>
      <c r="I11" s="17">
        <v>903</v>
      </c>
      <c r="J11" s="17" t="s">
        <v>170</v>
      </c>
      <c r="K11" s="17"/>
      <c r="L11" s="17">
        <v>469687</v>
      </c>
      <c r="M11" s="17">
        <f t="shared" si="2"/>
        <v>276206</v>
      </c>
      <c r="N11" s="17">
        <f t="shared" si="3"/>
        <v>92841</v>
      </c>
      <c r="O11" s="17"/>
      <c r="P11" s="17"/>
      <c r="Q11" s="17"/>
      <c r="R11" s="17">
        <v>92841</v>
      </c>
      <c r="S11" s="17" t="s">
        <v>170</v>
      </c>
      <c r="T11" s="17"/>
      <c r="U11" s="17">
        <v>183365</v>
      </c>
      <c r="V11" s="17">
        <f t="shared" si="4"/>
        <v>750756</v>
      </c>
      <c r="W11" s="17">
        <f t="shared" si="5"/>
        <v>97704</v>
      </c>
      <c r="X11" s="17">
        <f t="shared" si="6"/>
        <v>0</v>
      </c>
      <c r="Y11" s="17">
        <f t="shared" si="7"/>
        <v>0</v>
      </c>
      <c r="Z11" s="17">
        <f t="shared" si="8"/>
        <v>3960</v>
      </c>
      <c r="AA11" s="17">
        <f t="shared" si="9"/>
        <v>93744</v>
      </c>
      <c r="AB11" s="17" t="s">
        <v>235</v>
      </c>
      <c r="AC11" s="17">
        <f t="shared" si="10"/>
        <v>0</v>
      </c>
      <c r="AD11" s="17">
        <f t="shared" si="11"/>
        <v>653052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>
        <v>438</v>
      </c>
      <c r="AL11" s="17">
        <f t="shared" si="14"/>
        <v>294502</v>
      </c>
      <c r="AM11" s="17">
        <v>241175</v>
      </c>
      <c r="AN11" s="75">
        <f t="shared" si="15"/>
        <v>14842</v>
      </c>
      <c r="AO11" s="17">
        <v>14001</v>
      </c>
      <c r="AP11" s="17"/>
      <c r="AQ11" s="17">
        <v>841</v>
      </c>
      <c r="AR11" s="17">
        <v>8610</v>
      </c>
      <c r="AS11" s="17">
        <v>11421</v>
      </c>
      <c r="AT11" s="17">
        <v>18454</v>
      </c>
      <c r="AU11" s="17">
        <v>179610</v>
      </c>
      <c r="AV11" s="17"/>
      <c r="AW11" s="17">
        <f t="shared" si="16"/>
        <v>294502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>
        <v>0</v>
      </c>
      <c r="BE11" s="17">
        <f t="shared" si="19"/>
        <v>276206</v>
      </c>
      <c r="BF11" s="17">
        <v>36509</v>
      </c>
      <c r="BG11" s="75">
        <f t="shared" si="20"/>
        <v>97367</v>
      </c>
      <c r="BH11" s="17">
        <v>193</v>
      </c>
      <c r="BI11" s="17">
        <v>97174</v>
      </c>
      <c r="BJ11" s="17"/>
      <c r="BK11" s="17"/>
      <c r="BL11" s="17">
        <v>115208</v>
      </c>
      <c r="BM11" s="17">
        <v>27122</v>
      </c>
      <c r="BN11" s="17">
        <v>0</v>
      </c>
      <c r="BO11" s="17"/>
      <c r="BP11" s="17">
        <f t="shared" si="21"/>
        <v>276206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126</v>
      </c>
      <c r="BX11" s="17">
        <f aca="true" t="shared" si="31" ref="BX11:CF37">AL11+BE11</f>
        <v>570708</v>
      </c>
      <c r="BY11" s="17">
        <f t="shared" si="31"/>
        <v>277684</v>
      </c>
      <c r="BZ11" s="17">
        <f t="shared" si="31"/>
        <v>112209</v>
      </c>
      <c r="CA11" s="17">
        <f t="shared" si="31"/>
        <v>14194</v>
      </c>
      <c r="CB11" s="17">
        <f t="shared" si="31"/>
        <v>97174</v>
      </c>
      <c r="CC11" s="17">
        <f t="shared" si="31"/>
        <v>841</v>
      </c>
      <c r="CD11" s="17">
        <f t="shared" si="31"/>
        <v>8610</v>
      </c>
      <c r="CE11" s="17">
        <f t="shared" si="31"/>
        <v>126629</v>
      </c>
      <c r="CF11" s="17">
        <f t="shared" si="31"/>
        <v>45576</v>
      </c>
      <c r="CG11" s="75" t="s">
        <v>126</v>
      </c>
      <c r="CH11" s="17">
        <f t="shared" si="29"/>
        <v>0</v>
      </c>
      <c r="CI11" s="17">
        <f t="shared" si="30"/>
        <v>570708</v>
      </c>
    </row>
    <row r="12" spans="1:87" ht="13.5">
      <c r="A12" s="74" t="s">
        <v>201</v>
      </c>
      <c r="B12" s="74" t="s">
        <v>179</v>
      </c>
      <c r="C12" s="101" t="s">
        <v>180</v>
      </c>
      <c r="D12" s="17">
        <f t="shared" si="0"/>
        <v>447955</v>
      </c>
      <c r="E12" s="17">
        <f t="shared" si="1"/>
        <v>114927</v>
      </c>
      <c r="F12" s="17">
        <v>37977</v>
      </c>
      <c r="G12" s="17">
        <v>0</v>
      </c>
      <c r="H12" s="17">
        <v>0</v>
      </c>
      <c r="I12" s="17">
        <v>72675</v>
      </c>
      <c r="J12" s="17" t="s">
        <v>170</v>
      </c>
      <c r="K12" s="17">
        <v>4275</v>
      </c>
      <c r="L12" s="17">
        <v>333028</v>
      </c>
      <c r="M12" s="17">
        <f t="shared" si="2"/>
        <v>106642</v>
      </c>
      <c r="N12" s="17">
        <f t="shared" si="3"/>
        <v>65684</v>
      </c>
      <c r="O12" s="17">
        <v>0</v>
      </c>
      <c r="P12" s="17">
        <v>0</v>
      </c>
      <c r="Q12" s="17">
        <v>0</v>
      </c>
      <c r="R12" s="17">
        <v>65684</v>
      </c>
      <c r="S12" s="17" t="s">
        <v>170</v>
      </c>
      <c r="T12" s="17">
        <v>0</v>
      </c>
      <c r="U12" s="17">
        <v>40958</v>
      </c>
      <c r="V12" s="17">
        <f t="shared" si="4"/>
        <v>554597</v>
      </c>
      <c r="W12" s="17">
        <f t="shared" si="5"/>
        <v>180611</v>
      </c>
      <c r="X12" s="17">
        <f t="shared" si="6"/>
        <v>37977</v>
      </c>
      <c r="Y12" s="17">
        <f t="shared" si="7"/>
        <v>0</v>
      </c>
      <c r="Z12" s="17">
        <f t="shared" si="8"/>
        <v>0</v>
      </c>
      <c r="AA12" s="17">
        <f t="shared" si="9"/>
        <v>138359</v>
      </c>
      <c r="AB12" s="17" t="s">
        <v>235</v>
      </c>
      <c r="AC12" s="17">
        <f t="shared" si="10"/>
        <v>4275</v>
      </c>
      <c r="AD12" s="17">
        <f t="shared" si="11"/>
        <v>373986</v>
      </c>
      <c r="AE12" s="17">
        <f t="shared" si="12"/>
        <v>0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0</v>
      </c>
      <c r="AK12" s="75">
        <v>0</v>
      </c>
      <c r="AL12" s="17">
        <f t="shared" si="14"/>
        <v>306074</v>
      </c>
      <c r="AM12" s="17">
        <v>0</v>
      </c>
      <c r="AN12" s="75">
        <f t="shared" si="15"/>
        <v>3902</v>
      </c>
      <c r="AO12" s="17">
        <v>0</v>
      </c>
      <c r="AP12" s="17">
        <v>3902</v>
      </c>
      <c r="AQ12" s="17">
        <v>0</v>
      </c>
      <c r="AR12" s="17">
        <v>0</v>
      </c>
      <c r="AS12" s="17">
        <v>302172</v>
      </c>
      <c r="AT12" s="17">
        <v>0</v>
      </c>
      <c r="AU12" s="17">
        <v>141881</v>
      </c>
      <c r="AV12" s="17">
        <v>0</v>
      </c>
      <c r="AW12" s="17">
        <f t="shared" si="16"/>
        <v>306074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19"/>
        <v>28888</v>
      </c>
      <c r="BF12" s="17">
        <v>0</v>
      </c>
      <c r="BG12" s="75">
        <f t="shared" si="20"/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28888</v>
      </c>
      <c r="BM12" s="17">
        <v>0</v>
      </c>
      <c r="BN12" s="17">
        <v>77754</v>
      </c>
      <c r="BO12" s="17">
        <v>0</v>
      </c>
      <c r="BP12" s="17">
        <f t="shared" si="21"/>
        <v>28888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126</v>
      </c>
      <c r="BX12" s="17">
        <f t="shared" si="31"/>
        <v>334962</v>
      </c>
      <c r="BY12" s="17">
        <f t="shared" si="31"/>
        <v>0</v>
      </c>
      <c r="BZ12" s="17">
        <f t="shared" si="31"/>
        <v>3902</v>
      </c>
      <c r="CA12" s="17">
        <f t="shared" si="31"/>
        <v>0</v>
      </c>
      <c r="CB12" s="17">
        <f t="shared" si="31"/>
        <v>3902</v>
      </c>
      <c r="CC12" s="17">
        <f t="shared" si="31"/>
        <v>0</v>
      </c>
      <c r="CD12" s="17">
        <f t="shared" si="31"/>
        <v>0</v>
      </c>
      <c r="CE12" s="17">
        <f t="shared" si="31"/>
        <v>331060</v>
      </c>
      <c r="CF12" s="17">
        <f t="shared" si="31"/>
        <v>0</v>
      </c>
      <c r="CG12" s="75" t="s">
        <v>126</v>
      </c>
      <c r="CH12" s="17">
        <f t="shared" si="29"/>
        <v>0</v>
      </c>
      <c r="CI12" s="17">
        <f t="shared" si="30"/>
        <v>334962</v>
      </c>
    </row>
    <row r="13" spans="1:87" ht="13.5">
      <c r="A13" s="74" t="s">
        <v>201</v>
      </c>
      <c r="B13" s="74" t="s">
        <v>199</v>
      </c>
      <c r="C13" s="101" t="s">
        <v>200</v>
      </c>
      <c r="D13" s="17">
        <f t="shared" si="0"/>
        <v>377065</v>
      </c>
      <c r="E13" s="17">
        <f t="shared" si="1"/>
        <v>86776</v>
      </c>
      <c r="F13" s="17">
        <v>38041</v>
      </c>
      <c r="G13" s="17"/>
      <c r="H13" s="17"/>
      <c r="I13" s="17">
        <v>46979</v>
      </c>
      <c r="J13" s="17" t="s">
        <v>170</v>
      </c>
      <c r="K13" s="17">
        <v>1756</v>
      </c>
      <c r="L13" s="17">
        <v>290289</v>
      </c>
      <c r="M13" s="17">
        <f t="shared" si="2"/>
        <v>140859</v>
      </c>
      <c r="N13" s="17">
        <f t="shared" si="3"/>
        <v>72649</v>
      </c>
      <c r="O13" s="17"/>
      <c r="P13" s="17"/>
      <c r="Q13" s="17"/>
      <c r="R13" s="17">
        <v>54119</v>
      </c>
      <c r="S13" s="17" t="s">
        <v>170</v>
      </c>
      <c r="T13" s="17">
        <v>18530</v>
      </c>
      <c r="U13" s="17">
        <v>68210</v>
      </c>
      <c r="V13" s="17">
        <f t="shared" si="4"/>
        <v>517924</v>
      </c>
      <c r="W13" s="17">
        <f t="shared" si="5"/>
        <v>159425</v>
      </c>
      <c r="X13" s="17">
        <f t="shared" si="6"/>
        <v>38041</v>
      </c>
      <c r="Y13" s="17">
        <f t="shared" si="7"/>
        <v>0</v>
      </c>
      <c r="Z13" s="17">
        <f t="shared" si="8"/>
        <v>0</v>
      </c>
      <c r="AA13" s="17">
        <f t="shared" si="9"/>
        <v>101098</v>
      </c>
      <c r="AB13" s="17" t="s">
        <v>235</v>
      </c>
      <c r="AC13" s="17">
        <f t="shared" si="10"/>
        <v>20286</v>
      </c>
      <c r="AD13" s="17">
        <f t="shared" si="11"/>
        <v>358499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>
        <v>0</v>
      </c>
      <c r="AL13" s="17">
        <f t="shared" si="14"/>
        <v>276534</v>
      </c>
      <c r="AM13" s="17">
        <v>14415</v>
      </c>
      <c r="AN13" s="75">
        <f t="shared" si="15"/>
        <v>87744</v>
      </c>
      <c r="AO13" s="17">
        <v>47057</v>
      </c>
      <c r="AP13" s="17">
        <v>40687</v>
      </c>
      <c r="AQ13" s="17"/>
      <c r="AR13" s="17"/>
      <c r="AS13" s="17">
        <v>169094</v>
      </c>
      <c r="AT13" s="17">
        <v>5281</v>
      </c>
      <c r="AU13" s="17">
        <v>99113</v>
      </c>
      <c r="AV13" s="17">
        <v>1418</v>
      </c>
      <c r="AW13" s="17">
        <f t="shared" si="16"/>
        <v>277952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>
        <v>0</v>
      </c>
      <c r="BE13" s="17">
        <f t="shared" si="19"/>
        <v>74304</v>
      </c>
      <c r="BF13" s="17">
        <v>8757</v>
      </c>
      <c r="BG13" s="75">
        <f t="shared" si="20"/>
        <v>29586</v>
      </c>
      <c r="BH13" s="17">
        <v>29586</v>
      </c>
      <c r="BI13" s="17"/>
      <c r="BJ13" s="17"/>
      <c r="BK13" s="17"/>
      <c r="BL13" s="17">
        <v>35961</v>
      </c>
      <c r="BM13" s="17"/>
      <c r="BN13" s="17">
        <v>66555</v>
      </c>
      <c r="BO13" s="17"/>
      <c r="BP13" s="17">
        <f t="shared" si="21"/>
        <v>74304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126</v>
      </c>
      <c r="BX13" s="17">
        <f t="shared" si="31"/>
        <v>350838</v>
      </c>
      <c r="BY13" s="17">
        <f t="shared" si="31"/>
        <v>23172</v>
      </c>
      <c r="BZ13" s="17">
        <f t="shared" si="31"/>
        <v>117330</v>
      </c>
      <c r="CA13" s="17">
        <f t="shared" si="31"/>
        <v>76643</v>
      </c>
      <c r="CB13" s="17">
        <f t="shared" si="31"/>
        <v>40687</v>
      </c>
      <c r="CC13" s="17">
        <f t="shared" si="31"/>
        <v>0</v>
      </c>
      <c r="CD13" s="17">
        <f t="shared" si="31"/>
        <v>0</v>
      </c>
      <c r="CE13" s="17">
        <f t="shared" si="31"/>
        <v>205055</v>
      </c>
      <c r="CF13" s="17">
        <f t="shared" si="31"/>
        <v>5281</v>
      </c>
      <c r="CG13" s="75" t="s">
        <v>126</v>
      </c>
      <c r="CH13" s="17">
        <f t="shared" si="29"/>
        <v>1418</v>
      </c>
      <c r="CI13" s="17">
        <f t="shared" si="30"/>
        <v>352256</v>
      </c>
    </row>
    <row r="14" spans="1:87" ht="13.5">
      <c r="A14" s="74" t="s">
        <v>201</v>
      </c>
      <c r="B14" s="74" t="s">
        <v>212</v>
      </c>
      <c r="C14" s="101" t="s">
        <v>147</v>
      </c>
      <c r="D14" s="17">
        <f t="shared" si="0"/>
        <v>142499</v>
      </c>
      <c r="E14" s="17">
        <f t="shared" si="1"/>
        <v>19045</v>
      </c>
      <c r="F14" s="17"/>
      <c r="G14" s="17"/>
      <c r="H14" s="17"/>
      <c r="I14" s="17">
        <v>19014</v>
      </c>
      <c r="J14" s="17" t="s">
        <v>170</v>
      </c>
      <c r="K14" s="17">
        <v>31</v>
      </c>
      <c r="L14" s="17">
        <v>123454</v>
      </c>
      <c r="M14" s="17">
        <f t="shared" si="2"/>
        <v>94508</v>
      </c>
      <c r="N14" s="17">
        <f t="shared" si="3"/>
        <v>43454</v>
      </c>
      <c r="O14" s="17"/>
      <c r="P14" s="17"/>
      <c r="Q14" s="17"/>
      <c r="R14" s="17">
        <v>43454</v>
      </c>
      <c r="S14" s="17" t="s">
        <v>170</v>
      </c>
      <c r="T14" s="17"/>
      <c r="U14" s="17">
        <v>51054</v>
      </c>
      <c r="V14" s="17">
        <f t="shared" si="4"/>
        <v>237007</v>
      </c>
      <c r="W14" s="17">
        <f t="shared" si="5"/>
        <v>62499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62468</v>
      </c>
      <c r="AB14" s="17" t="s">
        <v>235</v>
      </c>
      <c r="AC14" s="17">
        <f t="shared" si="10"/>
        <v>31</v>
      </c>
      <c r="AD14" s="17">
        <f t="shared" si="11"/>
        <v>174508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>
        <v>0</v>
      </c>
      <c r="AL14" s="17">
        <f t="shared" si="14"/>
        <v>82230</v>
      </c>
      <c r="AM14" s="17">
        <v>20899</v>
      </c>
      <c r="AN14" s="75">
        <f t="shared" si="15"/>
        <v>10668</v>
      </c>
      <c r="AO14" s="17">
        <v>4707</v>
      </c>
      <c r="AP14" s="17"/>
      <c r="AQ14" s="17">
        <v>5961</v>
      </c>
      <c r="AR14" s="17"/>
      <c r="AS14" s="17">
        <v>43203</v>
      </c>
      <c r="AT14" s="17">
        <v>7460</v>
      </c>
      <c r="AU14" s="17">
        <v>60269</v>
      </c>
      <c r="AV14" s="17"/>
      <c r="AW14" s="17">
        <f t="shared" si="16"/>
        <v>82230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0</v>
      </c>
      <c r="BE14" s="17">
        <f t="shared" si="19"/>
        <v>94508</v>
      </c>
      <c r="BF14" s="17">
        <v>37030</v>
      </c>
      <c r="BG14" s="75">
        <f t="shared" si="20"/>
        <v>43394</v>
      </c>
      <c r="BH14" s="17">
        <v>2091</v>
      </c>
      <c r="BI14" s="17">
        <v>41303</v>
      </c>
      <c r="BJ14" s="17"/>
      <c r="BK14" s="17"/>
      <c r="BL14" s="17">
        <v>13696</v>
      </c>
      <c r="BM14" s="17">
        <v>388</v>
      </c>
      <c r="BN14" s="17">
        <v>0</v>
      </c>
      <c r="BO14" s="17"/>
      <c r="BP14" s="17">
        <f t="shared" si="21"/>
        <v>94508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126</v>
      </c>
      <c r="BX14" s="17">
        <f t="shared" si="31"/>
        <v>176738</v>
      </c>
      <c r="BY14" s="17">
        <f t="shared" si="31"/>
        <v>57929</v>
      </c>
      <c r="BZ14" s="17">
        <f t="shared" si="31"/>
        <v>54062</v>
      </c>
      <c r="CA14" s="17">
        <f t="shared" si="31"/>
        <v>6798</v>
      </c>
      <c r="CB14" s="17">
        <f t="shared" si="31"/>
        <v>41303</v>
      </c>
      <c r="CC14" s="17">
        <f t="shared" si="31"/>
        <v>5961</v>
      </c>
      <c r="CD14" s="17">
        <f t="shared" si="31"/>
        <v>0</v>
      </c>
      <c r="CE14" s="17">
        <f t="shared" si="31"/>
        <v>56899</v>
      </c>
      <c r="CF14" s="17">
        <f t="shared" si="31"/>
        <v>7848</v>
      </c>
      <c r="CG14" s="75" t="s">
        <v>126</v>
      </c>
      <c r="CH14" s="17">
        <f t="shared" si="29"/>
        <v>0</v>
      </c>
      <c r="CI14" s="17">
        <f t="shared" si="30"/>
        <v>176738</v>
      </c>
    </row>
    <row r="15" spans="1:87" ht="13.5">
      <c r="A15" s="74" t="s">
        <v>201</v>
      </c>
      <c r="B15" s="74" t="s">
        <v>213</v>
      </c>
      <c r="C15" s="101" t="s">
        <v>214</v>
      </c>
      <c r="D15" s="17">
        <f t="shared" si="0"/>
        <v>228375</v>
      </c>
      <c r="E15" s="17">
        <f t="shared" si="1"/>
        <v>37620</v>
      </c>
      <c r="F15" s="17">
        <v>10872</v>
      </c>
      <c r="G15" s="17">
        <v>0</v>
      </c>
      <c r="H15" s="17">
        <v>0</v>
      </c>
      <c r="I15" s="17">
        <v>26748</v>
      </c>
      <c r="J15" s="17" t="s">
        <v>170</v>
      </c>
      <c r="K15" s="17">
        <v>0</v>
      </c>
      <c r="L15" s="17">
        <v>190755</v>
      </c>
      <c r="M15" s="17">
        <f t="shared" si="2"/>
        <v>153943</v>
      </c>
      <c r="N15" s="17">
        <f t="shared" si="3"/>
        <v>73775</v>
      </c>
      <c r="O15" s="17">
        <v>0</v>
      </c>
      <c r="P15" s="17">
        <v>0</v>
      </c>
      <c r="Q15" s="17">
        <v>0</v>
      </c>
      <c r="R15" s="17">
        <v>73775</v>
      </c>
      <c r="S15" s="17" t="s">
        <v>170</v>
      </c>
      <c r="T15" s="17">
        <v>0</v>
      </c>
      <c r="U15" s="17">
        <v>80168</v>
      </c>
      <c r="V15" s="17">
        <f t="shared" si="4"/>
        <v>382318</v>
      </c>
      <c r="W15" s="17">
        <f t="shared" si="5"/>
        <v>111395</v>
      </c>
      <c r="X15" s="17">
        <f t="shared" si="6"/>
        <v>10872</v>
      </c>
      <c r="Y15" s="17">
        <f t="shared" si="7"/>
        <v>0</v>
      </c>
      <c r="Z15" s="17">
        <f t="shared" si="8"/>
        <v>0</v>
      </c>
      <c r="AA15" s="17">
        <f t="shared" si="9"/>
        <v>100523</v>
      </c>
      <c r="AB15" s="17" t="s">
        <v>235</v>
      </c>
      <c r="AC15" s="17">
        <f t="shared" si="10"/>
        <v>0</v>
      </c>
      <c r="AD15" s="17">
        <f t="shared" si="11"/>
        <v>270923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5">
        <v>0</v>
      </c>
      <c r="AL15" s="17">
        <f t="shared" si="14"/>
        <v>143990</v>
      </c>
      <c r="AM15" s="17">
        <v>76924</v>
      </c>
      <c r="AN15" s="75">
        <f t="shared" si="15"/>
        <v>31237</v>
      </c>
      <c r="AO15" s="17">
        <v>14504</v>
      </c>
      <c r="AP15" s="17">
        <v>0</v>
      </c>
      <c r="AQ15" s="17">
        <v>16733</v>
      </c>
      <c r="AR15" s="17">
        <v>0</v>
      </c>
      <c r="AS15" s="17">
        <v>0</v>
      </c>
      <c r="AT15" s="17">
        <v>35829</v>
      </c>
      <c r="AU15" s="17">
        <v>83916</v>
      </c>
      <c r="AV15" s="17">
        <v>469</v>
      </c>
      <c r="AW15" s="17">
        <f t="shared" si="16"/>
        <v>144459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5">
        <v>0</v>
      </c>
      <c r="BE15" s="17">
        <f t="shared" si="19"/>
        <v>76020</v>
      </c>
      <c r="BF15" s="17">
        <v>66253</v>
      </c>
      <c r="BG15" s="75">
        <f t="shared" si="20"/>
        <v>8618</v>
      </c>
      <c r="BH15" s="17">
        <v>7973</v>
      </c>
      <c r="BI15" s="17">
        <v>645</v>
      </c>
      <c r="BJ15" s="17">
        <v>0</v>
      </c>
      <c r="BK15" s="17">
        <v>0</v>
      </c>
      <c r="BL15" s="17">
        <v>0</v>
      </c>
      <c r="BM15" s="17">
        <v>1149</v>
      </c>
      <c r="BN15" s="17">
        <v>77923</v>
      </c>
      <c r="BO15" s="17">
        <v>0</v>
      </c>
      <c r="BP15" s="17">
        <f t="shared" si="21"/>
        <v>76020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126</v>
      </c>
      <c r="BX15" s="17">
        <f t="shared" si="31"/>
        <v>220010</v>
      </c>
      <c r="BY15" s="17">
        <f t="shared" si="31"/>
        <v>143177</v>
      </c>
      <c r="BZ15" s="17">
        <f t="shared" si="31"/>
        <v>39855</v>
      </c>
      <c r="CA15" s="17">
        <f t="shared" si="31"/>
        <v>22477</v>
      </c>
      <c r="CB15" s="17">
        <f t="shared" si="31"/>
        <v>645</v>
      </c>
      <c r="CC15" s="17">
        <f t="shared" si="31"/>
        <v>16733</v>
      </c>
      <c r="CD15" s="17">
        <f t="shared" si="31"/>
        <v>0</v>
      </c>
      <c r="CE15" s="17">
        <f t="shared" si="31"/>
        <v>0</v>
      </c>
      <c r="CF15" s="17">
        <f t="shared" si="31"/>
        <v>36978</v>
      </c>
      <c r="CG15" s="75" t="s">
        <v>126</v>
      </c>
      <c r="CH15" s="17">
        <f t="shared" si="29"/>
        <v>469</v>
      </c>
      <c r="CI15" s="17">
        <f t="shared" si="30"/>
        <v>220479</v>
      </c>
    </row>
    <row r="16" spans="1:87" ht="13.5">
      <c r="A16" s="74" t="s">
        <v>201</v>
      </c>
      <c r="B16" s="74" t="s">
        <v>215</v>
      </c>
      <c r="C16" s="101" t="s">
        <v>197</v>
      </c>
      <c r="D16" s="17">
        <f t="shared" si="0"/>
        <v>48069</v>
      </c>
      <c r="E16" s="17">
        <f t="shared" si="1"/>
        <v>2901</v>
      </c>
      <c r="F16" s="17">
        <v>0</v>
      </c>
      <c r="G16" s="17">
        <v>0</v>
      </c>
      <c r="H16" s="17">
        <v>0</v>
      </c>
      <c r="I16" s="17">
        <v>2901</v>
      </c>
      <c r="J16" s="17" t="s">
        <v>170</v>
      </c>
      <c r="K16" s="17">
        <v>0</v>
      </c>
      <c r="L16" s="17">
        <v>45168</v>
      </c>
      <c r="M16" s="17">
        <f t="shared" si="2"/>
        <v>52390</v>
      </c>
      <c r="N16" s="17">
        <f t="shared" si="3"/>
        <v>24904</v>
      </c>
      <c r="O16" s="17">
        <v>3895</v>
      </c>
      <c r="P16" s="17">
        <v>3895</v>
      </c>
      <c r="Q16" s="17">
        <v>0</v>
      </c>
      <c r="R16" s="17">
        <v>17114</v>
      </c>
      <c r="S16" s="17" t="s">
        <v>170</v>
      </c>
      <c r="T16" s="17">
        <v>0</v>
      </c>
      <c r="U16" s="17">
        <v>27486</v>
      </c>
      <c r="V16" s="17">
        <f t="shared" si="4"/>
        <v>100459</v>
      </c>
      <c r="W16" s="17">
        <f t="shared" si="5"/>
        <v>27805</v>
      </c>
      <c r="X16" s="17">
        <f t="shared" si="6"/>
        <v>3895</v>
      </c>
      <c r="Y16" s="17">
        <f t="shared" si="7"/>
        <v>3895</v>
      </c>
      <c r="Z16" s="17">
        <f t="shared" si="8"/>
        <v>0</v>
      </c>
      <c r="AA16" s="17">
        <f t="shared" si="9"/>
        <v>20015</v>
      </c>
      <c r="AB16" s="17" t="s">
        <v>235</v>
      </c>
      <c r="AC16" s="17">
        <f t="shared" si="10"/>
        <v>0</v>
      </c>
      <c r="AD16" s="17">
        <f t="shared" si="11"/>
        <v>72654</v>
      </c>
      <c r="AE16" s="17">
        <f t="shared" si="12"/>
        <v>0</v>
      </c>
      <c r="AF16" s="17">
        <f t="shared" si="13"/>
        <v>0</v>
      </c>
      <c r="AG16" s="17">
        <v>0</v>
      </c>
      <c r="AH16" s="17">
        <v>0</v>
      </c>
      <c r="AI16" s="17">
        <v>0</v>
      </c>
      <c r="AJ16" s="17">
        <v>0</v>
      </c>
      <c r="AK16" s="75">
        <v>0</v>
      </c>
      <c r="AL16" s="17">
        <f t="shared" si="14"/>
        <v>19563</v>
      </c>
      <c r="AM16" s="17">
        <v>15468</v>
      </c>
      <c r="AN16" s="75">
        <f t="shared" si="15"/>
        <v>2650</v>
      </c>
      <c r="AO16" s="17">
        <v>1691</v>
      </c>
      <c r="AP16" s="17">
        <v>0</v>
      </c>
      <c r="AQ16" s="17">
        <v>959</v>
      </c>
      <c r="AR16" s="17">
        <v>0</v>
      </c>
      <c r="AS16" s="17">
        <v>960</v>
      </c>
      <c r="AT16" s="17">
        <v>485</v>
      </c>
      <c r="AU16" s="17">
        <v>28506</v>
      </c>
      <c r="AV16" s="17"/>
      <c r="AW16" s="17">
        <f t="shared" si="16"/>
        <v>19563</v>
      </c>
      <c r="AX16" s="17">
        <f t="shared" si="17"/>
        <v>0</v>
      </c>
      <c r="AY16" s="17">
        <f t="shared" si="18"/>
        <v>0</v>
      </c>
      <c r="AZ16" s="17">
        <v>0</v>
      </c>
      <c r="BA16" s="17">
        <v>0</v>
      </c>
      <c r="BB16" s="17">
        <v>0</v>
      </c>
      <c r="BC16" s="17">
        <v>0</v>
      </c>
      <c r="BD16" s="75">
        <v>0</v>
      </c>
      <c r="BE16" s="17">
        <f t="shared" si="19"/>
        <v>15337</v>
      </c>
      <c r="BF16" s="17">
        <v>14102</v>
      </c>
      <c r="BG16" s="75">
        <f t="shared" si="20"/>
        <v>1101</v>
      </c>
      <c r="BH16" s="17">
        <v>1101</v>
      </c>
      <c r="BI16" s="17">
        <v>0</v>
      </c>
      <c r="BJ16" s="17">
        <v>0</v>
      </c>
      <c r="BK16" s="17">
        <v>0</v>
      </c>
      <c r="BL16" s="17">
        <v>0</v>
      </c>
      <c r="BM16" s="17">
        <v>134</v>
      </c>
      <c r="BN16" s="17">
        <v>25368</v>
      </c>
      <c r="BO16" s="17">
        <v>11685</v>
      </c>
      <c r="BP16" s="17">
        <f t="shared" si="21"/>
        <v>27022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126</v>
      </c>
      <c r="BX16" s="17">
        <f t="shared" si="31"/>
        <v>34900</v>
      </c>
      <c r="BY16" s="17">
        <f t="shared" si="31"/>
        <v>29570</v>
      </c>
      <c r="BZ16" s="17">
        <f t="shared" si="31"/>
        <v>3751</v>
      </c>
      <c r="CA16" s="17">
        <f t="shared" si="31"/>
        <v>2792</v>
      </c>
      <c r="CB16" s="17">
        <f t="shared" si="31"/>
        <v>0</v>
      </c>
      <c r="CC16" s="17">
        <f t="shared" si="31"/>
        <v>959</v>
      </c>
      <c r="CD16" s="17">
        <f t="shared" si="31"/>
        <v>0</v>
      </c>
      <c r="CE16" s="17">
        <f t="shared" si="31"/>
        <v>960</v>
      </c>
      <c r="CF16" s="17">
        <f t="shared" si="31"/>
        <v>619</v>
      </c>
      <c r="CG16" s="75" t="s">
        <v>126</v>
      </c>
      <c r="CH16" s="17">
        <f t="shared" si="29"/>
        <v>11685</v>
      </c>
      <c r="CI16" s="17">
        <f t="shared" si="30"/>
        <v>46585</v>
      </c>
    </row>
    <row r="17" spans="1:87" ht="13.5">
      <c r="A17" s="74" t="s">
        <v>201</v>
      </c>
      <c r="B17" s="74" t="s">
        <v>216</v>
      </c>
      <c r="C17" s="101" t="s">
        <v>217</v>
      </c>
      <c r="D17" s="17">
        <f t="shared" si="0"/>
        <v>270453</v>
      </c>
      <c r="E17" s="17">
        <f t="shared" si="1"/>
        <v>36716</v>
      </c>
      <c r="F17" s="17">
        <v>0</v>
      </c>
      <c r="G17" s="17">
        <v>0</v>
      </c>
      <c r="H17" s="17">
        <v>0</v>
      </c>
      <c r="I17" s="17">
        <v>36716</v>
      </c>
      <c r="J17" s="17" t="s">
        <v>170</v>
      </c>
      <c r="K17" s="17">
        <v>0</v>
      </c>
      <c r="L17" s="17">
        <v>233737</v>
      </c>
      <c r="M17" s="17">
        <f t="shared" si="2"/>
        <v>111369</v>
      </c>
      <c r="N17" s="17">
        <f t="shared" si="3"/>
        <v>45802</v>
      </c>
      <c r="O17" s="17">
        <v>0</v>
      </c>
      <c r="P17" s="17">
        <v>0</v>
      </c>
      <c r="Q17" s="17">
        <v>0</v>
      </c>
      <c r="R17" s="17">
        <v>45802</v>
      </c>
      <c r="S17" s="17" t="s">
        <v>170</v>
      </c>
      <c r="T17" s="17">
        <v>0</v>
      </c>
      <c r="U17" s="17">
        <v>65567</v>
      </c>
      <c r="V17" s="17">
        <f t="shared" si="4"/>
        <v>381822</v>
      </c>
      <c r="W17" s="17">
        <f t="shared" si="5"/>
        <v>82518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82518</v>
      </c>
      <c r="AB17" s="17" t="s">
        <v>235</v>
      </c>
      <c r="AC17" s="17">
        <f t="shared" si="10"/>
        <v>0</v>
      </c>
      <c r="AD17" s="17">
        <f t="shared" si="11"/>
        <v>299304</v>
      </c>
      <c r="AE17" s="17">
        <f t="shared" si="12"/>
        <v>31779</v>
      </c>
      <c r="AF17" s="17">
        <f t="shared" si="13"/>
        <v>27752</v>
      </c>
      <c r="AG17" s="17">
        <v>0</v>
      </c>
      <c r="AH17" s="17">
        <v>27752</v>
      </c>
      <c r="AI17" s="17">
        <v>0</v>
      </c>
      <c r="AJ17" s="17">
        <v>4027</v>
      </c>
      <c r="AK17" s="75">
        <v>0</v>
      </c>
      <c r="AL17" s="17">
        <f t="shared" si="14"/>
        <v>190570</v>
      </c>
      <c r="AM17" s="17">
        <v>101936</v>
      </c>
      <c r="AN17" s="75">
        <f t="shared" si="15"/>
        <v>9882</v>
      </c>
      <c r="AO17" s="17">
        <v>7031</v>
      </c>
      <c r="AP17" s="17">
        <v>0</v>
      </c>
      <c r="AQ17" s="17">
        <v>2851</v>
      </c>
      <c r="AR17" s="17">
        <v>0</v>
      </c>
      <c r="AS17" s="17">
        <v>78752</v>
      </c>
      <c r="AT17" s="17">
        <v>0</v>
      </c>
      <c r="AU17" s="17">
        <v>48104</v>
      </c>
      <c r="AV17" s="17">
        <v>0</v>
      </c>
      <c r="AW17" s="17">
        <f t="shared" si="16"/>
        <v>222349</v>
      </c>
      <c r="AX17" s="17">
        <f t="shared" si="17"/>
        <v>3885</v>
      </c>
      <c r="AY17" s="17">
        <f t="shared" si="18"/>
        <v>3885</v>
      </c>
      <c r="AZ17" s="17">
        <v>3885</v>
      </c>
      <c r="BA17" s="17">
        <v>0</v>
      </c>
      <c r="BB17" s="17">
        <v>0</v>
      </c>
      <c r="BC17" s="17">
        <v>0</v>
      </c>
      <c r="BD17" s="75">
        <v>0</v>
      </c>
      <c r="BE17" s="17">
        <f t="shared" si="19"/>
        <v>36976</v>
      </c>
      <c r="BF17" s="17">
        <v>0</v>
      </c>
      <c r="BG17" s="75">
        <f t="shared" si="20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36976</v>
      </c>
      <c r="BM17" s="17">
        <v>0</v>
      </c>
      <c r="BN17" s="17">
        <v>70508</v>
      </c>
      <c r="BO17" s="17">
        <v>0</v>
      </c>
      <c r="BP17" s="17">
        <f t="shared" si="21"/>
        <v>40861</v>
      </c>
      <c r="BQ17" s="17">
        <f t="shared" si="22"/>
        <v>35664</v>
      </c>
      <c r="BR17" s="17">
        <f t="shared" si="23"/>
        <v>31637</v>
      </c>
      <c r="BS17" s="17">
        <f t="shared" si="24"/>
        <v>3885</v>
      </c>
      <c r="BT17" s="17">
        <f t="shared" si="25"/>
        <v>27752</v>
      </c>
      <c r="BU17" s="17">
        <f t="shared" si="26"/>
        <v>0</v>
      </c>
      <c r="BV17" s="17">
        <f t="shared" si="27"/>
        <v>4027</v>
      </c>
      <c r="BW17" s="75" t="s">
        <v>126</v>
      </c>
      <c r="BX17" s="17">
        <f t="shared" si="31"/>
        <v>227546</v>
      </c>
      <c r="BY17" s="17">
        <f t="shared" si="31"/>
        <v>101936</v>
      </c>
      <c r="BZ17" s="17">
        <f t="shared" si="31"/>
        <v>9882</v>
      </c>
      <c r="CA17" s="17">
        <f t="shared" si="31"/>
        <v>7031</v>
      </c>
      <c r="CB17" s="17">
        <f t="shared" si="31"/>
        <v>0</v>
      </c>
      <c r="CC17" s="17">
        <f t="shared" si="31"/>
        <v>2851</v>
      </c>
      <c r="CD17" s="17">
        <f t="shared" si="31"/>
        <v>0</v>
      </c>
      <c r="CE17" s="17">
        <f t="shared" si="31"/>
        <v>115728</v>
      </c>
      <c r="CF17" s="17">
        <f t="shared" si="31"/>
        <v>0</v>
      </c>
      <c r="CG17" s="75" t="s">
        <v>126</v>
      </c>
      <c r="CH17" s="17">
        <f t="shared" si="29"/>
        <v>0</v>
      </c>
      <c r="CI17" s="17">
        <f t="shared" si="30"/>
        <v>263210</v>
      </c>
    </row>
    <row r="18" spans="1:87" ht="13.5">
      <c r="A18" s="74" t="s">
        <v>201</v>
      </c>
      <c r="B18" s="74" t="s">
        <v>218</v>
      </c>
      <c r="C18" s="101" t="s">
        <v>219</v>
      </c>
      <c r="D18" s="17">
        <f t="shared" si="0"/>
        <v>174518</v>
      </c>
      <c r="E18" s="17">
        <f t="shared" si="1"/>
        <v>25860</v>
      </c>
      <c r="F18" s="17"/>
      <c r="G18" s="17"/>
      <c r="H18" s="17"/>
      <c r="I18" s="17">
        <v>25704</v>
      </c>
      <c r="J18" s="17" t="s">
        <v>170</v>
      </c>
      <c r="K18" s="17">
        <v>156</v>
      </c>
      <c r="L18" s="17">
        <v>148658</v>
      </c>
      <c r="M18" s="17">
        <f t="shared" si="2"/>
        <v>12128</v>
      </c>
      <c r="N18" s="17">
        <f t="shared" si="3"/>
        <v>343</v>
      </c>
      <c r="O18" s="17"/>
      <c r="P18" s="17"/>
      <c r="Q18" s="17"/>
      <c r="R18" s="17"/>
      <c r="S18" s="17" t="s">
        <v>170</v>
      </c>
      <c r="T18" s="17">
        <v>343</v>
      </c>
      <c r="U18" s="17">
        <v>11785</v>
      </c>
      <c r="V18" s="17">
        <f t="shared" si="4"/>
        <v>186646</v>
      </c>
      <c r="W18" s="17">
        <f t="shared" si="5"/>
        <v>26203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25704</v>
      </c>
      <c r="AB18" s="17" t="s">
        <v>235</v>
      </c>
      <c r="AC18" s="17">
        <f t="shared" si="10"/>
        <v>499</v>
      </c>
      <c r="AD18" s="17">
        <f t="shared" si="11"/>
        <v>160443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>
        <v>0</v>
      </c>
      <c r="AL18" s="17">
        <f t="shared" si="14"/>
        <v>82354</v>
      </c>
      <c r="AM18" s="17">
        <v>48832</v>
      </c>
      <c r="AN18" s="75">
        <f t="shared" si="15"/>
        <v>13012</v>
      </c>
      <c r="AO18" s="17">
        <v>5742</v>
      </c>
      <c r="AP18" s="17">
        <v>4642</v>
      </c>
      <c r="AQ18" s="17">
        <v>2628</v>
      </c>
      <c r="AR18" s="17"/>
      <c r="AS18" s="17">
        <v>9675</v>
      </c>
      <c r="AT18" s="17">
        <v>10835</v>
      </c>
      <c r="AU18" s="17">
        <v>92164</v>
      </c>
      <c r="AV18" s="17"/>
      <c r="AW18" s="17">
        <f t="shared" si="16"/>
        <v>82354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343</v>
      </c>
      <c r="BF18" s="17"/>
      <c r="BG18" s="75">
        <f t="shared" si="20"/>
        <v>0</v>
      </c>
      <c r="BH18" s="17"/>
      <c r="BI18" s="17"/>
      <c r="BJ18" s="17"/>
      <c r="BK18" s="17"/>
      <c r="BL18" s="17"/>
      <c r="BM18" s="17">
        <v>343</v>
      </c>
      <c r="BN18" s="17">
        <v>11785</v>
      </c>
      <c r="BO18" s="17"/>
      <c r="BP18" s="17">
        <f t="shared" si="21"/>
        <v>343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126</v>
      </c>
      <c r="BX18" s="17">
        <f t="shared" si="31"/>
        <v>82697</v>
      </c>
      <c r="BY18" s="17">
        <f t="shared" si="31"/>
        <v>48832</v>
      </c>
      <c r="BZ18" s="17">
        <f t="shared" si="31"/>
        <v>13012</v>
      </c>
      <c r="CA18" s="17">
        <f t="shared" si="31"/>
        <v>5742</v>
      </c>
      <c r="CB18" s="17">
        <f t="shared" si="31"/>
        <v>4642</v>
      </c>
      <c r="CC18" s="17">
        <f t="shared" si="31"/>
        <v>2628</v>
      </c>
      <c r="CD18" s="17">
        <f t="shared" si="31"/>
        <v>0</v>
      </c>
      <c r="CE18" s="17">
        <f t="shared" si="31"/>
        <v>9675</v>
      </c>
      <c r="CF18" s="17">
        <f t="shared" si="31"/>
        <v>11178</v>
      </c>
      <c r="CG18" s="75" t="s">
        <v>126</v>
      </c>
      <c r="CH18" s="17">
        <f t="shared" si="29"/>
        <v>0</v>
      </c>
      <c r="CI18" s="17">
        <f t="shared" si="30"/>
        <v>82697</v>
      </c>
    </row>
    <row r="19" spans="1:87" ht="13.5">
      <c r="A19" s="74" t="s">
        <v>201</v>
      </c>
      <c r="B19" s="74" t="s">
        <v>220</v>
      </c>
      <c r="C19" s="101" t="s">
        <v>221</v>
      </c>
      <c r="D19" s="17">
        <f t="shared" si="0"/>
        <v>64193</v>
      </c>
      <c r="E19" s="17">
        <f t="shared" si="1"/>
        <v>7301</v>
      </c>
      <c r="F19" s="17">
        <v>0</v>
      </c>
      <c r="G19" s="17">
        <v>0</v>
      </c>
      <c r="H19" s="17">
        <v>0</v>
      </c>
      <c r="I19" s="17">
        <v>7301</v>
      </c>
      <c r="J19" s="17" t="s">
        <v>170</v>
      </c>
      <c r="K19" s="17">
        <v>0</v>
      </c>
      <c r="L19" s="17">
        <v>56892</v>
      </c>
      <c r="M19" s="17">
        <f t="shared" si="2"/>
        <v>18532</v>
      </c>
      <c r="N19" s="17">
        <f t="shared" si="3"/>
        <v>0</v>
      </c>
      <c r="O19" s="17">
        <v>0</v>
      </c>
      <c r="P19" s="17">
        <v>0</v>
      </c>
      <c r="Q19" s="17">
        <v>0</v>
      </c>
      <c r="R19" s="17">
        <v>0</v>
      </c>
      <c r="S19" s="17" t="s">
        <v>170</v>
      </c>
      <c r="T19" s="17">
        <v>0</v>
      </c>
      <c r="U19" s="17">
        <v>18532</v>
      </c>
      <c r="V19" s="17">
        <f t="shared" si="4"/>
        <v>82725</v>
      </c>
      <c r="W19" s="17">
        <f t="shared" si="5"/>
        <v>7301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7301</v>
      </c>
      <c r="AB19" s="17" t="s">
        <v>235</v>
      </c>
      <c r="AC19" s="17">
        <f t="shared" si="10"/>
        <v>0</v>
      </c>
      <c r="AD19" s="17">
        <f t="shared" si="11"/>
        <v>75424</v>
      </c>
      <c r="AE19" s="17">
        <f t="shared" si="12"/>
        <v>0</v>
      </c>
      <c r="AF19" s="17">
        <f t="shared" si="13"/>
        <v>0</v>
      </c>
      <c r="AG19" s="17">
        <v>0</v>
      </c>
      <c r="AH19" s="17">
        <v>0</v>
      </c>
      <c r="AI19" s="17">
        <v>0</v>
      </c>
      <c r="AJ19" s="17">
        <v>0</v>
      </c>
      <c r="AK19" s="75">
        <v>0</v>
      </c>
      <c r="AL19" s="17">
        <f t="shared" si="14"/>
        <v>51264</v>
      </c>
      <c r="AM19" s="17">
        <v>4005</v>
      </c>
      <c r="AN19" s="75">
        <f t="shared" si="15"/>
        <v>11518</v>
      </c>
      <c r="AO19" s="17">
        <v>4324</v>
      </c>
      <c r="AP19" s="17">
        <v>2542</v>
      </c>
      <c r="AQ19" s="17">
        <v>4652</v>
      </c>
      <c r="AR19" s="17">
        <v>1120</v>
      </c>
      <c r="AS19" s="17">
        <v>34621</v>
      </c>
      <c r="AT19" s="17">
        <v>0</v>
      </c>
      <c r="AU19" s="17">
        <v>12929</v>
      </c>
      <c r="AV19" s="17">
        <v>0</v>
      </c>
      <c r="AW19" s="17">
        <f t="shared" si="16"/>
        <v>51264</v>
      </c>
      <c r="AX19" s="17">
        <f t="shared" si="17"/>
        <v>0</v>
      </c>
      <c r="AY19" s="17">
        <f t="shared" si="18"/>
        <v>0</v>
      </c>
      <c r="AZ19" s="17">
        <v>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19"/>
        <v>251</v>
      </c>
      <c r="BF19" s="17">
        <v>0</v>
      </c>
      <c r="BG19" s="75">
        <f t="shared" si="20"/>
        <v>251</v>
      </c>
      <c r="BH19" s="17">
        <v>251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18281</v>
      </c>
      <c r="BO19" s="17">
        <v>0</v>
      </c>
      <c r="BP19" s="17">
        <f t="shared" si="21"/>
        <v>251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126</v>
      </c>
      <c r="BX19" s="17">
        <f t="shared" si="31"/>
        <v>51515</v>
      </c>
      <c r="BY19" s="17">
        <f t="shared" si="31"/>
        <v>4005</v>
      </c>
      <c r="BZ19" s="17">
        <f t="shared" si="31"/>
        <v>11769</v>
      </c>
      <c r="CA19" s="17">
        <f t="shared" si="31"/>
        <v>4575</v>
      </c>
      <c r="CB19" s="17">
        <f t="shared" si="31"/>
        <v>2542</v>
      </c>
      <c r="CC19" s="17">
        <f t="shared" si="31"/>
        <v>4652</v>
      </c>
      <c r="CD19" s="17">
        <f t="shared" si="31"/>
        <v>1120</v>
      </c>
      <c r="CE19" s="17">
        <f t="shared" si="31"/>
        <v>34621</v>
      </c>
      <c r="CF19" s="17">
        <f t="shared" si="31"/>
        <v>0</v>
      </c>
      <c r="CG19" s="75" t="s">
        <v>126</v>
      </c>
      <c r="CH19" s="17">
        <f t="shared" si="29"/>
        <v>0</v>
      </c>
      <c r="CI19" s="17">
        <f t="shared" si="30"/>
        <v>51515</v>
      </c>
    </row>
    <row r="20" spans="1:87" ht="13.5">
      <c r="A20" s="74" t="s">
        <v>201</v>
      </c>
      <c r="B20" s="74" t="s">
        <v>222</v>
      </c>
      <c r="C20" s="101" t="s">
        <v>223</v>
      </c>
      <c r="D20" s="17">
        <f t="shared" si="0"/>
        <v>53579</v>
      </c>
      <c r="E20" s="17">
        <f t="shared" si="1"/>
        <v>3146</v>
      </c>
      <c r="F20" s="17">
        <v>0</v>
      </c>
      <c r="G20" s="17">
        <v>0</v>
      </c>
      <c r="H20" s="17">
        <v>0</v>
      </c>
      <c r="I20" s="17">
        <v>3146</v>
      </c>
      <c r="J20" s="17" t="s">
        <v>170</v>
      </c>
      <c r="K20" s="17">
        <v>0</v>
      </c>
      <c r="L20" s="17">
        <v>50433</v>
      </c>
      <c r="M20" s="17">
        <f t="shared" si="2"/>
        <v>31053</v>
      </c>
      <c r="N20" s="17">
        <f t="shared" si="3"/>
        <v>1159</v>
      </c>
      <c r="O20" s="17">
        <v>0</v>
      </c>
      <c r="P20" s="17">
        <v>0</v>
      </c>
      <c r="Q20" s="17">
        <v>0</v>
      </c>
      <c r="R20" s="17">
        <v>1159</v>
      </c>
      <c r="S20" s="17" t="s">
        <v>170</v>
      </c>
      <c r="T20" s="17">
        <v>0</v>
      </c>
      <c r="U20" s="17">
        <v>29894</v>
      </c>
      <c r="V20" s="17">
        <f t="shared" si="4"/>
        <v>84632</v>
      </c>
      <c r="W20" s="17">
        <f t="shared" si="5"/>
        <v>4305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4305</v>
      </c>
      <c r="AB20" s="17" t="s">
        <v>235</v>
      </c>
      <c r="AC20" s="17">
        <f t="shared" si="10"/>
        <v>0</v>
      </c>
      <c r="AD20" s="17">
        <f t="shared" si="11"/>
        <v>80327</v>
      </c>
      <c r="AE20" s="17">
        <f t="shared" si="12"/>
        <v>0</v>
      </c>
      <c r="AF20" s="17">
        <f t="shared" si="13"/>
        <v>0</v>
      </c>
      <c r="AG20" s="17">
        <v>0</v>
      </c>
      <c r="AH20" s="17">
        <v>0</v>
      </c>
      <c r="AI20" s="17">
        <v>0</v>
      </c>
      <c r="AJ20" s="17">
        <v>0</v>
      </c>
      <c r="AK20" s="75">
        <v>67</v>
      </c>
      <c r="AL20" s="17">
        <f t="shared" si="14"/>
        <v>39982</v>
      </c>
      <c r="AM20" s="17">
        <v>8813</v>
      </c>
      <c r="AN20" s="75">
        <f t="shared" si="15"/>
        <v>2597</v>
      </c>
      <c r="AO20" s="17">
        <v>2597</v>
      </c>
      <c r="AP20" s="17">
        <v>0</v>
      </c>
      <c r="AQ20" s="17">
        <v>0</v>
      </c>
      <c r="AR20" s="17">
        <v>0</v>
      </c>
      <c r="AS20" s="17">
        <v>28476</v>
      </c>
      <c r="AT20" s="17">
        <v>96</v>
      </c>
      <c r="AU20" s="17">
        <v>13530</v>
      </c>
      <c r="AV20" s="17">
        <v>0</v>
      </c>
      <c r="AW20" s="17">
        <f t="shared" si="16"/>
        <v>39982</v>
      </c>
      <c r="AX20" s="17">
        <f t="shared" si="17"/>
        <v>0</v>
      </c>
      <c r="AY20" s="17">
        <f t="shared" si="18"/>
        <v>0</v>
      </c>
      <c r="AZ20" s="17">
        <v>0</v>
      </c>
      <c r="BA20" s="17">
        <v>0</v>
      </c>
      <c r="BB20" s="17">
        <v>0</v>
      </c>
      <c r="BC20" s="17">
        <v>0</v>
      </c>
      <c r="BD20" s="75">
        <v>0</v>
      </c>
      <c r="BE20" s="17">
        <f t="shared" si="19"/>
        <v>19828</v>
      </c>
      <c r="BF20" s="17">
        <v>0</v>
      </c>
      <c r="BG20" s="75">
        <f t="shared" si="20"/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9833</v>
      </c>
      <c r="BM20" s="17">
        <v>9995</v>
      </c>
      <c r="BN20" s="17">
        <v>11225</v>
      </c>
      <c r="BO20" s="17">
        <v>0</v>
      </c>
      <c r="BP20" s="17">
        <f t="shared" si="21"/>
        <v>19828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126</v>
      </c>
      <c r="BX20" s="17">
        <f t="shared" si="31"/>
        <v>59810</v>
      </c>
      <c r="BY20" s="17">
        <f t="shared" si="31"/>
        <v>8813</v>
      </c>
      <c r="BZ20" s="17">
        <f t="shared" si="31"/>
        <v>2597</v>
      </c>
      <c r="CA20" s="17">
        <f t="shared" si="31"/>
        <v>2597</v>
      </c>
      <c r="CB20" s="17">
        <f t="shared" si="31"/>
        <v>0</v>
      </c>
      <c r="CC20" s="17">
        <f t="shared" si="31"/>
        <v>0</v>
      </c>
      <c r="CD20" s="17">
        <f t="shared" si="31"/>
        <v>0</v>
      </c>
      <c r="CE20" s="17">
        <f t="shared" si="31"/>
        <v>38309</v>
      </c>
      <c r="CF20" s="17">
        <f t="shared" si="31"/>
        <v>10091</v>
      </c>
      <c r="CG20" s="75" t="s">
        <v>126</v>
      </c>
      <c r="CH20" s="17">
        <f t="shared" si="29"/>
        <v>0</v>
      </c>
      <c r="CI20" s="17">
        <f t="shared" si="30"/>
        <v>59810</v>
      </c>
    </row>
    <row r="21" spans="1:87" ht="13.5">
      <c r="A21" s="74" t="s">
        <v>201</v>
      </c>
      <c r="B21" s="74" t="s">
        <v>224</v>
      </c>
      <c r="C21" s="101" t="s">
        <v>225</v>
      </c>
      <c r="D21" s="17">
        <f t="shared" si="0"/>
        <v>207802</v>
      </c>
      <c r="E21" s="17">
        <f t="shared" si="1"/>
        <v>47383</v>
      </c>
      <c r="F21" s="17"/>
      <c r="G21" s="17"/>
      <c r="H21" s="17">
        <v>7300</v>
      </c>
      <c r="I21" s="17">
        <v>40053</v>
      </c>
      <c r="J21" s="17" t="s">
        <v>170</v>
      </c>
      <c r="K21" s="17">
        <v>30</v>
      </c>
      <c r="L21" s="17">
        <v>160419</v>
      </c>
      <c r="M21" s="17">
        <f t="shared" si="2"/>
        <v>50057</v>
      </c>
      <c r="N21" s="17">
        <f t="shared" si="3"/>
        <v>5388</v>
      </c>
      <c r="O21" s="17"/>
      <c r="P21" s="17"/>
      <c r="Q21" s="17"/>
      <c r="R21" s="17">
        <v>5388</v>
      </c>
      <c r="S21" s="17" t="s">
        <v>170</v>
      </c>
      <c r="T21" s="17"/>
      <c r="U21" s="17">
        <v>44669</v>
      </c>
      <c r="V21" s="17">
        <f t="shared" si="4"/>
        <v>257859</v>
      </c>
      <c r="W21" s="17">
        <f t="shared" si="5"/>
        <v>52771</v>
      </c>
      <c r="X21" s="17">
        <f t="shared" si="6"/>
        <v>0</v>
      </c>
      <c r="Y21" s="17">
        <f t="shared" si="7"/>
        <v>0</v>
      </c>
      <c r="Z21" s="17">
        <f t="shared" si="8"/>
        <v>7300</v>
      </c>
      <c r="AA21" s="17">
        <f t="shared" si="9"/>
        <v>45441</v>
      </c>
      <c r="AB21" s="17" t="s">
        <v>235</v>
      </c>
      <c r="AC21" s="17">
        <f t="shared" si="10"/>
        <v>30</v>
      </c>
      <c r="AD21" s="17">
        <f t="shared" si="11"/>
        <v>205088</v>
      </c>
      <c r="AE21" s="17">
        <f aca="true" t="shared" si="32" ref="AE21:AE41">AF21+AJ21</f>
        <v>0</v>
      </c>
      <c r="AF21" s="17">
        <f aca="true" t="shared" si="33" ref="AF21:AF41">SUM(AG21:AI21)</f>
        <v>0</v>
      </c>
      <c r="AG21" s="17"/>
      <c r="AH21" s="17"/>
      <c r="AI21" s="17"/>
      <c r="AJ21" s="17"/>
      <c r="AK21" s="75">
        <v>0</v>
      </c>
      <c r="AL21" s="17">
        <f aca="true" t="shared" si="34" ref="AL21:AL41">AM21+AN21+AR21+AS21+AT21</f>
        <v>128023</v>
      </c>
      <c r="AM21" s="17">
        <v>51024</v>
      </c>
      <c r="AN21" s="75">
        <f aca="true" t="shared" si="35" ref="AN21:AN41">SUM(AO21:AQ21)</f>
        <v>30636</v>
      </c>
      <c r="AO21" s="17">
        <v>25138</v>
      </c>
      <c r="AP21" s="17">
        <v>1891</v>
      </c>
      <c r="AQ21" s="17">
        <v>3607</v>
      </c>
      <c r="AR21" s="17">
        <v>9829</v>
      </c>
      <c r="AS21" s="17">
        <v>36217</v>
      </c>
      <c r="AT21" s="17">
        <v>317</v>
      </c>
      <c r="AU21" s="17">
        <v>75101</v>
      </c>
      <c r="AV21" s="17">
        <v>4678</v>
      </c>
      <c r="AW21" s="17">
        <f aca="true" t="shared" si="36" ref="AW21:AW41">AE21+AL21+AV21</f>
        <v>132701</v>
      </c>
      <c r="AX21" s="17">
        <f aca="true" t="shared" si="37" ref="AX21:AX41">AY21+BC21</f>
        <v>0</v>
      </c>
      <c r="AY21" s="17">
        <f aca="true" t="shared" si="38" ref="AY21:AY41">SUM(AZ21:BB21)</f>
        <v>0</v>
      </c>
      <c r="AZ21" s="17"/>
      <c r="BA21" s="17"/>
      <c r="BB21" s="17"/>
      <c r="BC21" s="17"/>
      <c r="BD21" s="75">
        <v>0</v>
      </c>
      <c r="BE21" s="17">
        <f aca="true" t="shared" si="39" ref="BE21:BE41">BF21+BG21+BK21+BL21+BM21</f>
        <v>610</v>
      </c>
      <c r="BF21" s="17"/>
      <c r="BG21" s="75">
        <f aca="true" t="shared" si="40" ref="BG21:BG41">SUM(BH21:BJ21)</f>
        <v>0</v>
      </c>
      <c r="BH21" s="17"/>
      <c r="BI21" s="17"/>
      <c r="BJ21" s="17"/>
      <c r="BK21" s="17"/>
      <c r="BL21" s="17"/>
      <c r="BM21" s="17">
        <v>610</v>
      </c>
      <c r="BN21" s="17">
        <v>49447</v>
      </c>
      <c r="BO21" s="17"/>
      <c r="BP21" s="17">
        <f aca="true" t="shared" si="41" ref="BP21:BP41">AX21+BE21+BO21</f>
        <v>610</v>
      </c>
      <c r="BQ21" s="17">
        <f aca="true" t="shared" si="42" ref="BQ21:BQ41">AE21+AX21</f>
        <v>0</v>
      </c>
      <c r="BR21" s="17">
        <f aca="true" t="shared" si="43" ref="BR21:BR41">AF21+AY21</f>
        <v>0</v>
      </c>
      <c r="BS21" s="17">
        <f aca="true" t="shared" si="44" ref="BS21:BS41">AG21+AZ21</f>
        <v>0</v>
      </c>
      <c r="BT21" s="17">
        <f aca="true" t="shared" si="45" ref="BT21:BT41">AH21+BA21</f>
        <v>0</v>
      </c>
      <c r="BU21" s="17">
        <f aca="true" t="shared" si="46" ref="BU21:BU41">AI21+BB21</f>
        <v>0</v>
      </c>
      <c r="BV21" s="17">
        <f aca="true" t="shared" si="47" ref="BV21:BV41">AJ21+BC21</f>
        <v>0</v>
      </c>
      <c r="BW21" s="75" t="s">
        <v>126</v>
      </c>
      <c r="BX21" s="17">
        <f t="shared" si="31"/>
        <v>128633</v>
      </c>
      <c r="BY21" s="17">
        <f t="shared" si="31"/>
        <v>51024</v>
      </c>
      <c r="BZ21" s="17">
        <f t="shared" si="31"/>
        <v>30636</v>
      </c>
      <c r="CA21" s="17">
        <f t="shared" si="31"/>
        <v>25138</v>
      </c>
      <c r="CB21" s="17">
        <f t="shared" si="31"/>
        <v>1891</v>
      </c>
      <c r="CC21" s="17">
        <f t="shared" si="31"/>
        <v>3607</v>
      </c>
      <c r="CD21" s="17">
        <f t="shared" si="31"/>
        <v>9829</v>
      </c>
      <c r="CE21" s="17">
        <f t="shared" si="31"/>
        <v>36217</v>
      </c>
      <c r="CF21" s="17">
        <f t="shared" si="31"/>
        <v>927</v>
      </c>
      <c r="CG21" s="75" t="s">
        <v>126</v>
      </c>
      <c r="CH21" s="17">
        <f aca="true" t="shared" si="48" ref="CH21:CH41">AV21+BO21</f>
        <v>4678</v>
      </c>
      <c r="CI21" s="17">
        <f aca="true" t="shared" si="49" ref="CI21:CI41">AW21+BP21</f>
        <v>133311</v>
      </c>
    </row>
    <row r="22" spans="1:87" ht="13.5">
      <c r="A22" s="74" t="s">
        <v>201</v>
      </c>
      <c r="B22" s="74" t="s">
        <v>226</v>
      </c>
      <c r="C22" s="101" t="s">
        <v>227</v>
      </c>
      <c r="D22" s="17">
        <f t="shared" si="0"/>
        <v>42003</v>
      </c>
      <c r="E22" s="17">
        <f t="shared" si="1"/>
        <v>10558</v>
      </c>
      <c r="F22" s="17"/>
      <c r="G22" s="17"/>
      <c r="H22" s="17"/>
      <c r="I22" s="17"/>
      <c r="J22" s="17" t="s">
        <v>170</v>
      </c>
      <c r="K22" s="17">
        <v>10558</v>
      </c>
      <c r="L22" s="17">
        <v>31445</v>
      </c>
      <c r="M22" s="17">
        <f t="shared" si="2"/>
        <v>19418</v>
      </c>
      <c r="N22" s="17">
        <f t="shared" si="3"/>
        <v>2129</v>
      </c>
      <c r="O22" s="17"/>
      <c r="P22" s="17"/>
      <c r="Q22" s="17"/>
      <c r="R22" s="17">
        <v>2129</v>
      </c>
      <c r="S22" s="17" t="s">
        <v>170</v>
      </c>
      <c r="T22" s="17"/>
      <c r="U22" s="17">
        <v>17289</v>
      </c>
      <c r="V22" s="17">
        <f t="shared" si="4"/>
        <v>61421</v>
      </c>
      <c r="W22" s="17">
        <f t="shared" si="5"/>
        <v>12687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2129</v>
      </c>
      <c r="AB22" s="17" t="s">
        <v>235</v>
      </c>
      <c r="AC22" s="17">
        <f t="shared" si="10"/>
        <v>10558</v>
      </c>
      <c r="AD22" s="17">
        <f t="shared" si="11"/>
        <v>48734</v>
      </c>
      <c r="AE22" s="17">
        <f t="shared" si="32"/>
        <v>0</v>
      </c>
      <c r="AF22" s="17">
        <f t="shared" si="33"/>
        <v>0</v>
      </c>
      <c r="AG22" s="17"/>
      <c r="AH22" s="17"/>
      <c r="AI22" s="17"/>
      <c r="AJ22" s="17"/>
      <c r="AK22" s="75">
        <v>108</v>
      </c>
      <c r="AL22" s="17">
        <f t="shared" si="34"/>
        <v>21948</v>
      </c>
      <c r="AM22" s="17"/>
      <c r="AN22" s="75">
        <f t="shared" si="35"/>
        <v>0</v>
      </c>
      <c r="AO22" s="17"/>
      <c r="AP22" s="17"/>
      <c r="AQ22" s="17"/>
      <c r="AR22" s="17"/>
      <c r="AS22" s="17">
        <v>18894</v>
      </c>
      <c r="AT22" s="17">
        <v>3054</v>
      </c>
      <c r="AU22" s="17">
        <v>19872</v>
      </c>
      <c r="AV22" s="17">
        <v>75</v>
      </c>
      <c r="AW22" s="17">
        <f t="shared" si="36"/>
        <v>22023</v>
      </c>
      <c r="AX22" s="17">
        <f t="shared" si="37"/>
        <v>0</v>
      </c>
      <c r="AY22" s="17">
        <f t="shared" si="38"/>
        <v>0</v>
      </c>
      <c r="AZ22" s="17"/>
      <c r="BA22" s="17"/>
      <c r="BB22" s="17"/>
      <c r="BC22" s="17"/>
      <c r="BD22" s="75">
        <v>0</v>
      </c>
      <c r="BE22" s="17">
        <f t="shared" si="39"/>
        <v>420</v>
      </c>
      <c r="BF22" s="17"/>
      <c r="BG22" s="75">
        <f t="shared" si="40"/>
        <v>0</v>
      </c>
      <c r="BH22" s="17"/>
      <c r="BI22" s="17"/>
      <c r="BJ22" s="17"/>
      <c r="BK22" s="17"/>
      <c r="BL22" s="17"/>
      <c r="BM22" s="17">
        <v>420</v>
      </c>
      <c r="BN22" s="17">
        <v>18998</v>
      </c>
      <c r="BO22" s="17"/>
      <c r="BP22" s="17">
        <f t="shared" si="41"/>
        <v>420</v>
      </c>
      <c r="BQ22" s="17">
        <f t="shared" si="42"/>
        <v>0</v>
      </c>
      <c r="BR22" s="17">
        <f t="shared" si="43"/>
        <v>0</v>
      </c>
      <c r="BS22" s="17">
        <f t="shared" si="44"/>
        <v>0</v>
      </c>
      <c r="BT22" s="17">
        <f t="shared" si="45"/>
        <v>0</v>
      </c>
      <c r="BU22" s="17">
        <f t="shared" si="46"/>
        <v>0</v>
      </c>
      <c r="BV22" s="17">
        <f t="shared" si="47"/>
        <v>0</v>
      </c>
      <c r="BW22" s="75" t="s">
        <v>126</v>
      </c>
      <c r="BX22" s="17">
        <f t="shared" si="31"/>
        <v>22368</v>
      </c>
      <c r="BY22" s="17">
        <f t="shared" si="31"/>
        <v>0</v>
      </c>
      <c r="BZ22" s="17">
        <f t="shared" si="31"/>
        <v>0</v>
      </c>
      <c r="CA22" s="17">
        <f t="shared" si="31"/>
        <v>0</v>
      </c>
      <c r="CB22" s="17">
        <f t="shared" si="31"/>
        <v>0</v>
      </c>
      <c r="CC22" s="17">
        <f t="shared" si="31"/>
        <v>0</v>
      </c>
      <c r="CD22" s="17">
        <f t="shared" si="31"/>
        <v>0</v>
      </c>
      <c r="CE22" s="17">
        <f t="shared" si="31"/>
        <v>18894</v>
      </c>
      <c r="CF22" s="17">
        <f t="shared" si="31"/>
        <v>3474</v>
      </c>
      <c r="CG22" s="75" t="s">
        <v>126</v>
      </c>
      <c r="CH22" s="17">
        <f t="shared" si="48"/>
        <v>75</v>
      </c>
      <c r="CI22" s="17">
        <f t="shared" si="49"/>
        <v>22443</v>
      </c>
    </row>
    <row r="23" spans="1:87" ht="13.5">
      <c r="A23" s="74" t="s">
        <v>201</v>
      </c>
      <c r="B23" s="74" t="s">
        <v>228</v>
      </c>
      <c r="C23" s="101" t="s">
        <v>229</v>
      </c>
      <c r="D23" s="17">
        <f t="shared" si="0"/>
        <v>112100</v>
      </c>
      <c r="E23" s="17">
        <f t="shared" si="1"/>
        <v>15762</v>
      </c>
      <c r="F23" s="17">
        <v>8204</v>
      </c>
      <c r="G23" s="17">
        <v>0</v>
      </c>
      <c r="H23" s="17">
        <v>0</v>
      </c>
      <c r="I23" s="17">
        <v>3840</v>
      </c>
      <c r="J23" s="17" t="s">
        <v>170</v>
      </c>
      <c r="K23" s="17">
        <v>3718</v>
      </c>
      <c r="L23" s="17">
        <v>96338</v>
      </c>
      <c r="M23" s="17">
        <f t="shared" si="2"/>
        <v>60385</v>
      </c>
      <c r="N23" s="17">
        <f t="shared" si="3"/>
        <v>13562</v>
      </c>
      <c r="O23" s="17">
        <v>933</v>
      </c>
      <c r="P23" s="17">
        <v>0</v>
      </c>
      <c r="Q23" s="17">
        <v>0</v>
      </c>
      <c r="R23" s="17">
        <v>12629</v>
      </c>
      <c r="S23" s="17" t="s">
        <v>170</v>
      </c>
      <c r="T23" s="17">
        <v>0</v>
      </c>
      <c r="U23" s="17">
        <v>46823</v>
      </c>
      <c r="V23" s="17">
        <f t="shared" si="4"/>
        <v>172485</v>
      </c>
      <c r="W23" s="17">
        <f t="shared" si="5"/>
        <v>29324</v>
      </c>
      <c r="X23" s="17">
        <f t="shared" si="6"/>
        <v>9137</v>
      </c>
      <c r="Y23" s="17">
        <f t="shared" si="7"/>
        <v>0</v>
      </c>
      <c r="Z23" s="17">
        <f t="shared" si="8"/>
        <v>0</v>
      </c>
      <c r="AA23" s="17">
        <f t="shared" si="9"/>
        <v>16469</v>
      </c>
      <c r="AB23" s="17" t="s">
        <v>235</v>
      </c>
      <c r="AC23" s="17">
        <f t="shared" si="10"/>
        <v>3718</v>
      </c>
      <c r="AD23" s="17">
        <f t="shared" si="11"/>
        <v>143161</v>
      </c>
      <c r="AE23" s="17">
        <f t="shared" si="32"/>
        <v>0</v>
      </c>
      <c r="AF23" s="17">
        <f t="shared" si="33"/>
        <v>0</v>
      </c>
      <c r="AG23" s="17">
        <v>0</v>
      </c>
      <c r="AH23" s="17">
        <v>0</v>
      </c>
      <c r="AI23" s="17">
        <v>0</v>
      </c>
      <c r="AJ23" s="17">
        <v>0</v>
      </c>
      <c r="AK23" s="75">
        <v>0</v>
      </c>
      <c r="AL23" s="17">
        <f t="shared" si="34"/>
        <v>109481</v>
      </c>
      <c r="AM23" s="17">
        <v>18508</v>
      </c>
      <c r="AN23" s="75">
        <f t="shared" si="35"/>
        <v>10516</v>
      </c>
      <c r="AO23" s="17">
        <v>3758</v>
      </c>
      <c r="AP23" s="17">
        <v>3674</v>
      </c>
      <c r="AQ23" s="17">
        <v>3084</v>
      </c>
      <c r="AR23" s="17">
        <v>3543</v>
      </c>
      <c r="AS23" s="17">
        <v>71821</v>
      </c>
      <c r="AT23" s="17">
        <v>5093</v>
      </c>
      <c r="AU23" s="17">
        <v>0</v>
      </c>
      <c r="AV23" s="17">
        <v>2619</v>
      </c>
      <c r="AW23" s="17">
        <f t="shared" si="36"/>
        <v>112100</v>
      </c>
      <c r="AX23" s="17">
        <f t="shared" si="37"/>
        <v>0</v>
      </c>
      <c r="AY23" s="17">
        <f t="shared" si="38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0</v>
      </c>
      <c r="BE23" s="17">
        <f t="shared" si="39"/>
        <v>60385</v>
      </c>
      <c r="BF23" s="17">
        <v>1222</v>
      </c>
      <c r="BG23" s="75">
        <f t="shared" si="40"/>
        <v>29215</v>
      </c>
      <c r="BH23" s="17">
        <v>837</v>
      </c>
      <c r="BI23" s="17">
        <v>28378</v>
      </c>
      <c r="BJ23" s="17">
        <v>0</v>
      </c>
      <c r="BK23" s="17">
        <v>0</v>
      </c>
      <c r="BL23" s="17">
        <v>29643</v>
      </c>
      <c r="BM23" s="17">
        <v>305</v>
      </c>
      <c r="BN23" s="17">
        <v>0</v>
      </c>
      <c r="BO23" s="17">
        <v>0</v>
      </c>
      <c r="BP23" s="17">
        <f t="shared" si="41"/>
        <v>60385</v>
      </c>
      <c r="BQ23" s="17">
        <f t="shared" si="42"/>
        <v>0</v>
      </c>
      <c r="BR23" s="17">
        <f t="shared" si="43"/>
        <v>0</v>
      </c>
      <c r="BS23" s="17">
        <f t="shared" si="44"/>
        <v>0</v>
      </c>
      <c r="BT23" s="17">
        <f t="shared" si="45"/>
        <v>0</v>
      </c>
      <c r="BU23" s="17">
        <f t="shared" si="46"/>
        <v>0</v>
      </c>
      <c r="BV23" s="17">
        <f t="shared" si="47"/>
        <v>0</v>
      </c>
      <c r="BW23" s="75" t="s">
        <v>126</v>
      </c>
      <c r="BX23" s="17">
        <f t="shared" si="31"/>
        <v>169866</v>
      </c>
      <c r="BY23" s="17">
        <f t="shared" si="31"/>
        <v>19730</v>
      </c>
      <c r="BZ23" s="17">
        <f t="shared" si="31"/>
        <v>39731</v>
      </c>
      <c r="CA23" s="17">
        <f t="shared" si="31"/>
        <v>4595</v>
      </c>
      <c r="CB23" s="17">
        <f t="shared" si="31"/>
        <v>32052</v>
      </c>
      <c r="CC23" s="17">
        <f t="shared" si="31"/>
        <v>3084</v>
      </c>
      <c r="CD23" s="17">
        <f t="shared" si="31"/>
        <v>3543</v>
      </c>
      <c r="CE23" s="17">
        <f t="shared" si="31"/>
        <v>101464</v>
      </c>
      <c r="CF23" s="17">
        <f t="shared" si="31"/>
        <v>5398</v>
      </c>
      <c r="CG23" s="75" t="s">
        <v>126</v>
      </c>
      <c r="CH23" s="17">
        <f t="shared" si="48"/>
        <v>2619</v>
      </c>
      <c r="CI23" s="17">
        <f t="shared" si="49"/>
        <v>172485</v>
      </c>
    </row>
    <row r="24" spans="1:87" ht="13.5">
      <c r="A24" s="74" t="s">
        <v>201</v>
      </c>
      <c r="B24" s="74" t="s">
        <v>230</v>
      </c>
      <c r="C24" s="101" t="s">
        <v>64</v>
      </c>
      <c r="D24" s="17">
        <f t="shared" si="0"/>
        <v>23029</v>
      </c>
      <c r="E24" s="17">
        <f t="shared" si="1"/>
        <v>0</v>
      </c>
      <c r="F24" s="17"/>
      <c r="G24" s="17"/>
      <c r="H24" s="17"/>
      <c r="I24" s="17"/>
      <c r="J24" s="17" t="s">
        <v>170</v>
      </c>
      <c r="K24" s="17"/>
      <c r="L24" s="17">
        <v>23029</v>
      </c>
      <c r="M24" s="17">
        <f t="shared" si="2"/>
        <v>14884</v>
      </c>
      <c r="N24" s="17">
        <f t="shared" si="3"/>
        <v>0</v>
      </c>
      <c r="O24" s="17"/>
      <c r="P24" s="17"/>
      <c r="Q24" s="17"/>
      <c r="R24" s="17"/>
      <c r="S24" s="17" t="s">
        <v>170</v>
      </c>
      <c r="T24" s="17"/>
      <c r="U24" s="17">
        <v>14884</v>
      </c>
      <c r="V24" s="17">
        <f t="shared" si="4"/>
        <v>37913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235</v>
      </c>
      <c r="AC24" s="17">
        <f t="shared" si="10"/>
        <v>0</v>
      </c>
      <c r="AD24" s="17">
        <f t="shared" si="11"/>
        <v>37913</v>
      </c>
      <c r="AE24" s="17">
        <f t="shared" si="32"/>
        <v>0</v>
      </c>
      <c r="AF24" s="17">
        <f t="shared" si="33"/>
        <v>0</v>
      </c>
      <c r="AG24" s="17"/>
      <c r="AH24" s="17"/>
      <c r="AI24" s="17"/>
      <c r="AJ24" s="17"/>
      <c r="AK24" s="75">
        <v>0</v>
      </c>
      <c r="AL24" s="17">
        <f t="shared" si="34"/>
        <v>0</v>
      </c>
      <c r="AM24" s="17"/>
      <c r="AN24" s="75">
        <f t="shared" si="35"/>
        <v>0</v>
      </c>
      <c r="AO24" s="17"/>
      <c r="AP24" s="17"/>
      <c r="AQ24" s="17"/>
      <c r="AR24" s="17"/>
      <c r="AS24" s="17"/>
      <c r="AT24" s="17"/>
      <c r="AU24" s="17">
        <v>23029</v>
      </c>
      <c r="AV24" s="17"/>
      <c r="AW24" s="17">
        <f t="shared" si="36"/>
        <v>0</v>
      </c>
      <c r="AX24" s="17">
        <f t="shared" si="37"/>
        <v>0</v>
      </c>
      <c r="AY24" s="17">
        <f t="shared" si="38"/>
        <v>0</v>
      </c>
      <c r="AZ24" s="17"/>
      <c r="BA24" s="17"/>
      <c r="BB24" s="17"/>
      <c r="BC24" s="17"/>
      <c r="BD24" s="75">
        <v>0</v>
      </c>
      <c r="BE24" s="17">
        <f t="shared" si="39"/>
        <v>0</v>
      </c>
      <c r="BF24" s="17"/>
      <c r="BG24" s="75">
        <f t="shared" si="40"/>
        <v>0</v>
      </c>
      <c r="BH24" s="17"/>
      <c r="BI24" s="17"/>
      <c r="BJ24" s="17"/>
      <c r="BK24" s="17"/>
      <c r="BL24" s="17"/>
      <c r="BM24" s="17"/>
      <c r="BN24" s="17">
        <v>14884</v>
      </c>
      <c r="BO24" s="17"/>
      <c r="BP24" s="17">
        <f t="shared" si="41"/>
        <v>0</v>
      </c>
      <c r="BQ24" s="17">
        <f t="shared" si="42"/>
        <v>0</v>
      </c>
      <c r="BR24" s="17">
        <f t="shared" si="43"/>
        <v>0</v>
      </c>
      <c r="BS24" s="17">
        <f t="shared" si="44"/>
        <v>0</v>
      </c>
      <c r="BT24" s="17">
        <f t="shared" si="45"/>
        <v>0</v>
      </c>
      <c r="BU24" s="17">
        <f t="shared" si="46"/>
        <v>0</v>
      </c>
      <c r="BV24" s="17">
        <f t="shared" si="47"/>
        <v>0</v>
      </c>
      <c r="BW24" s="75" t="s">
        <v>126</v>
      </c>
      <c r="BX24" s="17">
        <f t="shared" si="31"/>
        <v>0</v>
      </c>
      <c r="BY24" s="17">
        <f t="shared" si="31"/>
        <v>0</v>
      </c>
      <c r="BZ24" s="17">
        <f t="shared" si="31"/>
        <v>0</v>
      </c>
      <c r="CA24" s="17">
        <f t="shared" si="31"/>
        <v>0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0</v>
      </c>
      <c r="CF24" s="17">
        <f t="shared" si="31"/>
        <v>0</v>
      </c>
      <c r="CG24" s="75" t="s">
        <v>126</v>
      </c>
      <c r="CH24" s="17">
        <f t="shared" si="48"/>
        <v>0</v>
      </c>
      <c r="CI24" s="17">
        <f t="shared" si="49"/>
        <v>0</v>
      </c>
    </row>
    <row r="25" spans="1:87" ht="13.5">
      <c r="A25" s="74" t="s">
        <v>201</v>
      </c>
      <c r="B25" s="74" t="s">
        <v>65</v>
      </c>
      <c r="C25" s="101" t="s">
        <v>66</v>
      </c>
      <c r="D25" s="17">
        <f t="shared" si="0"/>
        <v>39330</v>
      </c>
      <c r="E25" s="17">
        <f t="shared" si="1"/>
        <v>0</v>
      </c>
      <c r="F25" s="17"/>
      <c r="G25" s="17"/>
      <c r="H25" s="17"/>
      <c r="I25" s="17"/>
      <c r="J25" s="17" t="s">
        <v>170</v>
      </c>
      <c r="K25" s="17"/>
      <c r="L25" s="17">
        <v>39330</v>
      </c>
      <c r="M25" s="17">
        <f t="shared" si="2"/>
        <v>55864</v>
      </c>
      <c r="N25" s="17">
        <f t="shared" si="3"/>
        <v>0</v>
      </c>
      <c r="O25" s="17"/>
      <c r="P25" s="17"/>
      <c r="Q25" s="17"/>
      <c r="R25" s="17"/>
      <c r="S25" s="17" t="s">
        <v>170</v>
      </c>
      <c r="T25" s="17"/>
      <c r="U25" s="17">
        <v>55864</v>
      </c>
      <c r="V25" s="17">
        <f t="shared" si="4"/>
        <v>95194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235</v>
      </c>
      <c r="AC25" s="17">
        <f t="shared" si="10"/>
        <v>0</v>
      </c>
      <c r="AD25" s="17">
        <f t="shared" si="11"/>
        <v>95194</v>
      </c>
      <c r="AE25" s="17">
        <f t="shared" si="32"/>
        <v>0</v>
      </c>
      <c r="AF25" s="17">
        <f t="shared" si="33"/>
        <v>0</v>
      </c>
      <c r="AG25" s="17"/>
      <c r="AH25" s="17"/>
      <c r="AI25" s="17"/>
      <c r="AJ25" s="17"/>
      <c r="AK25" s="75">
        <v>0</v>
      </c>
      <c r="AL25" s="17">
        <f t="shared" si="34"/>
        <v>0</v>
      </c>
      <c r="AM25" s="17"/>
      <c r="AN25" s="75">
        <f t="shared" si="35"/>
        <v>0</v>
      </c>
      <c r="AO25" s="17"/>
      <c r="AP25" s="17"/>
      <c r="AQ25" s="17"/>
      <c r="AR25" s="17"/>
      <c r="AS25" s="17"/>
      <c r="AT25" s="17"/>
      <c r="AU25" s="17">
        <v>39330</v>
      </c>
      <c r="AV25" s="17"/>
      <c r="AW25" s="17">
        <f t="shared" si="36"/>
        <v>0</v>
      </c>
      <c r="AX25" s="17">
        <f t="shared" si="37"/>
        <v>0</v>
      </c>
      <c r="AY25" s="17">
        <f t="shared" si="38"/>
        <v>0</v>
      </c>
      <c r="AZ25" s="17"/>
      <c r="BA25" s="17"/>
      <c r="BB25" s="17"/>
      <c r="BC25" s="17"/>
      <c r="BD25" s="75">
        <v>0</v>
      </c>
      <c r="BE25" s="17">
        <f t="shared" si="39"/>
        <v>0</v>
      </c>
      <c r="BF25" s="17"/>
      <c r="BG25" s="75">
        <f t="shared" si="40"/>
        <v>0</v>
      </c>
      <c r="BH25" s="17"/>
      <c r="BI25" s="17"/>
      <c r="BJ25" s="17"/>
      <c r="BK25" s="17"/>
      <c r="BL25" s="17"/>
      <c r="BM25" s="17"/>
      <c r="BN25" s="17">
        <v>55864</v>
      </c>
      <c r="BO25" s="17"/>
      <c r="BP25" s="17">
        <f t="shared" si="41"/>
        <v>0</v>
      </c>
      <c r="BQ25" s="17">
        <f t="shared" si="42"/>
        <v>0</v>
      </c>
      <c r="BR25" s="17">
        <f t="shared" si="43"/>
        <v>0</v>
      </c>
      <c r="BS25" s="17">
        <f t="shared" si="44"/>
        <v>0</v>
      </c>
      <c r="BT25" s="17">
        <f t="shared" si="45"/>
        <v>0</v>
      </c>
      <c r="BU25" s="17">
        <f t="shared" si="46"/>
        <v>0</v>
      </c>
      <c r="BV25" s="17">
        <f t="shared" si="47"/>
        <v>0</v>
      </c>
      <c r="BW25" s="75" t="s">
        <v>126</v>
      </c>
      <c r="BX25" s="17">
        <f t="shared" si="31"/>
        <v>0</v>
      </c>
      <c r="BY25" s="17">
        <f t="shared" si="31"/>
        <v>0</v>
      </c>
      <c r="BZ25" s="17">
        <f t="shared" si="31"/>
        <v>0</v>
      </c>
      <c r="CA25" s="17">
        <f t="shared" si="31"/>
        <v>0</v>
      </c>
      <c r="CB25" s="17">
        <f t="shared" si="31"/>
        <v>0</v>
      </c>
      <c r="CC25" s="17">
        <f t="shared" si="31"/>
        <v>0</v>
      </c>
      <c r="CD25" s="17">
        <f t="shared" si="31"/>
        <v>0</v>
      </c>
      <c r="CE25" s="17">
        <f t="shared" si="31"/>
        <v>0</v>
      </c>
      <c r="CF25" s="17">
        <f t="shared" si="31"/>
        <v>0</v>
      </c>
      <c r="CG25" s="75" t="s">
        <v>126</v>
      </c>
      <c r="CH25" s="17">
        <f t="shared" si="48"/>
        <v>0</v>
      </c>
      <c r="CI25" s="17">
        <f t="shared" si="49"/>
        <v>0</v>
      </c>
    </row>
    <row r="26" spans="1:87" ht="13.5">
      <c r="A26" s="74" t="s">
        <v>201</v>
      </c>
      <c r="B26" s="74" t="s">
        <v>67</v>
      </c>
      <c r="C26" s="101" t="s">
        <v>145</v>
      </c>
      <c r="D26" s="17">
        <f t="shared" si="0"/>
        <v>169012</v>
      </c>
      <c r="E26" s="17">
        <f t="shared" si="1"/>
        <v>55831</v>
      </c>
      <c r="F26" s="17"/>
      <c r="G26" s="17">
        <v>887</v>
      </c>
      <c r="H26" s="17"/>
      <c r="I26" s="17">
        <v>22395</v>
      </c>
      <c r="J26" s="17" t="s">
        <v>170</v>
      </c>
      <c r="K26" s="17">
        <v>32549</v>
      </c>
      <c r="L26" s="17">
        <v>113181</v>
      </c>
      <c r="M26" s="17">
        <f t="shared" si="2"/>
        <v>51386</v>
      </c>
      <c r="N26" s="17">
        <f t="shared" si="3"/>
        <v>7591</v>
      </c>
      <c r="O26" s="17"/>
      <c r="P26" s="17"/>
      <c r="Q26" s="17"/>
      <c r="R26" s="17">
        <v>7591</v>
      </c>
      <c r="S26" s="17" t="s">
        <v>170</v>
      </c>
      <c r="T26" s="17"/>
      <c r="U26" s="17">
        <v>43795</v>
      </c>
      <c r="V26" s="17">
        <f t="shared" si="4"/>
        <v>220398</v>
      </c>
      <c r="W26" s="17">
        <f t="shared" si="5"/>
        <v>63422</v>
      </c>
      <c r="X26" s="17">
        <f t="shared" si="6"/>
        <v>0</v>
      </c>
      <c r="Y26" s="17">
        <f t="shared" si="7"/>
        <v>887</v>
      </c>
      <c r="Z26" s="17">
        <f t="shared" si="8"/>
        <v>0</v>
      </c>
      <c r="AA26" s="17">
        <f t="shared" si="9"/>
        <v>29986</v>
      </c>
      <c r="AB26" s="17" t="s">
        <v>235</v>
      </c>
      <c r="AC26" s="17">
        <f t="shared" si="10"/>
        <v>32549</v>
      </c>
      <c r="AD26" s="17">
        <f t="shared" si="11"/>
        <v>156976</v>
      </c>
      <c r="AE26" s="17">
        <f t="shared" si="32"/>
        <v>0</v>
      </c>
      <c r="AF26" s="17">
        <f t="shared" si="33"/>
        <v>0</v>
      </c>
      <c r="AG26" s="17"/>
      <c r="AH26" s="17"/>
      <c r="AI26" s="17"/>
      <c r="AJ26" s="17"/>
      <c r="AK26" s="75">
        <v>0</v>
      </c>
      <c r="AL26" s="17">
        <f t="shared" si="34"/>
        <v>89711</v>
      </c>
      <c r="AM26" s="17">
        <v>10968</v>
      </c>
      <c r="AN26" s="75">
        <f t="shared" si="35"/>
        <v>0</v>
      </c>
      <c r="AO26" s="17"/>
      <c r="AP26" s="17"/>
      <c r="AQ26" s="17"/>
      <c r="AR26" s="17"/>
      <c r="AS26" s="17">
        <v>77744</v>
      </c>
      <c r="AT26" s="17">
        <v>999</v>
      </c>
      <c r="AU26" s="17">
        <v>62895</v>
      </c>
      <c r="AV26" s="17">
        <v>16406</v>
      </c>
      <c r="AW26" s="17">
        <f t="shared" si="36"/>
        <v>106117</v>
      </c>
      <c r="AX26" s="17">
        <f t="shared" si="37"/>
        <v>0</v>
      </c>
      <c r="AY26" s="17">
        <f t="shared" si="38"/>
        <v>0</v>
      </c>
      <c r="AZ26" s="17"/>
      <c r="BA26" s="17"/>
      <c r="BB26" s="17"/>
      <c r="BC26" s="17"/>
      <c r="BD26" s="75">
        <v>0</v>
      </c>
      <c r="BE26" s="17">
        <f t="shared" si="39"/>
        <v>7598</v>
      </c>
      <c r="BF26" s="17">
        <v>0</v>
      </c>
      <c r="BG26" s="75">
        <f t="shared" si="40"/>
        <v>0</v>
      </c>
      <c r="BH26" s="17"/>
      <c r="BI26" s="17"/>
      <c r="BJ26" s="17"/>
      <c r="BK26" s="17"/>
      <c r="BL26" s="17">
        <v>7598</v>
      </c>
      <c r="BM26" s="17"/>
      <c r="BN26" s="17">
        <v>43750</v>
      </c>
      <c r="BO26" s="17">
        <v>38</v>
      </c>
      <c r="BP26" s="17">
        <f t="shared" si="41"/>
        <v>7636</v>
      </c>
      <c r="BQ26" s="17">
        <f t="shared" si="42"/>
        <v>0</v>
      </c>
      <c r="BR26" s="17">
        <f t="shared" si="43"/>
        <v>0</v>
      </c>
      <c r="BS26" s="17">
        <f t="shared" si="44"/>
        <v>0</v>
      </c>
      <c r="BT26" s="17">
        <f t="shared" si="45"/>
        <v>0</v>
      </c>
      <c r="BU26" s="17">
        <f t="shared" si="46"/>
        <v>0</v>
      </c>
      <c r="BV26" s="17">
        <f t="shared" si="47"/>
        <v>0</v>
      </c>
      <c r="BW26" s="75" t="s">
        <v>126</v>
      </c>
      <c r="BX26" s="17">
        <f t="shared" si="31"/>
        <v>97309</v>
      </c>
      <c r="BY26" s="17">
        <f t="shared" si="31"/>
        <v>10968</v>
      </c>
      <c r="BZ26" s="17">
        <f t="shared" si="31"/>
        <v>0</v>
      </c>
      <c r="CA26" s="17">
        <f t="shared" si="31"/>
        <v>0</v>
      </c>
      <c r="CB26" s="17">
        <f t="shared" si="31"/>
        <v>0</v>
      </c>
      <c r="CC26" s="17">
        <f t="shared" si="31"/>
        <v>0</v>
      </c>
      <c r="CD26" s="17">
        <f t="shared" si="31"/>
        <v>0</v>
      </c>
      <c r="CE26" s="17">
        <f t="shared" si="31"/>
        <v>85342</v>
      </c>
      <c r="CF26" s="17">
        <f t="shared" si="31"/>
        <v>999</v>
      </c>
      <c r="CG26" s="75" t="s">
        <v>126</v>
      </c>
      <c r="CH26" s="17">
        <f t="shared" si="48"/>
        <v>16444</v>
      </c>
      <c r="CI26" s="17">
        <f t="shared" si="49"/>
        <v>113753</v>
      </c>
    </row>
    <row r="27" spans="1:87" ht="13.5">
      <c r="A27" s="74" t="s">
        <v>201</v>
      </c>
      <c r="B27" s="74" t="s">
        <v>68</v>
      </c>
      <c r="C27" s="101" t="s">
        <v>69</v>
      </c>
      <c r="D27" s="17">
        <f t="shared" si="0"/>
        <v>149634</v>
      </c>
      <c r="E27" s="17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 t="s">
        <v>170</v>
      </c>
      <c r="K27" s="17">
        <v>0</v>
      </c>
      <c r="L27" s="17">
        <v>149634</v>
      </c>
      <c r="M27" s="17">
        <f t="shared" si="2"/>
        <v>34133</v>
      </c>
      <c r="N27" s="17">
        <f t="shared" si="3"/>
        <v>6543</v>
      </c>
      <c r="O27" s="17">
        <v>0</v>
      </c>
      <c r="P27" s="17">
        <v>0</v>
      </c>
      <c r="Q27" s="17">
        <v>0</v>
      </c>
      <c r="R27" s="17">
        <v>6543</v>
      </c>
      <c r="S27" s="17" t="s">
        <v>170</v>
      </c>
      <c r="T27" s="17">
        <v>0</v>
      </c>
      <c r="U27" s="17">
        <v>27590</v>
      </c>
      <c r="V27" s="17">
        <f t="shared" si="4"/>
        <v>183767</v>
      </c>
      <c r="W27" s="17">
        <f t="shared" si="5"/>
        <v>6543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6543</v>
      </c>
      <c r="AB27" s="17" t="s">
        <v>235</v>
      </c>
      <c r="AC27" s="17">
        <f t="shared" si="10"/>
        <v>0</v>
      </c>
      <c r="AD27" s="17">
        <f t="shared" si="11"/>
        <v>177224</v>
      </c>
      <c r="AE27" s="17">
        <f t="shared" si="32"/>
        <v>0</v>
      </c>
      <c r="AF27" s="17">
        <f t="shared" si="33"/>
        <v>0</v>
      </c>
      <c r="AG27" s="17">
        <v>0</v>
      </c>
      <c r="AH27" s="17">
        <v>0</v>
      </c>
      <c r="AI27" s="17">
        <v>0</v>
      </c>
      <c r="AJ27" s="17">
        <v>0</v>
      </c>
      <c r="AK27" s="75">
        <v>0</v>
      </c>
      <c r="AL27" s="17">
        <f t="shared" si="34"/>
        <v>137645</v>
      </c>
      <c r="AM27" s="17">
        <v>83145</v>
      </c>
      <c r="AN27" s="75">
        <f t="shared" si="35"/>
        <v>11545</v>
      </c>
      <c r="AO27" s="17">
        <v>11545</v>
      </c>
      <c r="AP27" s="17">
        <v>0</v>
      </c>
      <c r="AQ27" s="17">
        <v>0</v>
      </c>
      <c r="AR27" s="17">
        <v>5565</v>
      </c>
      <c r="AS27" s="17">
        <v>30764</v>
      </c>
      <c r="AT27" s="17">
        <v>6626</v>
      </c>
      <c r="AU27" s="17">
        <v>11989</v>
      </c>
      <c r="AV27" s="17">
        <v>0</v>
      </c>
      <c r="AW27" s="17">
        <f t="shared" si="36"/>
        <v>137645</v>
      </c>
      <c r="AX27" s="17">
        <f t="shared" si="37"/>
        <v>0</v>
      </c>
      <c r="AY27" s="17">
        <f t="shared" si="38"/>
        <v>0</v>
      </c>
      <c r="AZ27" s="17">
        <v>0</v>
      </c>
      <c r="BA27" s="17">
        <v>0</v>
      </c>
      <c r="BB27" s="17">
        <v>0</v>
      </c>
      <c r="BC27" s="17">
        <v>0</v>
      </c>
      <c r="BD27" s="75">
        <v>0</v>
      </c>
      <c r="BE27" s="17">
        <f t="shared" si="39"/>
        <v>26559</v>
      </c>
      <c r="BF27" s="17">
        <v>24012</v>
      </c>
      <c r="BG27" s="75">
        <f t="shared" si="40"/>
        <v>1307</v>
      </c>
      <c r="BH27" s="17">
        <v>1307</v>
      </c>
      <c r="BI27" s="17">
        <v>0</v>
      </c>
      <c r="BJ27" s="17">
        <v>0</v>
      </c>
      <c r="BK27" s="17">
        <v>0</v>
      </c>
      <c r="BL27" s="17">
        <v>0</v>
      </c>
      <c r="BM27" s="17">
        <v>1240</v>
      </c>
      <c r="BN27" s="17">
        <v>7574</v>
      </c>
      <c r="BO27" s="17">
        <v>0</v>
      </c>
      <c r="BP27" s="17">
        <f t="shared" si="41"/>
        <v>26559</v>
      </c>
      <c r="BQ27" s="17">
        <f t="shared" si="42"/>
        <v>0</v>
      </c>
      <c r="BR27" s="17">
        <f t="shared" si="43"/>
        <v>0</v>
      </c>
      <c r="BS27" s="17">
        <f t="shared" si="44"/>
        <v>0</v>
      </c>
      <c r="BT27" s="17">
        <f t="shared" si="45"/>
        <v>0</v>
      </c>
      <c r="BU27" s="17">
        <f t="shared" si="46"/>
        <v>0</v>
      </c>
      <c r="BV27" s="17">
        <f t="shared" si="47"/>
        <v>0</v>
      </c>
      <c r="BW27" s="75" t="s">
        <v>126</v>
      </c>
      <c r="BX27" s="17">
        <f t="shared" si="31"/>
        <v>164204</v>
      </c>
      <c r="BY27" s="17">
        <f t="shared" si="31"/>
        <v>107157</v>
      </c>
      <c r="BZ27" s="17">
        <f t="shared" si="31"/>
        <v>12852</v>
      </c>
      <c r="CA27" s="17">
        <f t="shared" si="31"/>
        <v>12852</v>
      </c>
      <c r="CB27" s="17">
        <f t="shared" si="31"/>
        <v>0</v>
      </c>
      <c r="CC27" s="17">
        <f t="shared" si="31"/>
        <v>0</v>
      </c>
      <c r="CD27" s="17">
        <f t="shared" si="31"/>
        <v>5565</v>
      </c>
      <c r="CE27" s="17">
        <f t="shared" si="31"/>
        <v>30764</v>
      </c>
      <c r="CF27" s="17">
        <f t="shared" si="31"/>
        <v>7866</v>
      </c>
      <c r="CG27" s="75" t="s">
        <v>126</v>
      </c>
      <c r="CH27" s="17">
        <f t="shared" si="48"/>
        <v>0</v>
      </c>
      <c r="CI27" s="17">
        <f t="shared" si="49"/>
        <v>164204</v>
      </c>
    </row>
    <row r="28" spans="1:87" ht="13.5">
      <c r="A28" s="74" t="s">
        <v>201</v>
      </c>
      <c r="B28" s="74" t="s">
        <v>70</v>
      </c>
      <c r="C28" s="101" t="s">
        <v>71</v>
      </c>
      <c r="D28" s="17">
        <f t="shared" si="0"/>
        <v>25410</v>
      </c>
      <c r="E28" s="17">
        <f t="shared" si="1"/>
        <v>1756</v>
      </c>
      <c r="F28" s="17"/>
      <c r="G28" s="17"/>
      <c r="H28" s="17"/>
      <c r="I28" s="17">
        <v>1490</v>
      </c>
      <c r="J28" s="17" t="s">
        <v>170</v>
      </c>
      <c r="K28" s="17">
        <v>266</v>
      </c>
      <c r="L28" s="17">
        <v>23654</v>
      </c>
      <c r="M28" s="17">
        <f t="shared" si="2"/>
        <v>20240</v>
      </c>
      <c r="N28" s="17">
        <f t="shared" si="3"/>
        <v>5003</v>
      </c>
      <c r="O28" s="17"/>
      <c r="P28" s="17"/>
      <c r="Q28" s="17"/>
      <c r="R28" s="17">
        <v>5003</v>
      </c>
      <c r="S28" s="17" t="s">
        <v>170</v>
      </c>
      <c r="T28" s="17"/>
      <c r="U28" s="17">
        <v>15237</v>
      </c>
      <c r="V28" s="17">
        <f t="shared" si="4"/>
        <v>45650</v>
      </c>
      <c r="W28" s="17">
        <f t="shared" si="5"/>
        <v>6759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6493</v>
      </c>
      <c r="AB28" s="17" t="s">
        <v>235</v>
      </c>
      <c r="AC28" s="17">
        <f t="shared" si="10"/>
        <v>266</v>
      </c>
      <c r="AD28" s="17">
        <f t="shared" si="11"/>
        <v>38891</v>
      </c>
      <c r="AE28" s="17">
        <f t="shared" si="32"/>
        <v>0</v>
      </c>
      <c r="AF28" s="17">
        <f t="shared" si="33"/>
        <v>0</v>
      </c>
      <c r="AG28" s="17"/>
      <c r="AH28" s="17"/>
      <c r="AI28" s="17"/>
      <c r="AJ28" s="17"/>
      <c r="AK28" s="75">
        <v>384</v>
      </c>
      <c r="AL28" s="17">
        <f t="shared" si="34"/>
        <v>21013</v>
      </c>
      <c r="AM28" s="17">
        <v>10855</v>
      </c>
      <c r="AN28" s="75">
        <f t="shared" si="35"/>
        <v>0</v>
      </c>
      <c r="AO28" s="17"/>
      <c r="AP28" s="17"/>
      <c r="AQ28" s="17"/>
      <c r="AR28" s="17"/>
      <c r="AS28" s="17"/>
      <c r="AT28" s="17">
        <v>10158</v>
      </c>
      <c r="AU28" s="17">
        <v>4013</v>
      </c>
      <c r="AV28" s="17">
        <v>0</v>
      </c>
      <c r="AW28" s="17">
        <f t="shared" si="36"/>
        <v>21013</v>
      </c>
      <c r="AX28" s="17">
        <f t="shared" si="37"/>
        <v>0</v>
      </c>
      <c r="AY28" s="17">
        <f t="shared" si="38"/>
        <v>0</v>
      </c>
      <c r="AZ28" s="17"/>
      <c r="BA28" s="17"/>
      <c r="BB28" s="17"/>
      <c r="BC28" s="17"/>
      <c r="BD28" s="75">
        <v>0</v>
      </c>
      <c r="BE28" s="17">
        <f t="shared" si="39"/>
        <v>10890</v>
      </c>
      <c r="BF28" s="17">
        <v>7855</v>
      </c>
      <c r="BG28" s="75">
        <f t="shared" si="40"/>
        <v>0</v>
      </c>
      <c r="BH28" s="17"/>
      <c r="BI28" s="17"/>
      <c r="BJ28" s="17"/>
      <c r="BK28" s="17"/>
      <c r="BL28" s="17"/>
      <c r="BM28" s="17">
        <v>3035</v>
      </c>
      <c r="BN28" s="17">
        <v>9350</v>
      </c>
      <c r="BO28" s="17">
        <v>0</v>
      </c>
      <c r="BP28" s="17">
        <f t="shared" si="41"/>
        <v>10890</v>
      </c>
      <c r="BQ28" s="17">
        <f t="shared" si="42"/>
        <v>0</v>
      </c>
      <c r="BR28" s="17">
        <f t="shared" si="43"/>
        <v>0</v>
      </c>
      <c r="BS28" s="17">
        <f t="shared" si="44"/>
        <v>0</v>
      </c>
      <c r="BT28" s="17">
        <f t="shared" si="45"/>
        <v>0</v>
      </c>
      <c r="BU28" s="17">
        <f t="shared" si="46"/>
        <v>0</v>
      </c>
      <c r="BV28" s="17">
        <f t="shared" si="47"/>
        <v>0</v>
      </c>
      <c r="BW28" s="75" t="s">
        <v>126</v>
      </c>
      <c r="BX28" s="17">
        <f t="shared" si="31"/>
        <v>31903</v>
      </c>
      <c r="BY28" s="17">
        <f t="shared" si="31"/>
        <v>18710</v>
      </c>
      <c r="BZ28" s="17">
        <f t="shared" si="31"/>
        <v>0</v>
      </c>
      <c r="CA28" s="17">
        <f t="shared" si="31"/>
        <v>0</v>
      </c>
      <c r="CB28" s="17">
        <f t="shared" si="31"/>
        <v>0</v>
      </c>
      <c r="CC28" s="17">
        <f t="shared" si="31"/>
        <v>0</v>
      </c>
      <c r="CD28" s="17">
        <f t="shared" si="31"/>
        <v>0</v>
      </c>
      <c r="CE28" s="17">
        <f t="shared" si="31"/>
        <v>0</v>
      </c>
      <c r="CF28" s="17">
        <f t="shared" si="31"/>
        <v>13193</v>
      </c>
      <c r="CG28" s="75" t="s">
        <v>126</v>
      </c>
      <c r="CH28" s="17">
        <f t="shared" si="48"/>
        <v>0</v>
      </c>
      <c r="CI28" s="17">
        <f t="shared" si="49"/>
        <v>31903</v>
      </c>
    </row>
    <row r="29" spans="1:87" ht="13.5">
      <c r="A29" s="74" t="s">
        <v>201</v>
      </c>
      <c r="B29" s="74" t="s">
        <v>72</v>
      </c>
      <c r="C29" s="101" t="s">
        <v>73</v>
      </c>
      <c r="D29" s="17">
        <f t="shared" si="0"/>
        <v>63315</v>
      </c>
      <c r="E29" s="17">
        <f t="shared" si="1"/>
        <v>11140</v>
      </c>
      <c r="F29" s="17"/>
      <c r="G29" s="17"/>
      <c r="H29" s="17"/>
      <c r="I29" s="17">
        <v>9060</v>
      </c>
      <c r="J29" s="17" t="s">
        <v>170</v>
      </c>
      <c r="K29" s="17">
        <v>2080</v>
      </c>
      <c r="L29" s="17">
        <v>52175</v>
      </c>
      <c r="M29" s="17">
        <f t="shared" si="2"/>
        <v>57104</v>
      </c>
      <c r="N29" s="17">
        <f t="shared" si="3"/>
        <v>16709</v>
      </c>
      <c r="O29" s="17"/>
      <c r="P29" s="17"/>
      <c r="Q29" s="17"/>
      <c r="R29" s="17">
        <v>16709</v>
      </c>
      <c r="S29" s="17" t="s">
        <v>170</v>
      </c>
      <c r="T29" s="17"/>
      <c r="U29" s="17">
        <v>40395</v>
      </c>
      <c r="V29" s="17">
        <f t="shared" si="4"/>
        <v>120419</v>
      </c>
      <c r="W29" s="17">
        <f t="shared" si="5"/>
        <v>27849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25769</v>
      </c>
      <c r="AB29" s="17" t="s">
        <v>235</v>
      </c>
      <c r="AC29" s="17">
        <f t="shared" si="10"/>
        <v>2080</v>
      </c>
      <c r="AD29" s="17">
        <f t="shared" si="11"/>
        <v>92570</v>
      </c>
      <c r="AE29" s="17">
        <f t="shared" si="32"/>
        <v>0</v>
      </c>
      <c r="AF29" s="17">
        <f t="shared" si="33"/>
        <v>0</v>
      </c>
      <c r="AG29" s="17"/>
      <c r="AH29" s="17"/>
      <c r="AI29" s="17"/>
      <c r="AJ29" s="17"/>
      <c r="AK29" s="75">
        <v>1512</v>
      </c>
      <c r="AL29" s="17">
        <f t="shared" si="34"/>
        <v>37078</v>
      </c>
      <c r="AM29" s="17">
        <v>13742</v>
      </c>
      <c r="AN29" s="75">
        <f t="shared" si="35"/>
        <v>4557</v>
      </c>
      <c r="AO29" s="17">
        <v>2730</v>
      </c>
      <c r="AP29" s="17">
        <v>1827</v>
      </c>
      <c r="AQ29" s="17"/>
      <c r="AR29" s="17"/>
      <c r="AS29" s="17">
        <v>18779</v>
      </c>
      <c r="AT29" s="17"/>
      <c r="AU29" s="17">
        <v>21979</v>
      </c>
      <c r="AV29" s="17">
        <v>2746</v>
      </c>
      <c r="AW29" s="17">
        <f t="shared" si="36"/>
        <v>39824</v>
      </c>
      <c r="AX29" s="17">
        <f t="shared" si="37"/>
        <v>0</v>
      </c>
      <c r="AY29" s="17">
        <f t="shared" si="38"/>
        <v>0</v>
      </c>
      <c r="AZ29" s="17"/>
      <c r="BA29" s="17"/>
      <c r="BB29" s="17"/>
      <c r="BC29" s="17"/>
      <c r="BD29" s="75">
        <v>0</v>
      </c>
      <c r="BE29" s="17">
        <f t="shared" si="39"/>
        <v>24652</v>
      </c>
      <c r="BF29" s="17">
        <v>20132</v>
      </c>
      <c r="BG29" s="75">
        <f t="shared" si="40"/>
        <v>2220</v>
      </c>
      <c r="BH29" s="17">
        <v>2220</v>
      </c>
      <c r="BI29" s="17"/>
      <c r="BJ29" s="17"/>
      <c r="BK29" s="17"/>
      <c r="BL29" s="17">
        <v>2300</v>
      </c>
      <c r="BM29" s="17"/>
      <c r="BN29" s="17">
        <v>31596</v>
      </c>
      <c r="BO29" s="17">
        <v>856</v>
      </c>
      <c r="BP29" s="17">
        <f t="shared" si="41"/>
        <v>25508</v>
      </c>
      <c r="BQ29" s="17">
        <f t="shared" si="42"/>
        <v>0</v>
      </c>
      <c r="BR29" s="17">
        <f t="shared" si="43"/>
        <v>0</v>
      </c>
      <c r="BS29" s="17">
        <f t="shared" si="44"/>
        <v>0</v>
      </c>
      <c r="BT29" s="17">
        <f t="shared" si="45"/>
        <v>0</v>
      </c>
      <c r="BU29" s="17">
        <f t="shared" si="46"/>
        <v>0</v>
      </c>
      <c r="BV29" s="17">
        <f t="shared" si="47"/>
        <v>0</v>
      </c>
      <c r="BW29" s="75" t="s">
        <v>126</v>
      </c>
      <c r="BX29" s="17">
        <f t="shared" si="31"/>
        <v>61730</v>
      </c>
      <c r="BY29" s="17">
        <f t="shared" si="31"/>
        <v>33874</v>
      </c>
      <c r="BZ29" s="17">
        <f t="shared" si="31"/>
        <v>6777</v>
      </c>
      <c r="CA29" s="17">
        <f t="shared" si="31"/>
        <v>4950</v>
      </c>
      <c r="CB29" s="17">
        <f t="shared" si="31"/>
        <v>1827</v>
      </c>
      <c r="CC29" s="17">
        <f t="shared" si="31"/>
        <v>0</v>
      </c>
      <c r="CD29" s="17">
        <f t="shared" si="31"/>
        <v>0</v>
      </c>
      <c r="CE29" s="17">
        <f t="shared" si="31"/>
        <v>21079</v>
      </c>
      <c r="CF29" s="17">
        <f t="shared" si="31"/>
        <v>0</v>
      </c>
      <c r="CG29" s="75" t="s">
        <v>126</v>
      </c>
      <c r="CH29" s="17">
        <f t="shared" si="48"/>
        <v>3602</v>
      </c>
      <c r="CI29" s="17">
        <f t="shared" si="49"/>
        <v>65332</v>
      </c>
    </row>
    <row r="30" spans="1:87" ht="13.5">
      <c r="A30" s="74" t="s">
        <v>201</v>
      </c>
      <c r="B30" s="74" t="s">
        <v>74</v>
      </c>
      <c r="C30" s="101" t="s">
        <v>75</v>
      </c>
      <c r="D30" s="17">
        <f t="shared" si="0"/>
        <v>124625</v>
      </c>
      <c r="E30" s="17">
        <f t="shared" si="1"/>
        <v>13098</v>
      </c>
      <c r="F30" s="17"/>
      <c r="G30" s="17"/>
      <c r="H30" s="17"/>
      <c r="I30" s="17">
        <v>11822</v>
      </c>
      <c r="J30" s="17" t="s">
        <v>170</v>
      </c>
      <c r="K30" s="17">
        <v>1276</v>
      </c>
      <c r="L30" s="17">
        <v>111527</v>
      </c>
      <c r="M30" s="17">
        <f t="shared" si="2"/>
        <v>67114</v>
      </c>
      <c r="N30" s="17">
        <f t="shared" si="3"/>
        <v>24775</v>
      </c>
      <c r="O30" s="17"/>
      <c r="P30" s="17"/>
      <c r="Q30" s="17"/>
      <c r="R30" s="17">
        <v>24775</v>
      </c>
      <c r="S30" s="17" t="s">
        <v>170</v>
      </c>
      <c r="T30" s="17"/>
      <c r="U30" s="17">
        <v>42339</v>
      </c>
      <c r="V30" s="17">
        <f t="shared" si="4"/>
        <v>191739</v>
      </c>
      <c r="W30" s="17">
        <f t="shared" si="5"/>
        <v>37873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36597</v>
      </c>
      <c r="AB30" s="17" t="s">
        <v>235</v>
      </c>
      <c r="AC30" s="17">
        <f t="shared" si="10"/>
        <v>1276</v>
      </c>
      <c r="AD30" s="17">
        <f t="shared" si="11"/>
        <v>153866</v>
      </c>
      <c r="AE30" s="17">
        <f t="shared" si="32"/>
        <v>0</v>
      </c>
      <c r="AF30" s="17">
        <f t="shared" si="33"/>
        <v>0</v>
      </c>
      <c r="AG30" s="17"/>
      <c r="AH30" s="17"/>
      <c r="AI30" s="17"/>
      <c r="AJ30" s="17"/>
      <c r="AK30" s="75">
        <v>1504</v>
      </c>
      <c r="AL30" s="17">
        <f t="shared" si="34"/>
        <v>68040</v>
      </c>
      <c r="AM30" s="17">
        <v>52134</v>
      </c>
      <c r="AN30" s="75">
        <f t="shared" si="35"/>
        <v>10770</v>
      </c>
      <c r="AO30" s="17">
        <v>10770</v>
      </c>
      <c r="AP30" s="17"/>
      <c r="AQ30" s="17"/>
      <c r="AR30" s="17"/>
      <c r="AS30" s="17">
        <v>5136</v>
      </c>
      <c r="AT30" s="17"/>
      <c r="AU30" s="17">
        <v>55017</v>
      </c>
      <c r="AV30" s="17">
        <v>64</v>
      </c>
      <c r="AW30" s="17">
        <f t="shared" si="36"/>
        <v>68104</v>
      </c>
      <c r="AX30" s="17">
        <f t="shared" si="37"/>
        <v>0</v>
      </c>
      <c r="AY30" s="17">
        <f t="shared" si="38"/>
        <v>0</v>
      </c>
      <c r="AZ30" s="17"/>
      <c r="BA30" s="17"/>
      <c r="BB30" s="17"/>
      <c r="BC30" s="17"/>
      <c r="BD30" s="75">
        <v>0</v>
      </c>
      <c r="BE30" s="17">
        <f t="shared" si="39"/>
        <v>35815</v>
      </c>
      <c r="BF30" s="17">
        <v>8112</v>
      </c>
      <c r="BG30" s="75">
        <f t="shared" si="40"/>
        <v>0</v>
      </c>
      <c r="BH30" s="17"/>
      <c r="BI30" s="17"/>
      <c r="BJ30" s="17"/>
      <c r="BK30" s="17"/>
      <c r="BL30" s="17">
        <v>27703</v>
      </c>
      <c r="BM30" s="17"/>
      <c r="BN30" s="17">
        <v>31299</v>
      </c>
      <c r="BO30" s="17"/>
      <c r="BP30" s="17">
        <f t="shared" si="41"/>
        <v>35815</v>
      </c>
      <c r="BQ30" s="17">
        <f t="shared" si="42"/>
        <v>0</v>
      </c>
      <c r="BR30" s="17">
        <f t="shared" si="43"/>
        <v>0</v>
      </c>
      <c r="BS30" s="17">
        <f t="shared" si="44"/>
        <v>0</v>
      </c>
      <c r="BT30" s="17">
        <f t="shared" si="45"/>
        <v>0</v>
      </c>
      <c r="BU30" s="17">
        <f t="shared" si="46"/>
        <v>0</v>
      </c>
      <c r="BV30" s="17">
        <f t="shared" si="47"/>
        <v>0</v>
      </c>
      <c r="BW30" s="75" t="s">
        <v>126</v>
      </c>
      <c r="BX30" s="17">
        <f t="shared" si="31"/>
        <v>103855</v>
      </c>
      <c r="BY30" s="17">
        <f t="shared" si="31"/>
        <v>60246</v>
      </c>
      <c r="BZ30" s="17">
        <f t="shared" si="31"/>
        <v>10770</v>
      </c>
      <c r="CA30" s="17">
        <f t="shared" si="31"/>
        <v>10770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32839</v>
      </c>
      <c r="CF30" s="17">
        <f t="shared" si="31"/>
        <v>0</v>
      </c>
      <c r="CG30" s="75" t="s">
        <v>126</v>
      </c>
      <c r="CH30" s="17">
        <f t="shared" si="48"/>
        <v>64</v>
      </c>
      <c r="CI30" s="17">
        <f t="shared" si="49"/>
        <v>103919</v>
      </c>
    </row>
    <row r="31" spans="1:87" ht="13.5">
      <c r="A31" s="74" t="s">
        <v>201</v>
      </c>
      <c r="B31" s="74" t="s">
        <v>76</v>
      </c>
      <c r="C31" s="101" t="s">
        <v>77</v>
      </c>
      <c r="D31" s="17">
        <f t="shared" si="0"/>
        <v>192759</v>
      </c>
      <c r="E31" s="17">
        <f t="shared" si="1"/>
        <v>41253</v>
      </c>
      <c r="F31" s="17">
        <v>0</v>
      </c>
      <c r="G31" s="17">
        <v>0</v>
      </c>
      <c r="H31" s="17">
        <v>5900</v>
      </c>
      <c r="I31" s="17">
        <v>35353</v>
      </c>
      <c r="J31" s="17" t="s">
        <v>170</v>
      </c>
      <c r="K31" s="17">
        <v>0</v>
      </c>
      <c r="L31" s="17">
        <v>151506</v>
      </c>
      <c r="M31" s="17">
        <f t="shared" si="2"/>
        <v>135418</v>
      </c>
      <c r="N31" s="17">
        <f t="shared" si="3"/>
        <v>20940</v>
      </c>
      <c r="O31" s="17">
        <v>0</v>
      </c>
      <c r="P31" s="17">
        <v>0</v>
      </c>
      <c r="Q31" s="17">
        <v>0</v>
      </c>
      <c r="R31" s="17">
        <v>20940</v>
      </c>
      <c r="S31" s="17" t="s">
        <v>170</v>
      </c>
      <c r="T31" s="17">
        <v>0</v>
      </c>
      <c r="U31" s="17">
        <v>114478</v>
      </c>
      <c r="V31" s="17">
        <f t="shared" si="4"/>
        <v>328177</v>
      </c>
      <c r="W31" s="17">
        <f t="shared" si="5"/>
        <v>62193</v>
      </c>
      <c r="X31" s="17">
        <f t="shared" si="6"/>
        <v>0</v>
      </c>
      <c r="Y31" s="17">
        <f t="shared" si="7"/>
        <v>0</v>
      </c>
      <c r="Z31" s="17">
        <f t="shared" si="8"/>
        <v>5900</v>
      </c>
      <c r="AA31" s="17">
        <f t="shared" si="9"/>
        <v>56293</v>
      </c>
      <c r="AB31" s="17" t="s">
        <v>235</v>
      </c>
      <c r="AC31" s="17">
        <f t="shared" si="10"/>
        <v>0</v>
      </c>
      <c r="AD31" s="17">
        <f t="shared" si="11"/>
        <v>265984</v>
      </c>
      <c r="AE31" s="17">
        <f t="shared" si="32"/>
        <v>0</v>
      </c>
      <c r="AF31" s="17">
        <f t="shared" si="33"/>
        <v>0</v>
      </c>
      <c r="AG31" s="17">
        <v>0</v>
      </c>
      <c r="AH31" s="17">
        <v>0</v>
      </c>
      <c r="AI31" s="17">
        <v>0</v>
      </c>
      <c r="AJ31" s="17">
        <v>0</v>
      </c>
      <c r="AK31" s="75">
        <v>2747</v>
      </c>
      <c r="AL31" s="17">
        <f t="shared" si="34"/>
        <v>113621</v>
      </c>
      <c r="AM31" s="17">
        <v>105420</v>
      </c>
      <c r="AN31" s="75">
        <f t="shared" si="35"/>
        <v>0</v>
      </c>
      <c r="AO31" s="17">
        <v>0</v>
      </c>
      <c r="AP31" s="17">
        <v>0</v>
      </c>
      <c r="AQ31" s="17">
        <v>0</v>
      </c>
      <c r="AR31" s="17">
        <v>5985</v>
      </c>
      <c r="AS31" s="17">
        <v>2216</v>
      </c>
      <c r="AT31" s="17">
        <v>0</v>
      </c>
      <c r="AU31" s="17">
        <v>76391</v>
      </c>
      <c r="AV31" s="17">
        <v>0</v>
      </c>
      <c r="AW31" s="17">
        <f t="shared" si="36"/>
        <v>113621</v>
      </c>
      <c r="AX31" s="17">
        <f t="shared" si="37"/>
        <v>0</v>
      </c>
      <c r="AY31" s="17">
        <f t="shared" si="38"/>
        <v>0</v>
      </c>
      <c r="AZ31" s="17">
        <v>0</v>
      </c>
      <c r="BA31" s="17">
        <v>0</v>
      </c>
      <c r="BB31" s="17">
        <v>0</v>
      </c>
      <c r="BC31" s="17">
        <v>0</v>
      </c>
      <c r="BD31" s="75">
        <v>0</v>
      </c>
      <c r="BE31" s="17">
        <f t="shared" si="39"/>
        <v>34768</v>
      </c>
      <c r="BF31" s="17">
        <v>34768</v>
      </c>
      <c r="BG31" s="75">
        <f t="shared" si="40"/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100650</v>
      </c>
      <c r="BO31" s="17">
        <v>0</v>
      </c>
      <c r="BP31" s="17">
        <f t="shared" si="41"/>
        <v>34768</v>
      </c>
      <c r="BQ31" s="17">
        <f t="shared" si="42"/>
        <v>0</v>
      </c>
      <c r="BR31" s="17">
        <f t="shared" si="43"/>
        <v>0</v>
      </c>
      <c r="BS31" s="17">
        <f t="shared" si="44"/>
        <v>0</v>
      </c>
      <c r="BT31" s="17">
        <f t="shared" si="45"/>
        <v>0</v>
      </c>
      <c r="BU31" s="17">
        <f t="shared" si="46"/>
        <v>0</v>
      </c>
      <c r="BV31" s="17">
        <f t="shared" si="47"/>
        <v>0</v>
      </c>
      <c r="BW31" s="75" t="s">
        <v>126</v>
      </c>
      <c r="BX31" s="17">
        <f t="shared" si="31"/>
        <v>148389</v>
      </c>
      <c r="BY31" s="17">
        <f t="shared" si="31"/>
        <v>140188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5985</v>
      </c>
      <c r="CE31" s="17">
        <f t="shared" si="31"/>
        <v>2216</v>
      </c>
      <c r="CF31" s="17">
        <f t="shared" si="31"/>
        <v>0</v>
      </c>
      <c r="CG31" s="75" t="s">
        <v>126</v>
      </c>
      <c r="CH31" s="17">
        <f t="shared" si="48"/>
        <v>0</v>
      </c>
      <c r="CI31" s="17">
        <f t="shared" si="49"/>
        <v>148389</v>
      </c>
    </row>
    <row r="32" spans="1:87" ht="13.5">
      <c r="A32" s="74" t="s">
        <v>201</v>
      </c>
      <c r="B32" s="74" t="s">
        <v>78</v>
      </c>
      <c r="C32" s="101" t="s">
        <v>79</v>
      </c>
      <c r="D32" s="17">
        <f t="shared" si="0"/>
        <v>25172</v>
      </c>
      <c r="E32" s="17">
        <f t="shared" si="1"/>
        <v>2575</v>
      </c>
      <c r="F32" s="17">
        <v>0</v>
      </c>
      <c r="G32" s="17">
        <v>0</v>
      </c>
      <c r="H32" s="17">
        <v>0</v>
      </c>
      <c r="I32" s="17">
        <v>39</v>
      </c>
      <c r="J32" s="17" t="s">
        <v>170</v>
      </c>
      <c r="K32" s="17">
        <v>2536</v>
      </c>
      <c r="L32" s="17">
        <v>22597</v>
      </c>
      <c r="M32" s="17">
        <f t="shared" si="2"/>
        <v>21358</v>
      </c>
      <c r="N32" s="17">
        <f t="shared" si="3"/>
        <v>6961</v>
      </c>
      <c r="O32" s="17">
        <v>0</v>
      </c>
      <c r="P32" s="17">
        <v>0</v>
      </c>
      <c r="Q32" s="17">
        <v>0</v>
      </c>
      <c r="R32" s="17">
        <v>4724</v>
      </c>
      <c r="S32" s="17" t="s">
        <v>170</v>
      </c>
      <c r="T32" s="17">
        <v>2237</v>
      </c>
      <c r="U32" s="17">
        <v>14397</v>
      </c>
      <c r="V32" s="17">
        <f t="shared" si="4"/>
        <v>46530</v>
      </c>
      <c r="W32" s="17">
        <f t="shared" si="5"/>
        <v>9536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4763</v>
      </c>
      <c r="AB32" s="17" t="s">
        <v>235</v>
      </c>
      <c r="AC32" s="17">
        <f t="shared" si="10"/>
        <v>4773</v>
      </c>
      <c r="AD32" s="17">
        <f t="shared" si="11"/>
        <v>36994</v>
      </c>
      <c r="AE32" s="17">
        <f t="shared" si="32"/>
        <v>0</v>
      </c>
      <c r="AF32" s="17">
        <f t="shared" si="33"/>
        <v>0</v>
      </c>
      <c r="AG32" s="17">
        <v>0</v>
      </c>
      <c r="AH32" s="17">
        <v>0</v>
      </c>
      <c r="AI32" s="17">
        <v>0</v>
      </c>
      <c r="AJ32" s="17">
        <v>0</v>
      </c>
      <c r="AK32" s="75">
        <v>567</v>
      </c>
      <c r="AL32" s="17">
        <f t="shared" si="34"/>
        <v>18981</v>
      </c>
      <c r="AM32" s="17">
        <v>9052</v>
      </c>
      <c r="AN32" s="75">
        <f t="shared" si="35"/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6313</v>
      </c>
      <c r="AT32" s="17">
        <v>3616</v>
      </c>
      <c r="AU32" s="17">
        <v>5624</v>
      </c>
      <c r="AV32" s="17">
        <v>0</v>
      </c>
      <c r="AW32" s="17">
        <f t="shared" si="36"/>
        <v>18981</v>
      </c>
      <c r="AX32" s="17">
        <f t="shared" si="37"/>
        <v>0</v>
      </c>
      <c r="AY32" s="17">
        <f t="shared" si="38"/>
        <v>0</v>
      </c>
      <c r="AZ32" s="17">
        <v>0</v>
      </c>
      <c r="BA32" s="17">
        <v>0</v>
      </c>
      <c r="BB32" s="17">
        <v>0</v>
      </c>
      <c r="BC32" s="17">
        <v>0</v>
      </c>
      <c r="BD32" s="75">
        <v>0</v>
      </c>
      <c r="BE32" s="17">
        <f t="shared" si="39"/>
        <v>5577</v>
      </c>
      <c r="BF32" s="17">
        <v>0</v>
      </c>
      <c r="BG32" s="75">
        <f t="shared" si="40"/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4920</v>
      </c>
      <c r="BM32" s="17">
        <v>657</v>
      </c>
      <c r="BN32" s="17">
        <v>15781</v>
      </c>
      <c r="BO32" s="17">
        <v>0</v>
      </c>
      <c r="BP32" s="17">
        <f t="shared" si="41"/>
        <v>5577</v>
      </c>
      <c r="BQ32" s="17">
        <f t="shared" si="42"/>
        <v>0</v>
      </c>
      <c r="BR32" s="17">
        <f t="shared" si="43"/>
        <v>0</v>
      </c>
      <c r="BS32" s="17">
        <f t="shared" si="44"/>
        <v>0</v>
      </c>
      <c r="BT32" s="17">
        <f t="shared" si="45"/>
        <v>0</v>
      </c>
      <c r="BU32" s="17">
        <f t="shared" si="46"/>
        <v>0</v>
      </c>
      <c r="BV32" s="17">
        <f t="shared" si="47"/>
        <v>0</v>
      </c>
      <c r="BW32" s="75" t="s">
        <v>126</v>
      </c>
      <c r="BX32" s="17">
        <f t="shared" si="31"/>
        <v>24558</v>
      </c>
      <c r="BY32" s="17">
        <f t="shared" si="31"/>
        <v>9052</v>
      </c>
      <c r="BZ32" s="17">
        <f t="shared" si="31"/>
        <v>0</v>
      </c>
      <c r="CA32" s="17">
        <f t="shared" si="31"/>
        <v>0</v>
      </c>
      <c r="CB32" s="17">
        <f t="shared" si="31"/>
        <v>0</v>
      </c>
      <c r="CC32" s="17">
        <f t="shared" si="31"/>
        <v>0</v>
      </c>
      <c r="CD32" s="17">
        <f t="shared" si="31"/>
        <v>0</v>
      </c>
      <c r="CE32" s="17">
        <f t="shared" si="31"/>
        <v>11233</v>
      </c>
      <c r="CF32" s="17">
        <f t="shared" si="31"/>
        <v>4273</v>
      </c>
      <c r="CG32" s="75" t="s">
        <v>126</v>
      </c>
      <c r="CH32" s="17">
        <f t="shared" si="48"/>
        <v>0</v>
      </c>
      <c r="CI32" s="17">
        <f t="shared" si="49"/>
        <v>24558</v>
      </c>
    </row>
    <row r="33" spans="1:87" ht="13.5">
      <c r="A33" s="74" t="s">
        <v>201</v>
      </c>
      <c r="B33" s="74" t="s">
        <v>80</v>
      </c>
      <c r="C33" s="101" t="s">
        <v>81</v>
      </c>
      <c r="D33" s="17">
        <f t="shared" si="0"/>
        <v>73131</v>
      </c>
      <c r="E33" s="17">
        <f t="shared" si="1"/>
        <v>3267</v>
      </c>
      <c r="F33" s="17">
        <v>0</v>
      </c>
      <c r="G33" s="17">
        <v>0</v>
      </c>
      <c r="H33" s="17">
        <v>0</v>
      </c>
      <c r="I33" s="17">
        <v>3267</v>
      </c>
      <c r="J33" s="17" t="s">
        <v>170</v>
      </c>
      <c r="K33" s="17">
        <v>0</v>
      </c>
      <c r="L33" s="17">
        <v>69864</v>
      </c>
      <c r="M33" s="17">
        <f t="shared" si="2"/>
        <v>14386</v>
      </c>
      <c r="N33" s="17">
        <f t="shared" si="3"/>
        <v>0</v>
      </c>
      <c r="O33" s="17">
        <v>0</v>
      </c>
      <c r="P33" s="17">
        <v>0</v>
      </c>
      <c r="Q33" s="17">
        <v>0</v>
      </c>
      <c r="R33" s="17">
        <v>0</v>
      </c>
      <c r="S33" s="17" t="s">
        <v>170</v>
      </c>
      <c r="T33" s="17">
        <v>0</v>
      </c>
      <c r="U33" s="17">
        <v>14386</v>
      </c>
      <c r="V33" s="17">
        <f t="shared" si="4"/>
        <v>87517</v>
      </c>
      <c r="W33" s="17">
        <f t="shared" si="5"/>
        <v>3267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3267</v>
      </c>
      <c r="AB33" s="17" t="s">
        <v>235</v>
      </c>
      <c r="AC33" s="17">
        <f t="shared" si="10"/>
        <v>0</v>
      </c>
      <c r="AD33" s="17">
        <f t="shared" si="11"/>
        <v>84250</v>
      </c>
      <c r="AE33" s="17">
        <f t="shared" si="32"/>
        <v>0</v>
      </c>
      <c r="AF33" s="17">
        <f t="shared" si="33"/>
        <v>0</v>
      </c>
      <c r="AG33" s="17">
        <v>0</v>
      </c>
      <c r="AH33" s="17">
        <v>0</v>
      </c>
      <c r="AI33" s="17">
        <v>0</v>
      </c>
      <c r="AJ33" s="17">
        <v>0</v>
      </c>
      <c r="AK33" s="75">
        <v>166</v>
      </c>
      <c r="AL33" s="17">
        <f t="shared" si="34"/>
        <v>26153</v>
      </c>
      <c r="AM33" s="17">
        <v>15757</v>
      </c>
      <c r="AN33" s="75">
        <f t="shared" si="35"/>
        <v>2077</v>
      </c>
      <c r="AO33" s="17">
        <v>2077</v>
      </c>
      <c r="AP33" s="17">
        <v>0</v>
      </c>
      <c r="AQ33" s="17">
        <v>0</v>
      </c>
      <c r="AR33" s="17">
        <v>0</v>
      </c>
      <c r="AS33" s="17">
        <v>8319</v>
      </c>
      <c r="AT33" s="17">
        <v>0</v>
      </c>
      <c r="AU33" s="17">
        <v>46812</v>
      </c>
      <c r="AV33" s="17">
        <v>0</v>
      </c>
      <c r="AW33" s="17">
        <f t="shared" si="36"/>
        <v>26153</v>
      </c>
      <c r="AX33" s="17">
        <f t="shared" si="37"/>
        <v>0</v>
      </c>
      <c r="AY33" s="17">
        <f t="shared" si="38"/>
        <v>0</v>
      </c>
      <c r="AZ33" s="17">
        <v>0</v>
      </c>
      <c r="BA33" s="17">
        <v>0</v>
      </c>
      <c r="BB33" s="17">
        <v>0</v>
      </c>
      <c r="BC33" s="17">
        <v>0</v>
      </c>
      <c r="BD33" s="75">
        <v>0</v>
      </c>
      <c r="BE33" s="17">
        <f t="shared" si="39"/>
        <v>0</v>
      </c>
      <c r="BF33" s="17">
        <v>0</v>
      </c>
      <c r="BG33" s="75">
        <f t="shared" si="40"/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14386</v>
      </c>
      <c r="BO33" s="17">
        <v>0</v>
      </c>
      <c r="BP33" s="17">
        <f t="shared" si="41"/>
        <v>0</v>
      </c>
      <c r="BQ33" s="17">
        <f t="shared" si="42"/>
        <v>0</v>
      </c>
      <c r="BR33" s="17">
        <f t="shared" si="43"/>
        <v>0</v>
      </c>
      <c r="BS33" s="17">
        <f t="shared" si="44"/>
        <v>0</v>
      </c>
      <c r="BT33" s="17">
        <f t="shared" si="45"/>
        <v>0</v>
      </c>
      <c r="BU33" s="17">
        <f t="shared" si="46"/>
        <v>0</v>
      </c>
      <c r="BV33" s="17">
        <f t="shared" si="47"/>
        <v>0</v>
      </c>
      <c r="BW33" s="75" t="s">
        <v>126</v>
      </c>
      <c r="BX33" s="17">
        <f t="shared" si="31"/>
        <v>26153</v>
      </c>
      <c r="BY33" s="17">
        <f t="shared" si="31"/>
        <v>15757</v>
      </c>
      <c r="BZ33" s="17">
        <f t="shared" si="31"/>
        <v>2077</v>
      </c>
      <c r="CA33" s="17">
        <f t="shared" si="31"/>
        <v>2077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8319</v>
      </c>
      <c r="CF33" s="17">
        <f t="shared" si="31"/>
        <v>0</v>
      </c>
      <c r="CG33" s="75" t="s">
        <v>126</v>
      </c>
      <c r="CH33" s="17">
        <f t="shared" si="48"/>
        <v>0</v>
      </c>
      <c r="CI33" s="17">
        <f t="shared" si="49"/>
        <v>26153</v>
      </c>
    </row>
    <row r="34" spans="1:87" ht="13.5">
      <c r="A34" s="74" t="s">
        <v>201</v>
      </c>
      <c r="B34" s="74" t="s">
        <v>82</v>
      </c>
      <c r="C34" s="101" t="s">
        <v>196</v>
      </c>
      <c r="D34" s="17">
        <f t="shared" si="0"/>
        <v>51296</v>
      </c>
      <c r="E34" s="17">
        <f t="shared" si="1"/>
        <v>0</v>
      </c>
      <c r="F34" s="17">
        <v>0</v>
      </c>
      <c r="G34" s="17">
        <v>0</v>
      </c>
      <c r="H34" s="17">
        <v>0</v>
      </c>
      <c r="I34" s="17">
        <v>0</v>
      </c>
      <c r="J34" s="17" t="s">
        <v>170</v>
      </c>
      <c r="K34" s="17">
        <v>0</v>
      </c>
      <c r="L34" s="17">
        <v>51296</v>
      </c>
      <c r="M34" s="17">
        <f t="shared" si="2"/>
        <v>0</v>
      </c>
      <c r="N34" s="17">
        <f t="shared" si="3"/>
        <v>0</v>
      </c>
      <c r="O34" s="17">
        <v>0</v>
      </c>
      <c r="P34" s="17">
        <v>0</v>
      </c>
      <c r="Q34" s="17">
        <v>0</v>
      </c>
      <c r="R34" s="17">
        <v>0</v>
      </c>
      <c r="S34" s="17" t="s">
        <v>170</v>
      </c>
      <c r="T34" s="17">
        <v>0</v>
      </c>
      <c r="U34" s="17"/>
      <c r="V34" s="17">
        <f t="shared" si="4"/>
        <v>51296</v>
      </c>
      <c r="W34" s="17">
        <f t="shared" si="5"/>
        <v>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0</v>
      </c>
      <c r="AB34" s="17" t="s">
        <v>235</v>
      </c>
      <c r="AC34" s="17">
        <f t="shared" si="10"/>
        <v>0</v>
      </c>
      <c r="AD34" s="17">
        <f t="shared" si="11"/>
        <v>51296</v>
      </c>
      <c r="AE34" s="17">
        <f t="shared" si="32"/>
        <v>0</v>
      </c>
      <c r="AF34" s="17">
        <f t="shared" si="33"/>
        <v>0</v>
      </c>
      <c r="AG34" s="17">
        <v>0</v>
      </c>
      <c r="AH34" s="17">
        <v>0</v>
      </c>
      <c r="AI34" s="17">
        <v>0</v>
      </c>
      <c r="AJ34" s="17">
        <v>0</v>
      </c>
      <c r="AK34" s="75">
        <v>76</v>
      </c>
      <c r="AL34" s="17">
        <f t="shared" si="34"/>
        <v>16282</v>
      </c>
      <c r="AM34" s="17">
        <v>0</v>
      </c>
      <c r="AN34" s="75">
        <f t="shared" si="35"/>
        <v>362</v>
      </c>
      <c r="AO34" s="17">
        <v>86</v>
      </c>
      <c r="AP34" s="17">
        <v>276</v>
      </c>
      <c r="AQ34" s="17">
        <v>0</v>
      </c>
      <c r="AR34" s="17">
        <v>0</v>
      </c>
      <c r="AS34" s="17">
        <v>15920</v>
      </c>
      <c r="AT34" s="17"/>
      <c r="AU34" s="17">
        <v>34938</v>
      </c>
      <c r="AV34" s="17"/>
      <c r="AW34" s="17">
        <f t="shared" si="36"/>
        <v>16282</v>
      </c>
      <c r="AX34" s="17">
        <f t="shared" si="37"/>
        <v>0</v>
      </c>
      <c r="AY34" s="17">
        <f t="shared" si="38"/>
        <v>0</v>
      </c>
      <c r="AZ34" s="17">
        <v>0</v>
      </c>
      <c r="BA34" s="17">
        <v>0</v>
      </c>
      <c r="BB34" s="17">
        <v>0</v>
      </c>
      <c r="BC34" s="17">
        <v>0</v>
      </c>
      <c r="BD34" s="75">
        <v>0</v>
      </c>
      <c r="BE34" s="17">
        <f t="shared" si="39"/>
        <v>0</v>
      </c>
      <c r="BF34" s="17">
        <v>0</v>
      </c>
      <c r="BG34" s="75">
        <f t="shared" si="40"/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f t="shared" si="41"/>
        <v>0</v>
      </c>
      <c r="BQ34" s="17">
        <f t="shared" si="42"/>
        <v>0</v>
      </c>
      <c r="BR34" s="17">
        <f t="shared" si="43"/>
        <v>0</v>
      </c>
      <c r="BS34" s="17">
        <f t="shared" si="44"/>
        <v>0</v>
      </c>
      <c r="BT34" s="17">
        <f t="shared" si="45"/>
        <v>0</v>
      </c>
      <c r="BU34" s="17">
        <f t="shared" si="46"/>
        <v>0</v>
      </c>
      <c r="BV34" s="17">
        <f t="shared" si="47"/>
        <v>0</v>
      </c>
      <c r="BW34" s="75" t="s">
        <v>126</v>
      </c>
      <c r="BX34" s="17">
        <f t="shared" si="31"/>
        <v>16282</v>
      </c>
      <c r="BY34" s="17">
        <f t="shared" si="31"/>
        <v>0</v>
      </c>
      <c r="BZ34" s="17">
        <f t="shared" si="31"/>
        <v>362</v>
      </c>
      <c r="CA34" s="17">
        <f t="shared" si="31"/>
        <v>86</v>
      </c>
      <c r="CB34" s="17">
        <f t="shared" si="31"/>
        <v>276</v>
      </c>
      <c r="CC34" s="17">
        <f t="shared" si="31"/>
        <v>0</v>
      </c>
      <c r="CD34" s="17">
        <f t="shared" si="31"/>
        <v>0</v>
      </c>
      <c r="CE34" s="17">
        <f t="shared" si="31"/>
        <v>15920</v>
      </c>
      <c r="CF34" s="17">
        <f t="shared" si="31"/>
        <v>0</v>
      </c>
      <c r="CG34" s="75" t="s">
        <v>126</v>
      </c>
      <c r="CH34" s="17">
        <f t="shared" si="48"/>
        <v>0</v>
      </c>
      <c r="CI34" s="17">
        <f t="shared" si="49"/>
        <v>16282</v>
      </c>
    </row>
    <row r="35" spans="1:87" ht="13.5">
      <c r="A35" s="74" t="s">
        <v>201</v>
      </c>
      <c r="B35" s="74" t="s">
        <v>83</v>
      </c>
      <c r="C35" s="101" t="s">
        <v>151</v>
      </c>
      <c r="D35" s="17">
        <f t="shared" si="0"/>
        <v>55613</v>
      </c>
      <c r="E35" s="17">
        <f t="shared" si="1"/>
        <v>6376</v>
      </c>
      <c r="F35" s="17"/>
      <c r="G35" s="17"/>
      <c r="H35" s="17"/>
      <c r="I35" s="17">
        <v>6376</v>
      </c>
      <c r="J35" s="17" t="s">
        <v>170</v>
      </c>
      <c r="K35" s="17"/>
      <c r="L35" s="17">
        <v>49237</v>
      </c>
      <c r="M35" s="17">
        <f t="shared" si="2"/>
        <v>5817</v>
      </c>
      <c r="N35" s="17">
        <f t="shared" si="3"/>
        <v>0</v>
      </c>
      <c r="O35" s="17"/>
      <c r="P35" s="17"/>
      <c r="Q35" s="17"/>
      <c r="R35" s="17"/>
      <c r="S35" s="17" t="s">
        <v>170</v>
      </c>
      <c r="T35" s="17"/>
      <c r="U35" s="17">
        <v>5817</v>
      </c>
      <c r="V35" s="17">
        <f t="shared" si="4"/>
        <v>61430</v>
      </c>
      <c r="W35" s="17">
        <f t="shared" si="5"/>
        <v>6376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6376</v>
      </c>
      <c r="AB35" s="17" t="s">
        <v>235</v>
      </c>
      <c r="AC35" s="17">
        <f t="shared" si="10"/>
        <v>0</v>
      </c>
      <c r="AD35" s="17">
        <f t="shared" si="11"/>
        <v>55054</v>
      </c>
      <c r="AE35" s="17">
        <f t="shared" si="32"/>
        <v>0</v>
      </c>
      <c r="AF35" s="17">
        <f t="shared" si="33"/>
        <v>0</v>
      </c>
      <c r="AG35" s="17"/>
      <c r="AH35" s="17"/>
      <c r="AI35" s="17"/>
      <c r="AJ35" s="17"/>
      <c r="AK35" s="75">
        <v>95</v>
      </c>
      <c r="AL35" s="17">
        <f t="shared" si="34"/>
        <v>31674</v>
      </c>
      <c r="AM35" s="17">
        <v>7001</v>
      </c>
      <c r="AN35" s="75">
        <f t="shared" si="35"/>
        <v>1140</v>
      </c>
      <c r="AO35" s="17">
        <v>1140</v>
      </c>
      <c r="AP35" s="17"/>
      <c r="AQ35" s="17"/>
      <c r="AR35" s="17"/>
      <c r="AS35" s="17">
        <v>21158</v>
      </c>
      <c r="AT35" s="17">
        <v>2375</v>
      </c>
      <c r="AU35" s="17">
        <v>19508</v>
      </c>
      <c r="AV35" s="17">
        <v>4336</v>
      </c>
      <c r="AW35" s="17">
        <f t="shared" si="36"/>
        <v>36010</v>
      </c>
      <c r="AX35" s="17">
        <f t="shared" si="37"/>
        <v>0</v>
      </c>
      <c r="AY35" s="17">
        <f t="shared" si="38"/>
        <v>0</v>
      </c>
      <c r="AZ35" s="17"/>
      <c r="BA35" s="17"/>
      <c r="BB35" s="17"/>
      <c r="BC35" s="17"/>
      <c r="BD35" s="75">
        <v>0</v>
      </c>
      <c r="BE35" s="17">
        <f t="shared" si="39"/>
        <v>0</v>
      </c>
      <c r="BF35" s="17"/>
      <c r="BG35" s="75">
        <f t="shared" si="40"/>
        <v>0</v>
      </c>
      <c r="BH35" s="17"/>
      <c r="BI35" s="17"/>
      <c r="BJ35" s="17"/>
      <c r="BK35" s="17"/>
      <c r="BL35" s="17"/>
      <c r="BM35" s="17"/>
      <c r="BN35" s="17">
        <v>5817</v>
      </c>
      <c r="BO35" s="17"/>
      <c r="BP35" s="17">
        <f t="shared" si="41"/>
        <v>0</v>
      </c>
      <c r="BQ35" s="17">
        <f t="shared" si="42"/>
        <v>0</v>
      </c>
      <c r="BR35" s="17">
        <f t="shared" si="43"/>
        <v>0</v>
      </c>
      <c r="BS35" s="17">
        <f t="shared" si="44"/>
        <v>0</v>
      </c>
      <c r="BT35" s="17">
        <f t="shared" si="45"/>
        <v>0</v>
      </c>
      <c r="BU35" s="17">
        <f t="shared" si="46"/>
        <v>0</v>
      </c>
      <c r="BV35" s="17">
        <f t="shared" si="47"/>
        <v>0</v>
      </c>
      <c r="BW35" s="75" t="s">
        <v>126</v>
      </c>
      <c r="BX35" s="17">
        <f t="shared" si="31"/>
        <v>31674</v>
      </c>
      <c r="BY35" s="17">
        <f t="shared" si="31"/>
        <v>7001</v>
      </c>
      <c r="BZ35" s="17">
        <f t="shared" si="31"/>
        <v>1140</v>
      </c>
      <c r="CA35" s="17">
        <f t="shared" si="31"/>
        <v>1140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21158</v>
      </c>
      <c r="CF35" s="17">
        <f t="shared" si="31"/>
        <v>2375</v>
      </c>
      <c r="CG35" s="75" t="s">
        <v>126</v>
      </c>
      <c r="CH35" s="17">
        <f t="shared" si="48"/>
        <v>4336</v>
      </c>
      <c r="CI35" s="17">
        <f t="shared" si="49"/>
        <v>36010</v>
      </c>
    </row>
    <row r="36" spans="1:87" ht="13.5">
      <c r="A36" s="74" t="s">
        <v>201</v>
      </c>
      <c r="B36" s="74" t="s">
        <v>84</v>
      </c>
      <c r="C36" s="101" t="s">
        <v>85</v>
      </c>
      <c r="D36" s="17">
        <f t="shared" si="0"/>
        <v>102222</v>
      </c>
      <c r="E36" s="17">
        <f t="shared" si="1"/>
        <v>3271</v>
      </c>
      <c r="F36" s="17">
        <v>0</v>
      </c>
      <c r="G36" s="17">
        <v>0</v>
      </c>
      <c r="H36" s="17">
        <v>0</v>
      </c>
      <c r="I36" s="17">
        <v>939</v>
      </c>
      <c r="J36" s="17" t="s">
        <v>170</v>
      </c>
      <c r="K36" s="17">
        <v>2332</v>
      </c>
      <c r="L36" s="17">
        <v>98951</v>
      </c>
      <c r="M36" s="17">
        <f t="shared" si="2"/>
        <v>0</v>
      </c>
      <c r="N36" s="17">
        <f t="shared" si="3"/>
        <v>0</v>
      </c>
      <c r="O36" s="17">
        <v>0</v>
      </c>
      <c r="P36" s="17">
        <v>0</v>
      </c>
      <c r="Q36" s="17">
        <v>0</v>
      </c>
      <c r="R36" s="17">
        <v>0</v>
      </c>
      <c r="S36" s="17" t="s">
        <v>170</v>
      </c>
      <c r="T36" s="17">
        <v>0</v>
      </c>
      <c r="U36" s="17"/>
      <c r="V36" s="17">
        <f t="shared" si="4"/>
        <v>102222</v>
      </c>
      <c r="W36" s="17">
        <f t="shared" si="5"/>
        <v>3271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939</v>
      </c>
      <c r="AB36" s="17" t="s">
        <v>235</v>
      </c>
      <c r="AC36" s="17">
        <f t="shared" si="10"/>
        <v>2332</v>
      </c>
      <c r="AD36" s="17">
        <f t="shared" si="11"/>
        <v>98951</v>
      </c>
      <c r="AE36" s="17">
        <f t="shared" si="32"/>
        <v>0</v>
      </c>
      <c r="AF36" s="17">
        <f t="shared" si="33"/>
        <v>0</v>
      </c>
      <c r="AG36" s="17">
        <v>0</v>
      </c>
      <c r="AH36" s="17">
        <v>0</v>
      </c>
      <c r="AI36" s="17">
        <v>0</v>
      </c>
      <c r="AJ36" s="17">
        <v>0</v>
      </c>
      <c r="AK36" s="75">
        <v>125</v>
      </c>
      <c r="AL36" s="17">
        <f t="shared" si="34"/>
        <v>71441</v>
      </c>
      <c r="AM36" s="17">
        <v>9498</v>
      </c>
      <c r="AN36" s="75">
        <f t="shared" si="35"/>
        <v>37203</v>
      </c>
      <c r="AO36" s="17">
        <v>25306</v>
      </c>
      <c r="AP36" s="17">
        <v>0</v>
      </c>
      <c r="AQ36" s="17">
        <v>11897</v>
      </c>
      <c r="AR36" s="17">
        <v>0</v>
      </c>
      <c r="AS36" s="17">
        <v>3023</v>
      </c>
      <c r="AT36" s="17">
        <v>21717</v>
      </c>
      <c r="AU36" s="17">
        <v>30656</v>
      </c>
      <c r="AV36" s="17">
        <v>0</v>
      </c>
      <c r="AW36" s="17">
        <f t="shared" si="36"/>
        <v>71441</v>
      </c>
      <c r="AX36" s="17">
        <f t="shared" si="37"/>
        <v>0</v>
      </c>
      <c r="AY36" s="17">
        <f t="shared" si="38"/>
        <v>0</v>
      </c>
      <c r="AZ36" s="17">
        <v>0</v>
      </c>
      <c r="BA36" s="17">
        <v>0</v>
      </c>
      <c r="BB36" s="17">
        <v>0</v>
      </c>
      <c r="BC36" s="17">
        <v>0</v>
      </c>
      <c r="BD36" s="75">
        <v>0</v>
      </c>
      <c r="BE36" s="17">
        <f t="shared" si="39"/>
        <v>0</v>
      </c>
      <c r="BF36" s="17">
        <v>0</v>
      </c>
      <c r="BG36" s="75">
        <f t="shared" si="40"/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f t="shared" si="41"/>
        <v>0</v>
      </c>
      <c r="BQ36" s="17">
        <f t="shared" si="42"/>
        <v>0</v>
      </c>
      <c r="BR36" s="17">
        <f t="shared" si="43"/>
        <v>0</v>
      </c>
      <c r="BS36" s="17">
        <f t="shared" si="44"/>
        <v>0</v>
      </c>
      <c r="BT36" s="17">
        <f t="shared" si="45"/>
        <v>0</v>
      </c>
      <c r="BU36" s="17">
        <f t="shared" si="46"/>
        <v>0</v>
      </c>
      <c r="BV36" s="17">
        <f t="shared" si="47"/>
        <v>0</v>
      </c>
      <c r="BW36" s="75" t="s">
        <v>126</v>
      </c>
      <c r="BX36" s="17">
        <f t="shared" si="31"/>
        <v>71441</v>
      </c>
      <c r="BY36" s="17">
        <f t="shared" si="31"/>
        <v>9498</v>
      </c>
      <c r="BZ36" s="17">
        <f t="shared" si="31"/>
        <v>37203</v>
      </c>
      <c r="CA36" s="17">
        <f t="shared" si="31"/>
        <v>25306</v>
      </c>
      <c r="CB36" s="17">
        <f t="shared" si="31"/>
        <v>0</v>
      </c>
      <c r="CC36" s="17">
        <f t="shared" si="31"/>
        <v>11897</v>
      </c>
      <c r="CD36" s="17">
        <f t="shared" si="31"/>
        <v>0</v>
      </c>
      <c r="CE36" s="17">
        <f t="shared" si="31"/>
        <v>3023</v>
      </c>
      <c r="CF36" s="17">
        <f t="shared" si="31"/>
        <v>21717</v>
      </c>
      <c r="CG36" s="75" t="s">
        <v>126</v>
      </c>
      <c r="CH36" s="17">
        <f t="shared" si="48"/>
        <v>0</v>
      </c>
      <c r="CI36" s="17">
        <f t="shared" si="49"/>
        <v>71441</v>
      </c>
    </row>
    <row r="37" spans="1:87" ht="13.5">
      <c r="A37" s="74" t="s">
        <v>201</v>
      </c>
      <c r="B37" s="74" t="s">
        <v>86</v>
      </c>
      <c r="C37" s="101" t="s">
        <v>87</v>
      </c>
      <c r="D37" s="17">
        <f>E37+L37</f>
        <v>76696</v>
      </c>
      <c r="E37" s="17">
        <f>F37+G37+H37+I37+K37</f>
        <v>8656</v>
      </c>
      <c r="F37" s="17">
        <v>0</v>
      </c>
      <c r="G37" s="17">
        <v>0</v>
      </c>
      <c r="H37" s="17">
        <v>0</v>
      </c>
      <c r="I37" s="17">
        <v>8656</v>
      </c>
      <c r="J37" s="17" t="s">
        <v>170</v>
      </c>
      <c r="K37" s="17">
        <v>0</v>
      </c>
      <c r="L37" s="17">
        <v>68040</v>
      </c>
      <c r="M37" s="17">
        <f>N37+U37</f>
        <v>7842</v>
      </c>
      <c r="N37" s="17">
        <f>O37+P37+Q37+R37+T37</f>
        <v>0</v>
      </c>
      <c r="O37" s="17">
        <v>0</v>
      </c>
      <c r="P37" s="17">
        <v>0</v>
      </c>
      <c r="Q37" s="17">
        <v>0</v>
      </c>
      <c r="R37" s="17">
        <v>0</v>
      </c>
      <c r="S37" s="17" t="s">
        <v>170</v>
      </c>
      <c r="T37" s="17">
        <v>0</v>
      </c>
      <c r="U37" s="17">
        <v>7842</v>
      </c>
      <c r="V37" s="17">
        <f aca="true" t="shared" si="50" ref="V37:AA41">D37+M37</f>
        <v>84538</v>
      </c>
      <c r="W37" s="17">
        <f t="shared" si="50"/>
        <v>8656</v>
      </c>
      <c r="X37" s="17">
        <f t="shared" si="50"/>
        <v>0</v>
      </c>
      <c r="Y37" s="17">
        <f t="shared" si="50"/>
        <v>0</v>
      </c>
      <c r="Z37" s="17">
        <f t="shared" si="50"/>
        <v>0</v>
      </c>
      <c r="AA37" s="17">
        <f t="shared" si="50"/>
        <v>8656</v>
      </c>
      <c r="AB37" s="17" t="s">
        <v>235</v>
      </c>
      <c r="AC37" s="17">
        <f aca="true" t="shared" si="51" ref="AC37:AD41">K37+T37</f>
        <v>0</v>
      </c>
      <c r="AD37" s="17">
        <f t="shared" si="51"/>
        <v>75882</v>
      </c>
      <c r="AE37" s="17">
        <f t="shared" si="32"/>
        <v>0</v>
      </c>
      <c r="AF37" s="17">
        <f t="shared" si="33"/>
        <v>0</v>
      </c>
      <c r="AG37" s="17">
        <v>0</v>
      </c>
      <c r="AH37" s="17">
        <v>0</v>
      </c>
      <c r="AI37" s="17">
        <v>0</v>
      </c>
      <c r="AJ37" s="17">
        <v>0</v>
      </c>
      <c r="AK37" s="75">
        <v>115</v>
      </c>
      <c r="AL37" s="17">
        <f t="shared" si="34"/>
        <v>44826</v>
      </c>
      <c r="AM37" s="17">
        <v>29537</v>
      </c>
      <c r="AN37" s="75">
        <f t="shared" si="35"/>
        <v>4480</v>
      </c>
      <c r="AO37" s="17">
        <v>4480</v>
      </c>
      <c r="AP37" s="17">
        <v>0</v>
      </c>
      <c r="AQ37" s="17">
        <v>0</v>
      </c>
      <c r="AR37" s="17">
        <v>8001</v>
      </c>
      <c r="AS37" s="17">
        <v>2808</v>
      </c>
      <c r="AT37" s="17">
        <v>0</v>
      </c>
      <c r="AU37" s="17">
        <v>28463</v>
      </c>
      <c r="AV37" s="17">
        <v>3292</v>
      </c>
      <c r="AW37" s="17">
        <f t="shared" si="36"/>
        <v>48118</v>
      </c>
      <c r="AX37" s="17">
        <f t="shared" si="37"/>
        <v>0</v>
      </c>
      <c r="AY37" s="17">
        <f t="shared" si="38"/>
        <v>0</v>
      </c>
      <c r="AZ37" s="17">
        <v>0</v>
      </c>
      <c r="BA37" s="17">
        <v>0</v>
      </c>
      <c r="BB37" s="17">
        <v>0</v>
      </c>
      <c r="BC37" s="17">
        <v>0</v>
      </c>
      <c r="BD37" s="75">
        <v>0</v>
      </c>
      <c r="BE37" s="17">
        <f t="shared" si="39"/>
        <v>0</v>
      </c>
      <c r="BF37" s="17">
        <v>0</v>
      </c>
      <c r="BG37" s="75">
        <f t="shared" si="40"/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7842</v>
      </c>
      <c r="BO37" s="17">
        <v>0</v>
      </c>
      <c r="BP37" s="17">
        <f t="shared" si="41"/>
        <v>0</v>
      </c>
      <c r="BQ37" s="17">
        <f t="shared" si="42"/>
        <v>0</v>
      </c>
      <c r="BR37" s="17">
        <f t="shared" si="43"/>
        <v>0</v>
      </c>
      <c r="BS37" s="17">
        <f t="shared" si="44"/>
        <v>0</v>
      </c>
      <c r="BT37" s="17">
        <f t="shared" si="45"/>
        <v>0</v>
      </c>
      <c r="BU37" s="17">
        <f t="shared" si="46"/>
        <v>0</v>
      </c>
      <c r="BV37" s="17">
        <f t="shared" si="47"/>
        <v>0</v>
      </c>
      <c r="BW37" s="75" t="s">
        <v>126</v>
      </c>
      <c r="BX37" s="17">
        <f t="shared" si="31"/>
        <v>44826</v>
      </c>
      <c r="BY37" s="17">
        <f t="shared" si="31"/>
        <v>29537</v>
      </c>
      <c r="BZ37" s="17">
        <f t="shared" si="31"/>
        <v>4480</v>
      </c>
      <c r="CA37" s="17">
        <f aca="true" t="shared" si="52" ref="BX37:CF41">AO37+BH37</f>
        <v>4480</v>
      </c>
      <c r="CB37" s="17">
        <f t="shared" si="52"/>
        <v>0</v>
      </c>
      <c r="CC37" s="17">
        <f t="shared" si="52"/>
        <v>0</v>
      </c>
      <c r="CD37" s="17">
        <f t="shared" si="52"/>
        <v>8001</v>
      </c>
      <c r="CE37" s="17">
        <f t="shared" si="52"/>
        <v>2808</v>
      </c>
      <c r="CF37" s="17">
        <f t="shared" si="52"/>
        <v>0</v>
      </c>
      <c r="CG37" s="75" t="s">
        <v>126</v>
      </c>
      <c r="CH37" s="17">
        <f t="shared" si="48"/>
        <v>3292</v>
      </c>
      <c r="CI37" s="17">
        <f t="shared" si="49"/>
        <v>48118</v>
      </c>
    </row>
    <row r="38" spans="1:87" ht="13.5">
      <c r="A38" s="74" t="s">
        <v>201</v>
      </c>
      <c r="B38" s="74" t="s">
        <v>88</v>
      </c>
      <c r="C38" s="101" t="s">
        <v>89</v>
      </c>
      <c r="D38" s="17">
        <f>E38+L38</f>
        <v>136235</v>
      </c>
      <c r="E38" s="17">
        <f>F38+G38+H38+I38+K38</f>
        <v>8244</v>
      </c>
      <c r="F38" s="17"/>
      <c r="G38" s="17"/>
      <c r="H38" s="17"/>
      <c r="I38" s="17">
        <v>7371</v>
      </c>
      <c r="J38" s="17" t="s">
        <v>170</v>
      </c>
      <c r="K38" s="17">
        <v>873</v>
      </c>
      <c r="L38" s="17">
        <v>127991</v>
      </c>
      <c r="M38" s="17">
        <f>N38+U38</f>
        <v>75449</v>
      </c>
      <c r="N38" s="17">
        <f>O38+P38+Q38+R38+T38</f>
        <v>0</v>
      </c>
      <c r="O38" s="17"/>
      <c r="P38" s="17"/>
      <c r="Q38" s="17"/>
      <c r="R38" s="17"/>
      <c r="S38" s="17" t="s">
        <v>170</v>
      </c>
      <c r="T38" s="17"/>
      <c r="U38" s="17">
        <v>75449</v>
      </c>
      <c r="V38" s="17">
        <f t="shared" si="50"/>
        <v>211684</v>
      </c>
      <c r="W38" s="17">
        <f t="shared" si="50"/>
        <v>8244</v>
      </c>
      <c r="X38" s="17">
        <f t="shared" si="50"/>
        <v>0</v>
      </c>
      <c r="Y38" s="17">
        <f t="shared" si="50"/>
        <v>0</v>
      </c>
      <c r="Z38" s="17">
        <f t="shared" si="50"/>
        <v>0</v>
      </c>
      <c r="AA38" s="17">
        <f t="shared" si="50"/>
        <v>7371</v>
      </c>
      <c r="AB38" s="17" t="s">
        <v>235</v>
      </c>
      <c r="AC38" s="17">
        <f t="shared" si="51"/>
        <v>873</v>
      </c>
      <c r="AD38" s="17">
        <f t="shared" si="51"/>
        <v>203440</v>
      </c>
      <c r="AE38" s="17">
        <f t="shared" si="32"/>
        <v>0</v>
      </c>
      <c r="AF38" s="17">
        <f t="shared" si="33"/>
        <v>0</v>
      </c>
      <c r="AG38" s="17"/>
      <c r="AH38" s="17"/>
      <c r="AI38" s="17"/>
      <c r="AJ38" s="17"/>
      <c r="AK38" s="75">
        <v>152</v>
      </c>
      <c r="AL38" s="17">
        <f t="shared" si="34"/>
        <v>69478</v>
      </c>
      <c r="AM38" s="17"/>
      <c r="AN38" s="75">
        <f t="shared" si="35"/>
        <v>0</v>
      </c>
      <c r="AO38" s="17"/>
      <c r="AP38" s="17"/>
      <c r="AQ38" s="17"/>
      <c r="AR38" s="17"/>
      <c r="AS38" s="17">
        <v>69478</v>
      </c>
      <c r="AT38" s="17"/>
      <c r="AU38" s="17">
        <v>48101</v>
      </c>
      <c r="AV38" s="17">
        <v>18504</v>
      </c>
      <c r="AW38" s="17">
        <f t="shared" si="36"/>
        <v>87982</v>
      </c>
      <c r="AX38" s="17">
        <f t="shared" si="37"/>
        <v>0</v>
      </c>
      <c r="AY38" s="17">
        <f t="shared" si="38"/>
        <v>0</v>
      </c>
      <c r="AZ38" s="17"/>
      <c r="BA38" s="17"/>
      <c r="BB38" s="17"/>
      <c r="BC38" s="17"/>
      <c r="BD38" s="75">
        <v>0</v>
      </c>
      <c r="BE38" s="17">
        <f t="shared" si="39"/>
        <v>18437</v>
      </c>
      <c r="BF38" s="17"/>
      <c r="BG38" s="75">
        <f t="shared" si="40"/>
        <v>13088</v>
      </c>
      <c r="BH38" s="17">
        <v>3390</v>
      </c>
      <c r="BI38" s="17">
        <v>8154</v>
      </c>
      <c r="BJ38" s="17">
        <v>1544</v>
      </c>
      <c r="BK38" s="17"/>
      <c r="BL38" s="17">
        <v>5349</v>
      </c>
      <c r="BM38" s="17"/>
      <c r="BN38" s="17">
        <v>14022</v>
      </c>
      <c r="BO38" s="17">
        <v>42990</v>
      </c>
      <c r="BP38" s="17">
        <f t="shared" si="41"/>
        <v>61427</v>
      </c>
      <c r="BQ38" s="17">
        <f t="shared" si="42"/>
        <v>0</v>
      </c>
      <c r="BR38" s="17">
        <f t="shared" si="43"/>
        <v>0</v>
      </c>
      <c r="BS38" s="17">
        <f t="shared" si="44"/>
        <v>0</v>
      </c>
      <c r="BT38" s="17">
        <f t="shared" si="45"/>
        <v>0</v>
      </c>
      <c r="BU38" s="17">
        <f t="shared" si="46"/>
        <v>0</v>
      </c>
      <c r="BV38" s="17">
        <f t="shared" si="47"/>
        <v>0</v>
      </c>
      <c r="BW38" s="75" t="s">
        <v>126</v>
      </c>
      <c r="BX38" s="17">
        <f t="shared" si="52"/>
        <v>87915</v>
      </c>
      <c r="BY38" s="17">
        <f t="shared" si="52"/>
        <v>0</v>
      </c>
      <c r="BZ38" s="17">
        <f t="shared" si="52"/>
        <v>13088</v>
      </c>
      <c r="CA38" s="17">
        <f t="shared" si="52"/>
        <v>3390</v>
      </c>
      <c r="CB38" s="17">
        <f t="shared" si="52"/>
        <v>8154</v>
      </c>
      <c r="CC38" s="17">
        <f t="shared" si="52"/>
        <v>1544</v>
      </c>
      <c r="CD38" s="17">
        <f t="shared" si="52"/>
        <v>0</v>
      </c>
      <c r="CE38" s="17">
        <f t="shared" si="52"/>
        <v>74827</v>
      </c>
      <c r="CF38" s="17">
        <f t="shared" si="52"/>
        <v>0</v>
      </c>
      <c r="CG38" s="75" t="s">
        <v>126</v>
      </c>
      <c r="CH38" s="17">
        <f t="shared" si="48"/>
        <v>61494</v>
      </c>
      <c r="CI38" s="17">
        <f t="shared" si="49"/>
        <v>149409</v>
      </c>
    </row>
    <row r="39" spans="1:87" ht="13.5">
      <c r="A39" s="74" t="s">
        <v>201</v>
      </c>
      <c r="B39" s="74" t="s">
        <v>90</v>
      </c>
      <c r="C39" s="101" t="s">
        <v>91</v>
      </c>
      <c r="D39" s="17">
        <f>E39+L39</f>
        <v>61932</v>
      </c>
      <c r="E39" s="17">
        <f>F39+G39+H39+I39+K39</f>
        <v>4355</v>
      </c>
      <c r="F39" s="17">
        <v>0</v>
      </c>
      <c r="G39" s="17">
        <v>0</v>
      </c>
      <c r="H39" s="17">
        <v>0</v>
      </c>
      <c r="I39" s="17">
        <v>842</v>
      </c>
      <c r="J39" s="17" t="s">
        <v>170</v>
      </c>
      <c r="K39" s="17">
        <v>3513</v>
      </c>
      <c r="L39" s="17">
        <v>57577</v>
      </c>
      <c r="M39" s="17">
        <f>N39+U39</f>
        <v>9868</v>
      </c>
      <c r="N39" s="17">
        <f>O39+P39+Q39+R39+T39</f>
        <v>0</v>
      </c>
      <c r="O39" s="17">
        <v>0</v>
      </c>
      <c r="P39" s="17">
        <v>0</v>
      </c>
      <c r="Q39" s="17">
        <v>0</v>
      </c>
      <c r="R39" s="17">
        <v>0</v>
      </c>
      <c r="S39" s="17" t="s">
        <v>170</v>
      </c>
      <c r="T39" s="17">
        <v>0</v>
      </c>
      <c r="U39" s="17">
        <v>9868</v>
      </c>
      <c r="V39" s="17">
        <f t="shared" si="50"/>
        <v>71800</v>
      </c>
      <c r="W39" s="17">
        <f t="shared" si="50"/>
        <v>4355</v>
      </c>
      <c r="X39" s="17">
        <f t="shared" si="50"/>
        <v>0</v>
      </c>
      <c r="Y39" s="17">
        <f t="shared" si="50"/>
        <v>0</v>
      </c>
      <c r="Z39" s="17">
        <f t="shared" si="50"/>
        <v>0</v>
      </c>
      <c r="AA39" s="17">
        <f t="shared" si="50"/>
        <v>842</v>
      </c>
      <c r="AB39" s="17" t="s">
        <v>235</v>
      </c>
      <c r="AC39" s="17">
        <f t="shared" si="51"/>
        <v>3513</v>
      </c>
      <c r="AD39" s="17">
        <f t="shared" si="51"/>
        <v>67445</v>
      </c>
      <c r="AE39" s="17">
        <f t="shared" si="32"/>
        <v>0</v>
      </c>
      <c r="AF39" s="17">
        <f t="shared" si="33"/>
        <v>0</v>
      </c>
      <c r="AG39" s="17">
        <v>0</v>
      </c>
      <c r="AH39" s="17">
        <v>0</v>
      </c>
      <c r="AI39" s="17">
        <v>0</v>
      </c>
      <c r="AJ39" s="17">
        <v>0</v>
      </c>
      <c r="AK39" s="75">
        <v>69</v>
      </c>
      <c r="AL39" s="17">
        <f t="shared" si="34"/>
        <v>34578</v>
      </c>
      <c r="AM39" s="17">
        <v>30476</v>
      </c>
      <c r="AN39" s="75">
        <f t="shared" si="35"/>
        <v>2658</v>
      </c>
      <c r="AO39" s="17">
        <v>2658</v>
      </c>
      <c r="AP39" s="17">
        <v>0</v>
      </c>
      <c r="AQ39" s="17">
        <v>0</v>
      </c>
      <c r="AR39" s="17">
        <v>0</v>
      </c>
      <c r="AS39" s="17">
        <v>1444</v>
      </c>
      <c r="AT39" s="17">
        <v>0</v>
      </c>
      <c r="AU39" s="17">
        <v>26035</v>
      </c>
      <c r="AV39" s="17">
        <v>1250</v>
      </c>
      <c r="AW39" s="17">
        <f t="shared" si="36"/>
        <v>35828</v>
      </c>
      <c r="AX39" s="17">
        <f t="shared" si="37"/>
        <v>0</v>
      </c>
      <c r="AY39" s="17">
        <f t="shared" si="38"/>
        <v>0</v>
      </c>
      <c r="AZ39" s="17">
        <v>0</v>
      </c>
      <c r="BA39" s="17">
        <v>0</v>
      </c>
      <c r="BB39" s="17">
        <v>0</v>
      </c>
      <c r="BC39" s="17">
        <v>0</v>
      </c>
      <c r="BD39" s="75">
        <v>0</v>
      </c>
      <c r="BE39" s="17">
        <f t="shared" si="39"/>
        <v>0</v>
      </c>
      <c r="BF39" s="17">
        <v>0</v>
      </c>
      <c r="BG39" s="75">
        <f t="shared" si="40"/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9868</v>
      </c>
      <c r="BO39" s="17">
        <v>0</v>
      </c>
      <c r="BP39" s="17">
        <f t="shared" si="41"/>
        <v>0</v>
      </c>
      <c r="BQ39" s="17">
        <f t="shared" si="42"/>
        <v>0</v>
      </c>
      <c r="BR39" s="17">
        <f t="shared" si="43"/>
        <v>0</v>
      </c>
      <c r="BS39" s="17">
        <f t="shared" si="44"/>
        <v>0</v>
      </c>
      <c r="BT39" s="17">
        <f t="shared" si="45"/>
        <v>0</v>
      </c>
      <c r="BU39" s="17">
        <f t="shared" si="46"/>
        <v>0</v>
      </c>
      <c r="BV39" s="17">
        <f t="shared" si="47"/>
        <v>0</v>
      </c>
      <c r="BW39" s="75" t="s">
        <v>126</v>
      </c>
      <c r="BX39" s="17">
        <f t="shared" si="52"/>
        <v>34578</v>
      </c>
      <c r="BY39" s="17">
        <f t="shared" si="52"/>
        <v>30476</v>
      </c>
      <c r="BZ39" s="17">
        <f t="shared" si="52"/>
        <v>2658</v>
      </c>
      <c r="CA39" s="17">
        <f t="shared" si="52"/>
        <v>2658</v>
      </c>
      <c r="CB39" s="17">
        <f t="shared" si="52"/>
        <v>0</v>
      </c>
      <c r="CC39" s="17">
        <f t="shared" si="52"/>
        <v>0</v>
      </c>
      <c r="CD39" s="17">
        <f t="shared" si="52"/>
        <v>0</v>
      </c>
      <c r="CE39" s="17">
        <f t="shared" si="52"/>
        <v>1444</v>
      </c>
      <c r="CF39" s="17">
        <f t="shared" si="52"/>
        <v>0</v>
      </c>
      <c r="CG39" s="75" t="s">
        <v>126</v>
      </c>
      <c r="CH39" s="17">
        <f t="shared" si="48"/>
        <v>1250</v>
      </c>
      <c r="CI39" s="17">
        <f t="shared" si="49"/>
        <v>35828</v>
      </c>
    </row>
    <row r="40" spans="1:87" ht="13.5">
      <c r="A40" s="74" t="s">
        <v>201</v>
      </c>
      <c r="B40" s="74" t="s">
        <v>92</v>
      </c>
      <c r="C40" s="101" t="s">
        <v>146</v>
      </c>
      <c r="D40" s="17">
        <f>E40+L40</f>
        <v>80334</v>
      </c>
      <c r="E40" s="17">
        <f>F40+G40+H40+I40+K40</f>
        <v>339</v>
      </c>
      <c r="F40" s="17"/>
      <c r="G40" s="17"/>
      <c r="H40" s="17"/>
      <c r="I40" s="17"/>
      <c r="J40" s="17" t="s">
        <v>170</v>
      </c>
      <c r="K40" s="17">
        <v>339</v>
      </c>
      <c r="L40" s="17">
        <v>79995</v>
      </c>
      <c r="M40" s="17">
        <f>N40+U40</f>
        <v>0</v>
      </c>
      <c r="N40" s="17">
        <f>O40+P40+Q40+R40+T40</f>
        <v>0</v>
      </c>
      <c r="O40" s="17"/>
      <c r="P40" s="17"/>
      <c r="Q40" s="17"/>
      <c r="R40" s="17"/>
      <c r="S40" s="17" t="s">
        <v>170</v>
      </c>
      <c r="T40" s="17"/>
      <c r="U40" s="17"/>
      <c r="V40" s="17">
        <f t="shared" si="50"/>
        <v>80334</v>
      </c>
      <c r="W40" s="17">
        <f t="shared" si="50"/>
        <v>339</v>
      </c>
      <c r="X40" s="17">
        <f t="shared" si="50"/>
        <v>0</v>
      </c>
      <c r="Y40" s="17">
        <f t="shared" si="50"/>
        <v>0</v>
      </c>
      <c r="Z40" s="17">
        <f t="shared" si="50"/>
        <v>0</v>
      </c>
      <c r="AA40" s="17">
        <f t="shared" si="50"/>
        <v>0</v>
      </c>
      <c r="AB40" s="17" t="s">
        <v>235</v>
      </c>
      <c r="AC40" s="17">
        <f t="shared" si="51"/>
        <v>339</v>
      </c>
      <c r="AD40" s="17">
        <f t="shared" si="51"/>
        <v>79995</v>
      </c>
      <c r="AE40" s="17">
        <f t="shared" si="32"/>
        <v>0</v>
      </c>
      <c r="AF40" s="17">
        <f t="shared" si="33"/>
        <v>0</v>
      </c>
      <c r="AG40" s="17"/>
      <c r="AH40" s="17"/>
      <c r="AI40" s="17"/>
      <c r="AJ40" s="17"/>
      <c r="AK40" s="75">
        <v>88</v>
      </c>
      <c r="AL40" s="17">
        <f t="shared" si="34"/>
        <v>46373</v>
      </c>
      <c r="AM40" s="17">
        <v>24230</v>
      </c>
      <c r="AN40" s="75">
        <f t="shared" si="35"/>
        <v>6408</v>
      </c>
      <c r="AO40" s="17">
        <v>6408</v>
      </c>
      <c r="AP40" s="17"/>
      <c r="AQ40" s="17"/>
      <c r="AR40" s="17"/>
      <c r="AS40" s="17">
        <v>10032</v>
      </c>
      <c r="AT40" s="17">
        <v>5703</v>
      </c>
      <c r="AU40" s="17">
        <v>33873</v>
      </c>
      <c r="AV40" s="17"/>
      <c r="AW40" s="17">
        <f t="shared" si="36"/>
        <v>46373</v>
      </c>
      <c r="AX40" s="17">
        <f t="shared" si="37"/>
        <v>0</v>
      </c>
      <c r="AY40" s="17">
        <f t="shared" si="38"/>
        <v>0</v>
      </c>
      <c r="AZ40" s="17"/>
      <c r="BA40" s="17"/>
      <c r="BB40" s="17"/>
      <c r="BC40" s="17"/>
      <c r="BD40" s="75">
        <v>0</v>
      </c>
      <c r="BE40" s="17">
        <f t="shared" si="39"/>
        <v>0</v>
      </c>
      <c r="BF40" s="17"/>
      <c r="BG40" s="75">
        <f t="shared" si="40"/>
        <v>0</v>
      </c>
      <c r="BH40" s="17"/>
      <c r="BI40" s="17"/>
      <c r="BJ40" s="17"/>
      <c r="BK40" s="17"/>
      <c r="BL40" s="17"/>
      <c r="BM40" s="17"/>
      <c r="BN40" s="17">
        <v>0</v>
      </c>
      <c r="BO40" s="17"/>
      <c r="BP40" s="17">
        <f t="shared" si="41"/>
        <v>0</v>
      </c>
      <c r="BQ40" s="17">
        <f t="shared" si="42"/>
        <v>0</v>
      </c>
      <c r="BR40" s="17">
        <f t="shared" si="43"/>
        <v>0</v>
      </c>
      <c r="BS40" s="17">
        <f t="shared" si="44"/>
        <v>0</v>
      </c>
      <c r="BT40" s="17">
        <f t="shared" si="45"/>
        <v>0</v>
      </c>
      <c r="BU40" s="17">
        <f t="shared" si="46"/>
        <v>0</v>
      </c>
      <c r="BV40" s="17">
        <f t="shared" si="47"/>
        <v>0</v>
      </c>
      <c r="BW40" s="75" t="s">
        <v>126</v>
      </c>
      <c r="BX40" s="17">
        <f t="shared" si="52"/>
        <v>46373</v>
      </c>
      <c r="BY40" s="17">
        <f t="shared" si="52"/>
        <v>24230</v>
      </c>
      <c r="BZ40" s="17">
        <f t="shared" si="52"/>
        <v>6408</v>
      </c>
      <c r="CA40" s="17">
        <f t="shared" si="52"/>
        <v>6408</v>
      </c>
      <c r="CB40" s="17">
        <f t="shared" si="52"/>
        <v>0</v>
      </c>
      <c r="CC40" s="17">
        <f t="shared" si="52"/>
        <v>0</v>
      </c>
      <c r="CD40" s="17">
        <f t="shared" si="52"/>
        <v>0</v>
      </c>
      <c r="CE40" s="17">
        <f t="shared" si="52"/>
        <v>10032</v>
      </c>
      <c r="CF40" s="17">
        <f t="shared" si="52"/>
        <v>5703</v>
      </c>
      <c r="CG40" s="75" t="s">
        <v>126</v>
      </c>
      <c r="CH40" s="17">
        <f t="shared" si="48"/>
        <v>0</v>
      </c>
      <c r="CI40" s="17">
        <f t="shared" si="49"/>
        <v>46373</v>
      </c>
    </row>
    <row r="41" spans="1:87" ht="13.5">
      <c r="A41" s="74" t="s">
        <v>201</v>
      </c>
      <c r="B41" s="74" t="s">
        <v>93</v>
      </c>
      <c r="C41" s="101" t="s">
        <v>94</v>
      </c>
      <c r="D41" s="17">
        <f>E41+L41</f>
        <v>18601</v>
      </c>
      <c r="E41" s="17">
        <f>F41+G41+H41+I41+K41</f>
        <v>9231</v>
      </c>
      <c r="F41" s="17"/>
      <c r="G41" s="17"/>
      <c r="H41" s="17"/>
      <c r="I41" s="17"/>
      <c r="J41" s="17" t="s">
        <v>170</v>
      </c>
      <c r="K41" s="17">
        <v>9231</v>
      </c>
      <c r="L41" s="17">
        <v>9370</v>
      </c>
      <c r="M41" s="17">
        <f>N41+U41</f>
        <v>0</v>
      </c>
      <c r="N41" s="17">
        <f>O41+P41+Q41+R41+T41</f>
        <v>0</v>
      </c>
      <c r="O41" s="17"/>
      <c r="P41" s="17"/>
      <c r="Q41" s="17"/>
      <c r="R41" s="17"/>
      <c r="S41" s="17" t="s">
        <v>170</v>
      </c>
      <c r="T41" s="17"/>
      <c r="U41" s="17"/>
      <c r="V41" s="17">
        <f t="shared" si="50"/>
        <v>18601</v>
      </c>
      <c r="W41" s="17">
        <f t="shared" si="50"/>
        <v>9231</v>
      </c>
      <c r="X41" s="17">
        <f t="shared" si="50"/>
        <v>0</v>
      </c>
      <c r="Y41" s="17">
        <f t="shared" si="50"/>
        <v>0</v>
      </c>
      <c r="Z41" s="17">
        <f t="shared" si="50"/>
        <v>0</v>
      </c>
      <c r="AA41" s="17">
        <f t="shared" si="50"/>
        <v>0</v>
      </c>
      <c r="AB41" s="17" t="s">
        <v>235</v>
      </c>
      <c r="AC41" s="17">
        <f t="shared" si="51"/>
        <v>9231</v>
      </c>
      <c r="AD41" s="17">
        <f t="shared" si="51"/>
        <v>9370</v>
      </c>
      <c r="AE41" s="17">
        <f t="shared" si="32"/>
        <v>0</v>
      </c>
      <c r="AF41" s="17">
        <f t="shared" si="33"/>
        <v>0</v>
      </c>
      <c r="AG41" s="17"/>
      <c r="AH41" s="17"/>
      <c r="AI41" s="17"/>
      <c r="AJ41" s="17"/>
      <c r="AK41" s="75">
        <v>46</v>
      </c>
      <c r="AL41" s="17">
        <f t="shared" si="34"/>
        <v>9370</v>
      </c>
      <c r="AM41" s="17"/>
      <c r="AN41" s="75">
        <f t="shared" si="35"/>
        <v>0</v>
      </c>
      <c r="AO41" s="17"/>
      <c r="AP41" s="17"/>
      <c r="AQ41" s="17"/>
      <c r="AR41" s="17"/>
      <c r="AS41" s="17">
        <v>9370</v>
      </c>
      <c r="AT41" s="17"/>
      <c r="AU41" s="17">
        <v>9185</v>
      </c>
      <c r="AV41" s="17"/>
      <c r="AW41" s="17">
        <f t="shared" si="36"/>
        <v>9370</v>
      </c>
      <c r="AX41" s="17">
        <f t="shared" si="37"/>
        <v>0</v>
      </c>
      <c r="AY41" s="17">
        <f t="shared" si="38"/>
        <v>0</v>
      </c>
      <c r="AZ41" s="17"/>
      <c r="BA41" s="17"/>
      <c r="BB41" s="17"/>
      <c r="BC41" s="17"/>
      <c r="BD41" s="75">
        <v>0</v>
      </c>
      <c r="BE41" s="17">
        <f t="shared" si="39"/>
        <v>0</v>
      </c>
      <c r="BF41" s="17"/>
      <c r="BG41" s="75">
        <f t="shared" si="40"/>
        <v>0</v>
      </c>
      <c r="BH41" s="17"/>
      <c r="BI41" s="17"/>
      <c r="BJ41" s="17"/>
      <c r="BK41" s="17"/>
      <c r="BL41" s="17"/>
      <c r="BM41" s="17"/>
      <c r="BN41" s="17">
        <v>0</v>
      </c>
      <c r="BO41" s="17"/>
      <c r="BP41" s="17">
        <f t="shared" si="41"/>
        <v>0</v>
      </c>
      <c r="BQ41" s="17">
        <f t="shared" si="42"/>
        <v>0</v>
      </c>
      <c r="BR41" s="17">
        <f t="shared" si="43"/>
        <v>0</v>
      </c>
      <c r="BS41" s="17">
        <f t="shared" si="44"/>
        <v>0</v>
      </c>
      <c r="BT41" s="17">
        <f t="shared" si="45"/>
        <v>0</v>
      </c>
      <c r="BU41" s="17">
        <f t="shared" si="46"/>
        <v>0</v>
      </c>
      <c r="BV41" s="17">
        <f t="shared" si="47"/>
        <v>0</v>
      </c>
      <c r="BW41" s="75" t="s">
        <v>126</v>
      </c>
      <c r="BX41" s="17">
        <f t="shared" si="52"/>
        <v>9370</v>
      </c>
      <c r="BY41" s="17">
        <f t="shared" si="52"/>
        <v>0</v>
      </c>
      <c r="BZ41" s="17">
        <f t="shared" si="52"/>
        <v>0</v>
      </c>
      <c r="CA41" s="17">
        <f t="shared" si="52"/>
        <v>0</v>
      </c>
      <c r="CB41" s="17">
        <f t="shared" si="52"/>
        <v>0</v>
      </c>
      <c r="CC41" s="17">
        <f t="shared" si="52"/>
        <v>0</v>
      </c>
      <c r="CD41" s="17">
        <f t="shared" si="52"/>
        <v>0</v>
      </c>
      <c r="CE41" s="17">
        <f t="shared" si="52"/>
        <v>9370</v>
      </c>
      <c r="CF41" s="17">
        <f t="shared" si="52"/>
        <v>0</v>
      </c>
      <c r="CG41" s="75" t="s">
        <v>126</v>
      </c>
      <c r="CH41" s="17">
        <f t="shared" si="48"/>
        <v>0</v>
      </c>
      <c r="CI41" s="17">
        <f t="shared" si="49"/>
        <v>9370</v>
      </c>
    </row>
    <row r="42" spans="1:87" ht="13.5">
      <c r="A42" s="113" t="s">
        <v>153</v>
      </c>
      <c r="B42" s="114"/>
      <c r="C42" s="114"/>
      <c r="D42" s="17">
        <f aca="true" t="shared" si="53" ref="D42:AI42">SUM(D7:D41)</f>
        <v>11370273</v>
      </c>
      <c r="E42" s="17">
        <f t="shared" si="53"/>
        <v>1403609</v>
      </c>
      <c r="F42" s="17">
        <f t="shared" si="53"/>
        <v>244652</v>
      </c>
      <c r="G42" s="17">
        <f t="shared" si="53"/>
        <v>40414</v>
      </c>
      <c r="H42" s="17">
        <f t="shared" si="53"/>
        <v>58160</v>
      </c>
      <c r="I42" s="17">
        <f t="shared" si="53"/>
        <v>825889</v>
      </c>
      <c r="J42" s="17">
        <f t="shared" si="53"/>
        <v>0</v>
      </c>
      <c r="K42" s="17">
        <f t="shared" si="53"/>
        <v>234494</v>
      </c>
      <c r="L42" s="17">
        <f t="shared" si="53"/>
        <v>9966664</v>
      </c>
      <c r="M42" s="17">
        <f t="shared" si="53"/>
        <v>2852655</v>
      </c>
      <c r="N42" s="17">
        <f t="shared" si="53"/>
        <v>891324</v>
      </c>
      <c r="O42" s="17">
        <f t="shared" si="53"/>
        <v>4828</v>
      </c>
      <c r="P42" s="17">
        <f t="shared" si="53"/>
        <v>3895</v>
      </c>
      <c r="Q42" s="17">
        <f t="shared" si="53"/>
        <v>3900</v>
      </c>
      <c r="R42" s="17">
        <f t="shared" si="53"/>
        <v>757599</v>
      </c>
      <c r="S42" s="17">
        <f t="shared" si="53"/>
        <v>0</v>
      </c>
      <c r="T42" s="17">
        <f t="shared" si="53"/>
        <v>121102</v>
      </c>
      <c r="U42" s="17">
        <f t="shared" si="53"/>
        <v>1961331</v>
      </c>
      <c r="V42" s="17">
        <f t="shared" si="53"/>
        <v>14222928</v>
      </c>
      <c r="W42" s="17">
        <f t="shared" si="53"/>
        <v>2294933</v>
      </c>
      <c r="X42" s="17">
        <f t="shared" si="53"/>
        <v>249480</v>
      </c>
      <c r="Y42" s="17">
        <f t="shared" si="53"/>
        <v>44309</v>
      </c>
      <c r="Z42" s="17">
        <f t="shared" si="53"/>
        <v>62060</v>
      </c>
      <c r="AA42" s="17">
        <f t="shared" si="53"/>
        <v>1583488</v>
      </c>
      <c r="AB42" s="17">
        <f t="shared" si="53"/>
        <v>0</v>
      </c>
      <c r="AC42" s="17">
        <f t="shared" si="53"/>
        <v>355596</v>
      </c>
      <c r="AD42" s="17">
        <f t="shared" si="53"/>
        <v>11927995</v>
      </c>
      <c r="AE42" s="17">
        <f t="shared" si="53"/>
        <v>51407</v>
      </c>
      <c r="AF42" s="17">
        <f t="shared" si="53"/>
        <v>47380</v>
      </c>
      <c r="AG42" s="17">
        <f t="shared" si="53"/>
        <v>4410</v>
      </c>
      <c r="AH42" s="17">
        <f t="shared" si="53"/>
        <v>42970</v>
      </c>
      <c r="AI42" s="17">
        <f t="shared" si="53"/>
        <v>0</v>
      </c>
      <c r="AJ42" s="17">
        <f aca="true" t="shared" si="54" ref="AJ42:BO42">SUM(AJ7:AJ41)</f>
        <v>4027</v>
      </c>
      <c r="AK42" s="17">
        <f t="shared" si="54"/>
        <v>31447</v>
      </c>
      <c r="AL42" s="17">
        <f t="shared" si="54"/>
        <v>7709289</v>
      </c>
      <c r="AM42" s="17">
        <f t="shared" si="54"/>
        <v>3329306</v>
      </c>
      <c r="AN42" s="17">
        <f t="shared" si="54"/>
        <v>1006124</v>
      </c>
      <c r="AO42" s="17">
        <f t="shared" si="54"/>
        <v>679571</v>
      </c>
      <c r="AP42" s="17">
        <f t="shared" si="54"/>
        <v>113756</v>
      </c>
      <c r="AQ42" s="17">
        <f t="shared" si="54"/>
        <v>212797</v>
      </c>
      <c r="AR42" s="17">
        <f t="shared" si="54"/>
        <v>95528</v>
      </c>
      <c r="AS42" s="17">
        <f t="shared" si="54"/>
        <v>2474780</v>
      </c>
      <c r="AT42" s="17">
        <f t="shared" si="54"/>
        <v>803551</v>
      </c>
      <c r="AU42" s="17">
        <f t="shared" si="54"/>
        <v>3478564</v>
      </c>
      <c r="AV42" s="17">
        <f t="shared" si="54"/>
        <v>99566</v>
      </c>
      <c r="AW42" s="17">
        <f t="shared" si="54"/>
        <v>7860262</v>
      </c>
      <c r="AX42" s="17">
        <f t="shared" si="54"/>
        <v>3885</v>
      </c>
      <c r="AY42" s="17">
        <f t="shared" si="54"/>
        <v>3885</v>
      </c>
      <c r="AZ42" s="17">
        <f t="shared" si="54"/>
        <v>3885</v>
      </c>
      <c r="BA42" s="17">
        <f t="shared" si="54"/>
        <v>0</v>
      </c>
      <c r="BB42" s="17">
        <f t="shared" si="54"/>
        <v>0</v>
      </c>
      <c r="BC42" s="17">
        <f t="shared" si="54"/>
        <v>0</v>
      </c>
      <c r="BD42" s="17">
        <f t="shared" si="54"/>
        <v>0</v>
      </c>
      <c r="BE42" s="17">
        <f t="shared" si="54"/>
        <v>1261871</v>
      </c>
      <c r="BF42" s="17">
        <f t="shared" si="54"/>
        <v>559643</v>
      </c>
      <c r="BG42" s="17">
        <f t="shared" si="54"/>
        <v>256549</v>
      </c>
      <c r="BH42" s="17">
        <f t="shared" si="54"/>
        <v>79111</v>
      </c>
      <c r="BI42" s="17">
        <f t="shared" si="54"/>
        <v>175894</v>
      </c>
      <c r="BJ42" s="17">
        <f t="shared" si="54"/>
        <v>1544</v>
      </c>
      <c r="BK42" s="17">
        <f t="shared" si="54"/>
        <v>4211</v>
      </c>
      <c r="BL42" s="17">
        <f t="shared" si="54"/>
        <v>353878</v>
      </c>
      <c r="BM42" s="17">
        <f t="shared" si="54"/>
        <v>87590</v>
      </c>
      <c r="BN42" s="17">
        <f t="shared" si="54"/>
        <v>1520113</v>
      </c>
      <c r="BO42" s="17">
        <f t="shared" si="54"/>
        <v>66786</v>
      </c>
      <c r="BP42" s="17">
        <f aca="true" t="shared" si="55" ref="BP42:CI42">SUM(BP7:BP41)</f>
        <v>1332542</v>
      </c>
      <c r="BQ42" s="17">
        <f t="shared" si="55"/>
        <v>55292</v>
      </c>
      <c r="BR42" s="17">
        <f t="shared" si="55"/>
        <v>51265</v>
      </c>
      <c r="BS42" s="17">
        <f t="shared" si="55"/>
        <v>8295</v>
      </c>
      <c r="BT42" s="17">
        <f t="shared" si="55"/>
        <v>42970</v>
      </c>
      <c r="BU42" s="17">
        <f t="shared" si="55"/>
        <v>0</v>
      </c>
      <c r="BV42" s="17">
        <f t="shared" si="55"/>
        <v>4027</v>
      </c>
      <c r="BW42" s="17">
        <f t="shared" si="55"/>
        <v>0</v>
      </c>
      <c r="BX42" s="17">
        <f t="shared" si="55"/>
        <v>8971160</v>
      </c>
      <c r="BY42" s="17">
        <f t="shared" si="55"/>
        <v>3888949</v>
      </c>
      <c r="BZ42" s="17">
        <f t="shared" si="55"/>
        <v>1262673</v>
      </c>
      <c r="CA42" s="17">
        <f t="shared" si="55"/>
        <v>758682</v>
      </c>
      <c r="CB42" s="17">
        <f t="shared" si="55"/>
        <v>289650</v>
      </c>
      <c r="CC42" s="17">
        <f t="shared" si="55"/>
        <v>214341</v>
      </c>
      <c r="CD42" s="17">
        <f t="shared" si="55"/>
        <v>99739</v>
      </c>
      <c r="CE42" s="17">
        <f t="shared" si="55"/>
        <v>2828658</v>
      </c>
      <c r="CF42" s="17">
        <f t="shared" si="55"/>
        <v>891141</v>
      </c>
      <c r="CG42" s="17">
        <f t="shared" si="55"/>
        <v>0</v>
      </c>
      <c r="CH42" s="17">
        <f t="shared" si="55"/>
        <v>166352</v>
      </c>
      <c r="CI42" s="17">
        <f t="shared" si="55"/>
        <v>9192804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7</v>
      </c>
    </row>
    <row r="2" spans="1:87" s="68" customFormat="1" ht="22.5" customHeight="1">
      <c r="A2" s="128" t="s">
        <v>167</v>
      </c>
      <c r="B2" s="130" t="s">
        <v>127</v>
      </c>
      <c r="C2" s="115" t="s">
        <v>128</v>
      </c>
      <c r="D2" s="2" t="s">
        <v>118</v>
      </c>
      <c r="E2" s="3"/>
      <c r="F2" s="3"/>
      <c r="G2" s="3"/>
      <c r="H2" s="3"/>
      <c r="I2" s="3"/>
      <c r="J2" s="3"/>
      <c r="K2" s="3"/>
      <c r="L2" s="4"/>
      <c r="M2" s="2" t="s">
        <v>173</v>
      </c>
      <c r="N2" s="3"/>
      <c r="O2" s="3"/>
      <c r="P2" s="3"/>
      <c r="Q2" s="3"/>
      <c r="R2" s="3"/>
      <c r="S2" s="3"/>
      <c r="T2" s="3"/>
      <c r="U2" s="4"/>
      <c r="V2" s="2" t="s">
        <v>174</v>
      </c>
      <c r="W2" s="5"/>
      <c r="X2" s="5"/>
      <c r="Y2" s="5"/>
      <c r="Z2" s="5"/>
      <c r="AA2" s="5"/>
      <c r="AB2" s="5"/>
      <c r="AC2" s="5"/>
      <c r="AD2" s="6"/>
      <c r="AE2" s="24" t="s">
        <v>129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168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169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175</v>
      </c>
      <c r="E3" s="60"/>
      <c r="F3" s="60"/>
      <c r="G3" s="60"/>
      <c r="H3" s="60"/>
      <c r="I3" s="60"/>
      <c r="J3" s="60"/>
      <c r="K3" s="61"/>
      <c r="L3" s="62"/>
      <c r="M3" s="8" t="s">
        <v>175</v>
      </c>
      <c r="N3" s="60"/>
      <c r="O3" s="60"/>
      <c r="P3" s="60"/>
      <c r="Q3" s="60"/>
      <c r="R3" s="60"/>
      <c r="S3" s="60"/>
      <c r="T3" s="61"/>
      <c r="U3" s="62"/>
      <c r="V3" s="8" t="s">
        <v>175</v>
      </c>
      <c r="W3" s="60"/>
      <c r="X3" s="60"/>
      <c r="Y3" s="60"/>
      <c r="Z3" s="60"/>
      <c r="AA3" s="60"/>
      <c r="AB3" s="60"/>
      <c r="AC3" s="61"/>
      <c r="AD3" s="62"/>
      <c r="AE3" s="27" t="s">
        <v>130</v>
      </c>
      <c r="AF3" s="25"/>
      <c r="AG3" s="25"/>
      <c r="AH3" s="25"/>
      <c r="AI3" s="25"/>
      <c r="AJ3" s="28"/>
      <c r="AK3" s="117" t="s">
        <v>131</v>
      </c>
      <c r="AL3" s="27" t="s">
        <v>182</v>
      </c>
      <c r="AM3" s="25"/>
      <c r="AN3" s="25"/>
      <c r="AO3" s="25"/>
      <c r="AP3" s="25"/>
      <c r="AQ3" s="25"/>
      <c r="AR3" s="25"/>
      <c r="AS3" s="25"/>
      <c r="AT3" s="28"/>
      <c r="AU3" s="115" t="s">
        <v>132</v>
      </c>
      <c r="AV3" s="115" t="s">
        <v>133</v>
      </c>
      <c r="AW3" s="26" t="s">
        <v>183</v>
      </c>
      <c r="AX3" s="27" t="s">
        <v>134</v>
      </c>
      <c r="AY3" s="25"/>
      <c r="AZ3" s="25"/>
      <c r="BA3" s="25"/>
      <c r="BB3" s="25"/>
      <c r="BC3" s="28"/>
      <c r="BD3" s="117" t="s">
        <v>135</v>
      </c>
      <c r="BE3" s="27" t="s">
        <v>182</v>
      </c>
      <c r="BF3" s="25"/>
      <c r="BG3" s="25"/>
      <c r="BH3" s="25"/>
      <c r="BI3" s="25"/>
      <c r="BJ3" s="25"/>
      <c r="BK3" s="25"/>
      <c r="BL3" s="25"/>
      <c r="BM3" s="28"/>
      <c r="BN3" s="115" t="s">
        <v>132</v>
      </c>
      <c r="BO3" s="115" t="s">
        <v>133</v>
      </c>
      <c r="BP3" s="26" t="s">
        <v>183</v>
      </c>
      <c r="BQ3" s="27" t="s">
        <v>134</v>
      </c>
      <c r="BR3" s="25"/>
      <c r="BS3" s="25"/>
      <c r="BT3" s="25"/>
      <c r="BU3" s="25"/>
      <c r="BV3" s="28"/>
      <c r="BW3" s="117" t="s">
        <v>135</v>
      </c>
      <c r="BX3" s="27" t="s">
        <v>182</v>
      </c>
      <c r="BY3" s="25"/>
      <c r="BZ3" s="25"/>
      <c r="CA3" s="25"/>
      <c r="CB3" s="25"/>
      <c r="CC3" s="25"/>
      <c r="CD3" s="25"/>
      <c r="CE3" s="25"/>
      <c r="CF3" s="28"/>
      <c r="CG3" s="115" t="s">
        <v>132</v>
      </c>
      <c r="CH3" s="115" t="s">
        <v>133</v>
      </c>
      <c r="CI3" s="26" t="s">
        <v>183</v>
      </c>
    </row>
    <row r="4" spans="1:87" s="68" customFormat="1" ht="22.5" customHeight="1">
      <c r="A4" s="116"/>
      <c r="B4" s="131"/>
      <c r="C4" s="116"/>
      <c r="D4" s="7"/>
      <c r="E4" s="8" t="s">
        <v>176</v>
      </c>
      <c r="F4" s="9"/>
      <c r="G4" s="9"/>
      <c r="H4" s="9"/>
      <c r="I4" s="9"/>
      <c r="J4" s="9"/>
      <c r="K4" s="10"/>
      <c r="L4" s="11" t="s">
        <v>119</v>
      </c>
      <c r="M4" s="7"/>
      <c r="N4" s="8" t="s">
        <v>176</v>
      </c>
      <c r="O4" s="9"/>
      <c r="P4" s="9"/>
      <c r="Q4" s="9"/>
      <c r="R4" s="9"/>
      <c r="S4" s="9"/>
      <c r="T4" s="10"/>
      <c r="U4" s="11" t="s">
        <v>119</v>
      </c>
      <c r="V4" s="7"/>
      <c r="W4" s="8" t="s">
        <v>176</v>
      </c>
      <c r="X4" s="9"/>
      <c r="Y4" s="9"/>
      <c r="Z4" s="9"/>
      <c r="AA4" s="9"/>
      <c r="AB4" s="9"/>
      <c r="AC4" s="10"/>
      <c r="AD4" s="11" t="s">
        <v>119</v>
      </c>
      <c r="AE4" s="26" t="s">
        <v>174</v>
      </c>
      <c r="AF4" s="29" t="s">
        <v>184</v>
      </c>
      <c r="AG4" s="30"/>
      <c r="AH4" s="31"/>
      <c r="AI4" s="28"/>
      <c r="AJ4" s="119" t="s">
        <v>55</v>
      </c>
      <c r="AK4" s="118"/>
      <c r="AL4" s="26" t="s">
        <v>174</v>
      </c>
      <c r="AM4" s="115" t="s">
        <v>136</v>
      </c>
      <c r="AN4" s="27" t="s">
        <v>185</v>
      </c>
      <c r="AO4" s="25"/>
      <c r="AP4" s="25"/>
      <c r="AQ4" s="28"/>
      <c r="AR4" s="115" t="s">
        <v>137</v>
      </c>
      <c r="AS4" s="115" t="s">
        <v>138</v>
      </c>
      <c r="AT4" s="115" t="s">
        <v>139</v>
      </c>
      <c r="AU4" s="116"/>
      <c r="AV4" s="116"/>
      <c r="AW4" s="33"/>
      <c r="AX4" s="26" t="s">
        <v>174</v>
      </c>
      <c r="AY4" s="29" t="s">
        <v>184</v>
      </c>
      <c r="AZ4" s="30"/>
      <c r="BA4" s="31"/>
      <c r="BB4" s="28"/>
      <c r="BC4" s="119" t="s">
        <v>55</v>
      </c>
      <c r="BD4" s="118"/>
      <c r="BE4" s="26" t="s">
        <v>174</v>
      </c>
      <c r="BF4" s="115" t="s">
        <v>136</v>
      </c>
      <c r="BG4" s="27" t="s">
        <v>185</v>
      </c>
      <c r="BH4" s="25"/>
      <c r="BI4" s="25"/>
      <c r="BJ4" s="28"/>
      <c r="BK4" s="115" t="s">
        <v>137</v>
      </c>
      <c r="BL4" s="115" t="s">
        <v>138</v>
      </c>
      <c r="BM4" s="115" t="s">
        <v>139</v>
      </c>
      <c r="BN4" s="116"/>
      <c r="BO4" s="116"/>
      <c r="BP4" s="33"/>
      <c r="BQ4" s="26" t="s">
        <v>174</v>
      </c>
      <c r="BR4" s="29" t="s">
        <v>184</v>
      </c>
      <c r="BS4" s="30"/>
      <c r="BT4" s="31"/>
      <c r="BU4" s="28"/>
      <c r="BV4" s="119" t="s">
        <v>55</v>
      </c>
      <c r="BW4" s="118"/>
      <c r="BX4" s="26" t="s">
        <v>174</v>
      </c>
      <c r="BY4" s="115" t="s">
        <v>136</v>
      </c>
      <c r="BZ4" s="27" t="s">
        <v>185</v>
      </c>
      <c r="CA4" s="25"/>
      <c r="CB4" s="25"/>
      <c r="CC4" s="28"/>
      <c r="CD4" s="115" t="s">
        <v>137</v>
      </c>
      <c r="CE4" s="115" t="s">
        <v>138</v>
      </c>
      <c r="CF4" s="115" t="s">
        <v>139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120</v>
      </c>
      <c r="G5" s="12" t="s">
        <v>121</v>
      </c>
      <c r="H5" s="12" t="s">
        <v>122</v>
      </c>
      <c r="I5" s="12" t="s">
        <v>123</v>
      </c>
      <c r="J5" s="12" t="s">
        <v>124</v>
      </c>
      <c r="K5" s="12" t="s">
        <v>125</v>
      </c>
      <c r="L5" s="13"/>
      <c r="M5" s="7"/>
      <c r="N5" s="7"/>
      <c r="O5" s="12" t="s">
        <v>120</v>
      </c>
      <c r="P5" s="12" t="s">
        <v>121</v>
      </c>
      <c r="Q5" s="12" t="s">
        <v>122</v>
      </c>
      <c r="R5" s="12" t="s">
        <v>123</v>
      </c>
      <c r="S5" s="12" t="s">
        <v>124</v>
      </c>
      <c r="T5" s="12" t="s">
        <v>125</v>
      </c>
      <c r="U5" s="13"/>
      <c r="V5" s="7"/>
      <c r="W5" s="7"/>
      <c r="X5" s="12" t="s">
        <v>120</v>
      </c>
      <c r="Y5" s="12" t="s">
        <v>121</v>
      </c>
      <c r="Z5" s="12" t="s">
        <v>122</v>
      </c>
      <c r="AA5" s="12" t="s">
        <v>123</v>
      </c>
      <c r="AB5" s="12" t="s">
        <v>124</v>
      </c>
      <c r="AC5" s="12" t="s">
        <v>125</v>
      </c>
      <c r="AD5" s="13"/>
      <c r="AE5" s="33"/>
      <c r="AF5" s="26" t="s">
        <v>174</v>
      </c>
      <c r="AG5" s="32" t="s">
        <v>140</v>
      </c>
      <c r="AH5" s="32" t="s">
        <v>141</v>
      </c>
      <c r="AI5" s="32" t="s">
        <v>125</v>
      </c>
      <c r="AJ5" s="120"/>
      <c r="AK5" s="118"/>
      <c r="AL5" s="33"/>
      <c r="AM5" s="116"/>
      <c r="AN5" s="26" t="s">
        <v>174</v>
      </c>
      <c r="AO5" s="23" t="s">
        <v>142</v>
      </c>
      <c r="AP5" s="23" t="s">
        <v>143</v>
      </c>
      <c r="AQ5" s="23" t="s">
        <v>144</v>
      </c>
      <c r="AR5" s="116"/>
      <c r="AS5" s="116"/>
      <c r="AT5" s="116"/>
      <c r="AU5" s="116"/>
      <c r="AV5" s="116"/>
      <c r="AW5" s="33"/>
      <c r="AX5" s="33"/>
      <c r="AY5" s="26" t="s">
        <v>174</v>
      </c>
      <c r="AZ5" s="32" t="s">
        <v>140</v>
      </c>
      <c r="BA5" s="32" t="s">
        <v>141</v>
      </c>
      <c r="BB5" s="32" t="s">
        <v>125</v>
      </c>
      <c r="BC5" s="120"/>
      <c r="BD5" s="118"/>
      <c r="BE5" s="33"/>
      <c r="BF5" s="116"/>
      <c r="BG5" s="26" t="s">
        <v>174</v>
      </c>
      <c r="BH5" s="23" t="s">
        <v>142</v>
      </c>
      <c r="BI5" s="23" t="s">
        <v>143</v>
      </c>
      <c r="BJ5" s="23" t="s">
        <v>144</v>
      </c>
      <c r="BK5" s="116"/>
      <c r="BL5" s="116"/>
      <c r="BM5" s="116"/>
      <c r="BN5" s="116"/>
      <c r="BO5" s="116"/>
      <c r="BP5" s="33"/>
      <c r="BQ5" s="33"/>
      <c r="BR5" s="26" t="s">
        <v>174</v>
      </c>
      <c r="BS5" s="32" t="s">
        <v>140</v>
      </c>
      <c r="BT5" s="32" t="s">
        <v>141</v>
      </c>
      <c r="BU5" s="32" t="s">
        <v>125</v>
      </c>
      <c r="BV5" s="120"/>
      <c r="BW5" s="118"/>
      <c r="BX5" s="33"/>
      <c r="BY5" s="116"/>
      <c r="BZ5" s="26" t="s">
        <v>174</v>
      </c>
      <c r="CA5" s="23" t="s">
        <v>142</v>
      </c>
      <c r="CB5" s="23" t="s">
        <v>143</v>
      </c>
      <c r="CC5" s="23" t="s">
        <v>144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177</v>
      </c>
      <c r="E6" s="14" t="s">
        <v>178</v>
      </c>
      <c r="F6" s="15" t="s">
        <v>178</v>
      </c>
      <c r="G6" s="15" t="s">
        <v>178</v>
      </c>
      <c r="H6" s="15" t="s">
        <v>178</v>
      </c>
      <c r="I6" s="15" t="s">
        <v>178</v>
      </c>
      <c r="J6" s="15" t="s">
        <v>178</v>
      </c>
      <c r="K6" s="15" t="s">
        <v>178</v>
      </c>
      <c r="L6" s="16" t="s">
        <v>178</v>
      </c>
      <c r="M6" s="14" t="s">
        <v>178</v>
      </c>
      <c r="N6" s="14" t="s">
        <v>178</v>
      </c>
      <c r="O6" s="15" t="s">
        <v>178</v>
      </c>
      <c r="P6" s="15" t="s">
        <v>178</v>
      </c>
      <c r="Q6" s="15" t="s">
        <v>178</v>
      </c>
      <c r="R6" s="15" t="s">
        <v>178</v>
      </c>
      <c r="S6" s="15" t="s">
        <v>178</v>
      </c>
      <c r="T6" s="15" t="s">
        <v>178</v>
      </c>
      <c r="U6" s="16" t="s">
        <v>178</v>
      </c>
      <c r="V6" s="14" t="s">
        <v>178</v>
      </c>
      <c r="W6" s="14" t="s">
        <v>178</v>
      </c>
      <c r="X6" s="15" t="s">
        <v>178</v>
      </c>
      <c r="Y6" s="15" t="s">
        <v>178</v>
      </c>
      <c r="Z6" s="15" t="s">
        <v>178</v>
      </c>
      <c r="AA6" s="15" t="s">
        <v>178</v>
      </c>
      <c r="AB6" s="15" t="s">
        <v>178</v>
      </c>
      <c r="AC6" s="15" t="s">
        <v>178</v>
      </c>
      <c r="AD6" s="16" t="s">
        <v>178</v>
      </c>
      <c r="AE6" s="34" t="s">
        <v>177</v>
      </c>
      <c r="AF6" s="34" t="s">
        <v>178</v>
      </c>
      <c r="AG6" s="35" t="s">
        <v>178</v>
      </c>
      <c r="AH6" s="35" t="s">
        <v>178</v>
      </c>
      <c r="AI6" s="35" t="s">
        <v>178</v>
      </c>
      <c r="AJ6" s="38" t="s">
        <v>178</v>
      </c>
      <c r="AK6" s="38" t="s">
        <v>178</v>
      </c>
      <c r="AL6" s="34" t="s">
        <v>178</v>
      </c>
      <c r="AM6" s="34" t="s">
        <v>178</v>
      </c>
      <c r="AN6" s="34" t="s">
        <v>178</v>
      </c>
      <c r="AO6" s="39" t="s">
        <v>178</v>
      </c>
      <c r="AP6" s="39" t="s">
        <v>178</v>
      </c>
      <c r="AQ6" s="39" t="s">
        <v>178</v>
      </c>
      <c r="AR6" s="34" t="s">
        <v>178</v>
      </c>
      <c r="AS6" s="34" t="s">
        <v>178</v>
      </c>
      <c r="AT6" s="34" t="s">
        <v>178</v>
      </c>
      <c r="AU6" s="34" t="s">
        <v>178</v>
      </c>
      <c r="AV6" s="34" t="s">
        <v>178</v>
      </c>
      <c r="AW6" s="34" t="s">
        <v>178</v>
      </c>
      <c r="AX6" s="34" t="s">
        <v>177</v>
      </c>
      <c r="AY6" s="34" t="s">
        <v>178</v>
      </c>
      <c r="AZ6" s="35" t="s">
        <v>178</v>
      </c>
      <c r="BA6" s="35" t="s">
        <v>178</v>
      </c>
      <c r="BB6" s="35" t="s">
        <v>178</v>
      </c>
      <c r="BC6" s="38" t="s">
        <v>178</v>
      </c>
      <c r="BD6" s="38" t="s">
        <v>178</v>
      </c>
      <c r="BE6" s="34" t="s">
        <v>178</v>
      </c>
      <c r="BF6" s="34" t="s">
        <v>178</v>
      </c>
      <c r="BG6" s="34" t="s">
        <v>178</v>
      </c>
      <c r="BH6" s="39" t="s">
        <v>178</v>
      </c>
      <c r="BI6" s="39" t="s">
        <v>178</v>
      </c>
      <c r="BJ6" s="39" t="s">
        <v>178</v>
      </c>
      <c r="BK6" s="34" t="s">
        <v>178</v>
      </c>
      <c r="BL6" s="34" t="s">
        <v>178</v>
      </c>
      <c r="BM6" s="34" t="s">
        <v>178</v>
      </c>
      <c r="BN6" s="34" t="s">
        <v>178</v>
      </c>
      <c r="BO6" s="34" t="s">
        <v>178</v>
      </c>
      <c r="BP6" s="34" t="s">
        <v>178</v>
      </c>
      <c r="BQ6" s="34" t="s">
        <v>177</v>
      </c>
      <c r="BR6" s="34" t="s">
        <v>178</v>
      </c>
      <c r="BS6" s="35" t="s">
        <v>178</v>
      </c>
      <c r="BT6" s="35" t="s">
        <v>178</v>
      </c>
      <c r="BU6" s="35" t="s">
        <v>178</v>
      </c>
      <c r="BV6" s="38" t="s">
        <v>178</v>
      </c>
      <c r="BW6" s="38" t="s">
        <v>178</v>
      </c>
      <c r="BX6" s="34" t="s">
        <v>178</v>
      </c>
      <c r="BY6" s="34" t="s">
        <v>178</v>
      </c>
      <c r="BZ6" s="34" t="s">
        <v>178</v>
      </c>
      <c r="CA6" s="39" t="s">
        <v>178</v>
      </c>
      <c r="CB6" s="39" t="s">
        <v>178</v>
      </c>
      <c r="CC6" s="39" t="s">
        <v>178</v>
      </c>
      <c r="CD6" s="34" t="s">
        <v>178</v>
      </c>
      <c r="CE6" s="34" t="s">
        <v>178</v>
      </c>
      <c r="CF6" s="34" t="s">
        <v>178</v>
      </c>
      <c r="CG6" s="34" t="s">
        <v>178</v>
      </c>
      <c r="CH6" s="34" t="s">
        <v>178</v>
      </c>
      <c r="CI6" s="34" t="s">
        <v>178</v>
      </c>
    </row>
    <row r="7" spans="1:87" ht="13.5">
      <c r="A7" s="74" t="s">
        <v>201</v>
      </c>
      <c r="B7" s="74" t="s">
        <v>95</v>
      </c>
      <c r="C7" s="101" t="s">
        <v>96</v>
      </c>
      <c r="D7" s="17">
        <f aca="true" t="shared" si="0" ref="D7:D17">E7+L7</f>
        <v>203750</v>
      </c>
      <c r="E7" s="17">
        <f aca="true" t="shared" si="1" ref="E7:E18">F7+G7+H7+I7+K7</f>
        <v>21929</v>
      </c>
      <c r="F7" s="17"/>
      <c r="G7" s="17"/>
      <c r="H7" s="17"/>
      <c r="I7" s="17">
        <v>21929</v>
      </c>
      <c r="J7" s="17">
        <v>45475</v>
      </c>
      <c r="K7" s="17"/>
      <c r="L7" s="17">
        <v>181821</v>
      </c>
      <c r="M7" s="17">
        <f aca="true" t="shared" si="2" ref="M7:M17">N7+U7</f>
        <v>757</v>
      </c>
      <c r="N7" s="17">
        <f aca="true" t="shared" si="3" ref="N7:N18">O7+P7+Q7+R7+T7</f>
        <v>0</v>
      </c>
      <c r="O7" s="17"/>
      <c r="P7" s="17"/>
      <c r="Q7" s="17"/>
      <c r="R7" s="17"/>
      <c r="S7" s="17">
        <v>6385</v>
      </c>
      <c r="T7" s="17"/>
      <c r="U7" s="17">
        <v>757</v>
      </c>
      <c r="V7" s="17">
        <f aca="true" t="shared" si="4" ref="V7:V17">D7+M7</f>
        <v>204507</v>
      </c>
      <c r="W7" s="17">
        <f aca="true" t="shared" si="5" ref="W7:W17">E7+N7</f>
        <v>21929</v>
      </c>
      <c r="X7" s="17">
        <f aca="true" t="shared" si="6" ref="X7:X17">F7+O7</f>
        <v>0</v>
      </c>
      <c r="Y7" s="17">
        <f aca="true" t="shared" si="7" ref="Y7:Y17">G7+P7</f>
        <v>0</v>
      </c>
      <c r="Z7" s="17">
        <f aca="true" t="shared" si="8" ref="Z7:Z17">H7+Q7</f>
        <v>0</v>
      </c>
      <c r="AA7" s="17">
        <f aca="true" t="shared" si="9" ref="AA7:AB17">I7+R7</f>
        <v>21929</v>
      </c>
      <c r="AB7" s="17">
        <f t="shared" si="9"/>
        <v>51860</v>
      </c>
      <c r="AC7" s="17">
        <f aca="true" t="shared" si="10" ref="AC7:AC17">K7+T7</f>
        <v>0</v>
      </c>
      <c r="AD7" s="17">
        <f aca="true" t="shared" si="11" ref="AD7:AD17">L7+U7</f>
        <v>182578</v>
      </c>
      <c r="AE7" s="17">
        <f aca="true" t="shared" si="12" ref="AE7:AE17">AF7+AJ7</f>
        <v>13176</v>
      </c>
      <c r="AF7" s="17">
        <f aca="true" t="shared" si="13" ref="AF7:AF17">SUM(AG7:AI7)</f>
        <v>12441</v>
      </c>
      <c r="AG7" s="17"/>
      <c r="AH7" s="17"/>
      <c r="AI7" s="17">
        <v>12441</v>
      </c>
      <c r="AJ7" s="17">
        <v>735</v>
      </c>
      <c r="AK7" s="75" t="s">
        <v>171</v>
      </c>
      <c r="AL7" s="17">
        <f aca="true" t="shared" si="14" ref="AL7:AL17">AM7+AN7+AR7+AS7+AT7</f>
        <v>85638</v>
      </c>
      <c r="AM7" s="17">
        <v>16056</v>
      </c>
      <c r="AN7" s="75">
        <f aca="true" t="shared" si="15" ref="AN7:AN17">SUM(AO7:AQ7)</f>
        <v>13491</v>
      </c>
      <c r="AO7" s="17">
        <v>10356</v>
      </c>
      <c r="AP7" s="17"/>
      <c r="AQ7" s="17">
        <v>3135</v>
      </c>
      <c r="AR7" s="17"/>
      <c r="AS7" s="17">
        <v>48862</v>
      </c>
      <c r="AT7" s="17">
        <v>7229</v>
      </c>
      <c r="AU7" s="75" t="s">
        <v>171</v>
      </c>
      <c r="AV7" s="17">
        <v>150411</v>
      </c>
      <c r="AW7" s="17">
        <f aca="true" t="shared" si="16" ref="AW7:AW17">AE7+AL7+AV7</f>
        <v>249225</v>
      </c>
      <c r="AX7" s="17">
        <f aca="true" t="shared" si="17" ref="AX7:AX17">AY7+BC7</f>
        <v>0</v>
      </c>
      <c r="AY7" s="17">
        <f aca="true" t="shared" si="18" ref="AY7:AY17">SUM(AZ7:BB7)</f>
        <v>0</v>
      </c>
      <c r="AZ7" s="17"/>
      <c r="BA7" s="17"/>
      <c r="BB7" s="17"/>
      <c r="BC7" s="17"/>
      <c r="BD7" s="75" t="s">
        <v>171</v>
      </c>
      <c r="BE7" s="17">
        <f aca="true" t="shared" si="19" ref="BE7:BE17">BF7+BG7+BK7+BL7+BM7</f>
        <v>6215</v>
      </c>
      <c r="BF7" s="17"/>
      <c r="BG7" s="75">
        <f aca="true" t="shared" si="20" ref="BG7:BG17">SUM(BH7:BJ7)</f>
        <v>0</v>
      </c>
      <c r="BH7" s="17"/>
      <c r="BI7" s="17"/>
      <c r="BJ7" s="17"/>
      <c r="BK7" s="17"/>
      <c r="BL7" s="17">
        <v>2089</v>
      </c>
      <c r="BM7" s="17">
        <v>4126</v>
      </c>
      <c r="BN7" s="75" t="s">
        <v>171</v>
      </c>
      <c r="BO7" s="17">
        <v>927</v>
      </c>
      <c r="BP7" s="17">
        <f aca="true" t="shared" si="21" ref="BP7:BP17">AX7+BE7+BO7</f>
        <v>7142</v>
      </c>
      <c r="BQ7" s="17">
        <f aca="true" t="shared" si="22" ref="BQ7:BQ17">AE7+AX7</f>
        <v>13176</v>
      </c>
      <c r="BR7" s="17">
        <f aca="true" t="shared" si="23" ref="BR7:BR17">AF7+AY7</f>
        <v>12441</v>
      </c>
      <c r="BS7" s="17">
        <f aca="true" t="shared" si="24" ref="BS7:BS17">AG7+AZ7</f>
        <v>0</v>
      </c>
      <c r="BT7" s="17">
        <f aca="true" t="shared" si="25" ref="BT7:BT17">AH7+BA7</f>
        <v>0</v>
      </c>
      <c r="BU7" s="17">
        <f aca="true" t="shared" si="26" ref="BU7:BU17">AI7+BB7</f>
        <v>12441</v>
      </c>
      <c r="BV7" s="17">
        <f aca="true" t="shared" si="27" ref="BV7:BV17">AJ7+BC7</f>
        <v>735</v>
      </c>
      <c r="BW7" s="75" t="s">
        <v>126</v>
      </c>
      <c r="BX7" s="17">
        <f aca="true" t="shared" si="28" ref="BX7:BX17">AL7+BE7</f>
        <v>91853</v>
      </c>
      <c r="BY7" s="17">
        <f aca="true" t="shared" si="29" ref="BY7:BY17">AM7+BF7</f>
        <v>16056</v>
      </c>
      <c r="BZ7" s="17">
        <f aca="true" t="shared" si="30" ref="BZ7:BZ17">AN7+BG7</f>
        <v>13491</v>
      </c>
      <c r="CA7" s="17">
        <f aca="true" t="shared" si="31" ref="CA7:CA17">AO7+BH7</f>
        <v>10356</v>
      </c>
      <c r="CB7" s="17">
        <f aca="true" t="shared" si="32" ref="CB7:CB17">AP7+BI7</f>
        <v>0</v>
      </c>
      <c r="CC7" s="17">
        <f aca="true" t="shared" si="33" ref="CC7:CC17">AQ7+BJ7</f>
        <v>3135</v>
      </c>
      <c r="CD7" s="17">
        <f aca="true" t="shared" si="34" ref="CD7:CD17">AR7+BK7</f>
        <v>0</v>
      </c>
      <c r="CE7" s="17">
        <f aca="true" t="shared" si="35" ref="CE7:CE17">AS7+BL7</f>
        <v>50951</v>
      </c>
      <c r="CF7" s="17">
        <f aca="true" t="shared" si="36" ref="CF7:CF17">AT7+BM7</f>
        <v>11355</v>
      </c>
      <c r="CG7" s="75" t="s">
        <v>126</v>
      </c>
      <c r="CH7" s="17">
        <f aca="true" t="shared" si="37" ref="CH7:CH17">AV7+BO7</f>
        <v>151338</v>
      </c>
      <c r="CI7" s="17">
        <f aca="true" t="shared" si="38" ref="CI7:CI17">AW7+BP7</f>
        <v>256367</v>
      </c>
    </row>
    <row r="8" spans="1:87" ht="13.5">
      <c r="A8" s="74" t="s">
        <v>201</v>
      </c>
      <c r="B8" s="74" t="s">
        <v>97</v>
      </c>
      <c r="C8" s="101" t="s">
        <v>98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15</v>
      </c>
      <c r="N8" s="17">
        <f t="shared" si="3"/>
        <v>0</v>
      </c>
      <c r="O8" s="17"/>
      <c r="P8" s="17"/>
      <c r="Q8" s="17"/>
      <c r="R8" s="17"/>
      <c r="S8" s="17">
        <v>103291</v>
      </c>
      <c r="T8" s="17"/>
      <c r="U8" s="17">
        <v>15</v>
      </c>
      <c r="V8" s="17">
        <f t="shared" si="4"/>
        <v>15</v>
      </c>
      <c r="W8" s="17">
        <f t="shared" si="5"/>
        <v>0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0</v>
      </c>
      <c r="AB8" s="17">
        <f t="shared" si="9"/>
        <v>103291</v>
      </c>
      <c r="AC8" s="17">
        <f t="shared" si="10"/>
        <v>0</v>
      </c>
      <c r="AD8" s="17">
        <f t="shared" si="11"/>
        <v>15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 t="s">
        <v>171</v>
      </c>
      <c r="AL8" s="17">
        <f t="shared" si="14"/>
        <v>0</v>
      </c>
      <c r="AM8" s="17"/>
      <c r="AN8" s="75">
        <f t="shared" si="15"/>
        <v>0</v>
      </c>
      <c r="AO8" s="17"/>
      <c r="AP8" s="17"/>
      <c r="AQ8" s="17"/>
      <c r="AR8" s="17"/>
      <c r="AS8" s="17"/>
      <c r="AT8" s="17"/>
      <c r="AU8" s="75" t="s">
        <v>171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171</v>
      </c>
      <c r="BE8" s="17">
        <f t="shared" si="19"/>
        <v>102987</v>
      </c>
      <c r="BF8" s="17">
        <v>32676</v>
      </c>
      <c r="BG8" s="75">
        <f t="shared" si="20"/>
        <v>70311</v>
      </c>
      <c r="BH8" s="17"/>
      <c r="BI8" s="17">
        <v>70311</v>
      </c>
      <c r="BJ8" s="17"/>
      <c r="BK8" s="17"/>
      <c r="BL8" s="17"/>
      <c r="BM8" s="17"/>
      <c r="BN8" s="75" t="s">
        <v>171</v>
      </c>
      <c r="BO8" s="17">
        <v>319</v>
      </c>
      <c r="BP8" s="17">
        <f t="shared" si="21"/>
        <v>103306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126</v>
      </c>
      <c r="BX8" s="17">
        <f t="shared" si="28"/>
        <v>102987</v>
      </c>
      <c r="BY8" s="17">
        <f t="shared" si="29"/>
        <v>32676</v>
      </c>
      <c r="BZ8" s="17">
        <f t="shared" si="30"/>
        <v>70311</v>
      </c>
      <c r="CA8" s="17">
        <f t="shared" si="31"/>
        <v>0</v>
      </c>
      <c r="CB8" s="17">
        <f t="shared" si="32"/>
        <v>70311</v>
      </c>
      <c r="CC8" s="17">
        <f t="shared" si="33"/>
        <v>0</v>
      </c>
      <c r="CD8" s="17">
        <f t="shared" si="34"/>
        <v>0</v>
      </c>
      <c r="CE8" s="17">
        <f t="shared" si="35"/>
        <v>0</v>
      </c>
      <c r="CF8" s="17">
        <f t="shared" si="36"/>
        <v>0</v>
      </c>
      <c r="CG8" s="75" t="s">
        <v>126</v>
      </c>
      <c r="CH8" s="17">
        <f t="shared" si="37"/>
        <v>319</v>
      </c>
      <c r="CI8" s="17">
        <f t="shared" si="38"/>
        <v>103306</v>
      </c>
    </row>
    <row r="9" spans="1:87" ht="13.5">
      <c r="A9" s="74" t="s">
        <v>201</v>
      </c>
      <c r="B9" s="74" t="s">
        <v>99</v>
      </c>
      <c r="C9" s="101" t="s">
        <v>100</v>
      </c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>
        <v>0</v>
      </c>
      <c r="K9" s="17"/>
      <c r="L9" s="17"/>
      <c r="M9" s="17">
        <f t="shared" si="2"/>
        <v>233795</v>
      </c>
      <c r="N9" s="17">
        <f t="shared" si="3"/>
        <v>163136</v>
      </c>
      <c r="O9" s="17"/>
      <c r="P9" s="17"/>
      <c r="Q9" s="17"/>
      <c r="R9" s="17">
        <v>163136</v>
      </c>
      <c r="S9" s="17">
        <v>0</v>
      </c>
      <c r="T9" s="17"/>
      <c r="U9" s="17">
        <v>70659</v>
      </c>
      <c r="V9" s="17">
        <f t="shared" si="4"/>
        <v>233795</v>
      </c>
      <c r="W9" s="17">
        <f t="shared" si="5"/>
        <v>163136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163136</v>
      </c>
      <c r="AB9" s="17">
        <f t="shared" si="9"/>
        <v>0</v>
      </c>
      <c r="AC9" s="17">
        <f t="shared" si="10"/>
        <v>0</v>
      </c>
      <c r="AD9" s="17">
        <f t="shared" si="11"/>
        <v>70659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 t="s">
        <v>171</v>
      </c>
      <c r="AL9" s="17">
        <f t="shared" si="14"/>
        <v>0</v>
      </c>
      <c r="AM9" s="17"/>
      <c r="AN9" s="75">
        <f t="shared" si="15"/>
        <v>0</v>
      </c>
      <c r="AO9" s="17"/>
      <c r="AP9" s="17"/>
      <c r="AQ9" s="17"/>
      <c r="AR9" s="17"/>
      <c r="AS9" s="17"/>
      <c r="AT9" s="17"/>
      <c r="AU9" s="75" t="s">
        <v>171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171</v>
      </c>
      <c r="BE9" s="17">
        <f t="shared" si="19"/>
        <v>233795</v>
      </c>
      <c r="BF9" s="17">
        <v>37907</v>
      </c>
      <c r="BG9" s="75">
        <f t="shared" si="20"/>
        <v>172262</v>
      </c>
      <c r="BH9" s="17">
        <v>86235</v>
      </c>
      <c r="BI9" s="17">
        <v>86027</v>
      </c>
      <c r="BJ9" s="17"/>
      <c r="BK9" s="17">
        <v>3038</v>
      </c>
      <c r="BL9" s="17">
        <v>20588</v>
      </c>
      <c r="BM9" s="17"/>
      <c r="BN9" s="75" t="s">
        <v>171</v>
      </c>
      <c r="BO9" s="17"/>
      <c r="BP9" s="17">
        <f t="shared" si="21"/>
        <v>233795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126</v>
      </c>
      <c r="BX9" s="17">
        <f t="shared" si="28"/>
        <v>233795</v>
      </c>
      <c r="BY9" s="17">
        <f t="shared" si="29"/>
        <v>37907</v>
      </c>
      <c r="BZ9" s="17">
        <f t="shared" si="30"/>
        <v>172262</v>
      </c>
      <c r="CA9" s="17">
        <f t="shared" si="31"/>
        <v>86235</v>
      </c>
      <c r="CB9" s="17">
        <f t="shared" si="32"/>
        <v>86027</v>
      </c>
      <c r="CC9" s="17">
        <f t="shared" si="33"/>
        <v>0</v>
      </c>
      <c r="CD9" s="17">
        <f t="shared" si="34"/>
        <v>3038</v>
      </c>
      <c r="CE9" s="17">
        <f t="shared" si="35"/>
        <v>20588</v>
      </c>
      <c r="CF9" s="17">
        <f t="shared" si="36"/>
        <v>0</v>
      </c>
      <c r="CG9" s="75" t="s">
        <v>126</v>
      </c>
      <c r="CH9" s="17">
        <f t="shared" si="37"/>
        <v>0</v>
      </c>
      <c r="CI9" s="17">
        <f t="shared" si="38"/>
        <v>233795</v>
      </c>
    </row>
    <row r="10" spans="1:87" ht="13.5">
      <c r="A10" s="74" t="s">
        <v>201</v>
      </c>
      <c r="B10" s="74" t="s">
        <v>101</v>
      </c>
      <c r="C10" s="101" t="s">
        <v>102</v>
      </c>
      <c r="D10" s="17">
        <f t="shared" si="0"/>
        <v>0</v>
      </c>
      <c r="E10" s="17">
        <f t="shared" si="1"/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f t="shared" si="2"/>
        <v>218354</v>
      </c>
      <c r="N10" s="17">
        <f t="shared" si="3"/>
        <v>218354</v>
      </c>
      <c r="O10" s="17">
        <v>0</v>
      </c>
      <c r="P10" s="17">
        <v>0</v>
      </c>
      <c r="Q10" s="17">
        <v>0</v>
      </c>
      <c r="R10" s="17">
        <v>189500</v>
      </c>
      <c r="S10" s="17">
        <v>51935</v>
      </c>
      <c r="T10" s="17">
        <v>28854</v>
      </c>
      <c r="U10" s="17"/>
      <c r="V10" s="17">
        <f t="shared" si="4"/>
        <v>218354</v>
      </c>
      <c r="W10" s="17">
        <f t="shared" si="5"/>
        <v>218354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189500</v>
      </c>
      <c r="AB10" s="17">
        <f t="shared" si="9"/>
        <v>51935</v>
      </c>
      <c r="AC10" s="17">
        <f t="shared" si="10"/>
        <v>28854</v>
      </c>
      <c r="AD10" s="17">
        <f t="shared" si="11"/>
        <v>0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 t="s">
        <v>171</v>
      </c>
      <c r="AL10" s="17">
        <f t="shared" si="14"/>
        <v>0</v>
      </c>
      <c r="AM10" s="17">
        <v>0</v>
      </c>
      <c r="AN10" s="75">
        <f t="shared" si="15"/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75" t="s">
        <v>171</v>
      </c>
      <c r="AV10" s="17">
        <v>0</v>
      </c>
      <c r="AW10" s="17">
        <f t="shared" si="16"/>
        <v>0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171</v>
      </c>
      <c r="BE10" s="17">
        <f t="shared" si="19"/>
        <v>270289</v>
      </c>
      <c r="BF10" s="17">
        <v>89268</v>
      </c>
      <c r="BG10" s="75">
        <f t="shared" si="20"/>
        <v>51483</v>
      </c>
      <c r="BH10" s="17">
        <v>0</v>
      </c>
      <c r="BI10" s="17">
        <v>51483</v>
      </c>
      <c r="BJ10" s="17">
        <v>0</v>
      </c>
      <c r="BK10" s="17">
        <v>0</v>
      </c>
      <c r="BL10" s="17">
        <v>129538</v>
      </c>
      <c r="BM10" s="17">
        <v>0</v>
      </c>
      <c r="BN10" s="75" t="s">
        <v>171</v>
      </c>
      <c r="BO10" s="17"/>
      <c r="BP10" s="17">
        <f t="shared" si="21"/>
        <v>270289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126</v>
      </c>
      <c r="BX10" s="17">
        <f t="shared" si="28"/>
        <v>270289</v>
      </c>
      <c r="BY10" s="17">
        <f t="shared" si="29"/>
        <v>89268</v>
      </c>
      <c r="BZ10" s="17">
        <f t="shared" si="30"/>
        <v>51483</v>
      </c>
      <c r="CA10" s="17">
        <f t="shared" si="31"/>
        <v>0</v>
      </c>
      <c r="CB10" s="17">
        <f t="shared" si="32"/>
        <v>51483</v>
      </c>
      <c r="CC10" s="17">
        <f t="shared" si="33"/>
        <v>0</v>
      </c>
      <c r="CD10" s="17">
        <f t="shared" si="34"/>
        <v>0</v>
      </c>
      <c r="CE10" s="17">
        <f t="shared" si="35"/>
        <v>129538</v>
      </c>
      <c r="CF10" s="17">
        <f t="shared" si="36"/>
        <v>0</v>
      </c>
      <c r="CG10" s="75" t="s">
        <v>126</v>
      </c>
      <c r="CH10" s="17">
        <f t="shared" si="37"/>
        <v>0</v>
      </c>
      <c r="CI10" s="17">
        <f t="shared" si="38"/>
        <v>270289</v>
      </c>
    </row>
    <row r="11" spans="1:87" ht="13.5">
      <c r="A11" s="74" t="s">
        <v>201</v>
      </c>
      <c r="B11" s="74" t="s">
        <v>103</v>
      </c>
      <c r="C11" s="101" t="s">
        <v>152</v>
      </c>
      <c r="D11" s="17">
        <f t="shared" si="0"/>
        <v>0</v>
      </c>
      <c r="E11" s="17">
        <f t="shared" si="1"/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2"/>
        <v>0</v>
      </c>
      <c r="N11" s="17">
        <f t="shared" si="3"/>
        <v>0</v>
      </c>
      <c r="O11" s="17">
        <v>0</v>
      </c>
      <c r="P11" s="17">
        <v>0</v>
      </c>
      <c r="Q11" s="17">
        <v>0</v>
      </c>
      <c r="R11" s="17">
        <v>0</v>
      </c>
      <c r="S11" s="17">
        <v>144309</v>
      </c>
      <c r="T11" s="17">
        <v>0</v>
      </c>
      <c r="U11" s="17">
        <v>0</v>
      </c>
      <c r="V11" s="17">
        <f t="shared" si="4"/>
        <v>0</v>
      </c>
      <c r="W11" s="17">
        <f t="shared" si="5"/>
        <v>0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0</v>
      </c>
      <c r="AB11" s="17">
        <f t="shared" si="9"/>
        <v>144309</v>
      </c>
      <c r="AC11" s="17">
        <f t="shared" si="10"/>
        <v>0</v>
      </c>
      <c r="AD11" s="17">
        <f t="shared" si="11"/>
        <v>0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5" t="s">
        <v>171</v>
      </c>
      <c r="AL11" s="17">
        <f t="shared" si="14"/>
        <v>0</v>
      </c>
      <c r="AM11" s="17">
        <v>0</v>
      </c>
      <c r="AN11" s="75">
        <f t="shared" si="15"/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75" t="s">
        <v>171</v>
      </c>
      <c r="AV11" s="17">
        <v>0</v>
      </c>
      <c r="AW11" s="17">
        <f t="shared" si="16"/>
        <v>0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5" t="s">
        <v>171</v>
      </c>
      <c r="BE11" s="17">
        <f t="shared" si="19"/>
        <v>144309</v>
      </c>
      <c r="BF11" s="17">
        <v>13454</v>
      </c>
      <c r="BG11" s="75">
        <f t="shared" si="20"/>
        <v>89905</v>
      </c>
      <c r="BH11" s="17">
        <v>0</v>
      </c>
      <c r="BI11" s="17">
        <v>89905</v>
      </c>
      <c r="BJ11" s="17">
        <v>0</v>
      </c>
      <c r="BK11" s="17">
        <v>0</v>
      </c>
      <c r="BL11" s="17">
        <v>40950</v>
      </c>
      <c r="BM11" s="17"/>
      <c r="BN11" s="75" t="s">
        <v>171</v>
      </c>
      <c r="BO11" s="17"/>
      <c r="BP11" s="17">
        <f t="shared" si="21"/>
        <v>144309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126</v>
      </c>
      <c r="BX11" s="17">
        <f t="shared" si="28"/>
        <v>144309</v>
      </c>
      <c r="BY11" s="17">
        <f t="shared" si="29"/>
        <v>13454</v>
      </c>
      <c r="BZ11" s="17">
        <f t="shared" si="30"/>
        <v>89905</v>
      </c>
      <c r="CA11" s="17">
        <f t="shared" si="31"/>
        <v>0</v>
      </c>
      <c r="CB11" s="17">
        <f t="shared" si="32"/>
        <v>89905</v>
      </c>
      <c r="CC11" s="17">
        <f t="shared" si="33"/>
        <v>0</v>
      </c>
      <c r="CD11" s="17">
        <f t="shared" si="34"/>
        <v>0</v>
      </c>
      <c r="CE11" s="17">
        <f t="shared" si="35"/>
        <v>40950</v>
      </c>
      <c r="CF11" s="17">
        <f t="shared" si="36"/>
        <v>0</v>
      </c>
      <c r="CG11" s="75" t="s">
        <v>126</v>
      </c>
      <c r="CH11" s="17">
        <f t="shared" si="37"/>
        <v>0</v>
      </c>
      <c r="CI11" s="17">
        <f t="shared" si="38"/>
        <v>144309</v>
      </c>
    </row>
    <row r="12" spans="1:87" ht="13.5">
      <c r="A12" s="74" t="s">
        <v>201</v>
      </c>
      <c r="B12" s="74" t="s">
        <v>105</v>
      </c>
      <c r="C12" s="101" t="s">
        <v>186</v>
      </c>
      <c r="D12" s="17">
        <f t="shared" si="0"/>
        <v>123650</v>
      </c>
      <c r="E12" s="17">
        <f t="shared" si="1"/>
        <v>123650</v>
      </c>
      <c r="F12" s="17">
        <v>1953</v>
      </c>
      <c r="G12" s="17">
        <v>0</v>
      </c>
      <c r="H12" s="17">
        <v>0</v>
      </c>
      <c r="I12" s="17">
        <v>121697</v>
      </c>
      <c r="J12" s="17">
        <v>458551</v>
      </c>
      <c r="K12" s="17">
        <v>0</v>
      </c>
      <c r="L12" s="17">
        <v>0</v>
      </c>
      <c r="M12" s="17">
        <f t="shared" si="2"/>
        <v>0</v>
      </c>
      <c r="N12" s="17">
        <f t="shared" si="3"/>
        <v>0</v>
      </c>
      <c r="O12" s="17"/>
      <c r="P12" s="17"/>
      <c r="Q12" s="17"/>
      <c r="R12" s="17"/>
      <c r="S12" s="17">
        <v>0</v>
      </c>
      <c r="T12" s="17"/>
      <c r="U12" s="17"/>
      <c r="V12" s="17">
        <f t="shared" si="4"/>
        <v>123650</v>
      </c>
      <c r="W12" s="17">
        <f t="shared" si="5"/>
        <v>123650</v>
      </c>
      <c r="X12" s="17">
        <f t="shared" si="6"/>
        <v>1953</v>
      </c>
      <c r="Y12" s="17">
        <f t="shared" si="7"/>
        <v>0</v>
      </c>
      <c r="Z12" s="17">
        <f t="shared" si="8"/>
        <v>0</v>
      </c>
      <c r="AA12" s="17">
        <f t="shared" si="9"/>
        <v>121697</v>
      </c>
      <c r="AB12" s="17">
        <f t="shared" si="9"/>
        <v>458551</v>
      </c>
      <c r="AC12" s="17">
        <f t="shared" si="10"/>
        <v>0</v>
      </c>
      <c r="AD12" s="17">
        <f t="shared" si="11"/>
        <v>0</v>
      </c>
      <c r="AE12" s="17">
        <f t="shared" si="12"/>
        <v>7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7</v>
      </c>
      <c r="AK12" s="75" t="s">
        <v>171</v>
      </c>
      <c r="AL12" s="17">
        <f t="shared" si="14"/>
        <v>582194</v>
      </c>
      <c r="AM12" s="17">
        <v>31230</v>
      </c>
      <c r="AN12" s="75">
        <f t="shared" si="15"/>
        <v>406004</v>
      </c>
      <c r="AO12" s="17">
        <v>0</v>
      </c>
      <c r="AP12" s="17">
        <v>396858</v>
      </c>
      <c r="AQ12" s="17">
        <v>9146</v>
      </c>
      <c r="AR12" s="17">
        <v>0</v>
      </c>
      <c r="AS12" s="17">
        <v>144960</v>
      </c>
      <c r="AT12" s="17">
        <v>0</v>
      </c>
      <c r="AU12" s="75" t="s">
        <v>171</v>
      </c>
      <c r="AV12" s="17">
        <v>0</v>
      </c>
      <c r="AW12" s="17">
        <f t="shared" si="16"/>
        <v>582201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171</v>
      </c>
      <c r="BE12" s="17">
        <f t="shared" si="19"/>
        <v>0</v>
      </c>
      <c r="BF12" s="17">
        <v>0</v>
      </c>
      <c r="BG12" s="75">
        <f t="shared" si="20"/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75" t="s">
        <v>171</v>
      </c>
      <c r="BO12" s="17">
        <v>0</v>
      </c>
      <c r="BP12" s="17">
        <f t="shared" si="21"/>
        <v>0</v>
      </c>
      <c r="BQ12" s="17">
        <f t="shared" si="22"/>
        <v>7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7</v>
      </c>
      <c r="BW12" s="75" t="s">
        <v>126</v>
      </c>
      <c r="BX12" s="17">
        <f t="shared" si="28"/>
        <v>582194</v>
      </c>
      <c r="BY12" s="17">
        <f t="shared" si="29"/>
        <v>31230</v>
      </c>
      <c r="BZ12" s="17">
        <f t="shared" si="30"/>
        <v>406004</v>
      </c>
      <c r="CA12" s="17">
        <f t="shared" si="31"/>
        <v>0</v>
      </c>
      <c r="CB12" s="17">
        <f t="shared" si="32"/>
        <v>396858</v>
      </c>
      <c r="CC12" s="17">
        <f t="shared" si="33"/>
        <v>9146</v>
      </c>
      <c r="CD12" s="17">
        <f t="shared" si="34"/>
        <v>0</v>
      </c>
      <c r="CE12" s="17">
        <f t="shared" si="35"/>
        <v>144960</v>
      </c>
      <c r="CF12" s="17">
        <f t="shared" si="36"/>
        <v>0</v>
      </c>
      <c r="CG12" s="75" t="s">
        <v>126</v>
      </c>
      <c r="CH12" s="17">
        <f t="shared" si="37"/>
        <v>0</v>
      </c>
      <c r="CI12" s="17">
        <f t="shared" si="38"/>
        <v>582201</v>
      </c>
    </row>
    <row r="13" spans="1:87" ht="13.5">
      <c r="A13" s="74" t="s">
        <v>201</v>
      </c>
      <c r="B13" s="74" t="s">
        <v>106</v>
      </c>
      <c r="C13" s="101" t="s">
        <v>107</v>
      </c>
      <c r="D13" s="17">
        <f t="shared" si="0"/>
        <v>10204</v>
      </c>
      <c r="E13" s="17">
        <f t="shared" si="1"/>
        <v>10204</v>
      </c>
      <c r="F13" s="17"/>
      <c r="G13" s="17"/>
      <c r="H13" s="17"/>
      <c r="I13" s="17"/>
      <c r="J13" s="17">
        <v>172691</v>
      </c>
      <c r="K13" s="17">
        <v>10204</v>
      </c>
      <c r="L13" s="17"/>
      <c r="M13" s="17">
        <f t="shared" si="2"/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10204</v>
      </c>
      <c r="W13" s="17">
        <f t="shared" si="5"/>
        <v>10204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0</v>
      </c>
      <c r="AB13" s="17">
        <f t="shared" si="9"/>
        <v>172691</v>
      </c>
      <c r="AC13" s="17">
        <f t="shared" si="10"/>
        <v>10204</v>
      </c>
      <c r="AD13" s="17">
        <f t="shared" si="11"/>
        <v>0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 t="s">
        <v>171</v>
      </c>
      <c r="AL13" s="17">
        <f t="shared" si="14"/>
        <v>182895</v>
      </c>
      <c r="AM13" s="17">
        <v>87223</v>
      </c>
      <c r="AN13" s="75">
        <f t="shared" si="15"/>
        <v>95672</v>
      </c>
      <c r="AO13" s="17"/>
      <c r="AP13" s="17">
        <v>95672</v>
      </c>
      <c r="AQ13" s="17"/>
      <c r="AR13" s="17"/>
      <c r="AS13" s="17"/>
      <c r="AT13" s="17"/>
      <c r="AU13" s="75" t="s">
        <v>171</v>
      </c>
      <c r="AV13" s="17"/>
      <c r="AW13" s="17">
        <f t="shared" si="16"/>
        <v>182895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171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75" t="s">
        <v>171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126</v>
      </c>
      <c r="BX13" s="17">
        <f t="shared" si="28"/>
        <v>182895</v>
      </c>
      <c r="BY13" s="17">
        <f t="shared" si="29"/>
        <v>87223</v>
      </c>
      <c r="BZ13" s="17">
        <f t="shared" si="30"/>
        <v>95672</v>
      </c>
      <c r="CA13" s="17">
        <f t="shared" si="31"/>
        <v>0</v>
      </c>
      <c r="CB13" s="17">
        <f t="shared" si="32"/>
        <v>95672</v>
      </c>
      <c r="CC13" s="17">
        <f t="shared" si="33"/>
        <v>0</v>
      </c>
      <c r="CD13" s="17">
        <f t="shared" si="34"/>
        <v>0</v>
      </c>
      <c r="CE13" s="17">
        <f t="shared" si="35"/>
        <v>0</v>
      </c>
      <c r="CF13" s="17">
        <f t="shared" si="36"/>
        <v>0</v>
      </c>
      <c r="CG13" s="75" t="s">
        <v>126</v>
      </c>
      <c r="CH13" s="17">
        <f t="shared" si="37"/>
        <v>0</v>
      </c>
      <c r="CI13" s="17">
        <f t="shared" si="38"/>
        <v>182895</v>
      </c>
    </row>
    <row r="14" spans="1:87" ht="13.5">
      <c r="A14" s="74" t="s">
        <v>201</v>
      </c>
      <c r="B14" s="74" t="s">
        <v>108</v>
      </c>
      <c r="C14" s="101" t="s">
        <v>109</v>
      </c>
      <c r="D14" s="17">
        <f t="shared" si="0"/>
        <v>434918</v>
      </c>
      <c r="E14" s="17">
        <f t="shared" si="1"/>
        <v>434902</v>
      </c>
      <c r="F14" s="17">
        <v>658</v>
      </c>
      <c r="G14" s="17"/>
      <c r="H14" s="17">
        <v>41000</v>
      </c>
      <c r="I14" s="17">
        <v>280040</v>
      </c>
      <c r="J14" s="17">
        <v>745537</v>
      </c>
      <c r="K14" s="17">
        <v>113204</v>
      </c>
      <c r="L14" s="17">
        <v>16</v>
      </c>
      <c r="M14" s="17">
        <f t="shared" si="2"/>
        <v>0</v>
      </c>
      <c r="N14" s="17">
        <f t="shared" si="3"/>
        <v>0</v>
      </c>
      <c r="O14" s="17"/>
      <c r="P14" s="17"/>
      <c r="Q14" s="17"/>
      <c r="R14" s="17"/>
      <c r="S14" s="17">
        <v>495471</v>
      </c>
      <c r="T14" s="17"/>
      <c r="U14" s="17"/>
      <c r="V14" s="17">
        <f t="shared" si="4"/>
        <v>434918</v>
      </c>
      <c r="W14" s="17">
        <f t="shared" si="5"/>
        <v>434902</v>
      </c>
      <c r="X14" s="17">
        <f t="shared" si="6"/>
        <v>658</v>
      </c>
      <c r="Y14" s="17">
        <f t="shared" si="7"/>
        <v>0</v>
      </c>
      <c r="Z14" s="17">
        <f t="shared" si="8"/>
        <v>41000</v>
      </c>
      <c r="AA14" s="17">
        <f t="shared" si="9"/>
        <v>280040</v>
      </c>
      <c r="AB14" s="17">
        <f t="shared" si="9"/>
        <v>1241008</v>
      </c>
      <c r="AC14" s="17">
        <f t="shared" si="10"/>
        <v>113204</v>
      </c>
      <c r="AD14" s="17">
        <f t="shared" si="11"/>
        <v>16</v>
      </c>
      <c r="AE14" s="17">
        <f t="shared" si="12"/>
        <v>65022</v>
      </c>
      <c r="AF14" s="17">
        <f t="shared" si="13"/>
        <v>56937</v>
      </c>
      <c r="AG14" s="17"/>
      <c r="AH14" s="17">
        <v>56937</v>
      </c>
      <c r="AI14" s="17"/>
      <c r="AJ14" s="17">
        <v>8085</v>
      </c>
      <c r="AK14" s="75" t="s">
        <v>171</v>
      </c>
      <c r="AL14" s="17">
        <f t="shared" si="14"/>
        <v>1115433</v>
      </c>
      <c r="AM14" s="17">
        <v>211785</v>
      </c>
      <c r="AN14" s="75">
        <f t="shared" si="15"/>
        <v>584203</v>
      </c>
      <c r="AO14" s="17"/>
      <c r="AP14" s="17">
        <v>541957</v>
      </c>
      <c r="AQ14" s="17">
        <v>42246</v>
      </c>
      <c r="AR14" s="17"/>
      <c r="AS14" s="17">
        <v>319445</v>
      </c>
      <c r="AT14" s="17"/>
      <c r="AU14" s="75" t="s">
        <v>171</v>
      </c>
      <c r="AV14" s="17"/>
      <c r="AW14" s="17">
        <f t="shared" si="16"/>
        <v>1180455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171</v>
      </c>
      <c r="BE14" s="17">
        <f t="shared" si="19"/>
        <v>495471</v>
      </c>
      <c r="BF14" s="17">
        <v>83759</v>
      </c>
      <c r="BG14" s="75">
        <f t="shared" si="20"/>
        <v>351121</v>
      </c>
      <c r="BH14" s="17"/>
      <c r="BI14" s="17">
        <v>351121</v>
      </c>
      <c r="BJ14" s="17"/>
      <c r="BK14" s="17"/>
      <c r="BL14" s="17">
        <v>60591</v>
      </c>
      <c r="BM14" s="17"/>
      <c r="BN14" s="75" t="s">
        <v>171</v>
      </c>
      <c r="BO14" s="17"/>
      <c r="BP14" s="17">
        <f t="shared" si="21"/>
        <v>495471</v>
      </c>
      <c r="BQ14" s="17">
        <f t="shared" si="22"/>
        <v>65022</v>
      </c>
      <c r="BR14" s="17">
        <f t="shared" si="23"/>
        <v>56937</v>
      </c>
      <c r="BS14" s="17">
        <f t="shared" si="24"/>
        <v>0</v>
      </c>
      <c r="BT14" s="17">
        <f t="shared" si="25"/>
        <v>56937</v>
      </c>
      <c r="BU14" s="17">
        <f t="shared" si="26"/>
        <v>0</v>
      </c>
      <c r="BV14" s="17">
        <f t="shared" si="27"/>
        <v>8085</v>
      </c>
      <c r="BW14" s="75" t="s">
        <v>126</v>
      </c>
      <c r="BX14" s="17">
        <f t="shared" si="28"/>
        <v>1610904</v>
      </c>
      <c r="BY14" s="17">
        <f t="shared" si="29"/>
        <v>295544</v>
      </c>
      <c r="BZ14" s="17">
        <f t="shared" si="30"/>
        <v>935324</v>
      </c>
      <c r="CA14" s="17">
        <f t="shared" si="31"/>
        <v>0</v>
      </c>
      <c r="CB14" s="17">
        <f t="shared" si="32"/>
        <v>893078</v>
      </c>
      <c r="CC14" s="17">
        <f t="shared" si="33"/>
        <v>42246</v>
      </c>
      <c r="CD14" s="17">
        <f t="shared" si="34"/>
        <v>0</v>
      </c>
      <c r="CE14" s="17">
        <f t="shared" si="35"/>
        <v>380036</v>
      </c>
      <c r="CF14" s="17">
        <f t="shared" si="36"/>
        <v>0</v>
      </c>
      <c r="CG14" s="75" t="s">
        <v>126</v>
      </c>
      <c r="CH14" s="17">
        <f t="shared" si="37"/>
        <v>0</v>
      </c>
      <c r="CI14" s="17">
        <f t="shared" si="38"/>
        <v>1675926</v>
      </c>
    </row>
    <row r="15" spans="1:87" ht="13.5">
      <c r="A15" s="74" t="s">
        <v>201</v>
      </c>
      <c r="B15" s="74" t="s">
        <v>110</v>
      </c>
      <c r="C15" s="101" t="s">
        <v>111</v>
      </c>
      <c r="D15" s="17">
        <f t="shared" si="0"/>
        <v>172778</v>
      </c>
      <c r="E15" s="17">
        <f t="shared" si="1"/>
        <v>172778</v>
      </c>
      <c r="F15" s="17"/>
      <c r="G15" s="17"/>
      <c r="H15" s="17"/>
      <c r="I15" s="17">
        <v>172778</v>
      </c>
      <c r="J15" s="17">
        <v>48923</v>
      </c>
      <c r="K15" s="17"/>
      <c r="L15" s="17"/>
      <c r="M15" s="17">
        <f t="shared" si="2"/>
        <v>57695</v>
      </c>
      <c r="N15" s="17">
        <f t="shared" si="3"/>
        <v>57695</v>
      </c>
      <c r="O15" s="17"/>
      <c r="P15" s="17"/>
      <c r="Q15" s="17"/>
      <c r="R15" s="17">
        <v>57695</v>
      </c>
      <c r="S15" s="17">
        <v>78768</v>
      </c>
      <c r="T15" s="17"/>
      <c r="U15" s="17"/>
      <c r="V15" s="17">
        <f t="shared" si="4"/>
        <v>230473</v>
      </c>
      <c r="W15" s="17">
        <f t="shared" si="5"/>
        <v>230473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230473</v>
      </c>
      <c r="AB15" s="17">
        <f t="shared" si="9"/>
        <v>127691</v>
      </c>
      <c r="AC15" s="17">
        <f t="shared" si="10"/>
        <v>0</v>
      </c>
      <c r="AD15" s="17">
        <f t="shared" si="11"/>
        <v>0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5" t="s">
        <v>171</v>
      </c>
      <c r="AL15" s="17">
        <f t="shared" si="14"/>
        <v>221701</v>
      </c>
      <c r="AM15" s="17">
        <v>2110</v>
      </c>
      <c r="AN15" s="75">
        <f t="shared" si="15"/>
        <v>180758</v>
      </c>
      <c r="AO15" s="17"/>
      <c r="AP15" s="17">
        <v>180758</v>
      </c>
      <c r="AQ15" s="17"/>
      <c r="AR15" s="17"/>
      <c r="AS15" s="17">
        <v>38833</v>
      </c>
      <c r="AT15" s="17"/>
      <c r="AU15" s="75" t="s">
        <v>171</v>
      </c>
      <c r="AV15" s="17"/>
      <c r="AW15" s="17">
        <f t="shared" si="16"/>
        <v>221701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 t="s">
        <v>171</v>
      </c>
      <c r="BE15" s="17">
        <f t="shared" si="19"/>
        <v>136463</v>
      </c>
      <c r="BF15" s="17"/>
      <c r="BG15" s="75">
        <f t="shared" si="20"/>
        <v>101183</v>
      </c>
      <c r="BH15" s="17"/>
      <c r="BI15" s="17">
        <v>101183</v>
      </c>
      <c r="BJ15" s="17"/>
      <c r="BK15" s="17"/>
      <c r="BL15" s="17">
        <v>35280</v>
      </c>
      <c r="BM15" s="17"/>
      <c r="BN15" s="75" t="s">
        <v>171</v>
      </c>
      <c r="BO15" s="17"/>
      <c r="BP15" s="17">
        <f t="shared" si="21"/>
        <v>136463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126</v>
      </c>
      <c r="BX15" s="17">
        <f t="shared" si="28"/>
        <v>358164</v>
      </c>
      <c r="BY15" s="17">
        <f t="shared" si="29"/>
        <v>2110</v>
      </c>
      <c r="BZ15" s="17">
        <f t="shared" si="30"/>
        <v>281941</v>
      </c>
      <c r="CA15" s="17">
        <f t="shared" si="31"/>
        <v>0</v>
      </c>
      <c r="CB15" s="17">
        <f t="shared" si="32"/>
        <v>281941</v>
      </c>
      <c r="CC15" s="17">
        <f t="shared" si="33"/>
        <v>0</v>
      </c>
      <c r="CD15" s="17">
        <f t="shared" si="34"/>
        <v>0</v>
      </c>
      <c r="CE15" s="17">
        <f t="shared" si="35"/>
        <v>74113</v>
      </c>
      <c r="CF15" s="17">
        <f t="shared" si="36"/>
        <v>0</v>
      </c>
      <c r="CG15" s="75" t="s">
        <v>126</v>
      </c>
      <c r="CH15" s="17">
        <f t="shared" si="37"/>
        <v>0</v>
      </c>
      <c r="CI15" s="17">
        <f t="shared" si="38"/>
        <v>358164</v>
      </c>
    </row>
    <row r="16" spans="1:87" ht="13.5">
      <c r="A16" s="74" t="s">
        <v>201</v>
      </c>
      <c r="B16" s="74" t="s">
        <v>112</v>
      </c>
      <c r="C16" s="101" t="s">
        <v>187</v>
      </c>
      <c r="D16" s="17">
        <f t="shared" si="0"/>
        <v>854274</v>
      </c>
      <c r="E16" s="17">
        <f t="shared" si="1"/>
        <v>834702</v>
      </c>
      <c r="F16" s="17">
        <v>28917</v>
      </c>
      <c r="G16" s="17">
        <v>0</v>
      </c>
      <c r="H16" s="17">
        <v>42100</v>
      </c>
      <c r="I16" s="17">
        <v>763685</v>
      </c>
      <c r="J16" s="17">
        <v>1569542</v>
      </c>
      <c r="K16" s="17">
        <v>0</v>
      </c>
      <c r="L16" s="17">
        <v>19572</v>
      </c>
      <c r="M16" s="17">
        <f t="shared" si="2"/>
        <v>0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>
        <v>639954</v>
      </c>
      <c r="T16" s="17">
        <v>0</v>
      </c>
      <c r="U16" s="17">
        <v>0</v>
      </c>
      <c r="V16" s="17">
        <f t="shared" si="4"/>
        <v>854274</v>
      </c>
      <c r="W16" s="17">
        <f t="shared" si="5"/>
        <v>834702</v>
      </c>
      <c r="X16" s="17">
        <f t="shared" si="6"/>
        <v>28917</v>
      </c>
      <c r="Y16" s="17">
        <f t="shared" si="7"/>
        <v>0</v>
      </c>
      <c r="Z16" s="17">
        <f t="shared" si="8"/>
        <v>42100</v>
      </c>
      <c r="AA16" s="17">
        <f t="shared" si="9"/>
        <v>763685</v>
      </c>
      <c r="AB16" s="17">
        <f t="shared" si="9"/>
        <v>2209496</v>
      </c>
      <c r="AC16" s="17">
        <f t="shared" si="10"/>
        <v>0</v>
      </c>
      <c r="AD16" s="17">
        <f t="shared" si="11"/>
        <v>19572</v>
      </c>
      <c r="AE16" s="17">
        <f t="shared" si="12"/>
        <v>151404</v>
      </c>
      <c r="AF16" s="17">
        <f t="shared" si="13"/>
        <v>151404</v>
      </c>
      <c r="AG16" s="17">
        <v>133709</v>
      </c>
      <c r="AH16" s="17">
        <v>17695</v>
      </c>
      <c r="AI16" s="17">
        <v>0</v>
      </c>
      <c r="AJ16" s="17">
        <v>0</v>
      </c>
      <c r="AK16" s="75" t="s">
        <v>171</v>
      </c>
      <c r="AL16" s="17">
        <f t="shared" si="14"/>
        <v>2272412</v>
      </c>
      <c r="AM16" s="17">
        <v>516890</v>
      </c>
      <c r="AN16" s="75">
        <f t="shared" si="15"/>
        <v>393827</v>
      </c>
      <c r="AO16" s="17">
        <v>0</v>
      </c>
      <c r="AP16" s="17">
        <v>383967</v>
      </c>
      <c r="AQ16" s="17">
        <v>9860</v>
      </c>
      <c r="AR16" s="17">
        <v>0</v>
      </c>
      <c r="AS16" s="17">
        <v>1318570</v>
      </c>
      <c r="AT16" s="17">
        <v>43125</v>
      </c>
      <c r="AU16" s="75" t="s">
        <v>171</v>
      </c>
      <c r="AV16" s="17">
        <v>0</v>
      </c>
      <c r="AW16" s="17">
        <f t="shared" si="16"/>
        <v>2423816</v>
      </c>
      <c r="AX16" s="17">
        <f t="shared" si="17"/>
        <v>40988</v>
      </c>
      <c r="AY16" s="17">
        <f t="shared" si="18"/>
        <v>40988</v>
      </c>
      <c r="AZ16" s="17">
        <v>0</v>
      </c>
      <c r="BA16" s="17">
        <v>40988</v>
      </c>
      <c r="BB16" s="17">
        <v>0</v>
      </c>
      <c r="BC16" s="17">
        <v>0</v>
      </c>
      <c r="BD16" s="75" t="s">
        <v>171</v>
      </c>
      <c r="BE16" s="17">
        <f t="shared" si="19"/>
        <v>598966</v>
      </c>
      <c r="BF16" s="17">
        <v>164468</v>
      </c>
      <c r="BG16" s="75">
        <f t="shared" si="20"/>
        <v>339515</v>
      </c>
      <c r="BH16" s="17">
        <v>128786</v>
      </c>
      <c r="BI16" s="17">
        <v>65097</v>
      </c>
      <c r="BJ16" s="17">
        <v>145632</v>
      </c>
      <c r="BK16" s="17">
        <v>0</v>
      </c>
      <c r="BL16" s="17">
        <v>94983</v>
      </c>
      <c r="BM16" s="17">
        <v>0</v>
      </c>
      <c r="BN16" s="75" t="s">
        <v>171</v>
      </c>
      <c r="BO16" s="17">
        <v>0</v>
      </c>
      <c r="BP16" s="17">
        <f t="shared" si="21"/>
        <v>639954</v>
      </c>
      <c r="BQ16" s="17">
        <f t="shared" si="22"/>
        <v>192392</v>
      </c>
      <c r="BR16" s="17">
        <f t="shared" si="23"/>
        <v>192392</v>
      </c>
      <c r="BS16" s="17">
        <f t="shared" si="24"/>
        <v>133709</v>
      </c>
      <c r="BT16" s="17">
        <f t="shared" si="25"/>
        <v>58683</v>
      </c>
      <c r="BU16" s="17">
        <f t="shared" si="26"/>
        <v>0</v>
      </c>
      <c r="BV16" s="17">
        <f t="shared" si="27"/>
        <v>0</v>
      </c>
      <c r="BW16" s="75" t="s">
        <v>126</v>
      </c>
      <c r="BX16" s="17">
        <f t="shared" si="28"/>
        <v>2871378</v>
      </c>
      <c r="BY16" s="17">
        <f t="shared" si="29"/>
        <v>681358</v>
      </c>
      <c r="BZ16" s="17">
        <f t="shared" si="30"/>
        <v>733342</v>
      </c>
      <c r="CA16" s="17">
        <f t="shared" si="31"/>
        <v>128786</v>
      </c>
      <c r="CB16" s="17">
        <f t="shared" si="32"/>
        <v>449064</v>
      </c>
      <c r="CC16" s="17">
        <f t="shared" si="33"/>
        <v>155492</v>
      </c>
      <c r="CD16" s="17">
        <f t="shared" si="34"/>
        <v>0</v>
      </c>
      <c r="CE16" s="17">
        <f t="shared" si="35"/>
        <v>1413553</v>
      </c>
      <c r="CF16" s="17">
        <f t="shared" si="36"/>
        <v>43125</v>
      </c>
      <c r="CG16" s="75" t="s">
        <v>126</v>
      </c>
      <c r="CH16" s="17">
        <f t="shared" si="37"/>
        <v>0</v>
      </c>
      <c r="CI16" s="17">
        <f t="shared" si="38"/>
        <v>3063770</v>
      </c>
    </row>
    <row r="17" spans="1:87" ht="13.5">
      <c r="A17" s="74" t="s">
        <v>201</v>
      </c>
      <c r="B17" s="74" t="s">
        <v>113</v>
      </c>
      <c r="C17" s="101" t="s">
        <v>114</v>
      </c>
      <c r="D17" s="17">
        <f t="shared" si="0"/>
        <v>659414</v>
      </c>
      <c r="E17" s="17">
        <f t="shared" si="1"/>
        <v>222551</v>
      </c>
      <c r="F17" s="17">
        <v>32602</v>
      </c>
      <c r="G17" s="17"/>
      <c r="H17" s="17"/>
      <c r="I17" s="17">
        <v>189739</v>
      </c>
      <c r="J17" s="17">
        <v>469292</v>
      </c>
      <c r="K17" s="17">
        <v>210</v>
      </c>
      <c r="L17" s="17">
        <v>436863</v>
      </c>
      <c r="M17" s="17">
        <f t="shared" si="2"/>
        <v>0</v>
      </c>
      <c r="N17" s="17">
        <f t="shared" si="3"/>
        <v>0</v>
      </c>
      <c r="O17" s="17"/>
      <c r="P17" s="17"/>
      <c r="Q17" s="17"/>
      <c r="R17" s="17"/>
      <c r="S17" s="17">
        <v>0</v>
      </c>
      <c r="T17" s="17"/>
      <c r="U17" s="17"/>
      <c r="V17" s="17">
        <f t="shared" si="4"/>
        <v>659414</v>
      </c>
      <c r="W17" s="17">
        <f t="shared" si="5"/>
        <v>222551</v>
      </c>
      <c r="X17" s="17">
        <f t="shared" si="6"/>
        <v>32602</v>
      </c>
      <c r="Y17" s="17">
        <f t="shared" si="7"/>
        <v>0</v>
      </c>
      <c r="Z17" s="17">
        <f t="shared" si="8"/>
        <v>0</v>
      </c>
      <c r="AA17" s="17">
        <f t="shared" si="9"/>
        <v>189739</v>
      </c>
      <c r="AB17" s="17">
        <f t="shared" si="9"/>
        <v>469292</v>
      </c>
      <c r="AC17" s="17">
        <f t="shared" si="10"/>
        <v>210</v>
      </c>
      <c r="AD17" s="17">
        <f t="shared" si="11"/>
        <v>436863</v>
      </c>
      <c r="AE17" s="17">
        <f t="shared" si="12"/>
        <v>0</v>
      </c>
      <c r="AF17" s="17">
        <f t="shared" si="13"/>
        <v>0</v>
      </c>
      <c r="AG17" s="17"/>
      <c r="AH17" s="17"/>
      <c r="AI17" s="17"/>
      <c r="AJ17" s="17"/>
      <c r="AK17" s="75" t="s">
        <v>171</v>
      </c>
      <c r="AL17" s="17">
        <f t="shared" si="14"/>
        <v>1005764</v>
      </c>
      <c r="AM17" s="17">
        <v>76551</v>
      </c>
      <c r="AN17" s="75">
        <f t="shared" si="15"/>
        <v>438133</v>
      </c>
      <c r="AO17" s="17">
        <v>4151</v>
      </c>
      <c r="AP17" s="17">
        <v>433982</v>
      </c>
      <c r="AQ17" s="17"/>
      <c r="AR17" s="17"/>
      <c r="AS17" s="17">
        <v>491080</v>
      </c>
      <c r="AT17" s="17"/>
      <c r="AU17" s="75" t="s">
        <v>171</v>
      </c>
      <c r="AV17" s="17">
        <v>122942</v>
      </c>
      <c r="AW17" s="17">
        <f t="shared" si="16"/>
        <v>1128706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5" t="s">
        <v>171</v>
      </c>
      <c r="BE17" s="17">
        <f t="shared" si="19"/>
        <v>0</v>
      </c>
      <c r="BF17" s="17"/>
      <c r="BG17" s="75">
        <f t="shared" si="20"/>
        <v>0</v>
      </c>
      <c r="BH17" s="17"/>
      <c r="BI17" s="17"/>
      <c r="BJ17" s="17"/>
      <c r="BK17" s="17"/>
      <c r="BL17" s="17"/>
      <c r="BM17" s="17"/>
      <c r="BN17" s="75" t="s">
        <v>171</v>
      </c>
      <c r="BO17" s="17"/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126</v>
      </c>
      <c r="BX17" s="17">
        <f t="shared" si="28"/>
        <v>1005764</v>
      </c>
      <c r="BY17" s="17">
        <f t="shared" si="29"/>
        <v>76551</v>
      </c>
      <c r="BZ17" s="17">
        <f t="shared" si="30"/>
        <v>438133</v>
      </c>
      <c r="CA17" s="17">
        <f t="shared" si="31"/>
        <v>4151</v>
      </c>
      <c r="CB17" s="17">
        <f t="shared" si="32"/>
        <v>433982</v>
      </c>
      <c r="CC17" s="17">
        <f t="shared" si="33"/>
        <v>0</v>
      </c>
      <c r="CD17" s="17">
        <f t="shared" si="34"/>
        <v>0</v>
      </c>
      <c r="CE17" s="17">
        <f t="shared" si="35"/>
        <v>491080</v>
      </c>
      <c r="CF17" s="17">
        <f t="shared" si="36"/>
        <v>0</v>
      </c>
      <c r="CG17" s="75" t="s">
        <v>126</v>
      </c>
      <c r="CH17" s="17">
        <f t="shared" si="37"/>
        <v>122942</v>
      </c>
      <c r="CI17" s="17">
        <f t="shared" si="38"/>
        <v>1128706</v>
      </c>
    </row>
    <row r="18" spans="1:87" ht="13.5">
      <c r="A18" s="114" t="s">
        <v>181</v>
      </c>
      <c r="B18" s="114"/>
      <c r="C18" s="114"/>
      <c r="D18" s="17">
        <f>E18+L18</f>
        <v>2458988</v>
      </c>
      <c r="E18" s="17">
        <f t="shared" si="1"/>
        <v>1820716</v>
      </c>
      <c r="F18" s="17">
        <f aca="true" t="shared" si="39" ref="F18:L18">SUM(F7:F17)</f>
        <v>64130</v>
      </c>
      <c r="G18" s="17">
        <f t="shared" si="39"/>
        <v>0</v>
      </c>
      <c r="H18" s="17">
        <f t="shared" si="39"/>
        <v>83100</v>
      </c>
      <c r="I18" s="17">
        <f t="shared" si="39"/>
        <v>1549868</v>
      </c>
      <c r="J18" s="17">
        <f t="shared" si="39"/>
        <v>3510011</v>
      </c>
      <c r="K18" s="17">
        <f t="shared" si="39"/>
        <v>123618</v>
      </c>
      <c r="L18" s="17">
        <f t="shared" si="39"/>
        <v>638272</v>
      </c>
      <c r="M18" s="17">
        <f>N18+U18</f>
        <v>510616</v>
      </c>
      <c r="N18" s="17">
        <f t="shared" si="3"/>
        <v>439185</v>
      </c>
      <c r="O18" s="17">
        <f aca="true" t="shared" si="40" ref="O18:U18">SUM(O7:O17)</f>
        <v>0</v>
      </c>
      <c r="P18" s="17">
        <f t="shared" si="40"/>
        <v>0</v>
      </c>
      <c r="Q18" s="17">
        <f t="shared" si="40"/>
        <v>0</v>
      </c>
      <c r="R18" s="17">
        <f t="shared" si="40"/>
        <v>410331</v>
      </c>
      <c r="S18" s="17">
        <f t="shared" si="40"/>
        <v>1520113</v>
      </c>
      <c r="T18" s="17">
        <f t="shared" si="40"/>
        <v>28854</v>
      </c>
      <c r="U18" s="17">
        <f t="shared" si="40"/>
        <v>71431</v>
      </c>
      <c r="V18" s="17">
        <f aca="true" t="shared" si="41" ref="V18:AB18">D18+M18</f>
        <v>2969604</v>
      </c>
      <c r="W18" s="17">
        <f t="shared" si="41"/>
        <v>2259901</v>
      </c>
      <c r="X18" s="17">
        <f t="shared" si="41"/>
        <v>64130</v>
      </c>
      <c r="Y18" s="17">
        <f t="shared" si="41"/>
        <v>0</v>
      </c>
      <c r="Z18" s="17">
        <f t="shared" si="41"/>
        <v>83100</v>
      </c>
      <c r="AA18" s="17">
        <f t="shared" si="41"/>
        <v>1960199</v>
      </c>
      <c r="AB18" s="17">
        <f t="shared" si="41"/>
        <v>5030124</v>
      </c>
      <c r="AC18" s="17">
        <f>K18+T18</f>
        <v>152472</v>
      </c>
      <c r="AD18" s="17">
        <f>L18+U18</f>
        <v>709703</v>
      </c>
      <c r="AE18" s="17">
        <f aca="true" t="shared" si="42" ref="AE18:BJ18">SUM(AE7:AE17)</f>
        <v>229609</v>
      </c>
      <c r="AF18" s="17">
        <f t="shared" si="42"/>
        <v>220782</v>
      </c>
      <c r="AG18" s="17">
        <f t="shared" si="42"/>
        <v>133709</v>
      </c>
      <c r="AH18" s="17">
        <f t="shared" si="42"/>
        <v>74632</v>
      </c>
      <c r="AI18" s="17">
        <f t="shared" si="42"/>
        <v>12441</v>
      </c>
      <c r="AJ18" s="17">
        <f t="shared" si="42"/>
        <v>8827</v>
      </c>
      <c r="AK18" s="17">
        <f t="shared" si="42"/>
        <v>0</v>
      </c>
      <c r="AL18" s="17">
        <f t="shared" si="42"/>
        <v>5466037</v>
      </c>
      <c r="AM18" s="17">
        <f t="shared" si="42"/>
        <v>941845</v>
      </c>
      <c r="AN18" s="17">
        <f t="shared" si="42"/>
        <v>2112088</v>
      </c>
      <c r="AO18" s="17">
        <f t="shared" si="42"/>
        <v>14507</v>
      </c>
      <c r="AP18" s="17">
        <f t="shared" si="42"/>
        <v>2033194</v>
      </c>
      <c r="AQ18" s="17">
        <f t="shared" si="42"/>
        <v>64387</v>
      </c>
      <c r="AR18" s="17">
        <f t="shared" si="42"/>
        <v>0</v>
      </c>
      <c r="AS18" s="17">
        <f t="shared" si="42"/>
        <v>2361750</v>
      </c>
      <c r="AT18" s="17">
        <f t="shared" si="42"/>
        <v>50354</v>
      </c>
      <c r="AU18" s="17">
        <f t="shared" si="42"/>
        <v>0</v>
      </c>
      <c r="AV18" s="17">
        <f t="shared" si="42"/>
        <v>273353</v>
      </c>
      <c r="AW18" s="17">
        <f t="shared" si="42"/>
        <v>5968999</v>
      </c>
      <c r="AX18" s="17">
        <f t="shared" si="42"/>
        <v>40988</v>
      </c>
      <c r="AY18" s="17">
        <f t="shared" si="42"/>
        <v>40988</v>
      </c>
      <c r="AZ18" s="17">
        <f t="shared" si="42"/>
        <v>0</v>
      </c>
      <c r="BA18" s="17">
        <f t="shared" si="42"/>
        <v>40988</v>
      </c>
      <c r="BB18" s="17">
        <f t="shared" si="42"/>
        <v>0</v>
      </c>
      <c r="BC18" s="17">
        <f t="shared" si="42"/>
        <v>0</v>
      </c>
      <c r="BD18" s="17">
        <f t="shared" si="42"/>
        <v>0</v>
      </c>
      <c r="BE18" s="17">
        <f t="shared" si="42"/>
        <v>1988495</v>
      </c>
      <c r="BF18" s="17">
        <f t="shared" si="42"/>
        <v>421532</v>
      </c>
      <c r="BG18" s="17">
        <f t="shared" si="42"/>
        <v>1175780</v>
      </c>
      <c r="BH18" s="17">
        <f t="shared" si="42"/>
        <v>215021</v>
      </c>
      <c r="BI18" s="17">
        <f t="shared" si="42"/>
        <v>815127</v>
      </c>
      <c r="BJ18" s="17">
        <f t="shared" si="42"/>
        <v>145632</v>
      </c>
      <c r="BK18" s="17">
        <f aca="true" t="shared" si="43" ref="BK18:CI18">SUM(BK7:BK17)</f>
        <v>3038</v>
      </c>
      <c r="BL18" s="17">
        <f t="shared" si="43"/>
        <v>384019</v>
      </c>
      <c r="BM18" s="17">
        <f t="shared" si="43"/>
        <v>4126</v>
      </c>
      <c r="BN18" s="17">
        <f t="shared" si="43"/>
        <v>0</v>
      </c>
      <c r="BO18" s="17">
        <f t="shared" si="43"/>
        <v>1246</v>
      </c>
      <c r="BP18" s="17">
        <f t="shared" si="43"/>
        <v>2030729</v>
      </c>
      <c r="BQ18" s="17">
        <f t="shared" si="43"/>
        <v>270597</v>
      </c>
      <c r="BR18" s="17">
        <f t="shared" si="43"/>
        <v>261770</v>
      </c>
      <c r="BS18" s="17">
        <f t="shared" si="43"/>
        <v>133709</v>
      </c>
      <c r="BT18" s="17">
        <f t="shared" si="43"/>
        <v>115620</v>
      </c>
      <c r="BU18" s="17">
        <f t="shared" si="43"/>
        <v>12441</v>
      </c>
      <c r="BV18" s="17">
        <f t="shared" si="43"/>
        <v>8827</v>
      </c>
      <c r="BW18" s="17">
        <f t="shared" si="43"/>
        <v>0</v>
      </c>
      <c r="BX18" s="17">
        <f t="shared" si="43"/>
        <v>7454532</v>
      </c>
      <c r="BY18" s="17">
        <f t="shared" si="43"/>
        <v>1363377</v>
      </c>
      <c r="BZ18" s="17">
        <f t="shared" si="43"/>
        <v>3287868</v>
      </c>
      <c r="CA18" s="17">
        <f t="shared" si="43"/>
        <v>229528</v>
      </c>
      <c r="CB18" s="17">
        <f t="shared" si="43"/>
        <v>2848321</v>
      </c>
      <c r="CC18" s="17">
        <f t="shared" si="43"/>
        <v>210019</v>
      </c>
      <c r="CD18" s="17">
        <f t="shared" si="43"/>
        <v>3038</v>
      </c>
      <c r="CE18" s="17">
        <f t="shared" si="43"/>
        <v>2745769</v>
      </c>
      <c r="CF18" s="17">
        <f t="shared" si="43"/>
        <v>54480</v>
      </c>
      <c r="CG18" s="17">
        <f t="shared" si="43"/>
        <v>0</v>
      </c>
      <c r="CH18" s="17">
        <f t="shared" si="43"/>
        <v>274599</v>
      </c>
      <c r="CI18" s="17">
        <f t="shared" si="43"/>
        <v>7999728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8:C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3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172</v>
      </c>
      <c r="B2" s="124" t="s">
        <v>8</v>
      </c>
      <c r="C2" s="127" t="s">
        <v>9</v>
      </c>
      <c r="D2" s="2" t="s">
        <v>10</v>
      </c>
      <c r="E2" s="3"/>
      <c r="F2" s="3"/>
      <c r="G2" s="3"/>
      <c r="H2" s="3"/>
      <c r="I2" s="3"/>
      <c r="J2" s="3"/>
      <c r="K2" s="3"/>
      <c r="L2" s="4"/>
      <c r="M2" s="2" t="s">
        <v>173</v>
      </c>
      <c r="N2" s="3"/>
      <c r="O2" s="3"/>
      <c r="P2" s="3"/>
      <c r="Q2" s="3"/>
      <c r="R2" s="3"/>
      <c r="S2" s="3"/>
      <c r="T2" s="3"/>
      <c r="U2" s="4"/>
      <c r="V2" s="2" t="s">
        <v>174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175</v>
      </c>
      <c r="E3" s="60"/>
      <c r="F3" s="60"/>
      <c r="G3" s="60"/>
      <c r="H3" s="60"/>
      <c r="I3" s="60"/>
      <c r="J3" s="60"/>
      <c r="K3" s="61"/>
      <c r="L3" s="62"/>
      <c r="M3" s="8" t="s">
        <v>175</v>
      </c>
      <c r="N3" s="60"/>
      <c r="O3" s="60"/>
      <c r="P3" s="60"/>
      <c r="Q3" s="60"/>
      <c r="R3" s="60"/>
      <c r="S3" s="60"/>
      <c r="T3" s="61"/>
      <c r="U3" s="62"/>
      <c r="V3" s="8" t="s">
        <v>175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176</v>
      </c>
      <c r="F4" s="9"/>
      <c r="G4" s="9"/>
      <c r="H4" s="9"/>
      <c r="I4" s="9"/>
      <c r="J4" s="9"/>
      <c r="K4" s="10"/>
      <c r="L4" s="11" t="s">
        <v>11</v>
      </c>
      <c r="M4" s="7"/>
      <c r="N4" s="8" t="s">
        <v>176</v>
      </c>
      <c r="O4" s="9"/>
      <c r="P4" s="9"/>
      <c r="Q4" s="9"/>
      <c r="R4" s="9"/>
      <c r="S4" s="9"/>
      <c r="T4" s="10"/>
      <c r="U4" s="11" t="s">
        <v>11</v>
      </c>
      <c r="V4" s="7"/>
      <c r="W4" s="8" t="s">
        <v>176</v>
      </c>
      <c r="X4" s="9"/>
      <c r="Y4" s="9"/>
      <c r="Z4" s="9"/>
      <c r="AA4" s="9"/>
      <c r="AB4" s="9"/>
      <c r="AC4" s="10"/>
      <c r="AD4" s="11" t="s">
        <v>11</v>
      </c>
    </row>
    <row r="5" spans="1:30" s="68" customFormat="1" ht="22.5" customHeight="1">
      <c r="A5" s="122"/>
      <c r="B5" s="125"/>
      <c r="C5" s="122"/>
      <c r="D5" s="7"/>
      <c r="E5" s="7"/>
      <c r="F5" s="12" t="s">
        <v>12</v>
      </c>
      <c r="G5" s="12" t="s">
        <v>13</v>
      </c>
      <c r="H5" s="12" t="s">
        <v>14</v>
      </c>
      <c r="I5" s="12" t="s">
        <v>157</v>
      </c>
      <c r="J5" s="12" t="s">
        <v>158</v>
      </c>
      <c r="K5" s="12" t="s">
        <v>159</v>
      </c>
      <c r="L5" s="13"/>
      <c r="M5" s="7"/>
      <c r="N5" s="7"/>
      <c r="O5" s="12" t="s">
        <v>12</v>
      </c>
      <c r="P5" s="12" t="s">
        <v>13</v>
      </c>
      <c r="Q5" s="12" t="s">
        <v>14</v>
      </c>
      <c r="R5" s="12" t="s">
        <v>157</v>
      </c>
      <c r="S5" s="12" t="s">
        <v>158</v>
      </c>
      <c r="T5" s="12" t="s">
        <v>159</v>
      </c>
      <c r="U5" s="13"/>
      <c r="V5" s="7"/>
      <c r="W5" s="7"/>
      <c r="X5" s="12" t="s">
        <v>12</v>
      </c>
      <c r="Y5" s="12" t="s">
        <v>13</v>
      </c>
      <c r="Z5" s="12" t="s">
        <v>14</v>
      </c>
      <c r="AA5" s="12" t="s">
        <v>157</v>
      </c>
      <c r="AB5" s="12" t="s">
        <v>158</v>
      </c>
      <c r="AC5" s="12" t="s">
        <v>159</v>
      </c>
      <c r="AD5" s="13"/>
    </row>
    <row r="6" spans="1:30" s="68" customFormat="1" ht="22.5" customHeight="1">
      <c r="A6" s="123"/>
      <c r="B6" s="126"/>
      <c r="C6" s="123"/>
      <c r="D6" s="14" t="s">
        <v>177</v>
      </c>
      <c r="E6" s="14" t="s">
        <v>178</v>
      </c>
      <c r="F6" s="15" t="s">
        <v>178</v>
      </c>
      <c r="G6" s="15" t="s">
        <v>178</v>
      </c>
      <c r="H6" s="15" t="s">
        <v>178</v>
      </c>
      <c r="I6" s="15" t="s">
        <v>178</v>
      </c>
      <c r="J6" s="15" t="s">
        <v>178</v>
      </c>
      <c r="K6" s="15" t="s">
        <v>178</v>
      </c>
      <c r="L6" s="16" t="s">
        <v>178</v>
      </c>
      <c r="M6" s="14" t="s">
        <v>178</v>
      </c>
      <c r="N6" s="14" t="s">
        <v>178</v>
      </c>
      <c r="O6" s="15" t="s">
        <v>178</v>
      </c>
      <c r="P6" s="15" t="s">
        <v>178</v>
      </c>
      <c r="Q6" s="15" t="s">
        <v>178</v>
      </c>
      <c r="R6" s="15" t="s">
        <v>178</v>
      </c>
      <c r="S6" s="15" t="s">
        <v>178</v>
      </c>
      <c r="T6" s="15" t="s">
        <v>178</v>
      </c>
      <c r="U6" s="16" t="s">
        <v>178</v>
      </c>
      <c r="V6" s="14" t="s">
        <v>178</v>
      </c>
      <c r="W6" s="14" t="s">
        <v>178</v>
      </c>
      <c r="X6" s="15" t="s">
        <v>178</v>
      </c>
      <c r="Y6" s="15" t="s">
        <v>178</v>
      </c>
      <c r="Z6" s="15" t="s">
        <v>178</v>
      </c>
      <c r="AA6" s="15" t="s">
        <v>178</v>
      </c>
      <c r="AB6" s="15" t="s">
        <v>178</v>
      </c>
      <c r="AC6" s="15" t="s">
        <v>178</v>
      </c>
      <c r="AD6" s="16" t="s">
        <v>178</v>
      </c>
    </row>
    <row r="7" spans="1:30" ht="13.5" customHeight="1">
      <c r="A7" s="74" t="s">
        <v>201</v>
      </c>
      <c r="B7" s="74" t="s">
        <v>202</v>
      </c>
      <c r="C7" s="101" t="s">
        <v>203</v>
      </c>
      <c r="D7" s="17">
        <f aca="true" t="shared" si="0" ref="D7:D36">E7+L7</f>
        <v>4395875</v>
      </c>
      <c r="E7" s="17">
        <f aca="true" t="shared" si="1" ref="E7:E36">F7+G7+H7+I7+K7</f>
        <v>562913</v>
      </c>
      <c r="F7" s="17">
        <f>'廃棄物事業経費（市町村）'!F7</f>
        <v>140229</v>
      </c>
      <c r="G7" s="17">
        <f>'廃棄物事業経費（市町村）'!G7</f>
        <v>12877</v>
      </c>
      <c r="H7" s="17">
        <f>'廃棄物事業経費（市町村）'!H7</f>
        <v>0</v>
      </c>
      <c r="I7" s="17">
        <f>'廃棄物事業経費（市町村）'!I7</f>
        <v>351413</v>
      </c>
      <c r="J7" s="17" t="str">
        <f>'廃棄物事業経費（市町村）'!J7</f>
        <v>－</v>
      </c>
      <c r="K7" s="17">
        <f>'廃棄物事業経費（市町村）'!K7</f>
        <v>58394</v>
      </c>
      <c r="L7" s="17">
        <f>'廃棄物事業経費（市町村）'!L7</f>
        <v>3832962</v>
      </c>
      <c r="M7" s="17">
        <f aca="true" t="shared" si="2" ref="M7:M36">N7+U7</f>
        <v>370530</v>
      </c>
      <c r="N7" s="17">
        <f aca="true" t="shared" si="3" ref="N7:N36">O7+P7+Q7+R7+T7</f>
        <v>14647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0</v>
      </c>
      <c r="S7" s="17" t="str">
        <f>'廃棄物事業経費（市町村）'!S7</f>
        <v>－</v>
      </c>
      <c r="T7" s="17">
        <f>'廃棄物事業経費（市町村）'!T7</f>
        <v>14647</v>
      </c>
      <c r="U7" s="17">
        <f>'廃棄物事業経費（市町村）'!U7</f>
        <v>355883</v>
      </c>
      <c r="V7" s="17">
        <f aca="true" t="shared" si="4" ref="V7:V16">D7+M7</f>
        <v>4766405</v>
      </c>
      <c r="W7" s="17">
        <f aca="true" t="shared" si="5" ref="W7:W16">E7+N7</f>
        <v>577560</v>
      </c>
      <c r="X7" s="17">
        <f aca="true" t="shared" si="6" ref="X7:X16">F7+O7</f>
        <v>140229</v>
      </c>
      <c r="Y7" s="17">
        <f aca="true" t="shared" si="7" ref="Y7:Y16">G7+P7</f>
        <v>12877</v>
      </c>
      <c r="Z7" s="17">
        <f aca="true" t="shared" si="8" ref="Z7:Z16">H7+Q7</f>
        <v>0</v>
      </c>
      <c r="AA7" s="17">
        <f aca="true" t="shared" si="9" ref="AA7:AA16">I7+R7</f>
        <v>351413</v>
      </c>
      <c r="AB7" s="17" t="s">
        <v>161</v>
      </c>
      <c r="AC7" s="17">
        <f aca="true" t="shared" si="10" ref="AC7:AC16">K7+T7</f>
        <v>73041</v>
      </c>
      <c r="AD7" s="17">
        <f aca="true" t="shared" si="11" ref="AD7:AD16">L7+U7</f>
        <v>4188845</v>
      </c>
    </row>
    <row r="8" spans="1:30" ht="13.5" customHeight="1">
      <c r="A8" s="74" t="s">
        <v>201</v>
      </c>
      <c r="B8" s="74" t="s">
        <v>204</v>
      </c>
      <c r="C8" s="101" t="s">
        <v>205</v>
      </c>
      <c r="D8" s="17">
        <f t="shared" si="0"/>
        <v>1734993</v>
      </c>
      <c r="E8" s="17">
        <f t="shared" si="1"/>
        <v>123949</v>
      </c>
      <c r="F8" s="17">
        <f>'廃棄物事業経費（市町村）'!F8</f>
        <v>0</v>
      </c>
      <c r="G8" s="17">
        <f>'廃棄物事業経費（市町村）'!G8</f>
        <v>16150</v>
      </c>
      <c r="H8" s="17">
        <f>'廃棄物事業経費（市町村）'!H8</f>
        <v>17300</v>
      </c>
      <c r="I8" s="17">
        <f>'廃棄物事業経費（市町村）'!I8</f>
        <v>3901</v>
      </c>
      <c r="J8" s="17" t="str">
        <f>'廃棄物事業経費（市町村）'!J8</f>
        <v>－</v>
      </c>
      <c r="K8" s="17">
        <f>'廃棄物事業経費（市町村）'!K8</f>
        <v>86598</v>
      </c>
      <c r="L8" s="17">
        <f>'廃棄物事業経費（市町村）'!L8</f>
        <v>1611044</v>
      </c>
      <c r="M8" s="17">
        <f t="shared" si="2"/>
        <v>382027</v>
      </c>
      <c r="N8" s="17">
        <f t="shared" si="3"/>
        <v>186190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100845</v>
      </c>
      <c r="S8" s="17" t="str">
        <f>'廃棄物事業経費（市町村）'!S8</f>
        <v>－</v>
      </c>
      <c r="T8" s="17">
        <f>'廃棄物事業経費（市町村）'!T8</f>
        <v>85345</v>
      </c>
      <c r="U8" s="17">
        <f>'廃棄物事業経費（市町村）'!U8</f>
        <v>195837</v>
      </c>
      <c r="V8" s="17">
        <f t="shared" si="4"/>
        <v>2117020</v>
      </c>
      <c r="W8" s="17">
        <f t="shared" si="5"/>
        <v>310139</v>
      </c>
      <c r="X8" s="17">
        <f t="shared" si="6"/>
        <v>0</v>
      </c>
      <c r="Y8" s="17">
        <f t="shared" si="7"/>
        <v>16150</v>
      </c>
      <c r="Z8" s="17">
        <f t="shared" si="8"/>
        <v>17300</v>
      </c>
      <c r="AA8" s="17">
        <f t="shared" si="9"/>
        <v>104746</v>
      </c>
      <c r="AB8" s="17" t="s">
        <v>161</v>
      </c>
      <c r="AC8" s="17">
        <f t="shared" si="10"/>
        <v>171943</v>
      </c>
      <c r="AD8" s="17">
        <f t="shared" si="11"/>
        <v>1806881</v>
      </c>
    </row>
    <row r="9" spans="1:30" ht="13.5" customHeight="1">
      <c r="A9" s="74" t="s">
        <v>201</v>
      </c>
      <c r="B9" s="74" t="s">
        <v>206</v>
      </c>
      <c r="C9" s="101" t="s">
        <v>207</v>
      </c>
      <c r="D9" s="17">
        <f t="shared" si="0"/>
        <v>770981</v>
      </c>
      <c r="E9" s="17">
        <f t="shared" si="1"/>
        <v>94059</v>
      </c>
      <c r="F9" s="17">
        <f>'廃棄物事業経費（市町村）'!F9</f>
        <v>9329</v>
      </c>
      <c r="G9" s="17">
        <f>'廃棄物事業経費（市町村）'!G9</f>
        <v>10500</v>
      </c>
      <c r="H9" s="17">
        <f>'廃棄物事業経費（市町村）'!H9</f>
        <v>23700</v>
      </c>
      <c r="I9" s="17">
        <f>'廃棄物事業経費（市町村）'!I9</f>
        <v>37866</v>
      </c>
      <c r="J9" s="17" t="str">
        <f>'廃棄物事業経費（市町村）'!J9</f>
        <v>－</v>
      </c>
      <c r="K9" s="17">
        <f>'廃棄物事業経費（市町村）'!K9</f>
        <v>12664</v>
      </c>
      <c r="L9" s="17">
        <f>'廃棄物事業経費（市町村）'!L9</f>
        <v>676922</v>
      </c>
      <c r="M9" s="17">
        <f t="shared" si="2"/>
        <v>287061</v>
      </c>
      <c r="N9" s="17">
        <f t="shared" si="3"/>
        <v>90738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3900</v>
      </c>
      <c r="R9" s="17">
        <f>'廃棄物事業経費（市町村）'!R9</f>
        <v>86838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196323</v>
      </c>
      <c r="V9" s="17">
        <f t="shared" si="4"/>
        <v>1058042</v>
      </c>
      <c r="W9" s="17">
        <f t="shared" si="5"/>
        <v>184797</v>
      </c>
      <c r="X9" s="17">
        <f t="shared" si="6"/>
        <v>9329</v>
      </c>
      <c r="Y9" s="17">
        <f t="shared" si="7"/>
        <v>10500</v>
      </c>
      <c r="Z9" s="17">
        <f t="shared" si="8"/>
        <v>27600</v>
      </c>
      <c r="AA9" s="17">
        <f t="shared" si="9"/>
        <v>124704</v>
      </c>
      <c r="AB9" s="17" t="s">
        <v>161</v>
      </c>
      <c r="AC9" s="17">
        <f t="shared" si="10"/>
        <v>12664</v>
      </c>
      <c r="AD9" s="17">
        <f t="shared" si="11"/>
        <v>873245</v>
      </c>
    </row>
    <row r="10" spans="1:30" ht="13.5" customHeight="1">
      <c r="A10" s="74" t="s">
        <v>201</v>
      </c>
      <c r="B10" s="74" t="s">
        <v>208</v>
      </c>
      <c r="C10" s="101" t="s">
        <v>209</v>
      </c>
      <c r="D10" s="17">
        <f t="shared" si="0"/>
        <v>356917</v>
      </c>
      <c r="E10" s="17">
        <f t="shared" si="1"/>
        <v>40438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39119</v>
      </c>
      <c r="J10" s="17" t="str">
        <f>'廃棄物事業経費（市町村）'!J10</f>
        <v>－</v>
      </c>
      <c r="K10" s="17">
        <f>'廃棄物事業経費（市町村）'!K10</f>
        <v>1319</v>
      </c>
      <c r="L10" s="17">
        <f>'廃棄物事業経費（市町村）'!L10</f>
        <v>316479</v>
      </c>
      <c r="M10" s="17">
        <f t="shared" si="2"/>
        <v>114684</v>
      </c>
      <c r="N10" s="17">
        <f t="shared" si="3"/>
        <v>69537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69537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45147</v>
      </c>
      <c r="V10" s="17">
        <f t="shared" si="4"/>
        <v>471601</v>
      </c>
      <c r="W10" s="17">
        <f t="shared" si="5"/>
        <v>109975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108656</v>
      </c>
      <c r="AB10" s="17" t="s">
        <v>161</v>
      </c>
      <c r="AC10" s="17">
        <f t="shared" si="10"/>
        <v>1319</v>
      </c>
      <c r="AD10" s="17">
        <f t="shared" si="11"/>
        <v>361626</v>
      </c>
    </row>
    <row r="11" spans="1:30" ht="13.5" customHeight="1">
      <c r="A11" s="74" t="s">
        <v>201</v>
      </c>
      <c r="B11" s="74" t="s">
        <v>210</v>
      </c>
      <c r="C11" s="101" t="s">
        <v>211</v>
      </c>
      <c r="D11" s="17">
        <f t="shared" si="0"/>
        <v>474550</v>
      </c>
      <c r="E11" s="17">
        <f t="shared" si="1"/>
        <v>4863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3960</v>
      </c>
      <c r="I11" s="17">
        <f>'廃棄物事業経費（市町村）'!I11</f>
        <v>903</v>
      </c>
      <c r="J11" s="17" t="str">
        <f>'廃棄物事業経費（市町村）'!J11</f>
        <v>－</v>
      </c>
      <c r="K11" s="17">
        <f>'廃棄物事業経費（市町村）'!K11</f>
        <v>0</v>
      </c>
      <c r="L11" s="17">
        <f>'廃棄物事業経費（市町村）'!L11</f>
        <v>469687</v>
      </c>
      <c r="M11" s="17">
        <f t="shared" si="2"/>
        <v>276206</v>
      </c>
      <c r="N11" s="17">
        <f t="shared" si="3"/>
        <v>92841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92841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183365</v>
      </c>
      <c r="V11" s="17">
        <f t="shared" si="4"/>
        <v>750756</v>
      </c>
      <c r="W11" s="17">
        <f t="shared" si="5"/>
        <v>97704</v>
      </c>
      <c r="X11" s="17">
        <f t="shared" si="6"/>
        <v>0</v>
      </c>
      <c r="Y11" s="17">
        <f t="shared" si="7"/>
        <v>0</v>
      </c>
      <c r="Z11" s="17">
        <f t="shared" si="8"/>
        <v>3960</v>
      </c>
      <c r="AA11" s="17">
        <f t="shared" si="9"/>
        <v>93744</v>
      </c>
      <c r="AB11" s="17" t="s">
        <v>161</v>
      </c>
      <c r="AC11" s="17">
        <f t="shared" si="10"/>
        <v>0</v>
      </c>
      <c r="AD11" s="17">
        <f t="shared" si="11"/>
        <v>653052</v>
      </c>
    </row>
    <row r="12" spans="1:30" ht="13.5" customHeight="1">
      <c r="A12" s="74" t="s">
        <v>201</v>
      </c>
      <c r="B12" s="74" t="s">
        <v>179</v>
      </c>
      <c r="C12" s="101" t="s">
        <v>180</v>
      </c>
      <c r="D12" s="17">
        <f t="shared" si="0"/>
        <v>447955</v>
      </c>
      <c r="E12" s="17">
        <f t="shared" si="1"/>
        <v>114927</v>
      </c>
      <c r="F12" s="17">
        <f>'廃棄物事業経費（市町村）'!F12</f>
        <v>37977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72675</v>
      </c>
      <c r="J12" s="17" t="str">
        <f>'廃棄物事業経費（市町村）'!J12</f>
        <v>－</v>
      </c>
      <c r="K12" s="17">
        <f>'廃棄物事業経費（市町村）'!K12</f>
        <v>4275</v>
      </c>
      <c r="L12" s="17">
        <f>'廃棄物事業経費（市町村）'!L12</f>
        <v>333028</v>
      </c>
      <c r="M12" s="17">
        <f t="shared" si="2"/>
        <v>106642</v>
      </c>
      <c r="N12" s="17">
        <f t="shared" si="3"/>
        <v>65684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65684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40958</v>
      </c>
      <c r="V12" s="17">
        <f t="shared" si="4"/>
        <v>554597</v>
      </c>
      <c r="W12" s="17">
        <f t="shared" si="5"/>
        <v>180611</v>
      </c>
      <c r="X12" s="17">
        <f t="shared" si="6"/>
        <v>37977</v>
      </c>
      <c r="Y12" s="17">
        <f t="shared" si="7"/>
        <v>0</v>
      </c>
      <c r="Z12" s="17">
        <f t="shared" si="8"/>
        <v>0</v>
      </c>
      <c r="AA12" s="17">
        <f t="shared" si="9"/>
        <v>138359</v>
      </c>
      <c r="AB12" s="17" t="s">
        <v>161</v>
      </c>
      <c r="AC12" s="17">
        <f t="shared" si="10"/>
        <v>4275</v>
      </c>
      <c r="AD12" s="17">
        <f t="shared" si="11"/>
        <v>373986</v>
      </c>
    </row>
    <row r="13" spans="1:30" ht="13.5" customHeight="1">
      <c r="A13" s="74" t="s">
        <v>201</v>
      </c>
      <c r="B13" s="74" t="s">
        <v>199</v>
      </c>
      <c r="C13" s="101" t="s">
        <v>200</v>
      </c>
      <c r="D13" s="17">
        <f t="shared" si="0"/>
        <v>377065</v>
      </c>
      <c r="E13" s="17">
        <f t="shared" si="1"/>
        <v>86776</v>
      </c>
      <c r="F13" s="17">
        <f>'廃棄物事業経費（市町村）'!F13</f>
        <v>38041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46979</v>
      </c>
      <c r="J13" s="17" t="str">
        <f>'廃棄物事業経費（市町村）'!J13</f>
        <v>－</v>
      </c>
      <c r="K13" s="17">
        <f>'廃棄物事業経費（市町村）'!K13</f>
        <v>1756</v>
      </c>
      <c r="L13" s="17">
        <f>'廃棄物事業経費（市町村）'!L13</f>
        <v>290289</v>
      </c>
      <c r="M13" s="17">
        <f t="shared" si="2"/>
        <v>140859</v>
      </c>
      <c r="N13" s="17">
        <f t="shared" si="3"/>
        <v>72649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54119</v>
      </c>
      <c r="S13" s="17" t="str">
        <f>'廃棄物事業経費（市町村）'!S13</f>
        <v>－</v>
      </c>
      <c r="T13" s="17">
        <f>'廃棄物事業経費（市町村）'!T13</f>
        <v>18530</v>
      </c>
      <c r="U13" s="17">
        <f>'廃棄物事業経費（市町村）'!U13</f>
        <v>68210</v>
      </c>
      <c r="V13" s="17">
        <f t="shared" si="4"/>
        <v>517924</v>
      </c>
      <c r="W13" s="17">
        <f t="shared" si="5"/>
        <v>159425</v>
      </c>
      <c r="X13" s="17">
        <f t="shared" si="6"/>
        <v>38041</v>
      </c>
      <c r="Y13" s="17">
        <f t="shared" si="7"/>
        <v>0</v>
      </c>
      <c r="Z13" s="17">
        <f t="shared" si="8"/>
        <v>0</v>
      </c>
      <c r="AA13" s="17">
        <f t="shared" si="9"/>
        <v>101098</v>
      </c>
      <c r="AB13" s="17" t="s">
        <v>161</v>
      </c>
      <c r="AC13" s="17">
        <f t="shared" si="10"/>
        <v>20286</v>
      </c>
      <c r="AD13" s="17">
        <f t="shared" si="11"/>
        <v>358499</v>
      </c>
    </row>
    <row r="14" spans="1:30" ht="13.5" customHeight="1">
      <c r="A14" s="74" t="s">
        <v>201</v>
      </c>
      <c r="B14" s="74" t="s">
        <v>212</v>
      </c>
      <c r="C14" s="101" t="s">
        <v>147</v>
      </c>
      <c r="D14" s="17">
        <f t="shared" si="0"/>
        <v>142499</v>
      </c>
      <c r="E14" s="17">
        <f t="shared" si="1"/>
        <v>19045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19014</v>
      </c>
      <c r="J14" s="17" t="str">
        <f>'廃棄物事業経費（市町村）'!J14</f>
        <v>－</v>
      </c>
      <c r="K14" s="17">
        <f>'廃棄物事業経費（市町村）'!K14</f>
        <v>31</v>
      </c>
      <c r="L14" s="17">
        <f>'廃棄物事業経費（市町村）'!L14</f>
        <v>123454</v>
      </c>
      <c r="M14" s="17">
        <f t="shared" si="2"/>
        <v>94508</v>
      </c>
      <c r="N14" s="17">
        <f t="shared" si="3"/>
        <v>43454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43454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51054</v>
      </c>
      <c r="V14" s="17">
        <f t="shared" si="4"/>
        <v>237007</v>
      </c>
      <c r="W14" s="17">
        <f t="shared" si="5"/>
        <v>62499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62468</v>
      </c>
      <c r="AB14" s="17" t="s">
        <v>161</v>
      </c>
      <c r="AC14" s="17">
        <f t="shared" si="10"/>
        <v>31</v>
      </c>
      <c r="AD14" s="17">
        <f t="shared" si="11"/>
        <v>174508</v>
      </c>
    </row>
    <row r="15" spans="1:30" ht="13.5" customHeight="1">
      <c r="A15" s="74" t="s">
        <v>201</v>
      </c>
      <c r="B15" s="74" t="s">
        <v>213</v>
      </c>
      <c r="C15" s="101" t="s">
        <v>214</v>
      </c>
      <c r="D15" s="17">
        <f t="shared" si="0"/>
        <v>228375</v>
      </c>
      <c r="E15" s="17">
        <f t="shared" si="1"/>
        <v>37620</v>
      </c>
      <c r="F15" s="17">
        <f>'廃棄物事業経費（市町村）'!F15</f>
        <v>10872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26748</v>
      </c>
      <c r="J15" s="17" t="str">
        <f>'廃棄物事業経費（市町村）'!J15</f>
        <v>－</v>
      </c>
      <c r="K15" s="17">
        <f>'廃棄物事業経費（市町村）'!K15</f>
        <v>0</v>
      </c>
      <c r="L15" s="17">
        <f>'廃棄物事業経費（市町村）'!L15</f>
        <v>190755</v>
      </c>
      <c r="M15" s="17">
        <f t="shared" si="2"/>
        <v>153943</v>
      </c>
      <c r="N15" s="17">
        <f t="shared" si="3"/>
        <v>73775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73775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80168</v>
      </c>
      <c r="V15" s="17">
        <f t="shared" si="4"/>
        <v>382318</v>
      </c>
      <c r="W15" s="17">
        <f t="shared" si="5"/>
        <v>111395</v>
      </c>
      <c r="X15" s="17">
        <f t="shared" si="6"/>
        <v>10872</v>
      </c>
      <c r="Y15" s="17">
        <f t="shared" si="7"/>
        <v>0</v>
      </c>
      <c r="Z15" s="17">
        <f t="shared" si="8"/>
        <v>0</v>
      </c>
      <c r="AA15" s="17">
        <f t="shared" si="9"/>
        <v>100523</v>
      </c>
      <c r="AB15" s="17" t="s">
        <v>161</v>
      </c>
      <c r="AC15" s="17">
        <f t="shared" si="10"/>
        <v>0</v>
      </c>
      <c r="AD15" s="17">
        <f t="shared" si="11"/>
        <v>270923</v>
      </c>
    </row>
    <row r="16" spans="1:30" ht="13.5" customHeight="1">
      <c r="A16" s="74" t="s">
        <v>201</v>
      </c>
      <c r="B16" s="74" t="s">
        <v>215</v>
      </c>
      <c r="C16" s="101" t="s">
        <v>197</v>
      </c>
      <c r="D16" s="17">
        <f t="shared" si="0"/>
        <v>48069</v>
      </c>
      <c r="E16" s="17">
        <f t="shared" si="1"/>
        <v>2901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2901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45168</v>
      </c>
      <c r="M16" s="17">
        <f t="shared" si="2"/>
        <v>52390</v>
      </c>
      <c r="N16" s="17">
        <f t="shared" si="3"/>
        <v>24904</v>
      </c>
      <c r="O16" s="17">
        <f>'廃棄物事業経費（市町村）'!O16</f>
        <v>3895</v>
      </c>
      <c r="P16" s="17">
        <f>'廃棄物事業経費（市町村）'!P16</f>
        <v>3895</v>
      </c>
      <c r="Q16" s="17">
        <f>'廃棄物事業経費（市町村）'!Q16</f>
        <v>0</v>
      </c>
      <c r="R16" s="17">
        <f>'廃棄物事業経費（市町村）'!R16</f>
        <v>17114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27486</v>
      </c>
      <c r="V16" s="17">
        <f t="shared" si="4"/>
        <v>100459</v>
      </c>
      <c r="W16" s="17">
        <f t="shared" si="5"/>
        <v>27805</v>
      </c>
      <c r="X16" s="17">
        <f t="shared" si="6"/>
        <v>3895</v>
      </c>
      <c r="Y16" s="17">
        <f t="shared" si="7"/>
        <v>3895</v>
      </c>
      <c r="Z16" s="17">
        <f t="shared" si="8"/>
        <v>0</v>
      </c>
      <c r="AA16" s="17">
        <f t="shared" si="9"/>
        <v>20015</v>
      </c>
      <c r="AB16" s="17" t="s">
        <v>161</v>
      </c>
      <c r="AC16" s="17">
        <f t="shared" si="10"/>
        <v>0</v>
      </c>
      <c r="AD16" s="17">
        <f t="shared" si="11"/>
        <v>72654</v>
      </c>
    </row>
    <row r="17" spans="1:30" ht="13.5" customHeight="1">
      <c r="A17" s="74" t="s">
        <v>201</v>
      </c>
      <c r="B17" s="74" t="s">
        <v>216</v>
      </c>
      <c r="C17" s="101" t="s">
        <v>217</v>
      </c>
      <c r="D17" s="17">
        <f t="shared" si="0"/>
        <v>270453</v>
      </c>
      <c r="E17" s="17">
        <f t="shared" si="1"/>
        <v>36716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36716</v>
      </c>
      <c r="J17" s="17" t="str">
        <f>'廃棄物事業経費（市町村）'!J17</f>
        <v>－</v>
      </c>
      <c r="K17" s="17">
        <f>'廃棄物事業経費（市町村）'!K17</f>
        <v>0</v>
      </c>
      <c r="L17" s="17">
        <f>'廃棄物事業経費（市町村）'!L17</f>
        <v>233737</v>
      </c>
      <c r="M17" s="17">
        <f t="shared" si="2"/>
        <v>111369</v>
      </c>
      <c r="N17" s="17">
        <f t="shared" si="3"/>
        <v>45802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45802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65567</v>
      </c>
      <c r="V17" s="17">
        <f>D17+M17</f>
        <v>381822</v>
      </c>
      <c r="W17" s="17">
        <f>E17+N17</f>
        <v>82518</v>
      </c>
      <c r="X17" s="17">
        <f aca="true" t="shared" si="12" ref="V17:AD41">F17+O17</f>
        <v>0</v>
      </c>
      <c r="Y17" s="17">
        <f t="shared" si="12"/>
        <v>0</v>
      </c>
      <c r="Z17" s="17">
        <f t="shared" si="12"/>
        <v>0</v>
      </c>
      <c r="AA17" s="17">
        <f t="shared" si="12"/>
        <v>82518</v>
      </c>
      <c r="AB17" s="17" t="s">
        <v>161</v>
      </c>
      <c r="AC17" s="17">
        <f t="shared" si="12"/>
        <v>0</v>
      </c>
      <c r="AD17" s="17">
        <f t="shared" si="12"/>
        <v>299304</v>
      </c>
    </row>
    <row r="18" spans="1:30" ht="13.5" customHeight="1">
      <c r="A18" s="74" t="s">
        <v>201</v>
      </c>
      <c r="B18" s="74" t="s">
        <v>218</v>
      </c>
      <c r="C18" s="101" t="s">
        <v>219</v>
      </c>
      <c r="D18" s="17">
        <f t="shared" si="0"/>
        <v>174518</v>
      </c>
      <c r="E18" s="17">
        <f t="shared" si="1"/>
        <v>25860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25704</v>
      </c>
      <c r="J18" s="17" t="str">
        <f>'廃棄物事業経費（市町村）'!J18</f>
        <v>－</v>
      </c>
      <c r="K18" s="17">
        <f>'廃棄物事業経費（市町村）'!K18</f>
        <v>156</v>
      </c>
      <c r="L18" s="17">
        <f>'廃棄物事業経費（市町村）'!L18</f>
        <v>148658</v>
      </c>
      <c r="M18" s="17">
        <f t="shared" si="2"/>
        <v>12128</v>
      </c>
      <c r="N18" s="17">
        <f t="shared" si="3"/>
        <v>343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343</v>
      </c>
      <c r="U18" s="17">
        <f>'廃棄物事業経費（市町村）'!U18</f>
        <v>11785</v>
      </c>
      <c r="V18" s="17">
        <f t="shared" si="12"/>
        <v>186646</v>
      </c>
      <c r="W18" s="17">
        <f t="shared" si="12"/>
        <v>26203</v>
      </c>
      <c r="X18" s="17">
        <f t="shared" si="12"/>
        <v>0</v>
      </c>
      <c r="Y18" s="17">
        <f t="shared" si="12"/>
        <v>0</v>
      </c>
      <c r="Z18" s="17">
        <f t="shared" si="12"/>
        <v>0</v>
      </c>
      <c r="AA18" s="17">
        <f t="shared" si="12"/>
        <v>25704</v>
      </c>
      <c r="AB18" s="17" t="s">
        <v>161</v>
      </c>
      <c r="AC18" s="17">
        <f t="shared" si="12"/>
        <v>499</v>
      </c>
      <c r="AD18" s="17">
        <f t="shared" si="12"/>
        <v>160443</v>
      </c>
    </row>
    <row r="19" spans="1:30" ht="13.5" customHeight="1">
      <c r="A19" s="74" t="s">
        <v>201</v>
      </c>
      <c r="B19" s="74" t="s">
        <v>220</v>
      </c>
      <c r="C19" s="101" t="s">
        <v>221</v>
      </c>
      <c r="D19" s="17">
        <f t="shared" si="0"/>
        <v>64193</v>
      </c>
      <c r="E19" s="17">
        <f t="shared" si="1"/>
        <v>7301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7301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56892</v>
      </c>
      <c r="M19" s="17">
        <f t="shared" si="2"/>
        <v>18532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18532</v>
      </c>
      <c r="V19" s="17">
        <f t="shared" si="12"/>
        <v>82725</v>
      </c>
      <c r="W19" s="17">
        <f t="shared" si="12"/>
        <v>7301</v>
      </c>
      <c r="X19" s="17">
        <f t="shared" si="12"/>
        <v>0</v>
      </c>
      <c r="Y19" s="17">
        <f t="shared" si="12"/>
        <v>0</v>
      </c>
      <c r="Z19" s="17">
        <f t="shared" si="12"/>
        <v>0</v>
      </c>
      <c r="AA19" s="17">
        <f t="shared" si="12"/>
        <v>7301</v>
      </c>
      <c r="AB19" s="17" t="s">
        <v>161</v>
      </c>
      <c r="AC19" s="17">
        <f t="shared" si="12"/>
        <v>0</v>
      </c>
      <c r="AD19" s="17">
        <f t="shared" si="12"/>
        <v>75424</v>
      </c>
    </row>
    <row r="20" spans="1:30" ht="13.5" customHeight="1">
      <c r="A20" s="74" t="s">
        <v>201</v>
      </c>
      <c r="B20" s="74" t="s">
        <v>222</v>
      </c>
      <c r="C20" s="101" t="s">
        <v>223</v>
      </c>
      <c r="D20" s="17">
        <f t="shared" si="0"/>
        <v>53579</v>
      </c>
      <c r="E20" s="17">
        <f t="shared" si="1"/>
        <v>3146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3146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50433</v>
      </c>
      <c r="M20" s="17">
        <f t="shared" si="2"/>
        <v>31053</v>
      </c>
      <c r="N20" s="17">
        <f t="shared" si="3"/>
        <v>1159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1159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29894</v>
      </c>
      <c r="V20" s="17">
        <f t="shared" si="12"/>
        <v>84632</v>
      </c>
      <c r="W20" s="17">
        <f t="shared" si="12"/>
        <v>4305</v>
      </c>
      <c r="X20" s="17">
        <f t="shared" si="12"/>
        <v>0</v>
      </c>
      <c r="Y20" s="17">
        <f t="shared" si="12"/>
        <v>0</v>
      </c>
      <c r="Z20" s="17">
        <f t="shared" si="12"/>
        <v>0</v>
      </c>
      <c r="AA20" s="17">
        <f t="shared" si="12"/>
        <v>4305</v>
      </c>
      <c r="AB20" s="17" t="s">
        <v>161</v>
      </c>
      <c r="AC20" s="17">
        <f t="shared" si="12"/>
        <v>0</v>
      </c>
      <c r="AD20" s="17">
        <f t="shared" si="12"/>
        <v>80327</v>
      </c>
    </row>
    <row r="21" spans="1:30" ht="13.5" customHeight="1">
      <c r="A21" s="74" t="s">
        <v>201</v>
      </c>
      <c r="B21" s="74" t="s">
        <v>224</v>
      </c>
      <c r="C21" s="101" t="s">
        <v>225</v>
      </c>
      <c r="D21" s="17">
        <f t="shared" si="0"/>
        <v>207802</v>
      </c>
      <c r="E21" s="17">
        <f t="shared" si="1"/>
        <v>47383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7300</v>
      </c>
      <c r="I21" s="17">
        <f>'廃棄物事業経費（市町村）'!I21</f>
        <v>40053</v>
      </c>
      <c r="J21" s="17" t="str">
        <f>'廃棄物事業経費（市町村）'!J21</f>
        <v>－</v>
      </c>
      <c r="K21" s="17">
        <f>'廃棄物事業経費（市町村）'!K21</f>
        <v>30</v>
      </c>
      <c r="L21" s="17">
        <f>'廃棄物事業経費（市町村）'!L21</f>
        <v>160419</v>
      </c>
      <c r="M21" s="17">
        <f t="shared" si="2"/>
        <v>50057</v>
      </c>
      <c r="N21" s="17">
        <f t="shared" si="3"/>
        <v>5388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5388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44669</v>
      </c>
      <c r="V21" s="17">
        <f t="shared" si="12"/>
        <v>257859</v>
      </c>
      <c r="W21" s="17">
        <f t="shared" si="12"/>
        <v>52771</v>
      </c>
      <c r="X21" s="17">
        <f t="shared" si="12"/>
        <v>0</v>
      </c>
      <c r="Y21" s="17">
        <f t="shared" si="12"/>
        <v>0</v>
      </c>
      <c r="Z21" s="17">
        <f t="shared" si="12"/>
        <v>7300</v>
      </c>
      <c r="AA21" s="17">
        <f t="shared" si="12"/>
        <v>45441</v>
      </c>
      <c r="AB21" s="17" t="s">
        <v>161</v>
      </c>
      <c r="AC21" s="17">
        <f t="shared" si="12"/>
        <v>30</v>
      </c>
      <c r="AD21" s="17">
        <f t="shared" si="12"/>
        <v>205088</v>
      </c>
    </row>
    <row r="22" spans="1:30" ht="13.5" customHeight="1">
      <c r="A22" s="74" t="s">
        <v>201</v>
      </c>
      <c r="B22" s="74" t="s">
        <v>226</v>
      </c>
      <c r="C22" s="101" t="s">
        <v>227</v>
      </c>
      <c r="D22" s="17">
        <f t="shared" si="0"/>
        <v>42003</v>
      </c>
      <c r="E22" s="17">
        <f t="shared" si="1"/>
        <v>10558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0</v>
      </c>
      <c r="J22" s="17" t="str">
        <f>'廃棄物事業経費（市町村）'!J22</f>
        <v>－</v>
      </c>
      <c r="K22" s="17">
        <f>'廃棄物事業経費（市町村）'!K22</f>
        <v>10558</v>
      </c>
      <c r="L22" s="17">
        <f>'廃棄物事業経費（市町村）'!L22</f>
        <v>31445</v>
      </c>
      <c r="M22" s="17">
        <f t="shared" si="2"/>
        <v>19418</v>
      </c>
      <c r="N22" s="17">
        <f t="shared" si="3"/>
        <v>2129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2129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17289</v>
      </c>
      <c r="V22" s="17">
        <f t="shared" si="12"/>
        <v>61421</v>
      </c>
      <c r="W22" s="17">
        <f t="shared" si="12"/>
        <v>12687</v>
      </c>
      <c r="X22" s="17">
        <f t="shared" si="12"/>
        <v>0</v>
      </c>
      <c r="Y22" s="17">
        <f t="shared" si="12"/>
        <v>0</v>
      </c>
      <c r="Z22" s="17">
        <f t="shared" si="12"/>
        <v>0</v>
      </c>
      <c r="AA22" s="17">
        <f t="shared" si="12"/>
        <v>2129</v>
      </c>
      <c r="AB22" s="17" t="s">
        <v>161</v>
      </c>
      <c r="AC22" s="17">
        <f t="shared" si="12"/>
        <v>10558</v>
      </c>
      <c r="AD22" s="17">
        <f t="shared" si="12"/>
        <v>48734</v>
      </c>
    </row>
    <row r="23" spans="1:30" ht="13.5" customHeight="1">
      <c r="A23" s="74" t="s">
        <v>201</v>
      </c>
      <c r="B23" s="74" t="s">
        <v>228</v>
      </c>
      <c r="C23" s="101" t="s">
        <v>229</v>
      </c>
      <c r="D23" s="17">
        <f t="shared" si="0"/>
        <v>112100</v>
      </c>
      <c r="E23" s="17">
        <f t="shared" si="1"/>
        <v>15762</v>
      </c>
      <c r="F23" s="17">
        <f>'廃棄物事業経費（市町村）'!F23</f>
        <v>8204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3840</v>
      </c>
      <c r="J23" s="17" t="str">
        <f>'廃棄物事業経費（市町村）'!J23</f>
        <v>－</v>
      </c>
      <c r="K23" s="17">
        <f>'廃棄物事業経費（市町村）'!K23</f>
        <v>3718</v>
      </c>
      <c r="L23" s="17">
        <f>'廃棄物事業経費（市町村）'!L23</f>
        <v>96338</v>
      </c>
      <c r="M23" s="17">
        <f t="shared" si="2"/>
        <v>60385</v>
      </c>
      <c r="N23" s="17">
        <f t="shared" si="3"/>
        <v>13562</v>
      </c>
      <c r="O23" s="17">
        <f>'廃棄物事業経費（市町村）'!O23</f>
        <v>933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12629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46823</v>
      </c>
      <c r="V23" s="17">
        <f t="shared" si="12"/>
        <v>172485</v>
      </c>
      <c r="W23" s="17">
        <f t="shared" si="12"/>
        <v>29324</v>
      </c>
      <c r="X23" s="17">
        <f t="shared" si="12"/>
        <v>9137</v>
      </c>
      <c r="Y23" s="17">
        <f t="shared" si="12"/>
        <v>0</v>
      </c>
      <c r="Z23" s="17">
        <f t="shared" si="12"/>
        <v>0</v>
      </c>
      <c r="AA23" s="17">
        <f t="shared" si="12"/>
        <v>16469</v>
      </c>
      <c r="AB23" s="17" t="s">
        <v>161</v>
      </c>
      <c r="AC23" s="17">
        <f t="shared" si="12"/>
        <v>3718</v>
      </c>
      <c r="AD23" s="17">
        <f t="shared" si="12"/>
        <v>143161</v>
      </c>
    </row>
    <row r="24" spans="1:30" ht="13.5" customHeight="1">
      <c r="A24" s="74" t="s">
        <v>201</v>
      </c>
      <c r="B24" s="74" t="s">
        <v>230</v>
      </c>
      <c r="C24" s="101" t="s">
        <v>64</v>
      </c>
      <c r="D24" s="17">
        <f t="shared" si="0"/>
        <v>23029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23029</v>
      </c>
      <c r="M24" s="17">
        <f t="shared" si="2"/>
        <v>14884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14884</v>
      </c>
      <c r="V24" s="17">
        <f t="shared" si="12"/>
        <v>37913</v>
      </c>
      <c r="W24" s="17">
        <f t="shared" si="12"/>
        <v>0</v>
      </c>
      <c r="X24" s="17">
        <f t="shared" si="12"/>
        <v>0</v>
      </c>
      <c r="Y24" s="17">
        <f t="shared" si="12"/>
        <v>0</v>
      </c>
      <c r="Z24" s="17">
        <f t="shared" si="12"/>
        <v>0</v>
      </c>
      <c r="AA24" s="17">
        <f t="shared" si="12"/>
        <v>0</v>
      </c>
      <c r="AB24" s="17" t="s">
        <v>161</v>
      </c>
      <c r="AC24" s="17">
        <f t="shared" si="12"/>
        <v>0</v>
      </c>
      <c r="AD24" s="17">
        <f t="shared" si="12"/>
        <v>37913</v>
      </c>
    </row>
    <row r="25" spans="1:30" ht="13.5" customHeight="1">
      <c r="A25" s="74" t="s">
        <v>201</v>
      </c>
      <c r="B25" s="74" t="s">
        <v>65</v>
      </c>
      <c r="C25" s="101" t="s">
        <v>66</v>
      </c>
      <c r="D25" s="17">
        <f t="shared" si="0"/>
        <v>39330</v>
      </c>
      <c r="E25" s="17">
        <f t="shared" si="1"/>
        <v>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0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39330</v>
      </c>
      <c r="M25" s="17">
        <f t="shared" si="2"/>
        <v>55864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55864</v>
      </c>
      <c r="V25" s="17">
        <f t="shared" si="12"/>
        <v>95194</v>
      </c>
      <c r="W25" s="17">
        <f t="shared" si="12"/>
        <v>0</v>
      </c>
      <c r="X25" s="17">
        <f t="shared" si="12"/>
        <v>0</v>
      </c>
      <c r="Y25" s="17">
        <f t="shared" si="12"/>
        <v>0</v>
      </c>
      <c r="Z25" s="17">
        <f t="shared" si="12"/>
        <v>0</v>
      </c>
      <c r="AA25" s="17">
        <f t="shared" si="12"/>
        <v>0</v>
      </c>
      <c r="AB25" s="17" t="s">
        <v>161</v>
      </c>
      <c r="AC25" s="17">
        <f t="shared" si="12"/>
        <v>0</v>
      </c>
      <c r="AD25" s="17">
        <f t="shared" si="12"/>
        <v>95194</v>
      </c>
    </row>
    <row r="26" spans="1:30" ht="13.5" customHeight="1">
      <c r="A26" s="74" t="s">
        <v>201</v>
      </c>
      <c r="B26" s="74" t="s">
        <v>67</v>
      </c>
      <c r="C26" s="101" t="s">
        <v>145</v>
      </c>
      <c r="D26" s="17">
        <f t="shared" si="0"/>
        <v>169012</v>
      </c>
      <c r="E26" s="17">
        <f t="shared" si="1"/>
        <v>55831</v>
      </c>
      <c r="F26" s="17">
        <f>'廃棄物事業経費（市町村）'!F26</f>
        <v>0</v>
      </c>
      <c r="G26" s="17">
        <f>'廃棄物事業経費（市町村）'!G26</f>
        <v>887</v>
      </c>
      <c r="H26" s="17">
        <f>'廃棄物事業経費（市町村）'!H26</f>
        <v>0</v>
      </c>
      <c r="I26" s="17">
        <f>'廃棄物事業経費（市町村）'!I26</f>
        <v>22395</v>
      </c>
      <c r="J26" s="17" t="str">
        <f>'廃棄物事業経費（市町村）'!J26</f>
        <v>－</v>
      </c>
      <c r="K26" s="17">
        <f>'廃棄物事業経費（市町村）'!K26</f>
        <v>32549</v>
      </c>
      <c r="L26" s="17">
        <f>'廃棄物事業経費（市町村）'!L26</f>
        <v>113181</v>
      </c>
      <c r="M26" s="17">
        <f t="shared" si="2"/>
        <v>51386</v>
      </c>
      <c r="N26" s="17">
        <f t="shared" si="3"/>
        <v>7591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7591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43795</v>
      </c>
      <c r="V26" s="17">
        <f t="shared" si="12"/>
        <v>220398</v>
      </c>
      <c r="W26" s="17">
        <f t="shared" si="12"/>
        <v>63422</v>
      </c>
      <c r="X26" s="17">
        <f t="shared" si="12"/>
        <v>0</v>
      </c>
      <c r="Y26" s="17">
        <f t="shared" si="12"/>
        <v>887</v>
      </c>
      <c r="Z26" s="17">
        <f t="shared" si="12"/>
        <v>0</v>
      </c>
      <c r="AA26" s="17">
        <f t="shared" si="12"/>
        <v>29986</v>
      </c>
      <c r="AB26" s="17" t="s">
        <v>161</v>
      </c>
      <c r="AC26" s="17">
        <f t="shared" si="12"/>
        <v>32549</v>
      </c>
      <c r="AD26" s="17">
        <f t="shared" si="12"/>
        <v>156976</v>
      </c>
    </row>
    <row r="27" spans="1:30" ht="13.5" customHeight="1">
      <c r="A27" s="74" t="s">
        <v>201</v>
      </c>
      <c r="B27" s="74" t="s">
        <v>68</v>
      </c>
      <c r="C27" s="101" t="s">
        <v>69</v>
      </c>
      <c r="D27" s="17">
        <f t="shared" si="0"/>
        <v>149634</v>
      </c>
      <c r="E27" s="17">
        <f t="shared" si="1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149634</v>
      </c>
      <c r="M27" s="17">
        <f t="shared" si="2"/>
        <v>34133</v>
      </c>
      <c r="N27" s="17">
        <f t="shared" si="3"/>
        <v>6543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6543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27590</v>
      </c>
      <c r="V27" s="17">
        <f t="shared" si="12"/>
        <v>183767</v>
      </c>
      <c r="W27" s="17">
        <f t="shared" si="12"/>
        <v>6543</v>
      </c>
      <c r="X27" s="17">
        <f t="shared" si="12"/>
        <v>0</v>
      </c>
      <c r="Y27" s="17">
        <f t="shared" si="12"/>
        <v>0</v>
      </c>
      <c r="Z27" s="17">
        <f t="shared" si="12"/>
        <v>0</v>
      </c>
      <c r="AA27" s="17">
        <f t="shared" si="12"/>
        <v>6543</v>
      </c>
      <c r="AB27" s="17" t="s">
        <v>161</v>
      </c>
      <c r="AC27" s="17">
        <f t="shared" si="12"/>
        <v>0</v>
      </c>
      <c r="AD27" s="17">
        <f t="shared" si="12"/>
        <v>177224</v>
      </c>
    </row>
    <row r="28" spans="1:30" ht="13.5" customHeight="1">
      <c r="A28" s="74" t="s">
        <v>201</v>
      </c>
      <c r="B28" s="74" t="s">
        <v>70</v>
      </c>
      <c r="C28" s="101" t="s">
        <v>71</v>
      </c>
      <c r="D28" s="17">
        <f t="shared" si="0"/>
        <v>25410</v>
      </c>
      <c r="E28" s="17">
        <f t="shared" si="1"/>
        <v>1756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1490</v>
      </c>
      <c r="J28" s="17" t="str">
        <f>'廃棄物事業経費（市町村）'!J28</f>
        <v>－</v>
      </c>
      <c r="K28" s="17">
        <f>'廃棄物事業経費（市町村）'!K28</f>
        <v>266</v>
      </c>
      <c r="L28" s="17">
        <f>'廃棄物事業経費（市町村）'!L28</f>
        <v>23654</v>
      </c>
      <c r="M28" s="17">
        <f t="shared" si="2"/>
        <v>20240</v>
      </c>
      <c r="N28" s="17">
        <f t="shared" si="3"/>
        <v>5003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5003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15237</v>
      </c>
      <c r="V28" s="17">
        <f t="shared" si="12"/>
        <v>45650</v>
      </c>
      <c r="W28" s="17">
        <f t="shared" si="12"/>
        <v>6759</v>
      </c>
      <c r="X28" s="17">
        <f t="shared" si="12"/>
        <v>0</v>
      </c>
      <c r="Y28" s="17">
        <f t="shared" si="12"/>
        <v>0</v>
      </c>
      <c r="Z28" s="17">
        <f t="shared" si="12"/>
        <v>0</v>
      </c>
      <c r="AA28" s="17">
        <f t="shared" si="12"/>
        <v>6493</v>
      </c>
      <c r="AB28" s="17" t="s">
        <v>161</v>
      </c>
      <c r="AC28" s="17">
        <f t="shared" si="12"/>
        <v>266</v>
      </c>
      <c r="AD28" s="17">
        <f t="shared" si="12"/>
        <v>38891</v>
      </c>
    </row>
    <row r="29" spans="1:30" ht="13.5" customHeight="1">
      <c r="A29" s="74" t="s">
        <v>201</v>
      </c>
      <c r="B29" s="74" t="s">
        <v>72</v>
      </c>
      <c r="C29" s="101" t="s">
        <v>73</v>
      </c>
      <c r="D29" s="17">
        <f t="shared" si="0"/>
        <v>63315</v>
      </c>
      <c r="E29" s="17">
        <f t="shared" si="1"/>
        <v>11140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9060</v>
      </c>
      <c r="J29" s="17" t="str">
        <f>'廃棄物事業経費（市町村）'!J29</f>
        <v>－</v>
      </c>
      <c r="K29" s="17">
        <f>'廃棄物事業経費（市町村）'!K29</f>
        <v>2080</v>
      </c>
      <c r="L29" s="17">
        <f>'廃棄物事業経費（市町村）'!L29</f>
        <v>52175</v>
      </c>
      <c r="M29" s="17">
        <f t="shared" si="2"/>
        <v>57104</v>
      </c>
      <c r="N29" s="17">
        <f t="shared" si="3"/>
        <v>16709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16709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40395</v>
      </c>
      <c r="V29" s="17">
        <f t="shared" si="12"/>
        <v>120419</v>
      </c>
      <c r="W29" s="17">
        <f t="shared" si="12"/>
        <v>27849</v>
      </c>
      <c r="X29" s="17">
        <f t="shared" si="12"/>
        <v>0</v>
      </c>
      <c r="Y29" s="17">
        <f t="shared" si="12"/>
        <v>0</v>
      </c>
      <c r="Z29" s="17">
        <f t="shared" si="12"/>
        <v>0</v>
      </c>
      <c r="AA29" s="17">
        <f t="shared" si="12"/>
        <v>25769</v>
      </c>
      <c r="AB29" s="17" t="s">
        <v>161</v>
      </c>
      <c r="AC29" s="17">
        <f t="shared" si="12"/>
        <v>2080</v>
      </c>
      <c r="AD29" s="17">
        <f t="shared" si="12"/>
        <v>92570</v>
      </c>
    </row>
    <row r="30" spans="1:30" ht="13.5" customHeight="1">
      <c r="A30" s="74" t="s">
        <v>201</v>
      </c>
      <c r="B30" s="74" t="s">
        <v>74</v>
      </c>
      <c r="C30" s="101" t="s">
        <v>75</v>
      </c>
      <c r="D30" s="17">
        <f t="shared" si="0"/>
        <v>124625</v>
      </c>
      <c r="E30" s="17">
        <f t="shared" si="1"/>
        <v>13098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11822</v>
      </c>
      <c r="J30" s="17" t="str">
        <f>'廃棄物事業経費（市町村）'!J30</f>
        <v>－</v>
      </c>
      <c r="K30" s="17">
        <f>'廃棄物事業経費（市町村）'!K30</f>
        <v>1276</v>
      </c>
      <c r="L30" s="17">
        <f>'廃棄物事業経費（市町村）'!L30</f>
        <v>111527</v>
      </c>
      <c r="M30" s="17">
        <f t="shared" si="2"/>
        <v>67114</v>
      </c>
      <c r="N30" s="17">
        <f t="shared" si="3"/>
        <v>24775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24775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42339</v>
      </c>
      <c r="V30" s="17">
        <f t="shared" si="12"/>
        <v>191739</v>
      </c>
      <c r="W30" s="17">
        <f t="shared" si="12"/>
        <v>37873</v>
      </c>
      <c r="X30" s="17">
        <f t="shared" si="12"/>
        <v>0</v>
      </c>
      <c r="Y30" s="17">
        <f t="shared" si="12"/>
        <v>0</v>
      </c>
      <c r="Z30" s="17">
        <f t="shared" si="12"/>
        <v>0</v>
      </c>
      <c r="AA30" s="17">
        <f t="shared" si="12"/>
        <v>36597</v>
      </c>
      <c r="AB30" s="17" t="s">
        <v>161</v>
      </c>
      <c r="AC30" s="17">
        <f t="shared" si="12"/>
        <v>1276</v>
      </c>
      <c r="AD30" s="17">
        <f t="shared" si="12"/>
        <v>153866</v>
      </c>
    </row>
    <row r="31" spans="1:30" ht="13.5" customHeight="1">
      <c r="A31" s="74" t="s">
        <v>201</v>
      </c>
      <c r="B31" s="74" t="s">
        <v>76</v>
      </c>
      <c r="C31" s="101" t="s">
        <v>77</v>
      </c>
      <c r="D31" s="17">
        <f t="shared" si="0"/>
        <v>192759</v>
      </c>
      <c r="E31" s="17">
        <f t="shared" si="1"/>
        <v>41253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5900</v>
      </c>
      <c r="I31" s="17">
        <f>'廃棄物事業経費（市町村）'!I31</f>
        <v>35353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151506</v>
      </c>
      <c r="M31" s="17">
        <f t="shared" si="2"/>
        <v>135418</v>
      </c>
      <c r="N31" s="17">
        <f t="shared" si="3"/>
        <v>20940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20940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114478</v>
      </c>
      <c r="V31" s="17">
        <f t="shared" si="12"/>
        <v>328177</v>
      </c>
      <c r="W31" s="17">
        <f t="shared" si="12"/>
        <v>62193</v>
      </c>
      <c r="X31" s="17">
        <f t="shared" si="12"/>
        <v>0</v>
      </c>
      <c r="Y31" s="17">
        <f t="shared" si="12"/>
        <v>0</v>
      </c>
      <c r="Z31" s="17">
        <f t="shared" si="12"/>
        <v>5900</v>
      </c>
      <c r="AA31" s="17">
        <f t="shared" si="12"/>
        <v>56293</v>
      </c>
      <c r="AB31" s="17" t="s">
        <v>161</v>
      </c>
      <c r="AC31" s="17">
        <f t="shared" si="12"/>
        <v>0</v>
      </c>
      <c r="AD31" s="17">
        <f t="shared" si="12"/>
        <v>265984</v>
      </c>
    </row>
    <row r="32" spans="1:30" ht="13.5" customHeight="1">
      <c r="A32" s="74" t="s">
        <v>201</v>
      </c>
      <c r="B32" s="74" t="s">
        <v>78</v>
      </c>
      <c r="C32" s="101" t="s">
        <v>79</v>
      </c>
      <c r="D32" s="17">
        <f t="shared" si="0"/>
        <v>25172</v>
      </c>
      <c r="E32" s="17">
        <f t="shared" si="1"/>
        <v>2575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39</v>
      </c>
      <c r="J32" s="17" t="str">
        <f>'廃棄物事業経費（市町村）'!J32</f>
        <v>－</v>
      </c>
      <c r="K32" s="17">
        <f>'廃棄物事業経費（市町村）'!K32</f>
        <v>2536</v>
      </c>
      <c r="L32" s="17">
        <f>'廃棄物事業経費（市町村）'!L32</f>
        <v>22597</v>
      </c>
      <c r="M32" s="17">
        <f t="shared" si="2"/>
        <v>21358</v>
      </c>
      <c r="N32" s="17">
        <f t="shared" si="3"/>
        <v>6961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4724</v>
      </c>
      <c r="S32" s="17" t="str">
        <f>'廃棄物事業経費（市町村）'!S32</f>
        <v>－</v>
      </c>
      <c r="T32" s="17">
        <f>'廃棄物事業経費（市町村）'!T32</f>
        <v>2237</v>
      </c>
      <c r="U32" s="17">
        <f>'廃棄物事業経費（市町村）'!U32</f>
        <v>14397</v>
      </c>
      <c r="V32" s="17">
        <f t="shared" si="12"/>
        <v>46530</v>
      </c>
      <c r="W32" s="17">
        <f t="shared" si="12"/>
        <v>9536</v>
      </c>
      <c r="X32" s="17">
        <f t="shared" si="12"/>
        <v>0</v>
      </c>
      <c r="Y32" s="17">
        <f t="shared" si="12"/>
        <v>0</v>
      </c>
      <c r="Z32" s="17">
        <f t="shared" si="12"/>
        <v>0</v>
      </c>
      <c r="AA32" s="17">
        <f t="shared" si="12"/>
        <v>4763</v>
      </c>
      <c r="AB32" s="17" t="s">
        <v>161</v>
      </c>
      <c r="AC32" s="17">
        <f t="shared" si="12"/>
        <v>4773</v>
      </c>
      <c r="AD32" s="17">
        <f t="shared" si="12"/>
        <v>36994</v>
      </c>
    </row>
    <row r="33" spans="1:30" ht="13.5" customHeight="1">
      <c r="A33" s="74" t="s">
        <v>201</v>
      </c>
      <c r="B33" s="74" t="s">
        <v>80</v>
      </c>
      <c r="C33" s="101" t="s">
        <v>81</v>
      </c>
      <c r="D33" s="17">
        <f t="shared" si="0"/>
        <v>73131</v>
      </c>
      <c r="E33" s="17">
        <f t="shared" si="1"/>
        <v>3267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3267</v>
      </c>
      <c r="J33" s="17" t="str">
        <f>'廃棄物事業経費（市町村）'!J33</f>
        <v>－</v>
      </c>
      <c r="K33" s="17">
        <f>'廃棄物事業経費（市町村）'!K33</f>
        <v>0</v>
      </c>
      <c r="L33" s="17">
        <f>'廃棄物事業経費（市町村）'!L33</f>
        <v>69864</v>
      </c>
      <c r="M33" s="17">
        <f t="shared" si="2"/>
        <v>14386</v>
      </c>
      <c r="N33" s="17">
        <f t="shared" si="3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14386</v>
      </c>
      <c r="V33" s="17">
        <f t="shared" si="12"/>
        <v>87517</v>
      </c>
      <c r="W33" s="17">
        <f t="shared" si="12"/>
        <v>3267</v>
      </c>
      <c r="X33" s="17">
        <f t="shared" si="12"/>
        <v>0</v>
      </c>
      <c r="Y33" s="17">
        <f t="shared" si="12"/>
        <v>0</v>
      </c>
      <c r="Z33" s="17">
        <f t="shared" si="12"/>
        <v>0</v>
      </c>
      <c r="AA33" s="17">
        <f t="shared" si="12"/>
        <v>3267</v>
      </c>
      <c r="AB33" s="17" t="s">
        <v>161</v>
      </c>
      <c r="AC33" s="17">
        <f t="shared" si="12"/>
        <v>0</v>
      </c>
      <c r="AD33" s="17">
        <f t="shared" si="12"/>
        <v>84250</v>
      </c>
    </row>
    <row r="34" spans="1:30" ht="13.5" customHeight="1">
      <c r="A34" s="74" t="s">
        <v>201</v>
      </c>
      <c r="B34" s="74" t="s">
        <v>82</v>
      </c>
      <c r="C34" s="101" t="s">
        <v>196</v>
      </c>
      <c r="D34" s="17">
        <f t="shared" si="0"/>
        <v>51296</v>
      </c>
      <c r="E34" s="17">
        <f t="shared" si="1"/>
        <v>0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0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51296</v>
      </c>
      <c r="M34" s="17">
        <f t="shared" si="2"/>
        <v>0</v>
      </c>
      <c r="N34" s="17">
        <f t="shared" si="3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0</v>
      </c>
      <c r="V34" s="17">
        <f t="shared" si="12"/>
        <v>51296</v>
      </c>
      <c r="W34" s="17">
        <f t="shared" si="12"/>
        <v>0</v>
      </c>
      <c r="X34" s="17">
        <f t="shared" si="12"/>
        <v>0</v>
      </c>
      <c r="Y34" s="17">
        <f t="shared" si="12"/>
        <v>0</v>
      </c>
      <c r="Z34" s="17">
        <f t="shared" si="12"/>
        <v>0</v>
      </c>
      <c r="AA34" s="17">
        <f t="shared" si="12"/>
        <v>0</v>
      </c>
      <c r="AB34" s="17" t="s">
        <v>161</v>
      </c>
      <c r="AC34" s="17">
        <f t="shared" si="12"/>
        <v>0</v>
      </c>
      <c r="AD34" s="17">
        <f t="shared" si="12"/>
        <v>51296</v>
      </c>
    </row>
    <row r="35" spans="1:30" ht="13.5" customHeight="1">
      <c r="A35" s="74" t="s">
        <v>201</v>
      </c>
      <c r="B35" s="74" t="s">
        <v>83</v>
      </c>
      <c r="C35" s="101" t="s">
        <v>151</v>
      </c>
      <c r="D35" s="17">
        <f t="shared" si="0"/>
        <v>55613</v>
      </c>
      <c r="E35" s="17">
        <f t="shared" si="1"/>
        <v>6376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6376</v>
      </c>
      <c r="J35" s="17" t="str">
        <f>'廃棄物事業経費（市町村）'!J35</f>
        <v>－</v>
      </c>
      <c r="K35" s="17">
        <f>'廃棄物事業経費（市町村）'!K35</f>
        <v>0</v>
      </c>
      <c r="L35" s="17">
        <f>'廃棄物事業経費（市町村）'!L35</f>
        <v>49237</v>
      </c>
      <c r="M35" s="17">
        <f t="shared" si="2"/>
        <v>5817</v>
      </c>
      <c r="N35" s="17">
        <f t="shared" si="3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5817</v>
      </c>
      <c r="V35" s="17">
        <f t="shared" si="12"/>
        <v>61430</v>
      </c>
      <c r="W35" s="17">
        <f t="shared" si="12"/>
        <v>6376</v>
      </c>
      <c r="X35" s="17">
        <f t="shared" si="12"/>
        <v>0</v>
      </c>
      <c r="Y35" s="17">
        <f t="shared" si="12"/>
        <v>0</v>
      </c>
      <c r="Z35" s="17">
        <f t="shared" si="12"/>
        <v>0</v>
      </c>
      <c r="AA35" s="17">
        <f t="shared" si="12"/>
        <v>6376</v>
      </c>
      <c r="AB35" s="17" t="s">
        <v>161</v>
      </c>
      <c r="AC35" s="17">
        <f t="shared" si="12"/>
        <v>0</v>
      </c>
      <c r="AD35" s="17">
        <f t="shared" si="12"/>
        <v>55054</v>
      </c>
    </row>
    <row r="36" spans="1:30" ht="13.5" customHeight="1">
      <c r="A36" s="74" t="s">
        <v>201</v>
      </c>
      <c r="B36" s="74" t="s">
        <v>84</v>
      </c>
      <c r="C36" s="101" t="s">
        <v>85</v>
      </c>
      <c r="D36" s="17">
        <f t="shared" si="0"/>
        <v>102222</v>
      </c>
      <c r="E36" s="17">
        <f t="shared" si="1"/>
        <v>3271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939</v>
      </c>
      <c r="J36" s="17" t="str">
        <f>'廃棄物事業経費（市町村）'!J36</f>
        <v>－</v>
      </c>
      <c r="K36" s="17">
        <f>'廃棄物事業経費（市町村）'!K36</f>
        <v>2332</v>
      </c>
      <c r="L36" s="17">
        <f>'廃棄物事業経費（市町村）'!L36</f>
        <v>98951</v>
      </c>
      <c r="M36" s="17">
        <f t="shared" si="2"/>
        <v>0</v>
      </c>
      <c r="N36" s="17">
        <f t="shared" si="3"/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0</v>
      </c>
      <c r="V36" s="17">
        <f t="shared" si="12"/>
        <v>102222</v>
      </c>
      <c r="W36" s="17">
        <f t="shared" si="12"/>
        <v>3271</v>
      </c>
      <c r="X36" s="17">
        <f t="shared" si="12"/>
        <v>0</v>
      </c>
      <c r="Y36" s="17">
        <f t="shared" si="12"/>
        <v>0</v>
      </c>
      <c r="Z36" s="17">
        <f t="shared" si="12"/>
        <v>0</v>
      </c>
      <c r="AA36" s="17">
        <f t="shared" si="12"/>
        <v>939</v>
      </c>
      <c r="AB36" s="17" t="s">
        <v>161</v>
      </c>
      <c r="AC36" s="17">
        <f t="shared" si="12"/>
        <v>2332</v>
      </c>
      <c r="AD36" s="17">
        <f t="shared" si="12"/>
        <v>98951</v>
      </c>
    </row>
    <row r="37" spans="1:30" ht="13.5" customHeight="1">
      <c r="A37" s="74" t="s">
        <v>201</v>
      </c>
      <c r="B37" s="74" t="s">
        <v>86</v>
      </c>
      <c r="C37" s="101" t="s">
        <v>87</v>
      </c>
      <c r="D37" s="17">
        <f aca="true" t="shared" si="13" ref="D37:D52">E37+L37</f>
        <v>76696</v>
      </c>
      <c r="E37" s="17">
        <f aca="true" t="shared" si="14" ref="E37:E52">F37+G37+H37+I37+K37</f>
        <v>8656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8656</v>
      </c>
      <c r="J37" s="17" t="str">
        <f>'廃棄物事業経費（市町村）'!J37</f>
        <v>－</v>
      </c>
      <c r="K37" s="17">
        <f>'廃棄物事業経費（市町村）'!K37</f>
        <v>0</v>
      </c>
      <c r="L37" s="17">
        <f>'廃棄物事業経費（市町村）'!L37</f>
        <v>68040</v>
      </c>
      <c r="M37" s="17">
        <f aca="true" t="shared" si="15" ref="M37:M52">N37+U37</f>
        <v>7842</v>
      </c>
      <c r="N37" s="17">
        <f aca="true" t="shared" si="16" ref="N37:N52">O37+P37+Q37+R37+T37</f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7842</v>
      </c>
      <c r="V37" s="17">
        <f t="shared" si="12"/>
        <v>84538</v>
      </c>
      <c r="W37" s="17">
        <f t="shared" si="12"/>
        <v>8656</v>
      </c>
      <c r="X37" s="17">
        <f t="shared" si="12"/>
        <v>0</v>
      </c>
      <c r="Y37" s="17">
        <f t="shared" si="12"/>
        <v>0</v>
      </c>
      <c r="Z37" s="17">
        <f t="shared" si="12"/>
        <v>0</v>
      </c>
      <c r="AA37" s="17">
        <f t="shared" si="12"/>
        <v>8656</v>
      </c>
      <c r="AB37" s="17" t="s">
        <v>161</v>
      </c>
      <c r="AC37" s="17">
        <f t="shared" si="12"/>
        <v>0</v>
      </c>
      <c r="AD37" s="17">
        <f t="shared" si="12"/>
        <v>75882</v>
      </c>
    </row>
    <row r="38" spans="1:30" ht="13.5" customHeight="1">
      <c r="A38" s="74" t="s">
        <v>201</v>
      </c>
      <c r="B38" s="74" t="s">
        <v>88</v>
      </c>
      <c r="C38" s="101" t="s">
        <v>89</v>
      </c>
      <c r="D38" s="17">
        <f t="shared" si="13"/>
        <v>136235</v>
      </c>
      <c r="E38" s="17">
        <f t="shared" si="14"/>
        <v>8244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7371</v>
      </c>
      <c r="J38" s="17" t="str">
        <f>'廃棄物事業経費（市町村）'!J38</f>
        <v>－</v>
      </c>
      <c r="K38" s="17">
        <f>'廃棄物事業経費（市町村）'!K38</f>
        <v>873</v>
      </c>
      <c r="L38" s="17">
        <f>'廃棄物事業経費（市町村）'!L38</f>
        <v>127991</v>
      </c>
      <c r="M38" s="17">
        <f t="shared" si="15"/>
        <v>75449</v>
      </c>
      <c r="N38" s="17">
        <f t="shared" si="16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75449</v>
      </c>
      <c r="V38" s="17">
        <f t="shared" si="12"/>
        <v>211684</v>
      </c>
      <c r="W38" s="17">
        <f t="shared" si="12"/>
        <v>8244</v>
      </c>
      <c r="X38" s="17">
        <f t="shared" si="12"/>
        <v>0</v>
      </c>
      <c r="Y38" s="17">
        <f t="shared" si="12"/>
        <v>0</v>
      </c>
      <c r="Z38" s="17">
        <f t="shared" si="12"/>
        <v>0</v>
      </c>
      <c r="AA38" s="17">
        <f t="shared" si="12"/>
        <v>7371</v>
      </c>
      <c r="AB38" s="17" t="s">
        <v>161</v>
      </c>
      <c r="AC38" s="17">
        <f t="shared" si="12"/>
        <v>873</v>
      </c>
      <c r="AD38" s="17">
        <f t="shared" si="12"/>
        <v>203440</v>
      </c>
    </row>
    <row r="39" spans="1:30" ht="13.5" customHeight="1">
      <c r="A39" s="74" t="s">
        <v>201</v>
      </c>
      <c r="B39" s="74" t="s">
        <v>90</v>
      </c>
      <c r="C39" s="101" t="s">
        <v>91</v>
      </c>
      <c r="D39" s="17">
        <f t="shared" si="13"/>
        <v>61932</v>
      </c>
      <c r="E39" s="17">
        <f t="shared" si="14"/>
        <v>4355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842</v>
      </c>
      <c r="J39" s="17" t="str">
        <f>'廃棄物事業経費（市町村）'!J39</f>
        <v>－</v>
      </c>
      <c r="K39" s="17">
        <f>'廃棄物事業経費（市町村）'!K39</f>
        <v>3513</v>
      </c>
      <c r="L39" s="17">
        <f>'廃棄物事業経費（市町村）'!L39</f>
        <v>57577</v>
      </c>
      <c r="M39" s="17">
        <f t="shared" si="15"/>
        <v>9868</v>
      </c>
      <c r="N39" s="17">
        <f t="shared" si="16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9868</v>
      </c>
      <c r="V39" s="17">
        <f t="shared" si="12"/>
        <v>71800</v>
      </c>
      <c r="W39" s="17">
        <f t="shared" si="12"/>
        <v>4355</v>
      </c>
      <c r="X39" s="17">
        <f t="shared" si="12"/>
        <v>0</v>
      </c>
      <c r="Y39" s="17">
        <f t="shared" si="12"/>
        <v>0</v>
      </c>
      <c r="Z39" s="17">
        <f t="shared" si="12"/>
        <v>0</v>
      </c>
      <c r="AA39" s="17">
        <f t="shared" si="12"/>
        <v>842</v>
      </c>
      <c r="AB39" s="17" t="s">
        <v>161</v>
      </c>
      <c r="AC39" s="17">
        <f t="shared" si="12"/>
        <v>3513</v>
      </c>
      <c r="AD39" s="17">
        <f t="shared" si="12"/>
        <v>67445</v>
      </c>
    </row>
    <row r="40" spans="1:30" ht="13.5" customHeight="1">
      <c r="A40" s="74" t="s">
        <v>201</v>
      </c>
      <c r="B40" s="74" t="s">
        <v>92</v>
      </c>
      <c r="C40" s="101" t="s">
        <v>146</v>
      </c>
      <c r="D40" s="17">
        <f t="shared" si="13"/>
        <v>80334</v>
      </c>
      <c r="E40" s="17">
        <f t="shared" si="14"/>
        <v>339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0</v>
      </c>
      <c r="J40" s="17" t="str">
        <f>'廃棄物事業経費（市町村）'!J40</f>
        <v>－</v>
      </c>
      <c r="K40" s="17">
        <f>'廃棄物事業経費（市町村）'!K40</f>
        <v>339</v>
      </c>
      <c r="L40" s="17">
        <f>'廃棄物事業経費（市町村）'!L40</f>
        <v>79995</v>
      </c>
      <c r="M40" s="17">
        <f t="shared" si="15"/>
        <v>0</v>
      </c>
      <c r="N40" s="17">
        <f t="shared" si="16"/>
        <v>0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0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0</v>
      </c>
      <c r="V40" s="17">
        <f t="shared" si="12"/>
        <v>80334</v>
      </c>
      <c r="W40" s="17">
        <f t="shared" si="12"/>
        <v>339</v>
      </c>
      <c r="X40" s="17">
        <f t="shared" si="12"/>
        <v>0</v>
      </c>
      <c r="Y40" s="17">
        <f t="shared" si="12"/>
        <v>0</v>
      </c>
      <c r="Z40" s="17">
        <f t="shared" si="12"/>
        <v>0</v>
      </c>
      <c r="AA40" s="17">
        <f t="shared" si="12"/>
        <v>0</v>
      </c>
      <c r="AB40" s="17" t="s">
        <v>161</v>
      </c>
      <c r="AC40" s="17">
        <f t="shared" si="12"/>
        <v>339</v>
      </c>
      <c r="AD40" s="17">
        <f t="shared" si="12"/>
        <v>79995</v>
      </c>
    </row>
    <row r="41" spans="1:30" ht="13.5" customHeight="1">
      <c r="A41" s="74" t="s">
        <v>201</v>
      </c>
      <c r="B41" s="74" t="s">
        <v>93</v>
      </c>
      <c r="C41" s="101" t="s">
        <v>94</v>
      </c>
      <c r="D41" s="17">
        <f t="shared" si="13"/>
        <v>18601</v>
      </c>
      <c r="E41" s="17">
        <f t="shared" si="14"/>
        <v>9231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0</v>
      </c>
      <c r="I41" s="17">
        <f>'廃棄物事業経費（市町村）'!I41</f>
        <v>0</v>
      </c>
      <c r="J41" s="17" t="str">
        <f>'廃棄物事業経費（市町村）'!J41</f>
        <v>－</v>
      </c>
      <c r="K41" s="17">
        <f>'廃棄物事業経費（市町村）'!K41</f>
        <v>9231</v>
      </c>
      <c r="L41" s="17">
        <f>'廃棄物事業経費（市町村）'!L41</f>
        <v>9370</v>
      </c>
      <c r="M41" s="17">
        <f t="shared" si="15"/>
        <v>0</v>
      </c>
      <c r="N41" s="17">
        <f t="shared" si="16"/>
        <v>0</v>
      </c>
      <c r="O41" s="17">
        <f>'廃棄物事業経費（市町村）'!O41</f>
        <v>0</v>
      </c>
      <c r="P41" s="17">
        <f>'廃棄物事業経費（市町村）'!P41</f>
        <v>0</v>
      </c>
      <c r="Q41" s="17">
        <f>'廃棄物事業経費（市町村）'!Q41</f>
        <v>0</v>
      </c>
      <c r="R41" s="17">
        <f>'廃棄物事業経費（市町村）'!R41</f>
        <v>0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0</v>
      </c>
      <c r="V41" s="17">
        <f t="shared" si="12"/>
        <v>18601</v>
      </c>
      <c r="W41" s="17">
        <f t="shared" si="12"/>
        <v>9231</v>
      </c>
      <c r="X41" s="17">
        <f t="shared" si="12"/>
        <v>0</v>
      </c>
      <c r="Y41" s="17">
        <f t="shared" si="12"/>
        <v>0</v>
      </c>
      <c r="Z41" s="17">
        <f t="shared" si="12"/>
        <v>0</v>
      </c>
      <c r="AA41" s="17">
        <f t="shared" si="12"/>
        <v>0</v>
      </c>
      <c r="AB41" s="17" t="s">
        <v>161</v>
      </c>
      <c r="AC41" s="17">
        <f t="shared" si="12"/>
        <v>9231</v>
      </c>
      <c r="AD41" s="17">
        <f t="shared" si="12"/>
        <v>9370</v>
      </c>
    </row>
    <row r="42" spans="1:30" ht="13.5" customHeight="1">
      <c r="A42" s="74" t="s">
        <v>201</v>
      </c>
      <c r="B42" s="74" t="s">
        <v>95</v>
      </c>
      <c r="C42" s="101" t="s">
        <v>96</v>
      </c>
      <c r="D42" s="17">
        <f t="shared" si="13"/>
        <v>203750</v>
      </c>
      <c r="E42" s="17">
        <f t="shared" si="14"/>
        <v>21929</v>
      </c>
      <c r="F42" s="17">
        <f>'廃棄物事業経費（組合）'!F7</f>
        <v>0</v>
      </c>
      <c r="G42" s="17">
        <f>'廃棄物事業経費（組合）'!G7</f>
        <v>0</v>
      </c>
      <c r="H42" s="17">
        <f>'廃棄物事業経費（組合）'!H7</f>
        <v>0</v>
      </c>
      <c r="I42" s="17">
        <f>'廃棄物事業経費（組合）'!I7</f>
        <v>21929</v>
      </c>
      <c r="J42" s="17">
        <f>'廃棄物事業経費（組合）'!J7</f>
        <v>45475</v>
      </c>
      <c r="K42" s="17">
        <f>'廃棄物事業経費（組合）'!K7</f>
        <v>0</v>
      </c>
      <c r="L42" s="17">
        <f>'廃棄物事業経費（組合）'!L7</f>
        <v>181821</v>
      </c>
      <c r="M42" s="17">
        <f t="shared" si="15"/>
        <v>757</v>
      </c>
      <c r="N42" s="17">
        <f t="shared" si="16"/>
        <v>0</v>
      </c>
      <c r="O42" s="17">
        <f>'廃棄物事業経費（組合）'!O7</f>
        <v>0</v>
      </c>
      <c r="P42" s="17">
        <f>'廃棄物事業経費（組合）'!P7</f>
        <v>0</v>
      </c>
      <c r="Q42" s="17">
        <f>'廃棄物事業経費（組合）'!Q7</f>
        <v>0</v>
      </c>
      <c r="R42" s="17">
        <f>'廃棄物事業経費（組合）'!R7</f>
        <v>0</v>
      </c>
      <c r="S42" s="17">
        <f>'廃棄物事業経費（組合）'!S7</f>
        <v>6385</v>
      </c>
      <c r="T42" s="17">
        <f>'廃棄物事業経費（組合）'!T7</f>
        <v>0</v>
      </c>
      <c r="U42" s="17">
        <f>'廃棄物事業経費（組合）'!U7</f>
        <v>757</v>
      </c>
      <c r="V42" s="17">
        <f aca="true" t="shared" si="17" ref="V42:V52">D42+M42</f>
        <v>204507</v>
      </c>
      <c r="W42" s="17">
        <f aca="true" t="shared" si="18" ref="W42:AD52">E42+N42</f>
        <v>21929</v>
      </c>
      <c r="X42" s="17">
        <f t="shared" si="18"/>
        <v>0</v>
      </c>
      <c r="Y42" s="17">
        <f t="shared" si="18"/>
        <v>0</v>
      </c>
      <c r="Z42" s="17">
        <f t="shared" si="18"/>
        <v>0</v>
      </c>
      <c r="AA42" s="17">
        <f t="shared" si="18"/>
        <v>21929</v>
      </c>
      <c r="AB42" s="17">
        <f aca="true" t="shared" si="19" ref="AB42:AB52">J42+S42</f>
        <v>51860</v>
      </c>
      <c r="AC42" s="17">
        <f t="shared" si="18"/>
        <v>0</v>
      </c>
      <c r="AD42" s="17">
        <f t="shared" si="18"/>
        <v>182578</v>
      </c>
    </row>
    <row r="43" spans="1:30" ht="13.5" customHeight="1">
      <c r="A43" s="74" t="s">
        <v>201</v>
      </c>
      <c r="B43" s="74" t="s">
        <v>97</v>
      </c>
      <c r="C43" s="101" t="s">
        <v>98</v>
      </c>
      <c r="D43" s="17">
        <f t="shared" si="13"/>
        <v>0</v>
      </c>
      <c r="E43" s="17">
        <f t="shared" si="14"/>
        <v>0</v>
      </c>
      <c r="F43" s="17">
        <f>'廃棄物事業経費（組合）'!F8</f>
        <v>0</v>
      </c>
      <c r="G43" s="17">
        <f>'廃棄物事業経費（組合）'!G8</f>
        <v>0</v>
      </c>
      <c r="H43" s="17">
        <f>'廃棄物事業経費（組合）'!H8</f>
        <v>0</v>
      </c>
      <c r="I43" s="17">
        <f>'廃棄物事業経費（組合）'!I8</f>
        <v>0</v>
      </c>
      <c r="J43" s="17">
        <f>'廃棄物事業経費（組合）'!J8</f>
        <v>0</v>
      </c>
      <c r="K43" s="17">
        <f>'廃棄物事業経費（組合）'!K8</f>
        <v>0</v>
      </c>
      <c r="L43" s="17">
        <f>'廃棄物事業経費（組合）'!L8</f>
        <v>0</v>
      </c>
      <c r="M43" s="17">
        <f t="shared" si="15"/>
        <v>15</v>
      </c>
      <c r="N43" s="17">
        <f t="shared" si="16"/>
        <v>0</v>
      </c>
      <c r="O43" s="17">
        <f>'廃棄物事業経費（組合）'!O8</f>
        <v>0</v>
      </c>
      <c r="P43" s="17">
        <f>'廃棄物事業経費（組合）'!P8</f>
        <v>0</v>
      </c>
      <c r="Q43" s="17">
        <f>'廃棄物事業経費（組合）'!Q8</f>
        <v>0</v>
      </c>
      <c r="R43" s="17">
        <f>'廃棄物事業経費（組合）'!R8</f>
        <v>0</v>
      </c>
      <c r="S43" s="17">
        <f>'廃棄物事業経費（組合）'!S8</f>
        <v>103291</v>
      </c>
      <c r="T43" s="17">
        <f>'廃棄物事業経費（組合）'!T8</f>
        <v>0</v>
      </c>
      <c r="U43" s="17">
        <f>'廃棄物事業経費（組合）'!U8</f>
        <v>15</v>
      </c>
      <c r="V43" s="17">
        <f t="shared" si="17"/>
        <v>15</v>
      </c>
      <c r="W43" s="17">
        <f t="shared" si="18"/>
        <v>0</v>
      </c>
      <c r="X43" s="17">
        <f t="shared" si="18"/>
        <v>0</v>
      </c>
      <c r="Y43" s="17">
        <f t="shared" si="18"/>
        <v>0</v>
      </c>
      <c r="Z43" s="17">
        <f t="shared" si="18"/>
        <v>0</v>
      </c>
      <c r="AA43" s="17">
        <f t="shared" si="18"/>
        <v>0</v>
      </c>
      <c r="AB43" s="17">
        <f t="shared" si="19"/>
        <v>103291</v>
      </c>
      <c r="AC43" s="17">
        <f t="shared" si="18"/>
        <v>0</v>
      </c>
      <c r="AD43" s="17">
        <f t="shared" si="18"/>
        <v>15</v>
      </c>
    </row>
    <row r="44" spans="1:30" ht="13.5" customHeight="1">
      <c r="A44" s="74" t="s">
        <v>201</v>
      </c>
      <c r="B44" s="74" t="s">
        <v>99</v>
      </c>
      <c r="C44" s="101" t="s">
        <v>100</v>
      </c>
      <c r="D44" s="17">
        <f t="shared" si="13"/>
        <v>0</v>
      </c>
      <c r="E44" s="17">
        <f t="shared" si="14"/>
        <v>0</v>
      </c>
      <c r="F44" s="17">
        <f>'廃棄物事業経費（組合）'!F9</f>
        <v>0</v>
      </c>
      <c r="G44" s="17">
        <f>'廃棄物事業経費（組合）'!G9</f>
        <v>0</v>
      </c>
      <c r="H44" s="17">
        <f>'廃棄物事業経費（組合）'!H9</f>
        <v>0</v>
      </c>
      <c r="I44" s="17">
        <f>'廃棄物事業経費（組合）'!I9</f>
        <v>0</v>
      </c>
      <c r="J44" s="17">
        <f>'廃棄物事業経費（組合）'!J9</f>
        <v>0</v>
      </c>
      <c r="K44" s="17">
        <f>'廃棄物事業経費（組合）'!K9</f>
        <v>0</v>
      </c>
      <c r="L44" s="17">
        <f>'廃棄物事業経費（組合）'!L9</f>
        <v>0</v>
      </c>
      <c r="M44" s="17">
        <f t="shared" si="15"/>
        <v>233795</v>
      </c>
      <c r="N44" s="17">
        <f t="shared" si="16"/>
        <v>163136</v>
      </c>
      <c r="O44" s="17">
        <f>'廃棄物事業経費（組合）'!O9</f>
        <v>0</v>
      </c>
      <c r="P44" s="17">
        <f>'廃棄物事業経費（組合）'!P9</f>
        <v>0</v>
      </c>
      <c r="Q44" s="17">
        <f>'廃棄物事業経費（組合）'!Q9</f>
        <v>0</v>
      </c>
      <c r="R44" s="17">
        <f>'廃棄物事業経費（組合）'!R9</f>
        <v>163136</v>
      </c>
      <c r="S44" s="17">
        <f>'廃棄物事業経費（組合）'!S9</f>
        <v>0</v>
      </c>
      <c r="T44" s="17">
        <f>'廃棄物事業経費（組合）'!T9</f>
        <v>0</v>
      </c>
      <c r="U44" s="17">
        <f>'廃棄物事業経費（組合）'!U9</f>
        <v>70659</v>
      </c>
      <c r="V44" s="17">
        <f t="shared" si="17"/>
        <v>233795</v>
      </c>
      <c r="W44" s="17">
        <f t="shared" si="18"/>
        <v>163136</v>
      </c>
      <c r="X44" s="17">
        <f t="shared" si="18"/>
        <v>0</v>
      </c>
      <c r="Y44" s="17">
        <f t="shared" si="18"/>
        <v>0</v>
      </c>
      <c r="Z44" s="17">
        <f t="shared" si="18"/>
        <v>0</v>
      </c>
      <c r="AA44" s="17">
        <f t="shared" si="18"/>
        <v>163136</v>
      </c>
      <c r="AB44" s="17">
        <f t="shared" si="19"/>
        <v>0</v>
      </c>
      <c r="AC44" s="17">
        <f t="shared" si="18"/>
        <v>0</v>
      </c>
      <c r="AD44" s="17">
        <f t="shared" si="18"/>
        <v>70659</v>
      </c>
    </row>
    <row r="45" spans="1:30" ht="13.5" customHeight="1">
      <c r="A45" s="74" t="s">
        <v>201</v>
      </c>
      <c r="B45" s="74" t="s">
        <v>101</v>
      </c>
      <c r="C45" s="101" t="s">
        <v>102</v>
      </c>
      <c r="D45" s="17">
        <f t="shared" si="13"/>
        <v>0</v>
      </c>
      <c r="E45" s="17">
        <f t="shared" si="14"/>
        <v>0</v>
      </c>
      <c r="F45" s="17">
        <f>'廃棄物事業経費（組合）'!F10</f>
        <v>0</v>
      </c>
      <c r="G45" s="17">
        <f>'廃棄物事業経費（組合）'!G10</f>
        <v>0</v>
      </c>
      <c r="H45" s="17">
        <f>'廃棄物事業経費（組合）'!H10</f>
        <v>0</v>
      </c>
      <c r="I45" s="17">
        <f>'廃棄物事業経費（組合）'!I10</f>
        <v>0</v>
      </c>
      <c r="J45" s="17">
        <f>'廃棄物事業経費（組合）'!J10</f>
        <v>0</v>
      </c>
      <c r="K45" s="17">
        <f>'廃棄物事業経費（組合）'!K10</f>
        <v>0</v>
      </c>
      <c r="L45" s="17">
        <f>'廃棄物事業経費（組合）'!L10</f>
        <v>0</v>
      </c>
      <c r="M45" s="17">
        <f t="shared" si="15"/>
        <v>218354</v>
      </c>
      <c r="N45" s="17">
        <f t="shared" si="16"/>
        <v>218354</v>
      </c>
      <c r="O45" s="17">
        <f>'廃棄物事業経費（組合）'!O10</f>
        <v>0</v>
      </c>
      <c r="P45" s="17">
        <f>'廃棄物事業経費（組合）'!P10</f>
        <v>0</v>
      </c>
      <c r="Q45" s="17">
        <f>'廃棄物事業経費（組合）'!Q10</f>
        <v>0</v>
      </c>
      <c r="R45" s="17">
        <f>'廃棄物事業経費（組合）'!R10</f>
        <v>189500</v>
      </c>
      <c r="S45" s="17">
        <f>'廃棄物事業経費（組合）'!S10</f>
        <v>51935</v>
      </c>
      <c r="T45" s="17">
        <f>'廃棄物事業経費（組合）'!T10</f>
        <v>28854</v>
      </c>
      <c r="U45" s="17">
        <f>'廃棄物事業経費（組合）'!U10</f>
        <v>0</v>
      </c>
      <c r="V45" s="17">
        <f t="shared" si="17"/>
        <v>218354</v>
      </c>
      <c r="W45" s="17">
        <f t="shared" si="18"/>
        <v>218354</v>
      </c>
      <c r="X45" s="17">
        <f t="shared" si="18"/>
        <v>0</v>
      </c>
      <c r="Y45" s="17">
        <f t="shared" si="18"/>
        <v>0</v>
      </c>
      <c r="Z45" s="17">
        <f t="shared" si="18"/>
        <v>0</v>
      </c>
      <c r="AA45" s="17">
        <f t="shared" si="18"/>
        <v>189500</v>
      </c>
      <c r="AB45" s="17">
        <f t="shared" si="19"/>
        <v>51935</v>
      </c>
      <c r="AC45" s="17">
        <f t="shared" si="18"/>
        <v>28854</v>
      </c>
      <c r="AD45" s="17">
        <f t="shared" si="18"/>
        <v>0</v>
      </c>
    </row>
    <row r="46" spans="1:30" ht="13.5" customHeight="1">
      <c r="A46" s="74" t="s">
        <v>201</v>
      </c>
      <c r="B46" s="74" t="s">
        <v>103</v>
      </c>
      <c r="C46" s="101" t="s">
        <v>104</v>
      </c>
      <c r="D46" s="17">
        <f t="shared" si="13"/>
        <v>0</v>
      </c>
      <c r="E46" s="17">
        <f t="shared" si="14"/>
        <v>0</v>
      </c>
      <c r="F46" s="17">
        <f>'廃棄物事業経費（組合）'!F11</f>
        <v>0</v>
      </c>
      <c r="G46" s="17">
        <f>'廃棄物事業経費（組合）'!G11</f>
        <v>0</v>
      </c>
      <c r="H46" s="17">
        <f>'廃棄物事業経費（組合）'!H11</f>
        <v>0</v>
      </c>
      <c r="I46" s="17">
        <f>'廃棄物事業経費（組合）'!I11</f>
        <v>0</v>
      </c>
      <c r="J46" s="17">
        <f>'廃棄物事業経費（組合）'!J11</f>
        <v>0</v>
      </c>
      <c r="K46" s="17">
        <f>'廃棄物事業経費（組合）'!K11</f>
        <v>0</v>
      </c>
      <c r="L46" s="17">
        <f>'廃棄物事業経費（組合）'!L11</f>
        <v>0</v>
      </c>
      <c r="M46" s="17">
        <f t="shared" si="15"/>
        <v>0</v>
      </c>
      <c r="N46" s="17">
        <f t="shared" si="16"/>
        <v>0</v>
      </c>
      <c r="O46" s="17">
        <f>'廃棄物事業経費（組合）'!O11</f>
        <v>0</v>
      </c>
      <c r="P46" s="17">
        <f>'廃棄物事業経費（組合）'!P11</f>
        <v>0</v>
      </c>
      <c r="Q46" s="17">
        <f>'廃棄物事業経費（組合）'!Q11</f>
        <v>0</v>
      </c>
      <c r="R46" s="17">
        <f>'廃棄物事業経費（組合）'!R11</f>
        <v>0</v>
      </c>
      <c r="S46" s="17">
        <f>'廃棄物事業経費（組合）'!S11</f>
        <v>144309</v>
      </c>
      <c r="T46" s="17">
        <f>'廃棄物事業経費（組合）'!T11</f>
        <v>0</v>
      </c>
      <c r="U46" s="17">
        <f>'廃棄物事業経費（組合）'!U11</f>
        <v>0</v>
      </c>
      <c r="V46" s="17">
        <f t="shared" si="17"/>
        <v>0</v>
      </c>
      <c r="W46" s="17">
        <f t="shared" si="18"/>
        <v>0</v>
      </c>
      <c r="X46" s="17">
        <f t="shared" si="18"/>
        <v>0</v>
      </c>
      <c r="Y46" s="17">
        <f t="shared" si="18"/>
        <v>0</v>
      </c>
      <c r="Z46" s="17">
        <f t="shared" si="18"/>
        <v>0</v>
      </c>
      <c r="AA46" s="17">
        <f t="shared" si="18"/>
        <v>0</v>
      </c>
      <c r="AB46" s="17">
        <f t="shared" si="19"/>
        <v>144309</v>
      </c>
      <c r="AC46" s="17">
        <f t="shared" si="18"/>
        <v>0</v>
      </c>
      <c r="AD46" s="17">
        <f t="shared" si="18"/>
        <v>0</v>
      </c>
    </row>
    <row r="47" spans="1:30" ht="13.5" customHeight="1">
      <c r="A47" s="74" t="s">
        <v>201</v>
      </c>
      <c r="B47" s="74" t="s">
        <v>105</v>
      </c>
      <c r="C47" s="101" t="s">
        <v>186</v>
      </c>
      <c r="D47" s="17">
        <f t="shared" si="13"/>
        <v>123650</v>
      </c>
      <c r="E47" s="17">
        <f t="shared" si="14"/>
        <v>123650</v>
      </c>
      <c r="F47" s="17">
        <f>'廃棄物事業経費（組合）'!F12</f>
        <v>1953</v>
      </c>
      <c r="G47" s="17">
        <f>'廃棄物事業経費（組合）'!G12</f>
        <v>0</v>
      </c>
      <c r="H47" s="17">
        <f>'廃棄物事業経費（組合）'!H12</f>
        <v>0</v>
      </c>
      <c r="I47" s="17">
        <f>'廃棄物事業経費（組合）'!I12</f>
        <v>121697</v>
      </c>
      <c r="J47" s="17">
        <f>'廃棄物事業経費（組合）'!J12</f>
        <v>458551</v>
      </c>
      <c r="K47" s="17">
        <f>'廃棄物事業経費（組合）'!K12</f>
        <v>0</v>
      </c>
      <c r="L47" s="17">
        <f>'廃棄物事業経費（組合）'!L12</f>
        <v>0</v>
      </c>
      <c r="M47" s="17">
        <f t="shared" si="15"/>
        <v>0</v>
      </c>
      <c r="N47" s="17">
        <f t="shared" si="16"/>
        <v>0</v>
      </c>
      <c r="O47" s="17">
        <f>'廃棄物事業経費（組合）'!O12</f>
        <v>0</v>
      </c>
      <c r="P47" s="17">
        <f>'廃棄物事業経費（組合）'!P12</f>
        <v>0</v>
      </c>
      <c r="Q47" s="17">
        <f>'廃棄物事業経費（組合）'!Q12</f>
        <v>0</v>
      </c>
      <c r="R47" s="17">
        <f>'廃棄物事業経費（組合）'!R12</f>
        <v>0</v>
      </c>
      <c r="S47" s="17">
        <f>'廃棄物事業経費（組合）'!S12</f>
        <v>0</v>
      </c>
      <c r="T47" s="17">
        <f>'廃棄物事業経費（組合）'!T12</f>
        <v>0</v>
      </c>
      <c r="U47" s="17">
        <f>'廃棄物事業経費（組合）'!U12</f>
        <v>0</v>
      </c>
      <c r="V47" s="17">
        <f t="shared" si="17"/>
        <v>123650</v>
      </c>
      <c r="W47" s="17">
        <f t="shared" si="18"/>
        <v>123650</v>
      </c>
      <c r="X47" s="17">
        <f t="shared" si="18"/>
        <v>1953</v>
      </c>
      <c r="Y47" s="17">
        <f t="shared" si="18"/>
        <v>0</v>
      </c>
      <c r="Z47" s="17">
        <f t="shared" si="18"/>
        <v>0</v>
      </c>
      <c r="AA47" s="17">
        <f t="shared" si="18"/>
        <v>121697</v>
      </c>
      <c r="AB47" s="17">
        <f t="shared" si="19"/>
        <v>458551</v>
      </c>
      <c r="AC47" s="17">
        <f t="shared" si="18"/>
        <v>0</v>
      </c>
      <c r="AD47" s="17">
        <f t="shared" si="18"/>
        <v>0</v>
      </c>
    </row>
    <row r="48" spans="1:30" ht="13.5" customHeight="1">
      <c r="A48" s="74" t="s">
        <v>201</v>
      </c>
      <c r="B48" s="74" t="s">
        <v>106</v>
      </c>
      <c r="C48" s="101" t="s">
        <v>107</v>
      </c>
      <c r="D48" s="17">
        <f t="shared" si="13"/>
        <v>10204</v>
      </c>
      <c r="E48" s="17">
        <f t="shared" si="14"/>
        <v>10204</v>
      </c>
      <c r="F48" s="17">
        <f>'廃棄物事業経費（組合）'!F13</f>
        <v>0</v>
      </c>
      <c r="G48" s="17">
        <f>'廃棄物事業経費（組合）'!G13</f>
        <v>0</v>
      </c>
      <c r="H48" s="17">
        <f>'廃棄物事業経費（組合）'!H13</f>
        <v>0</v>
      </c>
      <c r="I48" s="17">
        <f>'廃棄物事業経費（組合）'!I13</f>
        <v>0</v>
      </c>
      <c r="J48" s="17">
        <f>'廃棄物事業経費（組合）'!J13</f>
        <v>172691</v>
      </c>
      <c r="K48" s="17">
        <f>'廃棄物事業経費（組合）'!K13</f>
        <v>10204</v>
      </c>
      <c r="L48" s="17">
        <f>'廃棄物事業経費（組合）'!L13</f>
        <v>0</v>
      </c>
      <c r="M48" s="17">
        <f t="shared" si="15"/>
        <v>0</v>
      </c>
      <c r="N48" s="17">
        <f t="shared" si="16"/>
        <v>0</v>
      </c>
      <c r="O48" s="17">
        <f>'廃棄物事業経費（組合）'!O13</f>
        <v>0</v>
      </c>
      <c r="P48" s="17">
        <f>'廃棄物事業経費（組合）'!P13</f>
        <v>0</v>
      </c>
      <c r="Q48" s="17">
        <f>'廃棄物事業経費（組合）'!Q13</f>
        <v>0</v>
      </c>
      <c r="R48" s="17">
        <f>'廃棄物事業経費（組合）'!R13</f>
        <v>0</v>
      </c>
      <c r="S48" s="17">
        <f>'廃棄物事業経費（組合）'!S13</f>
        <v>0</v>
      </c>
      <c r="T48" s="17">
        <f>'廃棄物事業経費（組合）'!T13</f>
        <v>0</v>
      </c>
      <c r="U48" s="17">
        <f>'廃棄物事業経費（組合）'!U13</f>
        <v>0</v>
      </c>
      <c r="V48" s="17">
        <f t="shared" si="17"/>
        <v>10204</v>
      </c>
      <c r="W48" s="17">
        <f t="shared" si="18"/>
        <v>10204</v>
      </c>
      <c r="X48" s="17">
        <f t="shared" si="18"/>
        <v>0</v>
      </c>
      <c r="Y48" s="17">
        <f t="shared" si="18"/>
        <v>0</v>
      </c>
      <c r="Z48" s="17">
        <f t="shared" si="18"/>
        <v>0</v>
      </c>
      <c r="AA48" s="17">
        <f t="shared" si="18"/>
        <v>0</v>
      </c>
      <c r="AB48" s="17">
        <f t="shared" si="19"/>
        <v>172691</v>
      </c>
      <c r="AC48" s="17">
        <f t="shared" si="18"/>
        <v>10204</v>
      </c>
      <c r="AD48" s="17">
        <f t="shared" si="18"/>
        <v>0</v>
      </c>
    </row>
    <row r="49" spans="1:30" ht="13.5" customHeight="1">
      <c r="A49" s="74" t="s">
        <v>201</v>
      </c>
      <c r="B49" s="74" t="s">
        <v>108</v>
      </c>
      <c r="C49" s="101" t="s">
        <v>109</v>
      </c>
      <c r="D49" s="17">
        <f t="shared" si="13"/>
        <v>434918</v>
      </c>
      <c r="E49" s="17">
        <f t="shared" si="14"/>
        <v>434902</v>
      </c>
      <c r="F49" s="17">
        <f>'廃棄物事業経費（組合）'!F14</f>
        <v>658</v>
      </c>
      <c r="G49" s="17">
        <f>'廃棄物事業経費（組合）'!G14</f>
        <v>0</v>
      </c>
      <c r="H49" s="17">
        <f>'廃棄物事業経費（組合）'!H14</f>
        <v>41000</v>
      </c>
      <c r="I49" s="17">
        <f>'廃棄物事業経費（組合）'!I14</f>
        <v>280040</v>
      </c>
      <c r="J49" s="17">
        <f>'廃棄物事業経費（組合）'!J14</f>
        <v>745537</v>
      </c>
      <c r="K49" s="17">
        <f>'廃棄物事業経費（組合）'!K14</f>
        <v>113204</v>
      </c>
      <c r="L49" s="17">
        <f>'廃棄物事業経費（組合）'!L14</f>
        <v>16</v>
      </c>
      <c r="M49" s="17">
        <f t="shared" si="15"/>
        <v>0</v>
      </c>
      <c r="N49" s="17">
        <f t="shared" si="16"/>
        <v>0</v>
      </c>
      <c r="O49" s="17">
        <f>'廃棄物事業経費（組合）'!O14</f>
        <v>0</v>
      </c>
      <c r="P49" s="17">
        <f>'廃棄物事業経費（組合）'!P14</f>
        <v>0</v>
      </c>
      <c r="Q49" s="17">
        <f>'廃棄物事業経費（組合）'!Q14</f>
        <v>0</v>
      </c>
      <c r="R49" s="17">
        <f>'廃棄物事業経費（組合）'!R14</f>
        <v>0</v>
      </c>
      <c r="S49" s="17">
        <f>'廃棄物事業経費（組合）'!S14</f>
        <v>495471</v>
      </c>
      <c r="T49" s="17">
        <f>'廃棄物事業経費（組合）'!T14</f>
        <v>0</v>
      </c>
      <c r="U49" s="17">
        <f>'廃棄物事業経費（組合）'!U14</f>
        <v>0</v>
      </c>
      <c r="V49" s="17">
        <f t="shared" si="17"/>
        <v>434918</v>
      </c>
      <c r="W49" s="17">
        <f t="shared" si="18"/>
        <v>434902</v>
      </c>
      <c r="X49" s="17">
        <f t="shared" si="18"/>
        <v>658</v>
      </c>
      <c r="Y49" s="17">
        <f t="shared" si="18"/>
        <v>0</v>
      </c>
      <c r="Z49" s="17">
        <f t="shared" si="18"/>
        <v>41000</v>
      </c>
      <c r="AA49" s="17">
        <f t="shared" si="18"/>
        <v>280040</v>
      </c>
      <c r="AB49" s="17">
        <f t="shared" si="19"/>
        <v>1241008</v>
      </c>
      <c r="AC49" s="17">
        <f t="shared" si="18"/>
        <v>113204</v>
      </c>
      <c r="AD49" s="17">
        <f t="shared" si="18"/>
        <v>16</v>
      </c>
    </row>
    <row r="50" spans="1:30" ht="13.5" customHeight="1">
      <c r="A50" s="74" t="s">
        <v>201</v>
      </c>
      <c r="B50" s="74" t="s">
        <v>110</v>
      </c>
      <c r="C50" s="101" t="s">
        <v>111</v>
      </c>
      <c r="D50" s="17">
        <f t="shared" si="13"/>
        <v>172778</v>
      </c>
      <c r="E50" s="17">
        <f t="shared" si="14"/>
        <v>172778</v>
      </c>
      <c r="F50" s="17">
        <f>'廃棄物事業経費（組合）'!F15</f>
        <v>0</v>
      </c>
      <c r="G50" s="17">
        <f>'廃棄物事業経費（組合）'!G15</f>
        <v>0</v>
      </c>
      <c r="H50" s="17">
        <f>'廃棄物事業経費（組合）'!H15</f>
        <v>0</v>
      </c>
      <c r="I50" s="17">
        <f>'廃棄物事業経費（組合）'!I15</f>
        <v>172778</v>
      </c>
      <c r="J50" s="17">
        <f>'廃棄物事業経費（組合）'!J15</f>
        <v>48923</v>
      </c>
      <c r="K50" s="17">
        <f>'廃棄物事業経費（組合）'!K15</f>
        <v>0</v>
      </c>
      <c r="L50" s="17">
        <f>'廃棄物事業経費（組合）'!L15</f>
        <v>0</v>
      </c>
      <c r="M50" s="17">
        <f t="shared" si="15"/>
        <v>57695</v>
      </c>
      <c r="N50" s="17">
        <f t="shared" si="16"/>
        <v>57695</v>
      </c>
      <c r="O50" s="17">
        <f>'廃棄物事業経費（組合）'!O15</f>
        <v>0</v>
      </c>
      <c r="P50" s="17">
        <f>'廃棄物事業経費（組合）'!P15</f>
        <v>0</v>
      </c>
      <c r="Q50" s="17">
        <f>'廃棄物事業経費（組合）'!Q15</f>
        <v>0</v>
      </c>
      <c r="R50" s="17">
        <f>'廃棄物事業経費（組合）'!R15</f>
        <v>57695</v>
      </c>
      <c r="S50" s="17">
        <f>'廃棄物事業経費（組合）'!S15</f>
        <v>78768</v>
      </c>
      <c r="T50" s="17">
        <f>'廃棄物事業経費（組合）'!T15</f>
        <v>0</v>
      </c>
      <c r="U50" s="17">
        <f>'廃棄物事業経費（組合）'!U15</f>
        <v>0</v>
      </c>
      <c r="V50" s="17">
        <f t="shared" si="17"/>
        <v>230473</v>
      </c>
      <c r="W50" s="17">
        <f t="shared" si="18"/>
        <v>230473</v>
      </c>
      <c r="X50" s="17">
        <f t="shared" si="18"/>
        <v>0</v>
      </c>
      <c r="Y50" s="17">
        <f t="shared" si="18"/>
        <v>0</v>
      </c>
      <c r="Z50" s="17">
        <f t="shared" si="18"/>
        <v>0</v>
      </c>
      <c r="AA50" s="17">
        <f t="shared" si="18"/>
        <v>230473</v>
      </c>
      <c r="AB50" s="17">
        <f t="shared" si="19"/>
        <v>127691</v>
      </c>
      <c r="AC50" s="17">
        <f t="shared" si="18"/>
        <v>0</v>
      </c>
      <c r="AD50" s="17">
        <f t="shared" si="18"/>
        <v>0</v>
      </c>
    </row>
    <row r="51" spans="1:30" ht="13.5" customHeight="1">
      <c r="A51" s="74" t="s">
        <v>201</v>
      </c>
      <c r="B51" s="74" t="s">
        <v>112</v>
      </c>
      <c r="C51" s="101" t="s">
        <v>187</v>
      </c>
      <c r="D51" s="17">
        <f t="shared" si="13"/>
        <v>854274</v>
      </c>
      <c r="E51" s="17">
        <f t="shared" si="14"/>
        <v>834702</v>
      </c>
      <c r="F51" s="17">
        <f>'廃棄物事業経費（組合）'!F16</f>
        <v>28917</v>
      </c>
      <c r="G51" s="17">
        <f>'廃棄物事業経費（組合）'!G16</f>
        <v>0</v>
      </c>
      <c r="H51" s="17">
        <f>'廃棄物事業経費（組合）'!H16</f>
        <v>42100</v>
      </c>
      <c r="I51" s="17">
        <f>'廃棄物事業経費（組合）'!I16</f>
        <v>763685</v>
      </c>
      <c r="J51" s="17">
        <f>'廃棄物事業経費（組合）'!J16</f>
        <v>1569542</v>
      </c>
      <c r="K51" s="17">
        <f>'廃棄物事業経費（組合）'!K16</f>
        <v>0</v>
      </c>
      <c r="L51" s="17">
        <f>'廃棄物事業経費（組合）'!L16</f>
        <v>19572</v>
      </c>
      <c r="M51" s="17">
        <f t="shared" si="15"/>
        <v>0</v>
      </c>
      <c r="N51" s="17">
        <f t="shared" si="16"/>
        <v>0</v>
      </c>
      <c r="O51" s="17">
        <f>'廃棄物事業経費（組合）'!O16</f>
        <v>0</v>
      </c>
      <c r="P51" s="17">
        <f>'廃棄物事業経費（組合）'!P16</f>
        <v>0</v>
      </c>
      <c r="Q51" s="17">
        <f>'廃棄物事業経費（組合）'!Q16</f>
        <v>0</v>
      </c>
      <c r="R51" s="17">
        <f>'廃棄物事業経費（組合）'!R16</f>
        <v>0</v>
      </c>
      <c r="S51" s="17">
        <f>'廃棄物事業経費（組合）'!S16</f>
        <v>639954</v>
      </c>
      <c r="T51" s="17">
        <f>'廃棄物事業経費（組合）'!T16</f>
        <v>0</v>
      </c>
      <c r="U51" s="17">
        <f>'廃棄物事業経費（組合）'!U16</f>
        <v>0</v>
      </c>
      <c r="V51" s="17">
        <f t="shared" si="17"/>
        <v>854274</v>
      </c>
      <c r="W51" s="17">
        <f t="shared" si="18"/>
        <v>834702</v>
      </c>
      <c r="X51" s="17">
        <f t="shared" si="18"/>
        <v>28917</v>
      </c>
      <c r="Y51" s="17">
        <f t="shared" si="18"/>
        <v>0</v>
      </c>
      <c r="Z51" s="17">
        <f t="shared" si="18"/>
        <v>42100</v>
      </c>
      <c r="AA51" s="17">
        <f t="shared" si="18"/>
        <v>763685</v>
      </c>
      <c r="AB51" s="17">
        <f t="shared" si="19"/>
        <v>2209496</v>
      </c>
      <c r="AC51" s="17">
        <f t="shared" si="18"/>
        <v>0</v>
      </c>
      <c r="AD51" s="17">
        <f t="shared" si="18"/>
        <v>19572</v>
      </c>
    </row>
    <row r="52" spans="1:30" ht="13.5" customHeight="1">
      <c r="A52" s="74" t="s">
        <v>201</v>
      </c>
      <c r="B52" s="74" t="s">
        <v>113</v>
      </c>
      <c r="C52" s="101" t="s">
        <v>114</v>
      </c>
      <c r="D52" s="17">
        <f t="shared" si="13"/>
        <v>659414</v>
      </c>
      <c r="E52" s="17">
        <f t="shared" si="14"/>
        <v>222551</v>
      </c>
      <c r="F52" s="17">
        <f>'廃棄物事業経費（組合）'!F17</f>
        <v>32602</v>
      </c>
      <c r="G52" s="17">
        <f>'廃棄物事業経費（組合）'!G17</f>
        <v>0</v>
      </c>
      <c r="H52" s="17">
        <f>'廃棄物事業経費（組合）'!H17</f>
        <v>0</v>
      </c>
      <c r="I52" s="17">
        <f>'廃棄物事業経費（組合）'!I17</f>
        <v>189739</v>
      </c>
      <c r="J52" s="17">
        <f>'廃棄物事業経費（組合）'!J17</f>
        <v>469292</v>
      </c>
      <c r="K52" s="17">
        <f>'廃棄物事業経費（組合）'!K17</f>
        <v>210</v>
      </c>
      <c r="L52" s="17">
        <f>'廃棄物事業経費（組合）'!L17</f>
        <v>436863</v>
      </c>
      <c r="M52" s="17">
        <f t="shared" si="15"/>
        <v>0</v>
      </c>
      <c r="N52" s="17">
        <f t="shared" si="16"/>
        <v>0</v>
      </c>
      <c r="O52" s="17">
        <f>'廃棄物事業経費（組合）'!O17</f>
        <v>0</v>
      </c>
      <c r="P52" s="17">
        <f>'廃棄物事業経費（組合）'!P17</f>
        <v>0</v>
      </c>
      <c r="Q52" s="17">
        <f>'廃棄物事業経費（組合）'!Q17</f>
        <v>0</v>
      </c>
      <c r="R52" s="17">
        <f>'廃棄物事業経費（組合）'!R17</f>
        <v>0</v>
      </c>
      <c r="S52" s="17">
        <f>'廃棄物事業経費（組合）'!S17</f>
        <v>0</v>
      </c>
      <c r="T52" s="17">
        <f>'廃棄物事業経費（組合）'!T17</f>
        <v>0</v>
      </c>
      <c r="U52" s="17">
        <f>'廃棄物事業経費（組合）'!U17</f>
        <v>0</v>
      </c>
      <c r="V52" s="17">
        <f t="shared" si="17"/>
        <v>659414</v>
      </c>
      <c r="W52" s="17">
        <f t="shared" si="18"/>
        <v>222551</v>
      </c>
      <c r="X52" s="17">
        <f t="shared" si="18"/>
        <v>32602</v>
      </c>
      <c r="Y52" s="17">
        <f t="shared" si="18"/>
        <v>0</v>
      </c>
      <c r="Z52" s="17">
        <f t="shared" si="18"/>
        <v>0</v>
      </c>
      <c r="AA52" s="17">
        <f t="shared" si="18"/>
        <v>189739</v>
      </c>
      <c r="AB52" s="17">
        <f t="shared" si="19"/>
        <v>469292</v>
      </c>
      <c r="AC52" s="17">
        <f t="shared" si="18"/>
        <v>210</v>
      </c>
      <c r="AD52" s="17">
        <f t="shared" si="18"/>
        <v>436863</v>
      </c>
    </row>
    <row r="53" spans="1:30" ht="13.5">
      <c r="A53" s="114" t="s">
        <v>181</v>
      </c>
      <c r="B53" s="114"/>
      <c r="C53" s="114"/>
      <c r="D53" s="17">
        <f aca="true" t="shared" si="20" ref="D53:N53">SUM(D7:D52)</f>
        <v>13829261</v>
      </c>
      <c r="E53" s="17">
        <f t="shared" si="20"/>
        <v>3224325</v>
      </c>
      <c r="F53" s="17">
        <f t="shared" si="20"/>
        <v>308782</v>
      </c>
      <c r="G53" s="17">
        <f t="shared" si="20"/>
        <v>40414</v>
      </c>
      <c r="H53" s="17">
        <f t="shared" si="20"/>
        <v>141260</v>
      </c>
      <c r="I53" s="17">
        <f t="shared" si="20"/>
        <v>2375757</v>
      </c>
      <c r="J53" s="17">
        <f t="shared" si="20"/>
        <v>3510011</v>
      </c>
      <c r="K53" s="17">
        <f t="shared" si="20"/>
        <v>358112</v>
      </c>
      <c r="L53" s="17">
        <f t="shared" si="20"/>
        <v>10604936</v>
      </c>
      <c r="M53" s="17">
        <f t="shared" si="20"/>
        <v>3363271</v>
      </c>
      <c r="N53" s="17">
        <f t="shared" si="20"/>
        <v>1330509</v>
      </c>
      <c r="O53" s="17">
        <f aca="true" t="shared" si="21" ref="O53:U53">SUM(O7:O52)</f>
        <v>4828</v>
      </c>
      <c r="P53" s="17">
        <f t="shared" si="21"/>
        <v>3895</v>
      </c>
      <c r="Q53" s="17">
        <f t="shared" si="21"/>
        <v>3900</v>
      </c>
      <c r="R53" s="17">
        <f t="shared" si="21"/>
        <v>1167930</v>
      </c>
      <c r="S53" s="17">
        <f t="shared" si="21"/>
        <v>1520113</v>
      </c>
      <c r="T53" s="17">
        <f t="shared" si="21"/>
        <v>149956</v>
      </c>
      <c r="U53" s="17">
        <f t="shared" si="21"/>
        <v>2032762</v>
      </c>
      <c r="V53" s="17">
        <f aca="true" t="shared" si="22" ref="V53:AD53">SUM(V7:V52)</f>
        <v>17192532</v>
      </c>
      <c r="W53" s="17">
        <f t="shared" si="22"/>
        <v>4554834</v>
      </c>
      <c r="X53" s="17">
        <f t="shared" si="22"/>
        <v>313610</v>
      </c>
      <c r="Y53" s="17">
        <f t="shared" si="22"/>
        <v>44309</v>
      </c>
      <c r="Z53" s="17">
        <f t="shared" si="22"/>
        <v>145160</v>
      </c>
      <c r="AA53" s="17">
        <f t="shared" si="22"/>
        <v>3543687</v>
      </c>
      <c r="AB53" s="17">
        <f t="shared" si="22"/>
        <v>5030124</v>
      </c>
      <c r="AC53" s="17">
        <f t="shared" si="22"/>
        <v>508068</v>
      </c>
      <c r="AD53" s="17">
        <f t="shared" si="22"/>
        <v>12637698</v>
      </c>
    </row>
  </sheetData>
  <mergeCells count="4">
    <mergeCell ref="A2:A6"/>
    <mergeCell ref="B2:B6"/>
    <mergeCell ref="C2:C6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3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5</v>
      </c>
    </row>
    <row r="2" spans="1:60" s="68" customFormat="1" ht="22.5" customHeight="1">
      <c r="A2" s="128" t="s">
        <v>167</v>
      </c>
      <c r="B2" s="130" t="s">
        <v>162</v>
      </c>
      <c r="C2" s="115" t="s">
        <v>47</v>
      </c>
      <c r="D2" s="24" t="s">
        <v>48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168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169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49</v>
      </c>
      <c r="E3" s="25"/>
      <c r="F3" s="25"/>
      <c r="G3" s="25"/>
      <c r="H3" s="25"/>
      <c r="I3" s="28"/>
      <c r="J3" s="117" t="s">
        <v>50</v>
      </c>
      <c r="K3" s="27" t="s">
        <v>182</v>
      </c>
      <c r="L3" s="25"/>
      <c r="M3" s="25"/>
      <c r="N3" s="25"/>
      <c r="O3" s="25"/>
      <c r="P3" s="25"/>
      <c r="Q3" s="25"/>
      <c r="R3" s="25"/>
      <c r="S3" s="28"/>
      <c r="T3" s="115" t="s">
        <v>51</v>
      </c>
      <c r="U3" s="115" t="s">
        <v>52</v>
      </c>
      <c r="V3" s="26" t="s">
        <v>183</v>
      </c>
      <c r="W3" s="27" t="s">
        <v>53</v>
      </c>
      <c r="X3" s="25"/>
      <c r="Y3" s="25"/>
      <c r="Z3" s="25"/>
      <c r="AA3" s="25"/>
      <c r="AB3" s="28"/>
      <c r="AC3" s="117" t="s">
        <v>54</v>
      </c>
      <c r="AD3" s="27" t="s">
        <v>182</v>
      </c>
      <c r="AE3" s="25"/>
      <c r="AF3" s="25"/>
      <c r="AG3" s="25"/>
      <c r="AH3" s="25"/>
      <c r="AI3" s="25"/>
      <c r="AJ3" s="25"/>
      <c r="AK3" s="25"/>
      <c r="AL3" s="28"/>
      <c r="AM3" s="115" t="s">
        <v>51</v>
      </c>
      <c r="AN3" s="115" t="s">
        <v>52</v>
      </c>
      <c r="AO3" s="26" t="s">
        <v>183</v>
      </c>
      <c r="AP3" s="27" t="s">
        <v>53</v>
      </c>
      <c r="AQ3" s="25"/>
      <c r="AR3" s="25"/>
      <c r="AS3" s="25"/>
      <c r="AT3" s="25"/>
      <c r="AU3" s="28"/>
      <c r="AV3" s="117" t="s">
        <v>54</v>
      </c>
      <c r="AW3" s="27" t="s">
        <v>182</v>
      </c>
      <c r="AX3" s="25"/>
      <c r="AY3" s="25"/>
      <c r="AZ3" s="25"/>
      <c r="BA3" s="25"/>
      <c r="BB3" s="25"/>
      <c r="BC3" s="25"/>
      <c r="BD3" s="25"/>
      <c r="BE3" s="28"/>
      <c r="BF3" s="115" t="s">
        <v>51</v>
      </c>
      <c r="BG3" s="115" t="s">
        <v>52</v>
      </c>
      <c r="BH3" s="26" t="s">
        <v>183</v>
      </c>
    </row>
    <row r="4" spans="1:60" s="68" customFormat="1" ht="22.5" customHeight="1">
      <c r="A4" s="116"/>
      <c r="B4" s="131"/>
      <c r="C4" s="116"/>
      <c r="D4" s="26" t="s">
        <v>174</v>
      </c>
      <c r="E4" s="29" t="s">
        <v>184</v>
      </c>
      <c r="F4" s="30"/>
      <c r="G4" s="31"/>
      <c r="H4" s="28"/>
      <c r="I4" s="119" t="s">
        <v>55</v>
      </c>
      <c r="J4" s="118"/>
      <c r="K4" s="26" t="s">
        <v>174</v>
      </c>
      <c r="L4" s="115" t="s">
        <v>56</v>
      </c>
      <c r="M4" s="27" t="s">
        <v>185</v>
      </c>
      <c r="N4" s="25"/>
      <c r="O4" s="25"/>
      <c r="P4" s="28"/>
      <c r="Q4" s="115" t="s">
        <v>57</v>
      </c>
      <c r="R4" s="115" t="s">
        <v>58</v>
      </c>
      <c r="S4" s="115" t="s">
        <v>59</v>
      </c>
      <c r="T4" s="116"/>
      <c r="U4" s="116"/>
      <c r="V4" s="33"/>
      <c r="W4" s="26" t="s">
        <v>174</v>
      </c>
      <c r="X4" s="29" t="s">
        <v>184</v>
      </c>
      <c r="Y4" s="30"/>
      <c r="Z4" s="31"/>
      <c r="AA4" s="28"/>
      <c r="AB4" s="119" t="s">
        <v>55</v>
      </c>
      <c r="AC4" s="118"/>
      <c r="AD4" s="26" t="s">
        <v>174</v>
      </c>
      <c r="AE4" s="115" t="s">
        <v>56</v>
      </c>
      <c r="AF4" s="27" t="s">
        <v>185</v>
      </c>
      <c r="AG4" s="25"/>
      <c r="AH4" s="25"/>
      <c r="AI4" s="28"/>
      <c r="AJ4" s="115" t="s">
        <v>57</v>
      </c>
      <c r="AK4" s="115" t="s">
        <v>58</v>
      </c>
      <c r="AL4" s="115" t="s">
        <v>59</v>
      </c>
      <c r="AM4" s="116"/>
      <c r="AN4" s="116"/>
      <c r="AO4" s="33"/>
      <c r="AP4" s="26" t="s">
        <v>174</v>
      </c>
      <c r="AQ4" s="29" t="s">
        <v>184</v>
      </c>
      <c r="AR4" s="30"/>
      <c r="AS4" s="31"/>
      <c r="AT4" s="28"/>
      <c r="AU4" s="119" t="s">
        <v>55</v>
      </c>
      <c r="AV4" s="118"/>
      <c r="AW4" s="26" t="s">
        <v>174</v>
      </c>
      <c r="AX4" s="115" t="s">
        <v>56</v>
      </c>
      <c r="AY4" s="27" t="s">
        <v>185</v>
      </c>
      <c r="AZ4" s="25"/>
      <c r="BA4" s="25"/>
      <c r="BB4" s="28"/>
      <c r="BC4" s="115" t="s">
        <v>57</v>
      </c>
      <c r="BD4" s="115" t="s">
        <v>58</v>
      </c>
      <c r="BE4" s="115" t="s">
        <v>59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174</v>
      </c>
      <c r="F5" s="32" t="s">
        <v>60</v>
      </c>
      <c r="G5" s="32" t="s">
        <v>61</v>
      </c>
      <c r="H5" s="32" t="s">
        <v>62</v>
      </c>
      <c r="I5" s="120"/>
      <c r="J5" s="118"/>
      <c r="K5" s="33"/>
      <c r="L5" s="116"/>
      <c r="M5" s="26" t="s">
        <v>174</v>
      </c>
      <c r="N5" s="23" t="s">
        <v>63</v>
      </c>
      <c r="O5" s="23" t="s">
        <v>264</v>
      </c>
      <c r="P5" s="23" t="s">
        <v>265</v>
      </c>
      <c r="Q5" s="116"/>
      <c r="R5" s="116"/>
      <c r="S5" s="116"/>
      <c r="T5" s="116"/>
      <c r="U5" s="116"/>
      <c r="V5" s="33"/>
      <c r="W5" s="33"/>
      <c r="X5" s="26" t="s">
        <v>174</v>
      </c>
      <c r="Y5" s="32" t="s">
        <v>60</v>
      </c>
      <c r="Z5" s="32" t="s">
        <v>61</v>
      </c>
      <c r="AA5" s="32" t="s">
        <v>62</v>
      </c>
      <c r="AB5" s="120"/>
      <c r="AC5" s="118"/>
      <c r="AD5" s="33"/>
      <c r="AE5" s="116"/>
      <c r="AF5" s="26" t="s">
        <v>174</v>
      </c>
      <c r="AG5" s="23" t="s">
        <v>63</v>
      </c>
      <c r="AH5" s="23" t="s">
        <v>264</v>
      </c>
      <c r="AI5" s="23" t="s">
        <v>265</v>
      </c>
      <c r="AJ5" s="116"/>
      <c r="AK5" s="116"/>
      <c r="AL5" s="116"/>
      <c r="AM5" s="116"/>
      <c r="AN5" s="116"/>
      <c r="AO5" s="33"/>
      <c r="AP5" s="33"/>
      <c r="AQ5" s="26" t="s">
        <v>174</v>
      </c>
      <c r="AR5" s="32" t="s">
        <v>60</v>
      </c>
      <c r="AS5" s="32" t="s">
        <v>61</v>
      </c>
      <c r="AT5" s="32" t="s">
        <v>62</v>
      </c>
      <c r="AU5" s="120"/>
      <c r="AV5" s="118"/>
      <c r="AW5" s="33"/>
      <c r="AX5" s="116"/>
      <c r="AY5" s="26" t="s">
        <v>174</v>
      </c>
      <c r="AZ5" s="23" t="s">
        <v>63</v>
      </c>
      <c r="BA5" s="23" t="s">
        <v>264</v>
      </c>
      <c r="BB5" s="23" t="s">
        <v>265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177</v>
      </c>
      <c r="E6" s="34" t="s">
        <v>178</v>
      </c>
      <c r="F6" s="35" t="s">
        <v>178</v>
      </c>
      <c r="G6" s="35" t="s">
        <v>178</v>
      </c>
      <c r="H6" s="35" t="s">
        <v>178</v>
      </c>
      <c r="I6" s="38" t="s">
        <v>178</v>
      </c>
      <c r="J6" s="38" t="s">
        <v>178</v>
      </c>
      <c r="K6" s="34" t="s">
        <v>178</v>
      </c>
      <c r="L6" s="34" t="s">
        <v>178</v>
      </c>
      <c r="M6" s="34" t="s">
        <v>178</v>
      </c>
      <c r="N6" s="39" t="s">
        <v>178</v>
      </c>
      <c r="O6" s="39" t="s">
        <v>178</v>
      </c>
      <c r="P6" s="39" t="s">
        <v>178</v>
      </c>
      <c r="Q6" s="34" t="s">
        <v>178</v>
      </c>
      <c r="R6" s="34" t="s">
        <v>178</v>
      </c>
      <c r="S6" s="34" t="s">
        <v>178</v>
      </c>
      <c r="T6" s="34" t="s">
        <v>178</v>
      </c>
      <c r="U6" s="34" t="s">
        <v>178</v>
      </c>
      <c r="V6" s="34" t="s">
        <v>178</v>
      </c>
      <c r="W6" s="34" t="s">
        <v>177</v>
      </c>
      <c r="X6" s="34" t="s">
        <v>178</v>
      </c>
      <c r="Y6" s="35" t="s">
        <v>178</v>
      </c>
      <c r="Z6" s="35" t="s">
        <v>178</v>
      </c>
      <c r="AA6" s="35" t="s">
        <v>178</v>
      </c>
      <c r="AB6" s="38" t="s">
        <v>178</v>
      </c>
      <c r="AC6" s="38" t="s">
        <v>178</v>
      </c>
      <c r="AD6" s="34" t="s">
        <v>178</v>
      </c>
      <c r="AE6" s="34" t="s">
        <v>178</v>
      </c>
      <c r="AF6" s="34" t="s">
        <v>178</v>
      </c>
      <c r="AG6" s="39" t="s">
        <v>178</v>
      </c>
      <c r="AH6" s="39" t="s">
        <v>178</v>
      </c>
      <c r="AI6" s="39" t="s">
        <v>178</v>
      </c>
      <c r="AJ6" s="34" t="s">
        <v>178</v>
      </c>
      <c r="AK6" s="34" t="s">
        <v>178</v>
      </c>
      <c r="AL6" s="34" t="s">
        <v>178</v>
      </c>
      <c r="AM6" s="34" t="s">
        <v>178</v>
      </c>
      <c r="AN6" s="34" t="s">
        <v>178</v>
      </c>
      <c r="AO6" s="34" t="s">
        <v>178</v>
      </c>
      <c r="AP6" s="34" t="s">
        <v>177</v>
      </c>
      <c r="AQ6" s="34" t="s">
        <v>178</v>
      </c>
      <c r="AR6" s="35" t="s">
        <v>178</v>
      </c>
      <c r="AS6" s="35" t="s">
        <v>178</v>
      </c>
      <c r="AT6" s="35" t="s">
        <v>178</v>
      </c>
      <c r="AU6" s="38" t="s">
        <v>178</v>
      </c>
      <c r="AV6" s="38" t="s">
        <v>178</v>
      </c>
      <c r="AW6" s="34" t="s">
        <v>178</v>
      </c>
      <c r="AX6" s="34" t="s">
        <v>178</v>
      </c>
      <c r="AY6" s="34" t="s">
        <v>178</v>
      </c>
      <c r="AZ6" s="39" t="s">
        <v>178</v>
      </c>
      <c r="BA6" s="39" t="s">
        <v>178</v>
      </c>
      <c r="BB6" s="39" t="s">
        <v>178</v>
      </c>
      <c r="BC6" s="34" t="s">
        <v>178</v>
      </c>
      <c r="BD6" s="34" t="s">
        <v>178</v>
      </c>
      <c r="BE6" s="34" t="s">
        <v>178</v>
      </c>
      <c r="BF6" s="34" t="s">
        <v>178</v>
      </c>
      <c r="BG6" s="34" t="s">
        <v>178</v>
      </c>
      <c r="BH6" s="34" t="s">
        <v>178</v>
      </c>
    </row>
    <row r="7" spans="1:60" ht="13.5">
      <c r="A7" s="74" t="s">
        <v>201</v>
      </c>
      <c r="B7" s="74" t="s">
        <v>202</v>
      </c>
      <c r="C7" s="101" t="s">
        <v>203</v>
      </c>
      <c r="D7" s="17">
        <f aca="true" t="shared" si="0" ref="D7:D32">E7+I7</f>
        <v>0</v>
      </c>
      <c r="E7" s="17">
        <f aca="true" t="shared" si="1" ref="E7:E32">SUM(F7:H7)</f>
        <v>0</v>
      </c>
      <c r="F7" s="17">
        <f>'廃棄物事業経費（市町村）'!AG7</f>
        <v>0</v>
      </c>
      <c r="G7" s="17">
        <f>'廃棄物事業経費（市町村）'!AH7</f>
        <v>0</v>
      </c>
      <c r="H7" s="17">
        <f>'廃棄物事業経費（市町村）'!AI7</f>
        <v>0</v>
      </c>
      <c r="I7" s="17">
        <f>'廃棄物事業経費（市町村）'!AJ7</f>
        <v>0</v>
      </c>
      <c r="J7" s="17">
        <f>'廃棄物事業経費（市町村）'!AK7</f>
        <v>5880</v>
      </c>
      <c r="K7" s="17">
        <f aca="true" t="shared" si="2" ref="K7:K32">L7+M7+Q7+R7+S7</f>
        <v>2943704</v>
      </c>
      <c r="L7" s="17">
        <f>'廃棄物事業経費（市町村）'!AM7</f>
        <v>1155350</v>
      </c>
      <c r="M7" s="75">
        <f aca="true" t="shared" si="3" ref="M7:M32">SUM(N7:P7)</f>
        <v>545871</v>
      </c>
      <c r="N7" s="17">
        <f>'廃棄物事業経費（市町村）'!AO7</f>
        <v>400696</v>
      </c>
      <c r="O7" s="17">
        <f>'廃棄物事業経費（市町村）'!AP7</f>
        <v>1734</v>
      </c>
      <c r="P7" s="17">
        <f>'廃棄物事業経費（市町村）'!AQ7</f>
        <v>143441</v>
      </c>
      <c r="Q7" s="17">
        <f>'廃棄物事業経費（市町村）'!AR7</f>
        <v>23455</v>
      </c>
      <c r="R7" s="17">
        <f>'廃棄物事業経費（市町村）'!AS7</f>
        <v>1219028</v>
      </c>
      <c r="S7" s="17">
        <f>'廃棄物事業経費（市町村）'!AT7</f>
        <v>0</v>
      </c>
      <c r="T7" s="17">
        <f>'廃棄物事業経費（市町村）'!AU7</f>
        <v>1446291</v>
      </c>
      <c r="U7" s="17">
        <f>'廃棄物事業経費（市町村）'!AV7</f>
        <v>0</v>
      </c>
      <c r="V7" s="17">
        <f aca="true" t="shared" si="4" ref="V7:V32">D7+K7+U7</f>
        <v>2943704</v>
      </c>
      <c r="W7" s="17">
        <f aca="true" t="shared" si="5" ref="W7:W32">X7+AB7</f>
        <v>0</v>
      </c>
      <c r="X7" s="17">
        <f aca="true" t="shared" si="6" ref="X7:X32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32">AE7+AF7+AJ7+AK7+AL7</f>
        <v>9921</v>
      </c>
      <c r="AE7" s="17">
        <f>'廃棄物事業経費（市町村）'!BF7</f>
        <v>0</v>
      </c>
      <c r="AF7" s="75">
        <f aca="true" t="shared" si="8" ref="AF7:AF32">SUM(AG7:AI7)</f>
        <v>9921</v>
      </c>
      <c r="AG7" s="17">
        <f>'廃棄物事業経費（市町村）'!BH7</f>
        <v>9681</v>
      </c>
      <c r="AH7" s="17">
        <f>'廃棄物事業経費（市町村）'!BI7</f>
        <v>240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0</v>
      </c>
      <c r="AL7" s="17">
        <f>'廃棄物事業経費（市町村）'!BM7</f>
        <v>0</v>
      </c>
      <c r="AM7" s="17">
        <f>'廃棄物事業経費（市町村）'!BN7</f>
        <v>351597</v>
      </c>
      <c r="AN7" s="17">
        <f>'廃棄物事業経費（市町村）'!BO7</f>
        <v>9012</v>
      </c>
      <c r="AO7" s="17">
        <f aca="true" t="shared" si="9" ref="AO7:AO32">W7+AD7+AN7</f>
        <v>18933</v>
      </c>
      <c r="AP7" s="17">
        <f aca="true" t="shared" si="10" ref="AP7:AS41">D7+W7</f>
        <v>0</v>
      </c>
      <c r="AQ7" s="17">
        <f t="shared" si="10"/>
        <v>0</v>
      </c>
      <c r="AR7" s="17">
        <f t="shared" si="10"/>
        <v>0</v>
      </c>
      <c r="AS7" s="17">
        <f t="shared" si="10"/>
        <v>0</v>
      </c>
      <c r="AT7" s="17">
        <f aca="true" t="shared" si="11" ref="AT7:AT52">H7+AA7</f>
        <v>0</v>
      </c>
      <c r="AU7" s="17">
        <f aca="true" t="shared" si="12" ref="AU7:AV52">I7+AB7</f>
        <v>0</v>
      </c>
      <c r="AV7" s="17">
        <f t="shared" si="12"/>
        <v>5880</v>
      </c>
      <c r="AW7" s="17">
        <f aca="true" t="shared" si="13" ref="AW7:AW21">K7+AD7</f>
        <v>2953625</v>
      </c>
      <c r="AX7" s="17">
        <f aca="true" t="shared" si="14" ref="AX7:AX38">L7+AE7</f>
        <v>1155350</v>
      </c>
      <c r="AY7" s="17">
        <f aca="true" t="shared" si="15" ref="AY7:AY38">M7+AF7</f>
        <v>555792</v>
      </c>
      <c r="AZ7" s="17">
        <f aca="true" t="shared" si="16" ref="AZ7:AZ38">N7+AG7</f>
        <v>410377</v>
      </c>
      <c r="BA7" s="17">
        <f aca="true" t="shared" si="17" ref="BA7:BA38">O7+AH7</f>
        <v>1974</v>
      </c>
      <c r="BB7" s="17">
        <f aca="true" t="shared" si="18" ref="BB7:BB38">P7+AI7</f>
        <v>143441</v>
      </c>
      <c r="BC7" s="17">
        <f aca="true" t="shared" si="19" ref="BC7:BC38">Q7+AJ7</f>
        <v>23455</v>
      </c>
      <c r="BD7" s="17">
        <f aca="true" t="shared" si="20" ref="BD7:BD38">R7+AK7</f>
        <v>1219028</v>
      </c>
      <c r="BE7" s="17">
        <f aca="true" t="shared" si="21" ref="BE7:BF38">S7+AL7</f>
        <v>0</v>
      </c>
      <c r="BF7" s="17">
        <f t="shared" si="21"/>
        <v>1797888</v>
      </c>
      <c r="BG7" s="17">
        <f>U7+AN7</f>
        <v>9012</v>
      </c>
      <c r="BH7" s="17">
        <f>V7+AO7</f>
        <v>2962637</v>
      </c>
    </row>
    <row r="8" spans="1:60" ht="13.5">
      <c r="A8" s="74" t="s">
        <v>201</v>
      </c>
      <c r="B8" s="74" t="s">
        <v>204</v>
      </c>
      <c r="C8" s="101" t="s">
        <v>205</v>
      </c>
      <c r="D8" s="17">
        <f t="shared" si="0"/>
        <v>0</v>
      </c>
      <c r="E8" s="17">
        <f t="shared" si="1"/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12909</v>
      </c>
      <c r="K8" s="17">
        <f t="shared" si="2"/>
        <v>1261960</v>
      </c>
      <c r="L8" s="17">
        <f>'廃棄物事業経費（市町村）'!AM8</f>
        <v>522800</v>
      </c>
      <c r="M8" s="75">
        <f t="shared" si="3"/>
        <v>30652</v>
      </c>
      <c r="N8" s="17">
        <f>'廃棄物事業経費（市町村）'!AO8</f>
        <v>30652</v>
      </c>
      <c r="O8" s="17">
        <f>'廃棄物事業経費（市町村）'!AP8</f>
        <v>0</v>
      </c>
      <c r="P8" s="17">
        <f>'廃棄物事業経費（市町村）'!AQ8</f>
        <v>0</v>
      </c>
      <c r="Q8" s="17">
        <f>'廃棄物事業経費（市町村）'!AR8</f>
        <v>18480</v>
      </c>
      <c r="R8" s="17">
        <f>'廃棄物事業経費（市町村）'!AS8</f>
        <v>24575</v>
      </c>
      <c r="S8" s="17">
        <f>'廃棄物事業経費（市町村）'!AT8</f>
        <v>665453</v>
      </c>
      <c r="T8" s="17">
        <f>'廃棄物事業経費（市町村）'!AU8</f>
        <v>460124</v>
      </c>
      <c r="U8" s="17">
        <f>'廃棄物事業経費（市町村）'!AV8</f>
        <v>0</v>
      </c>
      <c r="V8" s="17">
        <f t="shared" si="4"/>
        <v>1261960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158299</v>
      </c>
      <c r="AE8" s="17">
        <f>'廃棄物事業経費（市町村）'!BF8</f>
        <v>104027</v>
      </c>
      <c r="AF8" s="75">
        <f t="shared" si="8"/>
        <v>7954</v>
      </c>
      <c r="AG8" s="17">
        <f>'廃棄物事業経費（市町村）'!BH8</f>
        <v>7954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4126</v>
      </c>
      <c r="AL8" s="17">
        <f>'廃棄物事業経費（市町村）'!BM8</f>
        <v>42192</v>
      </c>
      <c r="AM8" s="17">
        <f>'廃棄物事業経費（市町村）'!BN8</f>
        <v>223728</v>
      </c>
      <c r="AN8" s="17">
        <f>'廃棄物事業経費（市町村）'!BO8</f>
        <v>0</v>
      </c>
      <c r="AO8" s="17">
        <f t="shared" si="9"/>
        <v>158299</v>
      </c>
      <c r="AP8" s="17">
        <f t="shared" si="10"/>
        <v>0</v>
      </c>
      <c r="AQ8" s="17">
        <f t="shared" si="10"/>
        <v>0</v>
      </c>
      <c r="AR8" s="17">
        <f t="shared" si="10"/>
        <v>0</v>
      </c>
      <c r="AS8" s="17">
        <f t="shared" si="10"/>
        <v>0</v>
      </c>
      <c r="AT8" s="17">
        <f t="shared" si="11"/>
        <v>0</v>
      </c>
      <c r="AU8" s="17">
        <f t="shared" si="12"/>
        <v>0</v>
      </c>
      <c r="AV8" s="17">
        <f t="shared" si="12"/>
        <v>12909</v>
      </c>
      <c r="AW8" s="17">
        <f t="shared" si="13"/>
        <v>1420259</v>
      </c>
      <c r="AX8" s="17">
        <f t="shared" si="14"/>
        <v>626827</v>
      </c>
      <c r="AY8" s="17">
        <f t="shared" si="15"/>
        <v>38606</v>
      </c>
      <c r="AZ8" s="17">
        <f t="shared" si="16"/>
        <v>38606</v>
      </c>
      <c r="BA8" s="17">
        <f t="shared" si="17"/>
        <v>0</v>
      </c>
      <c r="BB8" s="17">
        <f t="shared" si="18"/>
        <v>0</v>
      </c>
      <c r="BC8" s="17">
        <f t="shared" si="19"/>
        <v>18480</v>
      </c>
      <c r="BD8" s="17">
        <f t="shared" si="20"/>
        <v>28701</v>
      </c>
      <c r="BE8" s="17">
        <f t="shared" si="21"/>
        <v>707645</v>
      </c>
      <c r="BF8" s="17">
        <f t="shared" si="21"/>
        <v>683852</v>
      </c>
      <c r="BG8" s="17">
        <f>U8+AN8</f>
        <v>0</v>
      </c>
      <c r="BH8" s="17">
        <f aca="true" t="shared" si="22" ref="BH8:BH52">V8+AO8</f>
        <v>1420259</v>
      </c>
    </row>
    <row r="9" spans="1:60" ht="13.5">
      <c r="A9" s="74" t="s">
        <v>201</v>
      </c>
      <c r="B9" s="74" t="s">
        <v>206</v>
      </c>
      <c r="C9" s="101" t="s">
        <v>207</v>
      </c>
      <c r="D9" s="17">
        <f t="shared" si="0"/>
        <v>19628</v>
      </c>
      <c r="E9" s="17">
        <f t="shared" si="1"/>
        <v>19628</v>
      </c>
      <c r="F9" s="17">
        <f>'廃棄物事業経費（市町村）'!AG9</f>
        <v>4410</v>
      </c>
      <c r="G9" s="17">
        <f>'廃棄物事業経費（市町村）'!AH9</f>
        <v>15218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0</v>
      </c>
      <c r="K9" s="17">
        <f t="shared" si="2"/>
        <v>670844</v>
      </c>
      <c r="L9" s="17">
        <f>'廃棄物事業経費（市町村）'!AM9</f>
        <v>454810</v>
      </c>
      <c r="M9" s="75">
        <f t="shared" si="3"/>
        <v>96380</v>
      </c>
      <c r="N9" s="17">
        <f>'廃棄物事業経費（市町村）'!AO9</f>
        <v>42043</v>
      </c>
      <c r="O9" s="17">
        <f>'廃棄物事業経費（市町村）'!AP9</f>
        <v>38194</v>
      </c>
      <c r="P9" s="17">
        <f>'廃棄物事業経費（市町村）'!AQ9</f>
        <v>16143</v>
      </c>
      <c r="Q9" s="17">
        <f>'廃棄物事業経費（市町村）'!AR9</f>
        <v>9177</v>
      </c>
      <c r="R9" s="17">
        <f>'廃棄物事業経費（市町村）'!AS9</f>
        <v>110477</v>
      </c>
      <c r="S9" s="17">
        <f>'廃棄物事業経費（市町村）'!AT9</f>
        <v>0</v>
      </c>
      <c r="T9" s="17">
        <f>'廃棄物事業経費（市町村）'!AU9</f>
        <v>36934</v>
      </c>
      <c r="U9" s="17">
        <f>'廃棄物事業経費（市町村）'!AV9</f>
        <v>43575</v>
      </c>
      <c r="V9" s="17">
        <f t="shared" si="4"/>
        <v>734047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213662</v>
      </c>
      <c r="AE9" s="17">
        <f>'廃棄物事業経費（市町村）'!BF9</f>
        <v>196864</v>
      </c>
      <c r="AF9" s="75">
        <f t="shared" si="8"/>
        <v>12527</v>
      </c>
      <c r="AG9" s="17">
        <f>'廃棄物事業経費（市町村）'!BH9</f>
        <v>12527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4211</v>
      </c>
      <c r="AK9" s="17">
        <f>'廃棄物事業経費（市町村）'!BL9</f>
        <v>60</v>
      </c>
      <c r="AL9" s="17">
        <f>'廃棄物事業経費（市町村）'!BM9</f>
        <v>0</v>
      </c>
      <c r="AM9" s="17">
        <f>'廃棄物事業経費（市町村）'!BN9</f>
        <v>71194</v>
      </c>
      <c r="AN9" s="17">
        <f>'廃棄物事業経費（市町村）'!BO9</f>
        <v>2205</v>
      </c>
      <c r="AO9" s="17">
        <f t="shared" si="9"/>
        <v>215867</v>
      </c>
      <c r="AP9" s="17">
        <f t="shared" si="10"/>
        <v>19628</v>
      </c>
      <c r="AQ9" s="17">
        <f t="shared" si="10"/>
        <v>19628</v>
      </c>
      <c r="AR9" s="17">
        <f t="shared" si="10"/>
        <v>4410</v>
      </c>
      <c r="AS9" s="17">
        <f t="shared" si="10"/>
        <v>15218</v>
      </c>
      <c r="AT9" s="17">
        <f t="shared" si="11"/>
        <v>0</v>
      </c>
      <c r="AU9" s="17">
        <f t="shared" si="12"/>
        <v>0</v>
      </c>
      <c r="AV9" s="17">
        <f t="shared" si="12"/>
        <v>0</v>
      </c>
      <c r="AW9" s="17">
        <f t="shared" si="13"/>
        <v>884506</v>
      </c>
      <c r="AX9" s="17">
        <f t="shared" si="14"/>
        <v>651674</v>
      </c>
      <c r="AY9" s="17">
        <f t="shared" si="15"/>
        <v>108907</v>
      </c>
      <c r="AZ9" s="17">
        <f t="shared" si="16"/>
        <v>54570</v>
      </c>
      <c r="BA9" s="17">
        <f t="shared" si="17"/>
        <v>38194</v>
      </c>
      <c r="BB9" s="17">
        <f t="shared" si="18"/>
        <v>16143</v>
      </c>
      <c r="BC9" s="17">
        <f t="shared" si="19"/>
        <v>13388</v>
      </c>
      <c r="BD9" s="17">
        <f t="shared" si="20"/>
        <v>110537</v>
      </c>
      <c r="BE9" s="17">
        <f t="shared" si="21"/>
        <v>0</v>
      </c>
      <c r="BF9" s="17">
        <f t="shared" si="21"/>
        <v>108128</v>
      </c>
      <c r="BG9" s="17">
        <f aca="true" t="shared" si="23" ref="BG9:BG52">U9+AN9</f>
        <v>45780</v>
      </c>
      <c r="BH9" s="17">
        <f t="shared" si="22"/>
        <v>949914</v>
      </c>
    </row>
    <row r="10" spans="1:60" ht="13.5">
      <c r="A10" s="74" t="s">
        <v>201</v>
      </c>
      <c r="B10" s="74" t="s">
        <v>208</v>
      </c>
      <c r="C10" s="101" t="s">
        <v>209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4399</v>
      </c>
      <c r="K10" s="17">
        <f t="shared" si="2"/>
        <v>250002</v>
      </c>
      <c r="L10" s="17">
        <f>'廃棄物事業経費（市町村）'!AM10</f>
        <v>192532</v>
      </c>
      <c r="M10" s="75">
        <f t="shared" si="3"/>
        <v>22817</v>
      </c>
      <c r="N10" s="17">
        <f>'廃棄物事業経費（市町村）'!AO10</f>
        <v>8430</v>
      </c>
      <c r="O10" s="17">
        <f>'廃棄物事業経費（市町村）'!AP10</f>
        <v>14387</v>
      </c>
      <c r="P10" s="17">
        <f>'廃棄物事業経費（市町村）'!AQ10</f>
        <v>0</v>
      </c>
      <c r="Q10" s="17">
        <f>'廃棄物事業経費（市町村）'!AR10</f>
        <v>1763</v>
      </c>
      <c r="R10" s="17">
        <f>'廃棄物事業経費（市町村）'!AS10</f>
        <v>32890</v>
      </c>
      <c r="S10" s="17">
        <f>'廃棄物事業経費（市町村）'!AT10</f>
        <v>0</v>
      </c>
      <c r="T10" s="17">
        <f>'廃棄物事業経費（市町村）'!AU10</f>
        <v>102382</v>
      </c>
      <c r="U10" s="17">
        <f>'廃棄物事業経費（市町村）'!AV10</f>
        <v>134</v>
      </c>
      <c r="V10" s="17">
        <f t="shared" si="4"/>
        <v>250136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31617</v>
      </c>
      <c r="AE10" s="17">
        <f>'廃棄物事業経費（市町村）'!BF10</f>
        <v>0</v>
      </c>
      <c r="AF10" s="75">
        <f t="shared" si="8"/>
        <v>0</v>
      </c>
      <c r="AG10" s="17">
        <f>'廃棄物事業経費（市町村）'!BH10</f>
        <v>0</v>
      </c>
      <c r="AH10" s="17">
        <f>'廃棄物事業経費（市町村）'!BI10</f>
        <v>0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31617</v>
      </c>
      <c r="AL10" s="17">
        <f>'廃棄物事業経費（市町村）'!BM10</f>
        <v>0</v>
      </c>
      <c r="AM10" s="17">
        <f>'廃棄物事業経費（市町村）'!BN10</f>
        <v>83067</v>
      </c>
      <c r="AN10" s="17">
        <f>'廃棄物事業経費（市町村）'!BO10</f>
        <v>0</v>
      </c>
      <c r="AO10" s="17">
        <f t="shared" si="9"/>
        <v>31617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4399</v>
      </c>
      <c r="AW10" s="17">
        <f t="shared" si="13"/>
        <v>281619</v>
      </c>
      <c r="AX10" s="17">
        <f t="shared" si="14"/>
        <v>192532</v>
      </c>
      <c r="AY10" s="17">
        <f t="shared" si="15"/>
        <v>22817</v>
      </c>
      <c r="AZ10" s="17">
        <f t="shared" si="16"/>
        <v>8430</v>
      </c>
      <c r="BA10" s="17">
        <f t="shared" si="17"/>
        <v>14387</v>
      </c>
      <c r="BB10" s="17">
        <f t="shared" si="18"/>
        <v>0</v>
      </c>
      <c r="BC10" s="17">
        <f t="shared" si="19"/>
        <v>1763</v>
      </c>
      <c r="BD10" s="17">
        <f t="shared" si="20"/>
        <v>64507</v>
      </c>
      <c r="BE10" s="17">
        <f t="shared" si="21"/>
        <v>0</v>
      </c>
      <c r="BF10" s="17">
        <f t="shared" si="21"/>
        <v>185449</v>
      </c>
      <c r="BG10" s="17">
        <f t="shared" si="23"/>
        <v>134</v>
      </c>
      <c r="BH10" s="17">
        <f t="shared" si="22"/>
        <v>281753</v>
      </c>
    </row>
    <row r="11" spans="1:60" ht="13.5">
      <c r="A11" s="74" t="s">
        <v>201</v>
      </c>
      <c r="B11" s="74" t="s">
        <v>210</v>
      </c>
      <c r="C11" s="101" t="s">
        <v>211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438</v>
      </c>
      <c r="K11" s="17">
        <f t="shared" si="2"/>
        <v>294502</v>
      </c>
      <c r="L11" s="17">
        <f>'廃棄物事業経費（市町村）'!AM11</f>
        <v>241175</v>
      </c>
      <c r="M11" s="75">
        <f t="shared" si="3"/>
        <v>14842</v>
      </c>
      <c r="N11" s="17">
        <f>'廃棄物事業経費（市町村）'!AO11</f>
        <v>14001</v>
      </c>
      <c r="O11" s="17">
        <f>'廃棄物事業経費（市町村）'!AP11</f>
        <v>0</v>
      </c>
      <c r="P11" s="17">
        <f>'廃棄物事業経費（市町村）'!AQ11</f>
        <v>841</v>
      </c>
      <c r="Q11" s="17">
        <f>'廃棄物事業経費（市町村）'!AR11</f>
        <v>8610</v>
      </c>
      <c r="R11" s="17">
        <f>'廃棄物事業経費（市町村）'!AS11</f>
        <v>11421</v>
      </c>
      <c r="S11" s="17">
        <f>'廃棄物事業経費（市町村）'!AT11</f>
        <v>18454</v>
      </c>
      <c r="T11" s="17">
        <f>'廃棄物事業経費（市町村）'!AU11</f>
        <v>179610</v>
      </c>
      <c r="U11" s="17">
        <f>'廃棄物事業経費（市町村）'!AV11</f>
        <v>0</v>
      </c>
      <c r="V11" s="17">
        <f t="shared" si="4"/>
        <v>294502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276206</v>
      </c>
      <c r="AE11" s="17">
        <f>'廃棄物事業経費（市町村）'!BF11</f>
        <v>36509</v>
      </c>
      <c r="AF11" s="75">
        <f t="shared" si="8"/>
        <v>97367</v>
      </c>
      <c r="AG11" s="17">
        <f>'廃棄物事業経費（市町村）'!BH11</f>
        <v>193</v>
      </c>
      <c r="AH11" s="17">
        <f>'廃棄物事業経費（市町村）'!BI11</f>
        <v>97174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115208</v>
      </c>
      <c r="AL11" s="17">
        <f>'廃棄物事業経費（市町村）'!BM11</f>
        <v>27122</v>
      </c>
      <c r="AM11" s="17">
        <f>'廃棄物事業経費（市町村）'!BN11</f>
        <v>0</v>
      </c>
      <c r="AN11" s="17">
        <f>'廃棄物事業経費（市町村）'!BO11</f>
        <v>0</v>
      </c>
      <c r="AO11" s="17">
        <f t="shared" si="9"/>
        <v>276206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12"/>
        <v>0</v>
      </c>
      <c r="AV11" s="17">
        <f t="shared" si="12"/>
        <v>438</v>
      </c>
      <c r="AW11" s="17">
        <f t="shared" si="13"/>
        <v>570708</v>
      </c>
      <c r="AX11" s="17">
        <f t="shared" si="14"/>
        <v>277684</v>
      </c>
      <c r="AY11" s="17">
        <f t="shared" si="15"/>
        <v>112209</v>
      </c>
      <c r="AZ11" s="17">
        <f t="shared" si="16"/>
        <v>14194</v>
      </c>
      <c r="BA11" s="17">
        <f t="shared" si="17"/>
        <v>97174</v>
      </c>
      <c r="BB11" s="17">
        <f t="shared" si="18"/>
        <v>841</v>
      </c>
      <c r="BC11" s="17">
        <f t="shared" si="19"/>
        <v>8610</v>
      </c>
      <c r="BD11" s="17">
        <f t="shared" si="20"/>
        <v>126629</v>
      </c>
      <c r="BE11" s="17">
        <f t="shared" si="21"/>
        <v>45576</v>
      </c>
      <c r="BF11" s="17">
        <f t="shared" si="21"/>
        <v>179610</v>
      </c>
      <c r="BG11" s="17">
        <f t="shared" si="23"/>
        <v>0</v>
      </c>
      <c r="BH11" s="17">
        <f t="shared" si="22"/>
        <v>570708</v>
      </c>
    </row>
    <row r="12" spans="1:60" ht="13.5">
      <c r="A12" s="74" t="s">
        <v>201</v>
      </c>
      <c r="B12" s="74" t="s">
        <v>179</v>
      </c>
      <c r="C12" s="101" t="s">
        <v>180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306074</v>
      </c>
      <c r="L12" s="17">
        <f>'廃棄物事業経費（市町村）'!AM12</f>
        <v>0</v>
      </c>
      <c r="M12" s="75">
        <f t="shared" si="3"/>
        <v>3902</v>
      </c>
      <c r="N12" s="17">
        <f>'廃棄物事業経費（市町村）'!AO12</f>
        <v>0</v>
      </c>
      <c r="O12" s="17">
        <f>'廃棄物事業経費（市町村）'!AP12</f>
        <v>3902</v>
      </c>
      <c r="P12" s="17">
        <f>'廃棄物事業経費（市町村）'!AQ12</f>
        <v>0</v>
      </c>
      <c r="Q12" s="17">
        <f>'廃棄物事業経費（市町村）'!AR12</f>
        <v>0</v>
      </c>
      <c r="R12" s="17">
        <f>'廃棄物事業経費（市町村）'!AS12</f>
        <v>302172</v>
      </c>
      <c r="S12" s="17">
        <f>'廃棄物事業経費（市町村）'!AT12</f>
        <v>0</v>
      </c>
      <c r="T12" s="17">
        <f>'廃棄物事業経費（市町村）'!AU12</f>
        <v>141881</v>
      </c>
      <c r="U12" s="17">
        <f>'廃棄物事業経費（市町村）'!AV12</f>
        <v>0</v>
      </c>
      <c r="V12" s="17">
        <f t="shared" si="4"/>
        <v>306074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28888</v>
      </c>
      <c r="AE12" s="17">
        <f>'廃棄物事業経費（市町村）'!BF12</f>
        <v>0</v>
      </c>
      <c r="AF12" s="75">
        <f t="shared" si="8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28888</v>
      </c>
      <c r="AL12" s="17">
        <f>'廃棄物事業経費（市町村）'!BM12</f>
        <v>0</v>
      </c>
      <c r="AM12" s="17">
        <f>'廃棄物事業経費（市町村）'!BN12</f>
        <v>77754</v>
      </c>
      <c r="AN12" s="17">
        <f>'廃棄物事業経費（市町村）'!BO12</f>
        <v>0</v>
      </c>
      <c r="AO12" s="17">
        <f t="shared" si="9"/>
        <v>28888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334962</v>
      </c>
      <c r="AX12" s="17">
        <f t="shared" si="14"/>
        <v>0</v>
      </c>
      <c r="AY12" s="17">
        <f t="shared" si="15"/>
        <v>3902</v>
      </c>
      <c r="AZ12" s="17">
        <f t="shared" si="16"/>
        <v>0</v>
      </c>
      <c r="BA12" s="17">
        <f t="shared" si="17"/>
        <v>3902</v>
      </c>
      <c r="BB12" s="17">
        <f t="shared" si="18"/>
        <v>0</v>
      </c>
      <c r="BC12" s="17">
        <f t="shared" si="19"/>
        <v>0</v>
      </c>
      <c r="BD12" s="17">
        <f t="shared" si="20"/>
        <v>331060</v>
      </c>
      <c r="BE12" s="17">
        <f t="shared" si="21"/>
        <v>0</v>
      </c>
      <c r="BF12" s="17">
        <f t="shared" si="21"/>
        <v>219635</v>
      </c>
      <c r="BG12" s="17">
        <f t="shared" si="23"/>
        <v>0</v>
      </c>
      <c r="BH12" s="17">
        <f t="shared" si="22"/>
        <v>334962</v>
      </c>
    </row>
    <row r="13" spans="1:60" ht="13.5">
      <c r="A13" s="74" t="s">
        <v>201</v>
      </c>
      <c r="B13" s="74" t="s">
        <v>199</v>
      </c>
      <c r="C13" s="101" t="s">
        <v>200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276534</v>
      </c>
      <c r="L13" s="17">
        <f>'廃棄物事業経費（市町村）'!AM13</f>
        <v>14415</v>
      </c>
      <c r="M13" s="75">
        <f t="shared" si="3"/>
        <v>87744</v>
      </c>
      <c r="N13" s="17">
        <f>'廃棄物事業経費（市町村）'!AO13</f>
        <v>47057</v>
      </c>
      <c r="O13" s="17">
        <f>'廃棄物事業経費（市町村）'!AP13</f>
        <v>40687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169094</v>
      </c>
      <c r="S13" s="17">
        <f>'廃棄物事業経費（市町村）'!AT13</f>
        <v>5281</v>
      </c>
      <c r="T13" s="17">
        <f>'廃棄物事業経費（市町村）'!AU13</f>
        <v>99113</v>
      </c>
      <c r="U13" s="17">
        <f>'廃棄物事業経費（市町村）'!AV13</f>
        <v>1418</v>
      </c>
      <c r="V13" s="17">
        <f t="shared" si="4"/>
        <v>277952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74304</v>
      </c>
      <c r="AE13" s="17">
        <f>'廃棄物事業経費（市町村）'!BF13</f>
        <v>8757</v>
      </c>
      <c r="AF13" s="75">
        <f t="shared" si="8"/>
        <v>29586</v>
      </c>
      <c r="AG13" s="17">
        <f>'廃棄物事業経費（市町村）'!BH13</f>
        <v>29586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35961</v>
      </c>
      <c r="AL13" s="17">
        <f>'廃棄物事業経費（市町村）'!BM13</f>
        <v>0</v>
      </c>
      <c r="AM13" s="17">
        <f>'廃棄物事業経費（市町村）'!BN13</f>
        <v>66555</v>
      </c>
      <c r="AN13" s="17">
        <f>'廃棄物事業経費（市町村）'!BO13</f>
        <v>0</v>
      </c>
      <c r="AO13" s="17">
        <f t="shared" si="9"/>
        <v>74304</v>
      </c>
      <c r="AP13" s="17">
        <f t="shared" si="10"/>
        <v>0</v>
      </c>
      <c r="AQ13" s="17">
        <f t="shared" si="10"/>
        <v>0</v>
      </c>
      <c r="AR13" s="17">
        <f t="shared" si="10"/>
        <v>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0</v>
      </c>
      <c r="AW13" s="17">
        <f t="shared" si="13"/>
        <v>350838</v>
      </c>
      <c r="AX13" s="17">
        <f t="shared" si="14"/>
        <v>23172</v>
      </c>
      <c r="AY13" s="17">
        <f t="shared" si="15"/>
        <v>117330</v>
      </c>
      <c r="AZ13" s="17">
        <f t="shared" si="16"/>
        <v>76643</v>
      </c>
      <c r="BA13" s="17">
        <f t="shared" si="17"/>
        <v>40687</v>
      </c>
      <c r="BB13" s="17">
        <f t="shared" si="18"/>
        <v>0</v>
      </c>
      <c r="BC13" s="17">
        <f t="shared" si="19"/>
        <v>0</v>
      </c>
      <c r="BD13" s="17">
        <f t="shared" si="20"/>
        <v>205055</v>
      </c>
      <c r="BE13" s="17">
        <f t="shared" si="21"/>
        <v>5281</v>
      </c>
      <c r="BF13" s="17">
        <f t="shared" si="21"/>
        <v>165668</v>
      </c>
      <c r="BG13" s="17">
        <f t="shared" si="23"/>
        <v>1418</v>
      </c>
      <c r="BH13" s="17">
        <f t="shared" si="22"/>
        <v>352256</v>
      </c>
    </row>
    <row r="14" spans="1:60" ht="13.5">
      <c r="A14" s="74" t="s">
        <v>201</v>
      </c>
      <c r="B14" s="74" t="s">
        <v>212</v>
      </c>
      <c r="C14" s="101" t="s">
        <v>147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82230</v>
      </c>
      <c r="L14" s="17">
        <f>'廃棄物事業経費（市町村）'!AM14</f>
        <v>20899</v>
      </c>
      <c r="M14" s="75">
        <f t="shared" si="3"/>
        <v>10668</v>
      </c>
      <c r="N14" s="17">
        <f>'廃棄物事業経費（市町村）'!AO14</f>
        <v>4707</v>
      </c>
      <c r="O14" s="17">
        <f>'廃棄物事業経費（市町村）'!AP14</f>
        <v>0</v>
      </c>
      <c r="P14" s="17">
        <f>'廃棄物事業経費（市町村）'!AQ14</f>
        <v>5961</v>
      </c>
      <c r="Q14" s="17">
        <f>'廃棄物事業経費（市町村）'!AR14</f>
        <v>0</v>
      </c>
      <c r="R14" s="17">
        <f>'廃棄物事業経費（市町村）'!AS14</f>
        <v>43203</v>
      </c>
      <c r="S14" s="17">
        <f>'廃棄物事業経費（市町村）'!AT14</f>
        <v>7460</v>
      </c>
      <c r="T14" s="17">
        <f>'廃棄物事業経費（市町村）'!AU14</f>
        <v>60269</v>
      </c>
      <c r="U14" s="17">
        <f>'廃棄物事業経費（市町村）'!AV14</f>
        <v>0</v>
      </c>
      <c r="V14" s="17">
        <f t="shared" si="4"/>
        <v>82230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94508</v>
      </c>
      <c r="AE14" s="17">
        <f>'廃棄物事業経費（市町村）'!BF14</f>
        <v>37030</v>
      </c>
      <c r="AF14" s="75">
        <f t="shared" si="8"/>
        <v>43394</v>
      </c>
      <c r="AG14" s="17">
        <f>'廃棄物事業経費（市町村）'!BH14</f>
        <v>2091</v>
      </c>
      <c r="AH14" s="17">
        <f>'廃棄物事業経費（市町村）'!BI14</f>
        <v>41303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13696</v>
      </c>
      <c r="AL14" s="17">
        <f>'廃棄物事業経費（市町村）'!BM14</f>
        <v>388</v>
      </c>
      <c r="AM14" s="17">
        <f>'廃棄物事業経費（市町村）'!BN14</f>
        <v>0</v>
      </c>
      <c r="AN14" s="17">
        <f>'廃棄物事業経費（市町村）'!BO14</f>
        <v>0</v>
      </c>
      <c r="AO14" s="17">
        <f t="shared" si="9"/>
        <v>94508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176738</v>
      </c>
      <c r="AX14" s="17">
        <f t="shared" si="14"/>
        <v>57929</v>
      </c>
      <c r="AY14" s="17">
        <f t="shared" si="15"/>
        <v>54062</v>
      </c>
      <c r="AZ14" s="17">
        <f t="shared" si="16"/>
        <v>6798</v>
      </c>
      <c r="BA14" s="17">
        <f t="shared" si="17"/>
        <v>41303</v>
      </c>
      <c r="BB14" s="17">
        <f t="shared" si="18"/>
        <v>5961</v>
      </c>
      <c r="BC14" s="17">
        <f t="shared" si="19"/>
        <v>0</v>
      </c>
      <c r="BD14" s="17">
        <f t="shared" si="20"/>
        <v>56899</v>
      </c>
      <c r="BE14" s="17">
        <f t="shared" si="21"/>
        <v>7848</v>
      </c>
      <c r="BF14" s="17">
        <f t="shared" si="21"/>
        <v>60269</v>
      </c>
      <c r="BG14" s="17">
        <f t="shared" si="23"/>
        <v>0</v>
      </c>
      <c r="BH14" s="17">
        <f t="shared" si="22"/>
        <v>176738</v>
      </c>
    </row>
    <row r="15" spans="1:60" ht="13.5">
      <c r="A15" s="74" t="s">
        <v>201</v>
      </c>
      <c r="B15" s="74" t="s">
        <v>213</v>
      </c>
      <c r="C15" s="101" t="s">
        <v>214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143990</v>
      </c>
      <c r="L15" s="17">
        <f>'廃棄物事業経費（市町村）'!AM15</f>
        <v>76924</v>
      </c>
      <c r="M15" s="75">
        <f t="shared" si="3"/>
        <v>31237</v>
      </c>
      <c r="N15" s="17">
        <f>'廃棄物事業経費（市町村）'!AO15</f>
        <v>14504</v>
      </c>
      <c r="O15" s="17">
        <f>'廃棄物事業経費（市町村）'!AP15</f>
        <v>0</v>
      </c>
      <c r="P15" s="17">
        <f>'廃棄物事業経費（市町村）'!AQ15</f>
        <v>16733</v>
      </c>
      <c r="Q15" s="17">
        <f>'廃棄物事業経費（市町村）'!AR15</f>
        <v>0</v>
      </c>
      <c r="R15" s="17">
        <f>'廃棄物事業経費（市町村）'!AS15</f>
        <v>0</v>
      </c>
      <c r="S15" s="17">
        <f>'廃棄物事業経費（市町村）'!AT15</f>
        <v>35829</v>
      </c>
      <c r="T15" s="17">
        <f>'廃棄物事業経費（市町村）'!AU15</f>
        <v>83916</v>
      </c>
      <c r="U15" s="17">
        <f>'廃棄物事業経費（市町村）'!AV15</f>
        <v>469</v>
      </c>
      <c r="V15" s="17">
        <f t="shared" si="4"/>
        <v>144459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76020</v>
      </c>
      <c r="AE15" s="17">
        <f>'廃棄物事業経費（市町村）'!BF15</f>
        <v>66253</v>
      </c>
      <c r="AF15" s="75">
        <f t="shared" si="8"/>
        <v>8618</v>
      </c>
      <c r="AG15" s="17">
        <f>'廃棄物事業経費（市町村）'!BH15</f>
        <v>7973</v>
      </c>
      <c r="AH15" s="17">
        <f>'廃棄物事業経費（市町村）'!BI15</f>
        <v>645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0</v>
      </c>
      <c r="AL15" s="17">
        <f>'廃棄物事業経費（市町村）'!BM15</f>
        <v>1149</v>
      </c>
      <c r="AM15" s="17">
        <f>'廃棄物事業経費（市町村）'!BN15</f>
        <v>77923</v>
      </c>
      <c r="AN15" s="17">
        <f>'廃棄物事業経費（市町村）'!BO15</f>
        <v>0</v>
      </c>
      <c r="AO15" s="17">
        <f t="shared" si="9"/>
        <v>76020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12"/>
        <v>0</v>
      </c>
      <c r="AV15" s="17">
        <f t="shared" si="12"/>
        <v>0</v>
      </c>
      <c r="AW15" s="17">
        <f t="shared" si="13"/>
        <v>220010</v>
      </c>
      <c r="AX15" s="17">
        <f t="shared" si="14"/>
        <v>143177</v>
      </c>
      <c r="AY15" s="17">
        <f t="shared" si="15"/>
        <v>39855</v>
      </c>
      <c r="AZ15" s="17">
        <f t="shared" si="16"/>
        <v>22477</v>
      </c>
      <c r="BA15" s="17">
        <f t="shared" si="17"/>
        <v>645</v>
      </c>
      <c r="BB15" s="17">
        <f t="shared" si="18"/>
        <v>16733</v>
      </c>
      <c r="BC15" s="17">
        <f t="shared" si="19"/>
        <v>0</v>
      </c>
      <c r="BD15" s="17">
        <f t="shared" si="20"/>
        <v>0</v>
      </c>
      <c r="BE15" s="17">
        <f t="shared" si="21"/>
        <v>36978</v>
      </c>
      <c r="BF15" s="17">
        <f t="shared" si="21"/>
        <v>161839</v>
      </c>
      <c r="BG15" s="17">
        <f t="shared" si="23"/>
        <v>469</v>
      </c>
      <c r="BH15" s="17">
        <f t="shared" si="22"/>
        <v>220479</v>
      </c>
    </row>
    <row r="16" spans="1:60" ht="13.5">
      <c r="A16" s="74" t="s">
        <v>201</v>
      </c>
      <c r="B16" s="74" t="s">
        <v>215</v>
      </c>
      <c r="C16" s="101" t="s">
        <v>197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2"/>
        <v>19563</v>
      </c>
      <c r="L16" s="17">
        <f>'廃棄物事業経費（市町村）'!AM16</f>
        <v>15468</v>
      </c>
      <c r="M16" s="75">
        <f t="shared" si="3"/>
        <v>2650</v>
      </c>
      <c r="N16" s="17">
        <f>'廃棄物事業経費（市町村）'!AO16</f>
        <v>1691</v>
      </c>
      <c r="O16" s="17">
        <f>'廃棄物事業経費（市町村）'!AP16</f>
        <v>0</v>
      </c>
      <c r="P16" s="17">
        <f>'廃棄物事業経費（市町村）'!AQ16</f>
        <v>959</v>
      </c>
      <c r="Q16" s="17">
        <f>'廃棄物事業経費（市町村）'!AR16</f>
        <v>0</v>
      </c>
      <c r="R16" s="17">
        <f>'廃棄物事業経費（市町村）'!AS16</f>
        <v>960</v>
      </c>
      <c r="S16" s="17">
        <f>'廃棄物事業経費（市町村）'!AT16</f>
        <v>485</v>
      </c>
      <c r="T16" s="17">
        <f>'廃棄物事業経費（市町村）'!AU16</f>
        <v>28506</v>
      </c>
      <c r="U16" s="17">
        <f>'廃棄物事業経費（市町村）'!AV16</f>
        <v>0</v>
      </c>
      <c r="V16" s="17">
        <f t="shared" si="4"/>
        <v>19563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15337</v>
      </c>
      <c r="AE16" s="17">
        <f>'廃棄物事業経費（市町村）'!BF16</f>
        <v>14102</v>
      </c>
      <c r="AF16" s="75">
        <f t="shared" si="8"/>
        <v>1101</v>
      </c>
      <c r="AG16" s="17">
        <f>'廃棄物事業経費（市町村）'!BH16</f>
        <v>1101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134</v>
      </c>
      <c r="AM16" s="17">
        <f>'廃棄物事業経費（市町村）'!BN16</f>
        <v>25368</v>
      </c>
      <c r="AN16" s="17">
        <f>'廃棄物事業経費（市町村）'!BO16</f>
        <v>11685</v>
      </c>
      <c r="AO16" s="17">
        <f t="shared" si="9"/>
        <v>27022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1"/>
        <v>0</v>
      </c>
      <c r="AU16" s="17">
        <f t="shared" si="12"/>
        <v>0</v>
      </c>
      <c r="AV16" s="17">
        <f t="shared" si="12"/>
        <v>0</v>
      </c>
      <c r="AW16" s="17">
        <f t="shared" si="13"/>
        <v>34900</v>
      </c>
      <c r="AX16" s="17">
        <f t="shared" si="14"/>
        <v>29570</v>
      </c>
      <c r="AY16" s="17">
        <f t="shared" si="15"/>
        <v>3751</v>
      </c>
      <c r="AZ16" s="17">
        <f t="shared" si="16"/>
        <v>2792</v>
      </c>
      <c r="BA16" s="17">
        <f t="shared" si="17"/>
        <v>0</v>
      </c>
      <c r="BB16" s="17">
        <f t="shared" si="18"/>
        <v>959</v>
      </c>
      <c r="BC16" s="17">
        <f t="shared" si="19"/>
        <v>0</v>
      </c>
      <c r="BD16" s="17">
        <f t="shared" si="20"/>
        <v>960</v>
      </c>
      <c r="BE16" s="17">
        <f t="shared" si="21"/>
        <v>619</v>
      </c>
      <c r="BF16" s="17">
        <f t="shared" si="21"/>
        <v>53874</v>
      </c>
      <c r="BG16" s="17">
        <f t="shared" si="23"/>
        <v>11685</v>
      </c>
      <c r="BH16" s="17">
        <f t="shared" si="22"/>
        <v>46585</v>
      </c>
    </row>
    <row r="17" spans="1:60" ht="13.5">
      <c r="A17" s="74" t="s">
        <v>201</v>
      </c>
      <c r="B17" s="74" t="s">
        <v>216</v>
      </c>
      <c r="C17" s="101" t="s">
        <v>217</v>
      </c>
      <c r="D17" s="17">
        <f t="shared" si="0"/>
        <v>31779</v>
      </c>
      <c r="E17" s="17">
        <f t="shared" si="1"/>
        <v>27752</v>
      </c>
      <c r="F17" s="17">
        <f>'廃棄物事業経費（市町村）'!AG17</f>
        <v>0</v>
      </c>
      <c r="G17" s="17">
        <f>'廃棄物事業経費（市町村）'!AH17</f>
        <v>27752</v>
      </c>
      <c r="H17" s="17">
        <f>'廃棄物事業経費（市町村）'!AI17</f>
        <v>0</v>
      </c>
      <c r="I17" s="17">
        <f>'廃棄物事業経費（市町村）'!AJ17</f>
        <v>4027</v>
      </c>
      <c r="J17" s="17">
        <f>'廃棄物事業経費（市町村）'!AK17</f>
        <v>0</v>
      </c>
      <c r="K17" s="17">
        <f t="shared" si="2"/>
        <v>190570</v>
      </c>
      <c r="L17" s="17">
        <f>'廃棄物事業経費（市町村）'!AM17</f>
        <v>101936</v>
      </c>
      <c r="M17" s="75">
        <f t="shared" si="3"/>
        <v>9882</v>
      </c>
      <c r="N17" s="17">
        <f>'廃棄物事業経費（市町村）'!AO17</f>
        <v>7031</v>
      </c>
      <c r="O17" s="17">
        <f>'廃棄物事業経費（市町村）'!AP17</f>
        <v>0</v>
      </c>
      <c r="P17" s="17">
        <f>'廃棄物事業経費（市町村）'!AQ17</f>
        <v>2851</v>
      </c>
      <c r="Q17" s="17">
        <f>'廃棄物事業経費（市町村）'!AR17</f>
        <v>0</v>
      </c>
      <c r="R17" s="17">
        <f>'廃棄物事業経費（市町村）'!AS17</f>
        <v>78752</v>
      </c>
      <c r="S17" s="17">
        <f>'廃棄物事業経費（市町村）'!AT17</f>
        <v>0</v>
      </c>
      <c r="T17" s="17">
        <f>'廃棄物事業経費（市町村）'!AU17</f>
        <v>48104</v>
      </c>
      <c r="U17" s="17">
        <f>'廃棄物事業経費（市町村）'!AV17</f>
        <v>0</v>
      </c>
      <c r="V17" s="17">
        <f t="shared" si="4"/>
        <v>222349</v>
      </c>
      <c r="W17" s="17">
        <f t="shared" si="5"/>
        <v>3885</v>
      </c>
      <c r="X17" s="17">
        <f t="shared" si="6"/>
        <v>3885</v>
      </c>
      <c r="Y17" s="17">
        <f>'廃棄物事業経費（市町村）'!AZ17</f>
        <v>3885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36976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36976</v>
      </c>
      <c r="AL17" s="17">
        <f>'廃棄物事業経費（市町村）'!BM17</f>
        <v>0</v>
      </c>
      <c r="AM17" s="17">
        <f>'廃棄物事業経費（市町村）'!BN17</f>
        <v>70508</v>
      </c>
      <c r="AN17" s="17">
        <f>'廃棄物事業経費（市町村）'!BO17</f>
        <v>0</v>
      </c>
      <c r="AO17" s="17">
        <f t="shared" si="9"/>
        <v>40861</v>
      </c>
      <c r="AP17" s="17">
        <f t="shared" si="10"/>
        <v>35664</v>
      </c>
      <c r="AQ17" s="17">
        <f t="shared" si="10"/>
        <v>31637</v>
      </c>
      <c r="AR17" s="17">
        <f t="shared" si="10"/>
        <v>3885</v>
      </c>
      <c r="AS17" s="17">
        <f t="shared" si="10"/>
        <v>27752</v>
      </c>
      <c r="AT17" s="17">
        <f t="shared" si="11"/>
        <v>0</v>
      </c>
      <c r="AU17" s="17">
        <f t="shared" si="12"/>
        <v>4027</v>
      </c>
      <c r="AV17" s="17">
        <f t="shared" si="12"/>
        <v>0</v>
      </c>
      <c r="AW17" s="17">
        <f t="shared" si="13"/>
        <v>227546</v>
      </c>
      <c r="AX17" s="17">
        <f t="shared" si="14"/>
        <v>101936</v>
      </c>
      <c r="AY17" s="17">
        <f t="shared" si="15"/>
        <v>9882</v>
      </c>
      <c r="AZ17" s="17">
        <f t="shared" si="16"/>
        <v>7031</v>
      </c>
      <c r="BA17" s="17">
        <f t="shared" si="17"/>
        <v>0</v>
      </c>
      <c r="BB17" s="17">
        <f t="shared" si="18"/>
        <v>2851</v>
      </c>
      <c r="BC17" s="17">
        <f t="shared" si="19"/>
        <v>0</v>
      </c>
      <c r="BD17" s="17">
        <f t="shared" si="20"/>
        <v>115728</v>
      </c>
      <c r="BE17" s="17">
        <f t="shared" si="21"/>
        <v>0</v>
      </c>
      <c r="BF17" s="17">
        <f t="shared" si="21"/>
        <v>118612</v>
      </c>
      <c r="BG17" s="17">
        <f t="shared" si="23"/>
        <v>0</v>
      </c>
      <c r="BH17" s="17">
        <f t="shared" si="22"/>
        <v>263210</v>
      </c>
    </row>
    <row r="18" spans="1:60" ht="13.5">
      <c r="A18" s="74" t="s">
        <v>201</v>
      </c>
      <c r="B18" s="74" t="s">
        <v>218</v>
      </c>
      <c r="C18" s="101" t="s">
        <v>219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82354</v>
      </c>
      <c r="L18" s="17">
        <f>'廃棄物事業経費（市町村）'!AM18</f>
        <v>48832</v>
      </c>
      <c r="M18" s="75">
        <f t="shared" si="3"/>
        <v>13012</v>
      </c>
      <c r="N18" s="17">
        <f>'廃棄物事業経費（市町村）'!AO18</f>
        <v>5742</v>
      </c>
      <c r="O18" s="17">
        <f>'廃棄物事業経費（市町村）'!AP18</f>
        <v>4642</v>
      </c>
      <c r="P18" s="17">
        <f>'廃棄物事業経費（市町村）'!AQ18</f>
        <v>2628</v>
      </c>
      <c r="Q18" s="17">
        <f>'廃棄物事業経費（市町村）'!AR18</f>
        <v>0</v>
      </c>
      <c r="R18" s="17">
        <f>'廃棄物事業経費（市町村）'!AS18</f>
        <v>9675</v>
      </c>
      <c r="S18" s="17">
        <f>'廃棄物事業経費（市町村）'!AT18</f>
        <v>10835</v>
      </c>
      <c r="T18" s="17">
        <f>'廃棄物事業経費（市町村）'!AU18</f>
        <v>92164</v>
      </c>
      <c r="U18" s="17">
        <f>'廃棄物事業経費（市町村）'!AV18</f>
        <v>0</v>
      </c>
      <c r="V18" s="17">
        <f t="shared" si="4"/>
        <v>82354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343</v>
      </c>
      <c r="AE18" s="17">
        <f>'廃棄物事業経費（市町村）'!BF18</f>
        <v>0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343</v>
      </c>
      <c r="AM18" s="17">
        <f>'廃棄物事業経費（市町村）'!BN18</f>
        <v>11785</v>
      </c>
      <c r="AN18" s="17">
        <f>'廃棄物事業経費（市町村）'!BO18</f>
        <v>0</v>
      </c>
      <c r="AO18" s="17">
        <f t="shared" si="9"/>
        <v>343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82697</v>
      </c>
      <c r="AX18" s="17">
        <f t="shared" si="14"/>
        <v>48832</v>
      </c>
      <c r="AY18" s="17">
        <f t="shared" si="15"/>
        <v>13012</v>
      </c>
      <c r="AZ18" s="17">
        <f t="shared" si="16"/>
        <v>5742</v>
      </c>
      <c r="BA18" s="17">
        <f t="shared" si="17"/>
        <v>4642</v>
      </c>
      <c r="BB18" s="17">
        <f t="shared" si="18"/>
        <v>2628</v>
      </c>
      <c r="BC18" s="17">
        <f t="shared" si="19"/>
        <v>0</v>
      </c>
      <c r="BD18" s="17">
        <f t="shared" si="20"/>
        <v>9675</v>
      </c>
      <c r="BE18" s="17">
        <f t="shared" si="21"/>
        <v>11178</v>
      </c>
      <c r="BF18" s="17">
        <f t="shared" si="21"/>
        <v>103949</v>
      </c>
      <c r="BG18" s="17">
        <f t="shared" si="23"/>
        <v>0</v>
      </c>
      <c r="BH18" s="17">
        <f t="shared" si="22"/>
        <v>82697</v>
      </c>
    </row>
    <row r="19" spans="1:60" ht="13.5">
      <c r="A19" s="74" t="s">
        <v>201</v>
      </c>
      <c r="B19" s="74" t="s">
        <v>220</v>
      </c>
      <c r="C19" s="101" t="s">
        <v>221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51264</v>
      </c>
      <c r="L19" s="17">
        <f>'廃棄物事業経費（市町村）'!AM19</f>
        <v>4005</v>
      </c>
      <c r="M19" s="75">
        <f t="shared" si="3"/>
        <v>11518</v>
      </c>
      <c r="N19" s="17">
        <f>'廃棄物事業経費（市町村）'!AO19</f>
        <v>4324</v>
      </c>
      <c r="O19" s="17">
        <f>'廃棄物事業経費（市町村）'!AP19</f>
        <v>2542</v>
      </c>
      <c r="P19" s="17">
        <f>'廃棄物事業経費（市町村）'!AQ19</f>
        <v>4652</v>
      </c>
      <c r="Q19" s="17">
        <f>'廃棄物事業経費（市町村）'!AR19</f>
        <v>1120</v>
      </c>
      <c r="R19" s="17">
        <f>'廃棄物事業経費（市町村）'!AS19</f>
        <v>34621</v>
      </c>
      <c r="S19" s="17">
        <f>'廃棄物事業経費（市町村）'!AT19</f>
        <v>0</v>
      </c>
      <c r="T19" s="17">
        <f>'廃棄物事業経費（市町村）'!AU19</f>
        <v>12929</v>
      </c>
      <c r="U19" s="17">
        <f>'廃棄物事業経費（市町村）'!AV19</f>
        <v>0</v>
      </c>
      <c r="V19" s="17">
        <f t="shared" si="4"/>
        <v>51264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251</v>
      </c>
      <c r="AE19" s="17">
        <f>'廃棄物事業経費（市町村）'!BF19</f>
        <v>0</v>
      </c>
      <c r="AF19" s="75">
        <f t="shared" si="8"/>
        <v>251</v>
      </c>
      <c r="AG19" s="17">
        <f>'廃棄物事業経費（市町村）'!BH19</f>
        <v>251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0</v>
      </c>
      <c r="AM19" s="17">
        <f>'廃棄物事業経費（市町村）'!BN19</f>
        <v>18281</v>
      </c>
      <c r="AN19" s="17">
        <f>'廃棄物事業経費（市町村）'!BO19</f>
        <v>0</v>
      </c>
      <c r="AO19" s="17">
        <f t="shared" si="9"/>
        <v>251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51515</v>
      </c>
      <c r="AX19" s="17">
        <f t="shared" si="14"/>
        <v>4005</v>
      </c>
      <c r="AY19" s="17">
        <f t="shared" si="15"/>
        <v>11769</v>
      </c>
      <c r="AZ19" s="17">
        <f t="shared" si="16"/>
        <v>4575</v>
      </c>
      <c r="BA19" s="17">
        <f t="shared" si="17"/>
        <v>2542</v>
      </c>
      <c r="BB19" s="17">
        <f t="shared" si="18"/>
        <v>4652</v>
      </c>
      <c r="BC19" s="17">
        <f t="shared" si="19"/>
        <v>1120</v>
      </c>
      <c r="BD19" s="17">
        <f t="shared" si="20"/>
        <v>34621</v>
      </c>
      <c r="BE19" s="17">
        <f t="shared" si="21"/>
        <v>0</v>
      </c>
      <c r="BF19" s="17">
        <f t="shared" si="21"/>
        <v>31210</v>
      </c>
      <c r="BG19" s="17">
        <f t="shared" si="23"/>
        <v>0</v>
      </c>
      <c r="BH19" s="17">
        <f t="shared" si="22"/>
        <v>51515</v>
      </c>
    </row>
    <row r="20" spans="1:60" ht="13.5">
      <c r="A20" s="74" t="s">
        <v>201</v>
      </c>
      <c r="B20" s="74" t="s">
        <v>222</v>
      </c>
      <c r="C20" s="101" t="s">
        <v>223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67</v>
      </c>
      <c r="K20" s="17">
        <f t="shared" si="2"/>
        <v>39982</v>
      </c>
      <c r="L20" s="17">
        <f>'廃棄物事業経費（市町村）'!AM20</f>
        <v>8813</v>
      </c>
      <c r="M20" s="75">
        <f t="shared" si="3"/>
        <v>2597</v>
      </c>
      <c r="N20" s="17">
        <f>'廃棄物事業経費（市町村）'!AO20</f>
        <v>2597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28476</v>
      </c>
      <c r="S20" s="17">
        <f>'廃棄物事業経費（市町村）'!AT20</f>
        <v>96</v>
      </c>
      <c r="T20" s="17">
        <f>'廃棄物事業経費（市町村）'!AU20</f>
        <v>13530</v>
      </c>
      <c r="U20" s="17">
        <f>'廃棄物事業経費（市町村）'!AV20</f>
        <v>0</v>
      </c>
      <c r="V20" s="17">
        <f t="shared" si="4"/>
        <v>39982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19828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9833</v>
      </c>
      <c r="AL20" s="17">
        <f>'廃棄物事業経費（市町村）'!BM20</f>
        <v>9995</v>
      </c>
      <c r="AM20" s="17">
        <f>'廃棄物事業経費（市町村）'!BN20</f>
        <v>11225</v>
      </c>
      <c r="AN20" s="17">
        <f>'廃棄物事業経費（市町村）'!BO20</f>
        <v>0</v>
      </c>
      <c r="AO20" s="17">
        <f t="shared" si="9"/>
        <v>19828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67</v>
      </c>
      <c r="AW20" s="17">
        <f t="shared" si="13"/>
        <v>59810</v>
      </c>
      <c r="AX20" s="17">
        <f t="shared" si="14"/>
        <v>8813</v>
      </c>
      <c r="AY20" s="17">
        <f t="shared" si="15"/>
        <v>2597</v>
      </c>
      <c r="AZ20" s="17">
        <f t="shared" si="16"/>
        <v>2597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38309</v>
      </c>
      <c r="BE20" s="17">
        <f t="shared" si="21"/>
        <v>10091</v>
      </c>
      <c r="BF20" s="17">
        <f t="shared" si="21"/>
        <v>24755</v>
      </c>
      <c r="BG20" s="17">
        <f t="shared" si="23"/>
        <v>0</v>
      </c>
      <c r="BH20" s="17">
        <f t="shared" si="22"/>
        <v>59810</v>
      </c>
    </row>
    <row r="21" spans="1:60" ht="13.5">
      <c r="A21" s="74" t="s">
        <v>201</v>
      </c>
      <c r="B21" s="74" t="s">
        <v>224</v>
      </c>
      <c r="C21" s="101" t="s">
        <v>225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128023</v>
      </c>
      <c r="L21" s="17">
        <f>'廃棄物事業経費（市町村）'!AM21</f>
        <v>51024</v>
      </c>
      <c r="M21" s="75">
        <f t="shared" si="3"/>
        <v>30636</v>
      </c>
      <c r="N21" s="17">
        <f>'廃棄物事業経費（市町村）'!AO21</f>
        <v>25138</v>
      </c>
      <c r="O21" s="17">
        <f>'廃棄物事業経費（市町村）'!AP21</f>
        <v>1891</v>
      </c>
      <c r="P21" s="17">
        <f>'廃棄物事業経費（市町村）'!AQ21</f>
        <v>3607</v>
      </c>
      <c r="Q21" s="17">
        <f>'廃棄物事業経費（市町村）'!AR21</f>
        <v>9829</v>
      </c>
      <c r="R21" s="17">
        <f>'廃棄物事業経費（市町村）'!AS21</f>
        <v>36217</v>
      </c>
      <c r="S21" s="17">
        <f>'廃棄物事業経費（市町村）'!AT21</f>
        <v>317</v>
      </c>
      <c r="T21" s="17">
        <f>'廃棄物事業経費（市町村）'!AU21</f>
        <v>75101</v>
      </c>
      <c r="U21" s="17">
        <f>'廃棄物事業経費（市町村）'!AV21</f>
        <v>4678</v>
      </c>
      <c r="V21" s="17">
        <f t="shared" si="4"/>
        <v>132701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610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610</v>
      </c>
      <c r="AM21" s="17">
        <f>'廃棄物事業経費（市町村）'!BN21</f>
        <v>49447</v>
      </c>
      <c r="AN21" s="17">
        <f>'廃棄物事業経費（市町村）'!BO21</f>
        <v>0</v>
      </c>
      <c r="AO21" s="17">
        <f t="shared" si="9"/>
        <v>610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128633</v>
      </c>
      <c r="AX21" s="17">
        <f t="shared" si="14"/>
        <v>51024</v>
      </c>
      <c r="AY21" s="17">
        <f t="shared" si="15"/>
        <v>30636</v>
      </c>
      <c r="AZ21" s="17">
        <f t="shared" si="16"/>
        <v>25138</v>
      </c>
      <c r="BA21" s="17">
        <f t="shared" si="17"/>
        <v>1891</v>
      </c>
      <c r="BB21" s="17">
        <f t="shared" si="18"/>
        <v>3607</v>
      </c>
      <c r="BC21" s="17">
        <f t="shared" si="19"/>
        <v>9829</v>
      </c>
      <c r="BD21" s="17">
        <f t="shared" si="20"/>
        <v>36217</v>
      </c>
      <c r="BE21" s="17">
        <f t="shared" si="21"/>
        <v>927</v>
      </c>
      <c r="BF21" s="17">
        <f t="shared" si="21"/>
        <v>124548</v>
      </c>
      <c r="BG21" s="17">
        <f t="shared" si="23"/>
        <v>4678</v>
      </c>
      <c r="BH21" s="17">
        <f t="shared" si="22"/>
        <v>133311</v>
      </c>
    </row>
    <row r="22" spans="1:60" ht="13.5">
      <c r="A22" s="74" t="s">
        <v>201</v>
      </c>
      <c r="B22" s="74" t="s">
        <v>226</v>
      </c>
      <c r="C22" s="101" t="s">
        <v>227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108</v>
      </c>
      <c r="K22" s="17">
        <f t="shared" si="2"/>
        <v>21948</v>
      </c>
      <c r="L22" s="17">
        <f>'廃棄物事業経費（市町村）'!AM22</f>
        <v>0</v>
      </c>
      <c r="M22" s="75">
        <f t="shared" si="3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18894</v>
      </c>
      <c r="S22" s="17">
        <f>'廃棄物事業経費（市町村）'!AT22</f>
        <v>3054</v>
      </c>
      <c r="T22" s="17">
        <f>'廃棄物事業経費（市町村）'!AU22</f>
        <v>19872</v>
      </c>
      <c r="U22" s="17">
        <f>'廃棄物事業経費（市町村）'!AV22</f>
        <v>75</v>
      </c>
      <c r="V22" s="17">
        <f t="shared" si="4"/>
        <v>22023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420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420</v>
      </c>
      <c r="AM22" s="17">
        <f>'廃棄物事業経費（市町村）'!BN22</f>
        <v>18998</v>
      </c>
      <c r="AN22" s="17">
        <f>'廃棄物事業経費（市町村）'!BO22</f>
        <v>0</v>
      </c>
      <c r="AO22" s="17">
        <f t="shared" si="9"/>
        <v>420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12"/>
        <v>0</v>
      </c>
      <c r="AV22" s="17">
        <f t="shared" si="12"/>
        <v>108</v>
      </c>
      <c r="AW22" s="17">
        <f aca="true" t="shared" si="24" ref="AW22:AW52">K22+AD22</f>
        <v>22368</v>
      </c>
      <c r="AX22" s="17">
        <f t="shared" si="14"/>
        <v>0</v>
      </c>
      <c r="AY22" s="17">
        <f t="shared" si="15"/>
        <v>0</v>
      </c>
      <c r="AZ22" s="17">
        <f t="shared" si="16"/>
        <v>0</v>
      </c>
      <c r="BA22" s="17">
        <f t="shared" si="17"/>
        <v>0</v>
      </c>
      <c r="BB22" s="17">
        <f t="shared" si="18"/>
        <v>0</v>
      </c>
      <c r="BC22" s="17">
        <f t="shared" si="19"/>
        <v>0</v>
      </c>
      <c r="BD22" s="17">
        <f t="shared" si="20"/>
        <v>18894</v>
      </c>
      <c r="BE22" s="17">
        <f t="shared" si="21"/>
        <v>3474</v>
      </c>
      <c r="BF22" s="17">
        <f t="shared" si="21"/>
        <v>38870</v>
      </c>
      <c r="BG22" s="17">
        <f t="shared" si="23"/>
        <v>75</v>
      </c>
      <c r="BH22" s="17">
        <f t="shared" si="22"/>
        <v>22443</v>
      </c>
    </row>
    <row r="23" spans="1:60" ht="13.5">
      <c r="A23" s="74" t="s">
        <v>201</v>
      </c>
      <c r="B23" s="74" t="s">
        <v>228</v>
      </c>
      <c r="C23" s="101" t="s">
        <v>229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"/>
        <v>109481</v>
      </c>
      <c r="L23" s="17">
        <f>'廃棄物事業経費（市町村）'!AM23</f>
        <v>18508</v>
      </c>
      <c r="M23" s="75">
        <f t="shared" si="3"/>
        <v>10516</v>
      </c>
      <c r="N23" s="17">
        <f>'廃棄物事業経費（市町村）'!AO23</f>
        <v>3758</v>
      </c>
      <c r="O23" s="17">
        <f>'廃棄物事業経費（市町村）'!AP23</f>
        <v>3674</v>
      </c>
      <c r="P23" s="17">
        <f>'廃棄物事業経費（市町村）'!AQ23</f>
        <v>3084</v>
      </c>
      <c r="Q23" s="17">
        <f>'廃棄物事業経費（市町村）'!AR23</f>
        <v>3543</v>
      </c>
      <c r="R23" s="17">
        <f>'廃棄物事業経費（市町村）'!AS23</f>
        <v>71821</v>
      </c>
      <c r="S23" s="17">
        <f>'廃棄物事業経費（市町村）'!AT23</f>
        <v>5093</v>
      </c>
      <c r="T23" s="17">
        <f>'廃棄物事業経費（市町村）'!AU23</f>
        <v>0</v>
      </c>
      <c r="U23" s="17">
        <f>'廃棄物事業経費（市町村）'!AV23</f>
        <v>2619</v>
      </c>
      <c r="V23" s="17">
        <f t="shared" si="4"/>
        <v>112100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60385</v>
      </c>
      <c r="AE23" s="17">
        <f>'廃棄物事業経費（市町村）'!BF23</f>
        <v>1222</v>
      </c>
      <c r="AF23" s="75">
        <f t="shared" si="8"/>
        <v>29215</v>
      </c>
      <c r="AG23" s="17">
        <f>'廃棄物事業経費（市町村）'!BH23</f>
        <v>837</v>
      </c>
      <c r="AH23" s="17">
        <f>'廃棄物事業経費（市町村）'!BI23</f>
        <v>28378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29643</v>
      </c>
      <c r="AL23" s="17">
        <f>'廃棄物事業経費（市町村）'!BM23</f>
        <v>305</v>
      </c>
      <c r="AM23" s="17">
        <f>'廃棄物事業経費（市町村）'!BN23</f>
        <v>0</v>
      </c>
      <c r="AN23" s="17">
        <f>'廃棄物事業経費（市町村）'!BO23</f>
        <v>0</v>
      </c>
      <c r="AO23" s="17">
        <f t="shared" si="9"/>
        <v>60385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0</v>
      </c>
      <c r="AW23" s="17">
        <f t="shared" si="24"/>
        <v>169866</v>
      </c>
      <c r="AX23" s="17">
        <f t="shared" si="14"/>
        <v>19730</v>
      </c>
      <c r="AY23" s="17">
        <f t="shared" si="15"/>
        <v>39731</v>
      </c>
      <c r="AZ23" s="17">
        <f t="shared" si="16"/>
        <v>4595</v>
      </c>
      <c r="BA23" s="17">
        <f t="shared" si="17"/>
        <v>32052</v>
      </c>
      <c r="BB23" s="17">
        <f t="shared" si="18"/>
        <v>3084</v>
      </c>
      <c r="BC23" s="17">
        <f t="shared" si="19"/>
        <v>3543</v>
      </c>
      <c r="BD23" s="17">
        <f t="shared" si="20"/>
        <v>101464</v>
      </c>
      <c r="BE23" s="17">
        <f t="shared" si="21"/>
        <v>5398</v>
      </c>
      <c r="BF23" s="17">
        <f t="shared" si="21"/>
        <v>0</v>
      </c>
      <c r="BG23" s="17">
        <f t="shared" si="23"/>
        <v>2619</v>
      </c>
      <c r="BH23" s="17">
        <f t="shared" si="22"/>
        <v>172485</v>
      </c>
    </row>
    <row r="24" spans="1:60" ht="13.5">
      <c r="A24" s="74" t="s">
        <v>201</v>
      </c>
      <c r="B24" s="74" t="s">
        <v>230</v>
      </c>
      <c r="C24" s="101" t="s">
        <v>64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2"/>
        <v>0</v>
      </c>
      <c r="L24" s="17">
        <f>'廃棄物事業経費（市町村）'!AM24</f>
        <v>0</v>
      </c>
      <c r="M24" s="75">
        <f t="shared" si="3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0</v>
      </c>
      <c r="S24" s="17">
        <f>'廃棄物事業経費（市町村）'!AT24</f>
        <v>0</v>
      </c>
      <c r="T24" s="17">
        <f>'廃棄物事業経費（市町村）'!AU24</f>
        <v>23029</v>
      </c>
      <c r="U24" s="17">
        <f>'廃棄物事業経費（市町村）'!AV24</f>
        <v>0</v>
      </c>
      <c r="V24" s="17">
        <f t="shared" si="4"/>
        <v>0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14884</v>
      </c>
      <c r="AN24" s="17">
        <f>'廃棄物事業経費（市町村）'!BO24</f>
        <v>0</v>
      </c>
      <c r="AO24" s="17">
        <f t="shared" si="9"/>
        <v>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12"/>
        <v>0</v>
      </c>
      <c r="AV24" s="17">
        <f t="shared" si="12"/>
        <v>0</v>
      </c>
      <c r="AW24" s="17">
        <f t="shared" si="24"/>
        <v>0</v>
      </c>
      <c r="AX24" s="17">
        <f t="shared" si="14"/>
        <v>0</v>
      </c>
      <c r="AY24" s="17">
        <f t="shared" si="15"/>
        <v>0</v>
      </c>
      <c r="AZ24" s="17">
        <f t="shared" si="16"/>
        <v>0</v>
      </c>
      <c r="BA24" s="17">
        <f t="shared" si="17"/>
        <v>0</v>
      </c>
      <c r="BB24" s="17">
        <f t="shared" si="18"/>
        <v>0</v>
      </c>
      <c r="BC24" s="17">
        <f t="shared" si="19"/>
        <v>0</v>
      </c>
      <c r="BD24" s="17">
        <f t="shared" si="20"/>
        <v>0</v>
      </c>
      <c r="BE24" s="17">
        <f t="shared" si="21"/>
        <v>0</v>
      </c>
      <c r="BF24" s="17">
        <f t="shared" si="21"/>
        <v>37913</v>
      </c>
      <c r="BG24" s="17">
        <f t="shared" si="23"/>
        <v>0</v>
      </c>
      <c r="BH24" s="17">
        <f t="shared" si="22"/>
        <v>0</v>
      </c>
    </row>
    <row r="25" spans="1:60" ht="13.5">
      <c r="A25" s="74" t="s">
        <v>201</v>
      </c>
      <c r="B25" s="74" t="s">
        <v>65</v>
      </c>
      <c r="C25" s="101" t="s">
        <v>66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0</v>
      </c>
      <c r="L25" s="17">
        <f>'廃棄物事業経費（市町村）'!AM25</f>
        <v>0</v>
      </c>
      <c r="M25" s="75">
        <f t="shared" si="3"/>
        <v>0</v>
      </c>
      <c r="N25" s="17">
        <f>'廃棄物事業経費（市町村）'!AO25</f>
        <v>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0</v>
      </c>
      <c r="S25" s="17">
        <f>'廃棄物事業経費（市町村）'!AT25</f>
        <v>0</v>
      </c>
      <c r="T25" s="17">
        <f>'廃棄物事業経費（市町村）'!AU25</f>
        <v>39330</v>
      </c>
      <c r="U25" s="17">
        <f>'廃棄物事業経費（市町村）'!AV25</f>
        <v>0</v>
      </c>
      <c r="V25" s="17">
        <f t="shared" si="4"/>
        <v>0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0</v>
      </c>
      <c r="AE25" s="17">
        <f>'廃棄物事業経費（市町村）'!BF25</f>
        <v>0</v>
      </c>
      <c r="AF25" s="75">
        <f t="shared" si="8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55864</v>
      </c>
      <c r="AN25" s="17">
        <f>'廃棄物事業経費（市町村）'!BO25</f>
        <v>0</v>
      </c>
      <c r="AO25" s="17">
        <f t="shared" si="9"/>
        <v>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11"/>
        <v>0</v>
      </c>
      <c r="AU25" s="17">
        <f t="shared" si="12"/>
        <v>0</v>
      </c>
      <c r="AV25" s="17">
        <f t="shared" si="12"/>
        <v>0</v>
      </c>
      <c r="AW25" s="17">
        <f t="shared" si="24"/>
        <v>0</v>
      </c>
      <c r="AX25" s="17">
        <f t="shared" si="14"/>
        <v>0</v>
      </c>
      <c r="AY25" s="17">
        <f t="shared" si="15"/>
        <v>0</v>
      </c>
      <c r="AZ25" s="17">
        <f t="shared" si="16"/>
        <v>0</v>
      </c>
      <c r="BA25" s="17">
        <f t="shared" si="17"/>
        <v>0</v>
      </c>
      <c r="BB25" s="17">
        <f t="shared" si="18"/>
        <v>0</v>
      </c>
      <c r="BC25" s="17">
        <f t="shared" si="19"/>
        <v>0</v>
      </c>
      <c r="BD25" s="17">
        <f t="shared" si="20"/>
        <v>0</v>
      </c>
      <c r="BE25" s="17">
        <f t="shared" si="21"/>
        <v>0</v>
      </c>
      <c r="BF25" s="17">
        <f t="shared" si="21"/>
        <v>95194</v>
      </c>
      <c r="BG25" s="17">
        <f t="shared" si="23"/>
        <v>0</v>
      </c>
      <c r="BH25" s="17">
        <f t="shared" si="22"/>
        <v>0</v>
      </c>
    </row>
    <row r="26" spans="1:60" ht="13.5">
      <c r="A26" s="74" t="s">
        <v>201</v>
      </c>
      <c r="B26" s="74" t="s">
        <v>67</v>
      </c>
      <c r="C26" s="101" t="s">
        <v>145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89711</v>
      </c>
      <c r="L26" s="17">
        <f>'廃棄物事業経費（市町村）'!AM26</f>
        <v>10968</v>
      </c>
      <c r="M26" s="75">
        <f t="shared" si="3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77744</v>
      </c>
      <c r="S26" s="17">
        <f>'廃棄物事業経費（市町村）'!AT26</f>
        <v>999</v>
      </c>
      <c r="T26" s="17">
        <f>'廃棄物事業経費（市町村）'!AU26</f>
        <v>62895</v>
      </c>
      <c r="U26" s="17">
        <f>'廃棄物事業経費（市町村）'!AV26</f>
        <v>16406</v>
      </c>
      <c r="V26" s="17">
        <f t="shared" si="4"/>
        <v>106117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7598</v>
      </c>
      <c r="AE26" s="17">
        <f>'廃棄物事業経費（市町村）'!BF26</f>
        <v>0</v>
      </c>
      <c r="AF26" s="75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7598</v>
      </c>
      <c r="AL26" s="17">
        <f>'廃棄物事業経費（市町村）'!BM26</f>
        <v>0</v>
      </c>
      <c r="AM26" s="17">
        <f>'廃棄物事業経費（市町村）'!BN26</f>
        <v>43750</v>
      </c>
      <c r="AN26" s="17">
        <f>'廃棄物事業経費（市町村）'!BO26</f>
        <v>38</v>
      </c>
      <c r="AO26" s="17">
        <f t="shared" si="9"/>
        <v>7636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24"/>
        <v>97309</v>
      </c>
      <c r="AX26" s="17">
        <f t="shared" si="14"/>
        <v>10968</v>
      </c>
      <c r="AY26" s="17">
        <f t="shared" si="15"/>
        <v>0</v>
      </c>
      <c r="AZ26" s="17">
        <f t="shared" si="16"/>
        <v>0</v>
      </c>
      <c r="BA26" s="17">
        <f t="shared" si="17"/>
        <v>0</v>
      </c>
      <c r="BB26" s="17">
        <f t="shared" si="18"/>
        <v>0</v>
      </c>
      <c r="BC26" s="17">
        <f t="shared" si="19"/>
        <v>0</v>
      </c>
      <c r="BD26" s="17">
        <f t="shared" si="20"/>
        <v>85342</v>
      </c>
      <c r="BE26" s="17">
        <f t="shared" si="21"/>
        <v>999</v>
      </c>
      <c r="BF26" s="17">
        <f t="shared" si="21"/>
        <v>106645</v>
      </c>
      <c r="BG26" s="17">
        <f t="shared" si="23"/>
        <v>16444</v>
      </c>
      <c r="BH26" s="17">
        <f t="shared" si="22"/>
        <v>113753</v>
      </c>
    </row>
    <row r="27" spans="1:60" ht="13.5">
      <c r="A27" s="74" t="s">
        <v>201</v>
      </c>
      <c r="B27" s="74" t="s">
        <v>68</v>
      </c>
      <c r="C27" s="101" t="s">
        <v>69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137645</v>
      </c>
      <c r="L27" s="17">
        <f>'廃棄物事業経費（市町村）'!AM27</f>
        <v>83145</v>
      </c>
      <c r="M27" s="75">
        <f t="shared" si="3"/>
        <v>11545</v>
      </c>
      <c r="N27" s="17">
        <f>'廃棄物事業経費（市町村）'!AO27</f>
        <v>11545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5565</v>
      </c>
      <c r="R27" s="17">
        <f>'廃棄物事業経費（市町村）'!AS27</f>
        <v>30764</v>
      </c>
      <c r="S27" s="17">
        <f>'廃棄物事業経費（市町村）'!AT27</f>
        <v>6626</v>
      </c>
      <c r="T27" s="17">
        <f>'廃棄物事業経費（市町村）'!AU27</f>
        <v>11989</v>
      </c>
      <c r="U27" s="17">
        <f>'廃棄物事業経費（市町村）'!AV27</f>
        <v>0</v>
      </c>
      <c r="V27" s="17">
        <f t="shared" si="4"/>
        <v>137645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26559</v>
      </c>
      <c r="AE27" s="17">
        <f>'廃棄物事業経費（市町村）'!BF27</f>
        <v>24012</v>
      </c>
      <c r="AF27" s="75">
        <f t="shared" si="8"/>
        <v>1307</v>
      </c>
      <c r="AG27" s="17">
        <f>'廃棄物事業経費（市町村）'!BH27</f>
        <v>1307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1240</v>
      </c>
      <c r="AM27" s="17">
        <f>'廃棄物事業経費（市町村）'!BN27</f>
        <v>7574</v>
      </c>
      <c r="AN27" s="17">
        <f>'廃棄物事業経費（市町村）'!BO27</f>
        <v>0</v>
      </c>
      <c r="AO27" s="17">
        <f t="shared" si="9"/>
        <v>26559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>
        <f t="shared" si="10"/>
        <v>0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24"/>
        <v>164204</v>
      </c>
      <c r="AX27" s="17">
        <f t="shared" si="14"/>
        <v>107157</v>
      </c>
      <c r="AY27" s="17">
        <f t="shared" si="15"/>
        <v>12852</v>
      </c>
      <c r="AZ27" s="17">
        <f t="shared" si="16"/>
        <v>12852</v>
      </c>
      <c r="BA27" s="17">
        <f t="shared" si="17"/>
        <v>0</v>
      </c>
      <c r="BB27" s="17">
        <f t="shared" si="18"/>
        <v>0</v>
      </c>
      <c r="BC27" s="17">
        <f t="shared" si="19"/>
        <v>5565</v>
      </c>
      <c r="BD27" s="17">
        <f t="shared" si="20"/>
        <v>30764</v>
      </c>
      <c r="BE27" s="17">
        <f t="shared" si="21"/>
        <v>7866</v>
      </c>
      <c r="BF27" s="17">
        <f t="shared" si="21"/>
        <v>19563</v>
      </c>
      <c r="BG27" s="17">
        <f t="shared" si="23"/>
        <v>0</v>
      </c>
      <c r="BH27" s="17">
        <f t="shared" si="22"/>
        <v>164204</v>
      </c>
    </row>
    <row r="28" spans="1:60" ht="13.5">
      <c r="A28" s="74" t="s">
        <v>201</v>
      </c>
      <c r="B28" s="74" t="s">
        <v>70</v>
      </c>
      <c r="C28" s="101" t="s">
        <v>71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384</v>
      </c>
      <c r="K28" s="17">
        <f t="shared" si="2"/>
        <v>21013</v>
      </c>
      <c r="L28" s="17">
        <f>'廃棄物事業経費（市町村）'!AM28</f>
        <v>10855</v>
      </c>
      <c r="M28" s="75">
        <f t="shared" si="3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0</v>
      </c>
      <c r="S28" s="17">
        <f>'廃棄物事業経費（市町村）'!AT28</f>
        <v>10158</v>
      </c>
      <c r="T28" s="17">
        <f>'廃棄物事業経費（市町村）'!AU28</f>
        <v>4013</v>
      </c>
      <c r="U28" s="17">
        <f>'廃棄物事業経費（市町村）'!AV28</f>
        <v>0</v>
      </c>
      <c r="V28" s="17">
        <f t="shared" si="4"/>
        <v>21013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10890</v>
      </c>
      <c r="AE28" s="17">
        <f>'廃棄物事業経費（市町村）'!BF28</f>
        <v>7855</v>
      </c>
      <c r="AF28" s="75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3035</v>
      </c>
      <c r="AM28" s="17">
        <f>'廃棄物事業経費（市町村）'!BN28</f>
        <v>9350</v>
      </c>
      <c r="AN28" s="17">
        <f>'廃棄物事業経費（市町村）'!BO28</f>
        <v>0</v>
      </c>
      <c r="AO28" s="17">
        <f t="shared" si="9"/>
        <v>10890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>
        <f t="shared" si="10"/>
        <v>0</v>
      </c>
      <c r="AT28" s="17">
        <f t="shared" si="11"/>
        <v>0</v>
      </c>
      <c r="AU28" s="17">
        <f t="shared" si="12"/>
        <v>0</v>
      </c>
      <c r="AV28" s="17">
        <f t="shared" si="12"/>
        <v>384</v>
      </c>
      <c r="AW28" s="17">
        <f t="shared" si="24"/>
        <v>31903</v>
      </c>
      <c r="AX28" s="17">
        <f t="shared" si="14"/>
        <v>18710</v>
      </c>
      <c r="AY28" s="17">
        <f t="shared" si="15"/>
        <v>0</v>
      </c>
      <c r="AZ28" s="17">
        <f t="shared" si="16"/>
        <v>0</v>
      </c>
      <c r="BA28" s="17">
        <f t="shared" si="17"/>
        <v>0</v>
      </c>
      <c r="BB28" s="17">
        <f t="shared" si="18"/>
        <v>0</v>
      </c>
      <c r="BC28" s="17">
        <f t="shared" si="19"/>
        <v>0</v>
      </c>
      <c r="BD28" s="17">
        <f t="shared" si="20"/>
        <v>0</v>
      </c>
      <c r="BE28" s="17">
        <f t="shared" si="21"/>
        <v>13193</v>
      </c>
      <c r="BF28" s="17">
        <f t="shared" si="21"/>
        <v>13363</v>
      </c>
      <c r="BG28" s="17">
        <f t="shared" si="23"/>
        <v>0</v>
      </c>
      <c r="BH28" s="17">
        <f t="shared" si="22"/>
        <v>31903</v>
      </c>
    </row>
    <row r="29" spans="1:60" ht="13.5">
      <c r="A29" s="74" t="s">
        <v>201</v>
      </c>
      <c r="B29" s="74" t="s">
        <v>72</v>
      </c>
      <c r="C29" s="101" t="s">
        <v>73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1512</v>
      </c>
      <c r="K29" s="17">
        <f t="shared" si="2"/>
        <v>37078</v>
      </c>
      <c r="L29" s="17">
        <f>'廃棄物事業経費（市町村）'!AM29</f>
        <v>13742</v>
      </c>
      <c r="M29" s="75">
        <f t="shared" si="3"/>
        <v>4557</v>
      </c>
      <c r="N29" s="17">
        <f>'廃棄物事業経費（市町村）'!AO29</f>
        <v>2730</v>
      </c>
      <c r="O29" s="17">
        <f>'廃棄物事業経費（市町村）'!AP29</f>
        <v>1827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18779</v>
      </c>
      <c r="S29" s="17">
        <f>'廃棄物事業経費（市町村）'!AT29</f>
        <v>0</v>
      </c>
      <c r="T29" s="17">
        <f>'廃棄物事業経費（市町村）'!AU29</f>
        <v>21979</v>
      </c>
      <c r="U29" s="17">
        <f>'廃棄物事業経費（市町村）'!AV29</f>
        <v>2746</v>
      </c>
      <c r="V29" s="17">
        <f t="shared" si="4"/>
        <v>39824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7"/>
        <v>24652</v>
      </c>
      <c r="AE29" s="17">
        <f>'廃棄物事業経費（市町村）'!BF29</f>
        <v>20132</v>
      </c>
      <c r="AF29" s="75">
        <f t="shared" si="8"/>
        <v>2220</v>
      </c>
      <c r="AG29" s="17">
        <f>'廃棄物事業経費（市町村）'!BH29</f>
        <v>2220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2300</v>
      </c>
      <c r="AL29" s="17">
        <f>'廃棄物事業経費（市町村）'!BM29</f>
        <v>0</v>
      </c>
      <c r="AM29" s="17">
        <f>'廃棄物事業経費（市町村）'!BN29</f>
        <v>31596</v>
      </c>
      <c r="AN29" s="17">
        <f>'廃棄物事業経費（市町村）'!BO29</f>
        <v>856</v>
      </c>
      <c r="AO29" s="17">
        <f t="shared" si="9"/>
        <v>25508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12"/>
        <v>0</v>
      </c>
      <c r="AV29" s="17">
        <f t="shared" si="12"/>
        <v>1512</v>
      </c>
      <c r="AW29" s="17">
        <f t="shared" si="24"/>
        <v>61730</v>
      </c>
      <c r="AX29" s="17">
        <f t="shared" si="14"/>
        <v>33874</v>
      </c>
      <c r="AY29" s="17">
        <f t="shared" si="15"/>
        <v>6777</v>
      </c>
      <c r="AZ29" s="17">
        <f t="shared" si="16"/>
        <v>4950</v>
      </c>
      <c r="BA29" s="17">
        <f t="shared" si="17"/>
        <v>1827</v>
      </c>
      <c r="BB29" s="17">
        <f t="shared" si="18"/>
        <v>0</v>
      </c>
      <c r="BC29" s="17">
        <f t="shared" si="19"/>
        <v>0</v>
      </c>
      <c r="BD29" s="17">
        <f t="shared" si="20"/>
        <v>21079</v>
      </c>
      <c r="BE29" s="17">
        <f t="shared" si="21"/>
        <v>0</v>
      </c>
      <c r="BF29" s="17">
        <f t="shared" si="21"/>
        <v>53575</v>
      </c>
      <c r="BG29" s="17">
        <f t="shared" si="23"/>
        <v>3602</v>
      </c>
      <c r="BH29" s="17">
        <f t="shared" si="22"/>
        <v>65332</v>
      </c>
    </row>
    <row r="30" spans="1:60" ht="13.5">
      <c r="A30" s="74" t="s">
        <v>201</v>
      </c>
      <c r="B30" s="74" t="s">
        <v>74</v>
      </c>
      <c r="C30" s="101" t="s">
        <v>75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1504</v>
      </c>
      <c r="K30" s="17">
        <f t="shared" si="2"/>
        <v>68040</v>
      </c>
      <c r="L30" s="17">
        <f>'廃棄物事業経費（市町村）'!AM30</f>
        <v>52134</v>
      </c>
      <c r="M30" s="75">
        <f t="shared" si="3"/>
        <v>10770</v>
      </c>
      <c r="N30" s="17">
        <f>'廃棄物事業経費（市町村）'!AO30</f>
        <v>10770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5136</v>
      </c>
      <c r="S30" s="17">
        <f>'廃棄物事業経費（市町村）'!AT30</f>
        <v>0</v>
      </c>
      <c r="T30" s="17">
        <f>'廃棄物事業経費（市町村）'!AU30</f>
        <v>55017</v>
      </c>
      <c r="U30" s="17">
        <f>'廃棄物事業経費（市町村）'!AV30</f>
        <v>64</v>
      </c>
      <c r="V30" s="17">
        <f t="shared" si="4"/>
        <v>68104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7"/>
        <v>35815</v>
      </c>
      <c r="AE30" s="17">
        <f>'廃棄物事業経費（市町村）'!BF30</f>
        <v>8112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27703</v>
      </c>
      <c r="AL30" s="17">
        <f>'廃棄物事業経費（市町村）'!BM30</f>
        <v>0</v>
      </c>
      <c r="AM30" s="17">
        <f>'廃棄物事業経費（市町村）'!BN30</f>
        <v>31299</v>
      </c>
      <c r="AN30" s="17">
        <f>'廃棄物事業経費（市町村）'!BO30</f>
        <v>0</v>
      </c>
      <c r="AO30" s="17">
        <f t="shared" si="9"/>
        <v>35815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12"/>
        <v>0</v>
      </c>
      <c r="AV30" s="17">
        <f t="shared" si="12"/>
        <v>1504</v>
      </c>
      <c r="AW30" s="17">
        <f t="shared" si="24"/>
        <v>103855</v>
      </c>
      <c r="AX30" s="17">
        <f t="shared" si="14"/>
        <v>60246</v>
      </c>
      <c r="AY30" s="17">
        <f t="shared" si="15"/>
        <v>10770</v>
      </c>
      <c r="AZ30" s="17">
        <f t="shared" si="16"/>
        <v>10770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32839</v>
      </c>
      <c r="BE30" s="17">
        <f t="shared" si="21"/>
        <v>0</v>
      </c>
      <c r="BF30" s="17">
        <f t="shared" si="21"/>
        <v>86316</v>
      </c>
      <c r="BG30" s="17">
        <f t="shared" si="23"/>
        <v>64</v>
      </c>
      <c r="BH30" s="17">
        <f t="shared" si="22"/>
        <v>103919</v>
      </c>
    </row>
    <row r="31" spans="1:60" ht="13.5">
      <c r="A31" s="74" t="s">
        <v>201</v>
      </c>
      <c r="B31" s="74" t="s">
        <v>76</v>
      </c>
      <c r="C31" s="101" t="s">
        <v>77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2747</v>
      </c>
      <c r="K31" s="17">
        <f t="shared" si="2"/>
        <v>113621</v>
      </c>
      <c r="L31" s="17">
        <f>'廃棄物事業経費（市町村）'!AM31</f>
        <v>105420</v>
      </c>
      <c r="M31" s="75">
        <f t="shared" si="3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5985</v>
      </c>
      <c r="R31" s="17">
        <f>'廃棄物事業経費（市町村）'!AS31</f>
        <v>2216</v>
      </c>
      <c r="S31" s="17">
        <f>'廃棄物事業経費（市町村）'!AT31</f>
        <v>0</v>
      </c>
      <c r="T31" s="17">
        <f>'廃棄物事業経費（市町村）'!AU31</f>
        <v>76391</v>
      </c>
      <c r="U31" s="17">
        <f>'廃棄物事業経費（市町村）'!AV31</f>
        <v>0</v>
      </c>
      <c r="V31" s="17">
        <f t="shared" si="4"/>
        <v>113621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7"/>
        <v>34768</v>
      </c>
      <c r="AE31" s="17">
        <f>'廃棄物事業経費（市町村）'!BF31</f>
        <v>34768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100650</v>
      </c>
      <c r="AN31" s="17">
        <f>'廃棄物事業経費（市町村）'!BO31</f>
        <v>0</v>
      </c>
      <c r="AO31" s="17">
        <f t="shared" si="9"/>
        <v>34768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12"/>
        <v>0</v>
      </c>
      <c r="AV31" s="17">
        <f t="shared" si="12"/>
        <v>2747</v>
      </c>
      <c r="AW31" s="17">
        <f t="shared" si="24"/>
        <v>148389</v>
      </c>
      <c r="AX31" s="17">
        <f t="shared" si="14"/>
        <v>140188</v>
      </c>
      <c r="AY31" s="17">
        <f t="shared" si="15"/>
        <v>0</v>
      </c>
      <c r="AZ31" s="17">
        <f t="shared" si="16"/>
        <v>0</v>
      </c>
      <c r="BA31" s="17">
        <f t="shared" si="17"/>
        <v>0</v>
      </c>
      <c r="BB31" s="17">
        <f t="shared" si="18"/>
        <v>0</v>
      </c>
      <c r="BC31" s="17">
        <f t="shared" si="19"/>
        <v>5985</v>
      </c>
      <c r="BD31" s="17">
        <f t="shared" si="20"/>
        <v>2216</v>
      </c>
      <c r="BE31" s="17">
        <f t="shared" si="21"/>
        <v>0</v>
      </c>
      <c r="BF31" s="17">
        <f t="shared" si="21"/>
        <v>177041</v>
      </c>
      <c r="BG31" s="17">
        <f t="shared" si="23"/>
        <v>0</v>
      </c>
      <c r="BH31" s="17">
        <f t="shared" si="22"/>
        <v>148389</v>
      </c>
    </row>
    <row r="32" spans="1:60" ht="13.5">
      <c r="A32" s="74" t="s">
        <v>201</v>
      </c>
      <c r="B32" s="74" t="s">
        <v>78</v>
      </c>
      <c r="C32" s="101" t="s">
        <v>79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567</v>
      </c>
      <c r="K32" s="17">
        <f t="shared" si="2"/>
        <v>18981</v>
      </c>
      <c r="L32" s="17">
        <f>'廃棄物事業経費（市町村）'!AM32</f>
        <v>9052</v>
      </c>
      <c r="M32" s="75">
        <f t="shared" si="3"/>
        <v>0</v>
      </c>
      <c r="N32" s="17">
        <f>'廃棄物事業経費（市町村）'!AO32</f>
        <v>0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6313</v>
      </c>
      <c r="S32" s="17">
        <f>'廃棄物事業経費（市町村）'!AT32</f>
        <v>3616</v>
      </c>
      <c r="T32" s="17">
        <f>'廃棄物事業経費（市町村）'!AU32</f>
        <v>5624</v>
      </c>
      <c r="U32" s="17">
        <f>'廃棄物事業経費（市町村）'!AV32</f>
        <v>0</v>
      </c>
      <c r="V32" s="17">
        <f t="shared" si="4"/>
        <v>18981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7"/>
        <v>5577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4920</v>
      </c>
      <c r="AL32" s="17">
        <f>'廃棄物事業経費（市町村）'!BM32</f>
        <v>657</v>
      </c>
      <c r="AM32" s="17">
        <f>'廃棄物事業経費（市町村）'!BN32</f>
        <v>15781</v>
      </c>
      <c r="AN32" s="17">
        <f>'廃棄物事業経費（市町村）'!BO32</f>
        <v>0</v>
      </c>
      <c r="AO32" s="17">
        <f t="shared" si="9"/>
        <v>5577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12"/>
        <v>0</v>
      </c>
      <c r="AV32" s="17">
        <f t="shared" si="12"/>
        <v>567</v>
      </c>
      <c r="AW32" s="17">
        <f t="shared" si="24"/>
        <v>24558</v>
      </c>
      <c r="AX32" s="17">
        <f t="shared" si="14"/>
        <v>9052</v>
      </c>
      <c r="AY32" s="17">
        <f t="shared" si="15"/>
        <v>0</v>
      </c>
      <c r="AZ32" s="17">
        <f t="shared" si="16"/>
        <v>0</v>
      </c>
      <c r="BA32" s="17">
        <f t="shared" si="17"/>
        <v>0</v>
      </c>
      <c r="BB32" s="17">
        <f t="shared" si="18"/>
        <v>0</v>
      </c>
      <c r="BC32" s="17">
        <f t="shared" si="19"/>
        <v>0</v>
      </c>
      <c r="BD32" s="17">
        <f t="shared" si="20"/>
        <v>11233</v>
      </c>
      <c r="BE32" s="17">
        <f t="shared" si="21"/>
        <v>4273</v>
      </c>
      <c r="BF32" s="17">
        <f t="shared" si="21"/>
        <v>21405</v>
      </c>
      <c r="BG32" s="17">
        <f t="shared" si="23"/>
        <v>0</v>
      </c>
      <c r="BH32" s="17">
        <f t="shared" si="22"/>
        <v>24558</v>
      </c>
    </row>
    <row r="33" spans="1:60" ht="13.5">
      <c r="A33" s="74" t="s">
        <v>201</v>
      </c>
      <c r="B33" s="74" t="s">
        <v>80</v>
      </c>
      <c r="C33" s="101" t="s">
        <v>81</v>
      </c>
      <c r="D33" s="17">
        <f aca="true" t="shared" si="25" ref="D33:D52">E33+I33</f>
        <v>0</v>
      </c>
      <c r="E33" s="17">
        <f aca="true" t="shared" si="26" ref="E33:E52">SUM(F33:H33)</f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166</v>
      </c>
      <c r="K33" s="17">
        <f aca="true" t="shared" si="27" ref="K33:K52">L33+M33+Q33+R33+S33</f>
        <v>26153</v>
      </c>
      <c r="L33" s="17">
        <f>'廃棄物事業経費（市町村）'!AM33</f>
        <v>15757</v>
      </c>
      <c r="M33" s="75">
        <f aca="true" t="shared" si="28" ref="M33:M52">SUM(N33:P33)</f>
        <v>2077</v>
      </c>
      <c r="N33" s="17">
        <f>'廃棄物事業経費（市町村）'!AO33</f>
        <v>2077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8319</v>
      </c>
      <c r="S33" s="17">
        <f>'廃棄物事業経費（市町村）'!AT33</f>
        <v>0</v>
      </c>
      <c r="T33" s="17">
        <f>'廃棄物事業経費（市町村）'!AU33</f>
        <v>46812</v>
      </c>
      <c r="U33" s="17">
        <f>'廃棄物事業経費（市町村）'!AV33</f>
        <v>0</v>
      </c>
      <c r="V33" s="17">
        <f aca="true" t="shared" si="29" ref="V33:V52">D33+K33+U33</f>
        <v>26153</v>
      </c>
      <c r="W33" s="17">
        <f aca="true" t="shared" si="30" ref="W33:W52">X33+AB33</f>
        <v>0</v>
      </c>
      <c r="X33" s="17">
        <f aca="true" t="shared" si="31" ref="X33:X52">SUM(Y33:AA33)</f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aca="true" t="shared" si="32" ref="AD33:AD52">AE33+AF33+AJ33+AK33+AL33</f>
        <v>0</v>
      </c>
      <c r="AE33" s="17">
        <f>'廃棄物事業経費（市町村）'!BF33</f>
        <v>0</v>
      </c>
      <c r="AF33" s="75">
        <f aca="true" t="shared" si="33" ref="AF33:AF52">SUM(AG33:AI33)</f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14386</v>
      </c>
      <c r="AN33" s="17">
        <f>'廃棄物事業経費（市町村）'!BO33</f>
        <v>0</v>
      </c>
      <c r="AO33" s="17">
        <f aca="true" t="shared" si="34" ref="AO33:AO52">W33+AD33+AN33</f>
        <v>0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12"/>
        <v>0</v>
      </c>
      <c r="AV33" s="17">
        <f t="shared" si="12"/>
        <v>166</v>
      </c>
      <c r="AW33" s="17">
        <f t="shared" si="24"/>
        <v>26153</v>
      </c>
      <c r="AX33" s="17">
        <f t="shared" si="14"/>
        <v>15757</v>
      </c>
      <c r="AY33" s="17">
        <f t="shared" si="15"/>
        <v>2077</v>
      </c>
      <c r="AZ33" s="17">
        <f t="shared" si="16"/>
        <v>2077</v>
      </c>
      <c r="BA33" s="17">
        <f t="shared" si="17"/>
        <v>0</v>
      </c>
      <c r="BB33" s="17">
        <f t="shared" si="18"/>
        <v>0</v>
      </c>
      <c r="BC33" s="17">
        <f t="shared" si="19"/>
        <v>0</v>
      </c>
      <c r="BD33" s="17">
        <f t="shared" si="20"/>
        <v>8319</v>
      </c>
      <c r="BE33" s="17">
        <f t="shared" si="21"/>
        <v>0</v>
      </c>
      <c r="BF33" s="17">
        <f t="shared" si="21"/>
        <v>61198</v>
      </c>
      <c r="BG33" s="17">
        <f t="shared" si="23"/>
        <v>0</v>
      </c>
      <c r="BH33" s="17">
        <f t="shared" si="22"/>
        <v>26153</v>
      </c>
    </row>
    <row r="34" spans="1:60" ht="13.5">
      <c r="A34" s="74" t="s">
        <v>201</v>
      </c>
      <c r="B34" s="74" t="s">
        <v>82</v>
      </c>
      <c r="C34" s="101" t="s">
        <v>196</v>
      </c>
      <c r="D34" s="17">
        <f t="shared" si="25"/>
        <v>0</v>
      </c>
      <c r="E34" s="17">
        <f t="shared" si="26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76</v>
      </c>
      <c r="K34" s="17">
        <f t="shared" si="27"/>
        <v>16282</v>
      </c>
      <c r="L34" s="17">
        <f>'廃棄物事業経費（市町村）'!AM34</f>
        <v>0</v>
      </c>
      <c r="M34" s="75">
        <f t="shared" si="28"/>
        <v>362</v>
      </c>
      <c r="N34" s="17">
        <f>'廃棄物事業経費（市町村）'!AO34</f>
        <v>86</v>
      </c>
      <c r="O34" s="17">
        <f>'廃棄物事業経費（市町村）'!AP34</f>
        <v>276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15920</v>
      </c>
      <c r="S34" s="17">
        <f>'廃棄物事業経費（市町村）'!AT34</f>
        <v>0</v>
      </c>
      <c r="T34" s="17">
        <f>'廃棄物事業経費（市町村）'!AU34</f>
        <v>34938</v>
      </c>
      <c r="U34" s="17">
        <f>'廃棄物事業経費（市町村）'!AV34</f>
        <v>0</v>
      </c>
      <c r="V34" s="17">
        <f t="shared" si="29"/>
        <v>16282</v>
      </c>
      <c r="W34" s="17">
        <f t="shared" si="30"/>
        <v>0</v>
      </c>
      <c r="X34" s="17">
        <f t="shared" si="31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32"/>
        <v>0</v>
      </c>
      <c r="AE34" s="17">
        <f>'廃棄物事業経費（市町村）'!BF34</f>
        <v>0</v>
      </c>
      <c r="AF34" s="75">
        <f t="shared" si="33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0</v>
      </c>
      <c r="AN34" s="17">
        <f>'廃棄物事業経費（市町村）'!BO34</f>
        <v>0</v>
      </c>
      <c r="AO34" s="17">
        <f t="shared" si="34"/>
        <v>0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>
        <f t="shared" si="10"/>
        <v>0</v>
      </c>
      <c r="AT34" s="17">
        <f t="shared" si="11"/>
        <v>0</v>
      </c>
      <c r="AU34" s="17">
        <f t="shared" si="12"/>
        <v>0</v>
      </c>
      <c r="AV34" s="17">
        <f t="shared" si="12"/>
        <v>76</v>
      </c>
      <c r="AW34" s="17">
        <f t="shared" si="24"/>
        <v>16282</v>
      </c>
      <c r="AX34" s="17">
        <f t="shared" si="14"/>
        <v>0</v>
      </c>
      <c r="AY34" s="17">
        <f t="shared" si="15"/>
        <v>362</v>
      </c>
      <c r="AZ34" s="17">
        <f t="shared" si="16"/>
        <v>86</v>
      </c>
      <c r="BA34" s="17">
        <f t="shared" si="17"/>
        <v>276</v>
      </c>
      <c r="BB34" s="17">
        <f t="shared" si="18"/>
        <v>0</v>
      </c>
      <c r="BC34" s="17">
        <f t="shared" si="19"/>
        <v>0</v>
      </c>
      <c r="BD34" s="17">
        <f t="shared" si="20"/>
        <v>15920</v>
      </c>
      <c r="BE34" s="17">
        <f t="shared" si="21"/>
        <v>0</v>
      </c>
      <c r="BF34" s="17">
        <f t="shared" si="21"/>
        <v>34938</v>
      </c>
      <c r="BG34" s="17">
        <f t="shared" si="23"/>
        <v>0</v>
      </c>
      <c r="BH34" s="17">
        <f t="shared" si="22"/>
        <v>16282</v>
      </c>
    </row>
    <row r="35" spans="1:60" ht="13.5">
      <c r="A35" s="74" t="s">
        <v>201</v>
      </c>
      <c r="B35" s="74" t="s">
        <v>83</v>
      </c>
      <c r="C35" s="101" t="s">
        <v>151</v>
      </c>
      <c r="D35" s="17">
        <f t="shared" si="25"/>
        <v>0</v>
      </c>
      <c r="E35" s="17">
        <f t="shared" si="26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95</v>
      </c>
      <c r="K35" s="17">
        <f t="shared" si="27"/>
        <v>31674</v>
      </c>
      <c r="L35" s="17">
        <f>'廃棄物事業経費（市町村）'!AM35</f>
        <v>7001</v>
      </c>
      <c r="M35" s="75">
        <f t="shared" si="28"/>
        <v>1140</v>
      </c>
      <c r="N35" s="17">
        <f>'廃棄物事業経費（市町村）'!AO35</f>
        <v>1140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21158</v>
      </c>
      <c r="S35" s="17">
        <f>'廃棄物事業経費（市町村）'!AT35</f>
        <v>2375</v>
      </c>
      <c r="T35" s="17">
        <f>'廃棄物事業経費（市町村）'!AU35</f>
        <v>19508</v>
      </c>
      <c r="U35" s="17">
        <f>'廃棄物事業経費（市町村）'!AV35</f>
        <v>4336</v>
      </c>
      <c r="V35" s="17">
        <f t="shared" si="29"/>
        <v>36010</v>
      </c>
      <c r="W35" s="17">
        <f t="shared" si="30"/>
        <v>0</v>
      </c>
      <c r="X35" s="17">
        <f t="shared" si="31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32"/>
        <v>0</v>
      </c>
      <c r="AE35" s="17">
        <f>'廃棄物事業経費（市町村）'!BF35</f>
        <v>0</v>
      </c>
      <c r="AF35" s="75">
        <f t="shared" si="33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5817</v>
      </c>
      <c r="AN35" s="17">
        <f>'廃棄物事業経費（市町村）'!BO35</f>
        <v>0</v>
      </c>
      <c r="AO35" s="17">
        <f t="shared" si="34"/>
        <v>0</v>
      </c>
      <c r="AP35" s="17">
        <f t="shared" si="10"/>
        <v>0</v>
      </c>
      <c r="AQ35" s="17">
        <f t="shared" si="10"/>
        <v>0</v>
      </c>
      <c r="AR35" s="17">
        <f t="shared" si="10"/>
        <v>0</v>
      </c>
      <c r="AS35" s="17">
        <f t="shared" si="10"/>
        <v>0</v>
      </c>
      <c r="AT35" s="17">
        <f t="shared" si="11"/>
        <v>0</v>
      </c>
      <c r="AU35" s="17">
        <f t="shared" si="12"/>
        <v>0</v>
      </c>
      <c r="AV35" s="17">
        <f t="shared" si="12"/>
        <v>95</v>
      </c>
      <c r="AW35" s="17">
        <f t="shared" si="24"/>
        <v>31674</v>
      </c>
      <c r="AX35" s="17">
        <f t="shared" si="14"/>
        <v>7001</v>
      </c>
      <c r="AY35" s="17">
        <f t="shared" si="15"/>
        <v>1140</v>
      </c>
      <c r="AZ35" s="17">
        <f t="shared" si="16"/>
        <v>1140</v>
      </c>
      <c r="BA35" s="17">
        <f t="shared" si="17"/>
        <v>0</v>
      </c>
      <c r="BB35" s="17">
        <f t="shared" si="18"/>
        <v>0</v>
      </c>
      <c r="BC35" s="17">
        <f t="shared" si="19"/>
        <v>0</v>
      </c>
      <c r="BD35" s="17">
        <f t="shared" si="20"/>
        <v>21158</v>
      </c>
      <c r="BE35" s="17">
        <f t="shared" si="21"/>
        <v>2375</v>
      </c>
      <c r="BF35" s="17">
        <f t="shared" si="21"/>
        <v>25325</v>
      </c>
      <c r="BG35" s="17">
        <f t="shared" si="23"/>
        <v>4336</v>
      </c>
      <c r="BH35" s="17">
        <f t="shared" si="22"/>
        <v>36010</v>
      </c>
    </row>
    <row r="36" spans="1:60" ht="13.5">
      <c r="A36" s="74" t="s">
        <v>201</v>
      </c>
      <c r="B36" s="74" t="s">
        <v>84</v>
      </c>
      <c r="C36" s="101" t="s">
        <v>85</v>
      </c>
      <c r="D36" s="17">
        <f t="shared" si="25"/>
        <v>0</v>
      </c>
      <c r="E36" s="17">
        <f t="shared" si="26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125</v>
      </c>
      <c r="K36" s="17">
        <f t="shared" si="27"/>
        <v>71441</v>
      </c>
      <c r="L36" s="17">
        <f>'廃棄物事業経費（市町村）'!AM36</f>
        <v>9498</v>
      </c>
      <c r="M36" s="75">
        <f t="shared" si="28"/>
        <v>37203</v>
      </c>
      <c r="N36" s="17">
        <f>'廃棄物事業経費（市町村）'!AO36</f>
        <v>25306</v>
      </c>
      <c r="O36" s="17">
        <f>'廃棄物事業経費（市町村）'!AP36</f>
        <v>0</v>
      </c>
      <c r="P36" s="17">
        <f>'廃棄物事業経費（市町村）'!AQ36</f>
        <v>11897</v>
      </c>
      <c r="Q36" s="17">
        <f>'廃棄物事業経費（市町村）'!AR36</f>
        <v>0</v>
      </c>
      <c r="R36" s="17">
        <f>'廃棄物事業経費（市町村）'!AS36</f>
        <v>3023</v>
      </c>
      <c r="S36" s="17">
        <f>'廃棄物事業経費（市町村）'!AT36</f>
        <v>21717</v>
      </c>
      <c r="T36" s="17">
        <f>'廃棄物事業経費（市町村）'!AU36</f>
        <v>30656</v>
      </c>
      <c r="U36" s="17">
        <f>'廃棄物事業経費（市町村）'!AV36</f>
        <v>0</v>
      </c>
      <c r="V36" s="17">
        <f t="shared" si="29"/>
        <v>71441</v>
      </c>
      <c r="W36" s="17">
        <f t="shared" si="30"/>
        <v>0</v>
      </c>
      <c r="X36" s="17">
        <f t="shared" si="31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32"/>
        <v>0</v>
      </c>
      <c r="AE36" s="17">
        <f>'廃棄物事業経費（市町村）'!BF36</f>
        <v>0</v>
      </c>
      <c r="AF36" s="75">
        <f t="shared" si="33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0</v>
      </c>
      <c r="AN36" s="17">
        <f>'廃棄物事業経費（市町村）'!BO36</f>
        <v>0</v>
      </c>
      <c r="AO36" s="17">
        <f t="shared" si="34"/>
        <v>0</v>
      </c>
      <c r="AP36" s="17">
        <f t="shared" si="10"/>
        <v>0</v>
      </c>
      <c r="AQ36" s="17">
        <f t="shared" si="10"/>
        <v>0</v>
      </c>
      <c r="AR36" s="17">
        <f t="shared" si="10"/>
        <v>0</v>
      </c>
      <c r="AS36" s="17">
        <f t="shared" si="10"/>
        <v>0</v>
      </c>
      <c r="AT36" s="17">
        <f t="shared" si="11"/>
        <v>0</v>
      </c>
      <c r="AU36" s="17">
        <f t="shared" si="12"/>
        <v>0</v>
      </c>
      <c r="AV36" s="17">
        <f t="shared" si="12"/>
        <v>125</v>
      </c>
      <c r="AW36" s="17">
        <f t="shared" si="24"/>
        <v>71441</v>
      </c>
      <c r="AX36" s="17">
        <f t="shared" si="14"/>
        <v>9498</v>
      </c>
      <c r="AY36" s="17">
        <f t="shared" si="15"/>
        <v>37203</v>
      </c>
      <c r="AZ36" s="17">
        <f t="shared" si="16"/>
        <v>25306</v>
      </c>
      <c r="BA36" s="17">
        <f t="shared" si="17"/>
        <v>0</v>
      </c>
      <c r="BB36" s="17">
        <f t="shared" si="18"/>
        <v>11897</v>
      </c>
      <c r="BC36" s="17">
        <f t="shared" si="19"/>
        <v>0</v>
      </c>
      <c r="BD36" s="17">
        <f t="shared" si="20"/>
        <v>3023</v>
      </c>
      <c r="BE36" s="17">
        <f t="shared" si="21"/>
        <v>21717</v>
      </c>
      <c r="BF36" s="17">
        <f t="shared" si="21"/>
        <v>30656</v>
      </c>
      <c r="BG36" s="17">
        <f t="shared" si="23"/>
        <v>0</v>
      </c>
      <c r="BH36" s="17">
        <f t="shared" si="22"/>
        <v>71441</v>
      </c>
    </row>
    <row r="37" spans="1:60" ht="13.5">
      <c r="A37" s="74" t="s">
        <v>201</v>
      </c>
      <c r="B37" s="74" t="s">
        <v>86</v>
      </c>
      <c r="C37" s="101" t="s">
        <v>87</v>
      </c>
      <c r="D37" s="17">
        <f t="shared" si="25"/>
        <v>0</v>
      </c>
      <c r="E37" s="17">
        <f t="shared" si="26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115</v>
      </c>
      <c r="K37" s="17">
        <f t="shared" si="27"/>
        <v>44826</v>
      </c>
      <c r="L37" s="17">
        <f>'廃棄物事業経費（市町村）'!AM37</f>
        <v>29537</v>
      </c>
      <c r="M37" s="75">
        <f t="shared" si="28"/>
        <v>4480</v>
      </c>
      <c r="N37" s="17">
        <f>'廃棄物事業経費（市町村）'!AO37</f>
        <v>4480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8001</v>
      </c>
      <c r="R37" s="17">
        <f>'廃棄物事業経費（市町村）'!AS37</f>
        <v>2808</v>
      </c>
      <c r="S37" s="17">
        <f>'廃棄物事業経費（市町村）'!AT37</f>
        <v>0</v>
      </c>
      <c r="T37" s="17">
        <f>'廃棄物事業経費（市町村）'!AU37</f>
        <v>28463</v>
      </c>
      <c r="U37" s="17">
        <f>'廃棄物事業経費（市町村）'!AV37</f>
        <v>3292</v>
      </c>
      <c r="V37" s="17">
        <f t="shared" si="29"/>
        <v>48118</v>
      </c>
      <c r="W37" s="17">
        <f t="shared" si="30"/>
        <v>0</v>
      </c>
      <c r="X37" s="17">
        <f t="shared" si="31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32"/>
        <v>0</v>
      </c>
      <c r="AE37" s="17">
        <f>'廃棄物事業経費（市町村）'!BF37</f>
        <v>0</v>
      </c>
      <c r="AF37" s="75">
        <f t="shared" si="33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7842</v>
      </c>
      <c r="AN37" s="17">
        <f>'廃棄物事業経費（市町村）'!BO37</f>
        <v>0</v>
      </c>
      <c r="AO37" s="17">
        <f t="shared" si="34"/>
        <v>0</v>
      </c>
      <c r="AP37" s="17">
        <f t="shared" si="10"/>
        <v>0</v>
      </c>
      <c r="AQ37" s="17">
        <f t="shared" si="10"/>
        <v>0</v>
      </c>
      <c r="AR37" s="17">
        <f t="shared" si="10"/>
        <v>0</v>
      </c>
      <c r="AS37" s="17">
        <f t="shared" si="10"/>
        <v>0</v>
      </c>
      <c r="AT37" s="17">
        <f t="shared" si="11"/>
        <v>0</v>
      </c>
      <c r="AU37" s="17">
        <f t="shared" si="12"/>
        <v>0</v>
      </c>
      <c r="AV37" s="17">
        <f t="shared" si="12"/>
        <v>115</v>
      </c>
      <c r="AW37" s="17">
        <f t="shared" si="24"/>
        <v>44826</v>
      </c>
      <c r="AX37" s="17">
        <f t="shared" si="14"/>
        <v>29537</v>
      </c>
      <c r="AY37" s="17">
        <f t="shared" si="15"/>
        <v>4480</v>
      </c>
      <c r="AZ37" s="17">
        <f t="shared" si="16"/>
        <v>4480</v>
      </c>
      <c r="BA37" s="17">
        <f t="shared" si="17"/>
        <v>0</v>
      </c>
      <c r="BB37" s="17">
        <f t="shared" si="18"/>
        <v>0</v>
      </c>
      <c r="BC37" s="17">
        <f t="shared" si="19"/>
        <v>8001</v>
      </c>
      <c r="BD37" s="17">
        <f t="shared" si="20"/>
        <v>2808</v>
      </c>
      <c r="BE37" s="17">
        <f t="shared" si="21"/>
        <v>0</v>
      </c>
      <c r="BF37" s="17">
        <f t="shared" si="21"/>
        <v>36305</v>
      </c>
      <c r="BG37" s="17">
        <f t="shared" si="23"/>
        <v>3292</v>
      </c>
      <c r="BH37" s="17">
        <f t="shared" si="22"/>
        <v>48118</v>
      </c>
    </row>
    <row r="38" spans="1:60" ht="13.5">
      <c r="A38" s="74" t="s">
        <v>201</v>
      </c>
      <c r="B38" s="74" t="s">
        <v>88</v>
      </c>
      <c r="C38" s="101" t="s">
        <v>89</v>
      </c>
      <c r="D38" s="17">
        <f t="shared" si="25"/>
        <v>0</v>
      </c>
      <c r="E38" s="17">
        <f t="shared" si="26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152</v>
      </c>
      <c r="K38" s="17">
        <f t="shared" si="27"/>
        <v>69478</v>
      </c>
      <c r="L38" s="17">
        <f>'廃棄物事業経費（市町村）'!AM38</f>
        <v>0</v>
      </c>
      <c r="M38" s="75">
        <f t="shared" si="28"/>
        <v>0</v>
      </c>
      <c r="N38" s="17">
        <f>'廃棄物事業経費（市町村）'!AO38</f>
        <v>0</v>
      </c>
      <c r="O38" s="17">
        <f>'廃棄物事業経費（市町村）'!AP38</f>
        <v>0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69478</v>
      </c>
      <c r="S38" s="17">
        <f>'廃棄物事業経費（市町村）'!AT38</f>
        <v>0</v>
      </c>
      <c r="T38" s="17">
        <f>'廃棄物事業経費（市町村）'!AU38</f>
        <v>48101</v>
      </c>
      <c r="U38" s="17">
        <f>'廃棄物事業経費（市町村）'!AV38</f>
        <v>18504</v>
      </c>
      <c r="V38" s="17">
        <f t="shared" si="29"/>
        <v>87982</v>
      </c>
      <c r="W38" s="17">
        <f t="shared" si="30"/>
        <v>0</v>
      </c>
      <c r="X38" s="17">
        <f t="shared" si="31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32"/>
        <v>18437</v>
      </c>
      <c r="AE38" s="17">
        <f>'廃棄物事業経費（市町村）'!BF38</f>
        <v>0</v>
      </c>
      <c r="AF38" s="75">
        <f t="shared" si="33"/>
        <v>13088</v>
      </c>
      <c r="AG38" s="17">
        <f>'廃棄物事業経費（市町村）'!BH38</f>
        <v>3390</v>
      </c>
      <c r="AH38" s="17">
        <f>'廃棄物事業経費（市町村）'!BI38</f>
        <v>8154</v>
      </c>
      <c r="AI38" s="17">
        <f>'廃棄物事業経費（市町村）'!BJ38</f>
        <v>1544</v>
      </c>
      <c r="AJ38" s="17">
        <f>'廃棄物事業経費（市町村）'!BK38</f>
        <v>0</v>
      </c>
      <c r="AK38" s="17">
        <f>'廃棄物事業経費（市町村）'!BL38</f>
        <v>5349</v>
      </c>
      <c r="AL38" s="17">
        <f>'廃棄物事業経費（市町村）'!BM38</f>
        <v>0</v>
      </c>
      <c r="AM38" s="17">
        <f>'廃棄物事業経費（市町村）'!BN38</f>
        <v>14022</v>
      </c>
      <c r="AN38" s="17">
        <f>'廃棄物事業経費（市町村）'!BO38</f>
        <v>42990</v>
      </c>
      <c r="AO38" s="17">
        <f t="shared" si="34"/>
        <v>61427</v>
      </c>
      <c r="AP38" s="17">
        <f t="shared" si="10"/>
        <v>0</v>
      </c>
      <c r="AQ38" s="17">
        <f t="shared" si="10"/>
        <v>0</v>
      </c>
      <c r="AR38" s="17">
        <f t="shared" si="10"/>
        <v>0</v>
      </c>
      <c r="AS38" s="17">
        <f t="shared" si="10"/>
        <v>0</v>
      </c>
      <c r="AT38" s="17">
        <f t="shared" si="11"/>
        <v>0</v>
      </c>
      <c r="AU38" s="17">
        <f t="shared" si="12"/>
        <v>0</v>
      </c>
      <c r="AV38" s="17">
        <f t="shared" si="12"/>
        <v>152</v>
      </c>
      <c r="AW38" s="17">
        <f t="shared" si="24"/>
        <v>87915</v>
      </c>
      <c r="AX38" s="17">
        <f t="shared" si="14"/>
        <v>0</v>
      </c>
      <c r="AY38" s="17">
        <f t="shared" si="15"/>
        <v>13088</v>
      </c>
      <c r="AZ38" s="17">
        <f t="shared" si="16"/>
        <v>3390</v>
      </c>
      <c r="BA38" s="17">
        <f t="shared" si="17"/>
        <v>8154</v>
      </c>
      <c r="BB38" s="17">
        <f t="shared" si="18"/>
        <v>1544</v>
      </c>
      <c r="BC38" s="17">
        <f t="shared" si="19"/>
        <v>0</v>
      </c>
      <c r="BD38" s="17">
        <f t="shared" si="20"/>
        <v>74827</v>
      </c>
      <c r="BE38" s="17">
        <f t="shared" si="21"/>
        <v>0</v>
      </c>
      <c r="BF38" s="17">
        <f t="shared" si="21"/>
        <v>62123</v>
      </c>
      <c r="BG38" s="17">
        <f t="shared" si="23"/>
        <v>61494</v>
      </c>
      <c r="BH38" s="17">
        <f t="shared" si="22"/>
        <v>149409</v>
      </c>
    </row>
    <row r="39" spans="1:60" ht="13.5">
      <c r="A39" s="74" t="s">
        <v>201</v>
      </c>
      <c r="B39" s="74" t="s">
        <v>90</v>
      </c>
      <c r="C39" s="101" t="s">
        <v>91</v>
      </c>
      <c r="D39" s="17">
        <f t="shared" si="25"/>
        <v>0</v>
      </c>
      <c r="E39" s="17">
        <f t="shared" si="26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69</v>
      </c>
      <c r="K39" s="17">
        <f t="shared" si="27"/>
        <v>34578</v>
      </c>
      <c r="L39" s="17">
        <f>'廃棄物事業経費（市町村）'!AM39</f>
        <v>30476</v>
      </c>
      <c r="M39" s="75">
        <f t="shared" si="28"/>
        <v>2658</v>
      </c>
      <c r="N39" s="17">
        <f>'廃棄物事業経費（市町村）'!AO39</f>
        <v>2658</v>
      </c>
      <c r="O39" s="17">
        <f>'廃棄物事業経費（市町村）'!AP39</f>
        <v>0</v>
      </c>
      <c r="P39" s="17">
        <f>'廃棄物事業経費（市町村）'!AQ39</f>
        <v>0</v>
      </c>
      <c r="Q39" s="17">
        <f>'廃棄物事業経費（市町村）'!AR39</f>
        <v>0</v>
      </c>
      <c r="R39" s="17">
        <f>'廃棄物事業経費（市町村）'!AS39</f>
        <v>1444</v>
      </c>
      <c r="S39" s="17">
        <f>'廃棄物事業経費（市町村）'!AT39</f>
        <v>0</v>
      </c>
      <c r="T39" s="17">
        <f>'廃棄物事業経費（市町村）'!AU39</f>
        <v>26035</v>
      </c>
      <c r="U39" s="17">
        <f>'廃棄物事業経費（市町村）'!AV39</f>
        <v>1250</v>
      </c>
      <c r="V39" s="17">
        <f t="shared" si="29"/>
        <v>35828</v>
      </c>
      <c r="W39" s="17">
        <f t="shared" si="30"/>
        <v>0</v>
      </c>
      <c r="X39" s="17">
        <f t="shared" si="31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32"/>
        <v>0</v>
      </c>
      <c r="AE39" s="17">
        <f>'廃棄物事業経費（市町村）'!BF39</f>
        <v>0</v>
      </c>
      <c r="AF39" s="75">
        <f t="shared" si="33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9868</v>
      </c>
      <c r="AN39" s="17">
        <f>'廃棄物事業経費（市町村）'!BO39</f>
        <v>0</v>
      </c>
      <c r="AO39" s="17">
        <f t="shared" si="34"/>
        <v>0</v>
      </c>
      <c r="AP39" s="17">
        <f t="shared" si="10"/>
        <v>0</v>
      </c>
      <c r="AQ39" s="17">
        <f t="shared" si="10"/>
        <v>0</v>
      </c>
      <c r="AR39" s="17">
        <f t="shared" si="10"/>
        <v>0</v>
      </c>
      <c r="AS39" s="17">
        <f t="shared" si="10"/>
        <v>0</v>
      </c>
      <c r="AT39" s="17">
        <f t="shared" si="11"/>
        <v>0</v>
      </c>
      <c r="AU39" s="17">
        <f t="shared" si="12"/>
        <v>0</v>
      </c>
      <c r="AV39" s="17">
        <f t="shared" si="12"/>
        <v>69</v>
      </c>
      <c r="AW39" s="17">
        <f t="shared" si="24"/>
        <v>34578</v>
      </c>
      <c r="AX39" s="17">
        <f aca="true" t="shared" si="35" ref="AX39:AX52">L39+AE39</f>
        <v>30476</v>
      </c>
      <c r="AY39" s="17">
        <f aca="true" t="shared" si="36" ref="AY39:AY52">M39+AF39</f>
        <v>2658</v>
      </c>
      <c r="AZ39" s="17">
        <f aca="true" t="shared" si="37" ref="AZ39:AZ52">N39+AG39</f>
        <v>2658</v>
      </c>
      <c r="BA39" s="17">
        <f aca="true" t="shared" si="38" ref="BA39:BA52">O39+AH39</f>
        <v>0</v>
      </c>
      <c r="BB39" s="17">
        <f aca="true" t="shared" si="39" ref="BB39:BB52">P39+AI39</f>
        <v>0</v>
      </c>
      <c r="BC39" s="17">
        <f aca="true" t="shared" si="40" ref="BC39:BC52">Q39+AJ39</f>
        <v>0</v>
      </c>
      <c r="BD39" s="17">
        <f aca="true" t="shared" si="41" ref="BD39:BD52">R39+AK39</f>
        <v>1444</v>
      </c>
      <c r="BE39" s="17">
        <f aca="true" t="shared" si="42" ref="BE39:BF52">S39+AL39</f>
        <v>0</v>
      </c>
      <c r="BF39" s="17">
        <f t="shared" si="42"/>
        <v>35903</v>
      </c>
      <c r="BG39" s="17">
        <f t="shared" si="23"/>
        <v>1250</v>
      </c>
      <c r="BH39" s="17">
        <f t="shared" si="22"/>
        <v>35828</v>
      </c>
    </row>
    <row r="40" spans="1:60" ht="13.5">
      <c r="A40" s="74" t="s">
        <v>201</v>
      </c>
      <c r="B40" s="74" t="s">
        <v>92</v>
      </c>
      <c r="C40" s="101" t="s">
        <v>146</v>
      </c>
      <c r="D40" s="17">
        <f t="shared" si="25"/>
        <v>0</v>
      </c>
      <c r="E40" s="17">
        <f t="shared" si="26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88</v>
      </c>
      <c r="K40" s="17">
        <f t="shared" si="27"/>
        <v>46373</v>
      </c>
      <c r="L40" s="17">
        <f>'廃棄物事業経費（市町村）'!AM40</f>
        <v>24230</v>
      </c>
      <c r="M40" s="75">
        <f t="shared" si="28"/>
        <v>6408</v>
      </c>
      <c r="N40" s="17">
        <f>'廃棄物事業経費（市町村）'!AO40</f>
        <v>6408</v>
      </c>
      <c r="O40" s="17">
        <f>'廃棄物事業経費（市町村）'!AP40</f>
        <v>0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10032</v>
      </c>
      <c r="S40" s="17">
        <f>'廃棄物事業経費（市町村）'!AT40</f>
        <v>5703</v>
      </c>
      <c r="T40" s="17">
        <f>'廃棄物事業経費（市町村）'!AU40</f>
        <v>33873</v>
      </c>
      <c r="U40" s="17">
        <f>'廃棄物事業経費（市町村）'!AV40</f>
        <v>0</v>
      </c>
      <c r="V40" s="17">
        <f t="shared" si="29"/>
        <v>46373</v>
      </c>
      <c r="W40" s="17">
        <f t="shared" si="30"/>
        <v>0</v>
      </c>
      <c r="X40" s="17">
        <f t="shared" si="31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32"/>
        <v>0</v>
      </c>
      <c r="AE40" s="17">
        <f>'廃棄物事業経費（市町村）'!BF40</f>
        <v>0</v>
      </c>
      <c r="AF40" s="75">
        <f t="shared" si="33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0</v>
      </c>
      <c r="AL40" s="17">
        <f>'廃棄物事業経費（市町村）'!BM40</f>
        <v>0</v>
      </c>
      <c r="AM40" s="17">
        <f>'廃棄物事業経費（市町村）'!BN40</f>
        <v>0</v>
      </c>
      <c r="AN40" s="17">
        <f>'廃棄物事業経費（市町村）'!BO40</f>
        <v>0</v>
      </c>
      <c r="AO40" s="17">
        <f t="shared" si="34"/>
        <v>0</v>
      </c>
      <c r="AP40" s="17">
        <f t="shared" si="10"/>
        <v>0</v>
      </c>
      <c r="AQ40" s="17">
        <f t="shared" si="10"/>
        <v>0</v>
      </c>
      <c r="AR40" s="17">
        <f t="shared" si="10"/>
        <v>0</v>
      </c>
      <c r="AS40" s="17">
        <f t="shared" si="10"/>
        <v>0</v>
      </c>
      <c r="AT40" s="17">
        <f t="shared" si="11"/>
        <v>0</v>
      </c>
      <c r="AU40" s="17">
        <f t="shared" si="12"/>
        <v>0</v>
      </c>
      <c r="AV40" s="17">
        <f t="shared" si="12"/>
        <v>88</v>
      </c>
      <c r="AW40" s="17">
        <f t="shared" si="24"/>
        <v>46373</v>
      </c>
      <c r="AX40" s="17">
        <f t="shared" si="35"/>
        <v>24230</v>
      </c>
      <c r="AY40" s="17">
        <f t="shared" si="36"/>
        <v>6408</v>
      </c>
      <c r="AZ40" s="17">
        <f t="shared" si="37"/>
        <v>6408</v>
      </c>
      <c r="BA40" s="17">
        <f t="shared" si="38"/>
        <v>0</v>
      </c>
      <c r="BB40" s="17">
        <f t="shared" si="39"/>
        <v>0</v>
      </c>
      <c r="BC40" s="17">
        <f t="shared" si="40"/>
        <v>0</v>
      </c>
      <c r="BD40" s="17">
        <f t="shared" si="41"/>
        <v>10032</v>
      </c>
      <c r="BE40" s="17">
        <f t="shared" si="42"/>
        <v>5703</v>
      </c>
      <c r="BF40" s="17">
        <f t="shared" si="42"/>
        <v>33873</v>
      </c>
      <c r="BG40" s="17">
        <f t="shared" si="23"/>
        <v>0</v>
      </c>
      <c r="BH40" s="17">
        <f t="shared" si="22"/>
        <v>46373</v>
      </c>
    </row>
    <row r="41" spans="1:60" ht="13.5">
      <c r="A41" s="74" t="s">
        <v>201</v>
      </c>
      <c r="B41" s="74" t="s">
        <v>93</v>
      </c>
      <c r="C41" s="101" t="s">
        <v>94</v>
      </c>
      <c r="D41" s="17">
        <f t="shared" si="25"/>
        <v>0</v>
      </c>
      <c r="E41" s="17">
        <f t="shared" si="26"/>
        <v>0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46</v>
      </c>
      <c r="K41" s="17">
        <f t="shared" si="27"/>
        <v>9370</v>
      </c>
      <c r="L41" s="17">
        <f>'廃棄物事業経費（市町村）'!AM41</f>
        <v>0</v>
      </c>
      <c r="M41" s="75">
        <f t="shared" si="28"/>
        <v>0</v>
      </c>
      <c r="N41" s="17">
        <f>'廃棄物事業経費（市町村）'!AO41</f>
        <v>0</v>
      </c>
      <c r="O41" s="17">
        <f>'廃棄物事業経費（市町村）'!AP41</f>
        <v>0</v>
      </c>
      <c r="P41" s="17">
        <f>'廃棄物事業経費（市町村）'!AQ41</f>
        <v>0</v>
      </c>
      <c r="Q41" s="17">
        <f>'廃棄物事業経費（市町村）'!AR41</f>
        <v>0</v>
      </c>
      <c r="R41" s="17">
        <f>'廃棄物事業経費（市町村）'!AS41</f>
        <v>9370</v>
      </c>
      <c r="S41" s="17">
        <f>'廃棄物事業経費（市町村）'!AT41</f>
        <v>0</v>
      </c>
      <c r="T41" s="17">
        <f>'廃棄物事業経費（市町村）'!AU41</f>
        <v>9185</v>
      </c>
      <c r="U41" s="17">
        <f>'廃棄物事業経費（市町村）'!AV41</f>
        <v>0</v>
      </c>
      <c r="V41" s="17">
        <f t="shared" si="29"/>
        <v>9370</v>
      </c>
      <c r="W41" s="17">
        <f t="shared" si="30"/>
        <v>0</v>
      </c>
      <c r="X41" s="17">
        <f t="shared" si="31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32"/>
        <v>0</v>
      </c>
      <c r="AE41" s="17">
        <f>'廃棄物事業経費（市町村）'!BF41</f>
        <v>0</v>
      </c>
      <c r="AF41" s="75">
        <f t="shared" si="33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0</v>
      </c>
      <c r="AM41" s="17">
        <f>'廃棄物事業経費（市町村）'!BN41</f>
        <v>0</v>
      </c>
      <c r="AN41" s="17">
        <f>'廃棄物事業経費（市町村）'!BO41</f>
        <v>0</v>
      </c>
      <c r="AO41" s="17">
        <f t="shared" si="34"/>
        <v>0</v>
      </c>
      <c r="AP41" s="17">
        <f t="shared" si="10"/>
        <v>0</v>
      </c>
      <c r="AQ41" s="17">
        <f t="shared" si="10"/>
        <v>0</v>
      </c>
      <c r="AR41" s="17">
        <f t="shared" si="10"/>
        <v>0</v>
      </c>
      <c r="AS41" s="17">
        <f t="shared" si="10"/>
        <v>0</v>
      </c>
      <c r="AT41" s="17">
        <f t="shared" si="11"/>
        <v>0</v>
      </c>
      <c r="AU41" s="17">
        <f t="shared" si="12"/>
        <v>0</v>
      </c>
      <c r="AV41" s="17">
        <f t="shared" si="12"/>
        <v>46</v>
      </c>
      <c r="AW41" s="17">
        <f t="shared" si="24"/>
        <v>9370</v>
      </c>
      <c r="AX41" s="17">
        <f t="shared" si="35"/>
        <v>0</v>
      </c>
      <c r="AY41" s="17">
        <f t="shared" si="36"/>
        <v>0</v>
      </c>
      <c r="AZ41" s="17">
        <f t="shared" si="37"/>
        <v>0</v>
      </c>
      <c r="BA41" s="17">
        <f t="shared" si="38"/>
        <v>0</v>
      </c>
      <c r="BB41" s="17">
        <f t="shared" si="39"/>
        <v>0</v>
      </c>
      <c r="BC41" s="17">
        <f t="shared" si="40"/>
        <v>0</v>
      </c>
      <c r="BD41" s="17">
        <f t="shared" si="41"/>
        <v>9370</v>
      </c>
      <c r="BE41" s="17">
        <f t="shared" si="42"/>
        <v>0</v>
      </c>
      <c r="BF41" s="17">
        <f t="shared" si="42"/>
        <v>9185</v>
      </c>
      <c r="BG41" s="17">
        <f t="shared" si="23"/>
        <v>0</v>
      </c>
      <c r="BH41" s="17">
        <f t="shared" si="22"/>
        <v>9370</v>
      </c>
    </row>
    <row r="42" spans="1:60" ht="13.5">
      <c r="A42" s="74" t="s">
        <v>201</v>
      </c>
      <c r="B42" s="74" t="s">
        <v>95</v>
      </c>
      <c r="C42" s="101" t="s">
        <v>96</v>
      </c>
      <c r="D42" s="17">
        <f t="shared" si="25"/>
        <v>13176</v>
      </c>
      <c r="E42" s="17">
        <f t="shared" si="26"/>
        <v>12441</v>
      </c>
      <c r="F42" s="17">
        <f>'廃棄物事業経費（組合）'!AG7</f>
        <v>0</v>
      </c>
      <c r="G42" s="17">
        <f>'廃棄物事業経費（組合）'!AH7</f>
        <v>0</v>
      </c>
      <c r="H42" s="17">
        <f>'廃棄物事業経費（組合）'!AI7</f>
        <v>12441</v>
      </c>
      <c r="I42" s="17">
        <f>'廃棄物事業経費（組合）'!AJ7</f>
        <v>735</v>
      </c>
      <c r="J42" s="17" t="str">
        <f>'廃棄物事業経費（組合）'!AK7</f>
        <v>－</v>
      </c>
      <c r="K42" s="17">
        <f t="shared" si="27"/>
        <v>85638</v>
      </c>
      <c r="L42" s="17">
        <f>'廃棄物事業経費（組合）'!AM7</f>
        <v>16056</v>
      </c>
      <c r="M42" s="75">
        <f t="shared" si="28"/>
        <v>13491</v>
      </c>
      <c r="N42" s="17">
        <f>'廃棄物事業経費（組合）'!AO7</f>
        <v>10356</v>
      </c>
      <c r="O42" s="17">
        <f>'廃棄物事業経費（組合）'!AP7</f>
        <v>0</v>
      </c>
      <c r="P42" s="17">
        <f>'廃棄物事業経費（組合）'!AQ7</f>
        <v>3135</v>
      </c>
      <c r="Q42" s="17">
        <f>'廃棄物事業経費（組合）'!AR7</f>
        <v>0</v>
      </c>
      <c r="R42" s="17">
        <f>'廃棄物事業経費（組合）'!AS7</f>
        <v>48862</v>
      </c>
      <c r="S42" s="17">
        <f>'廃棄物事業経費（組合）'!AT7</f>
        <v>7229</v>
      </c>
      <c r="T42" s="17" t="str">
        <f>'廃棄物事業経費（組合）'!AU7</f>
        <v>－</v>
      </c>
      <c r="U42" s="17">
        <f>'廃棄物事業経費（組合）'!AV7</f>
        <v>150411</v>
      </c>
      <c r="V42" s="17">
        <f t="shared" si="29"/>
        <v>249225</v>
      </c>
      <c r="W42" s="17">
        <f t="shared" si="30"/>
        <v>0</v>
      </c>
      <c r="X42" s="17">
        <f t="shared" si="31"/>
        <v>0</v>
      </c>
      <c r="Y42" s="17">
        <f>'廃棄物事業経費（組合）'!AZ7</f>
        <v>0</v>
      </c>
      <c r="Z42" s="17">
        <f>'廃棄物事業経費（組合）'!BA7</f>
        <v>0</v>
      </c>
      <c r="AA42" s="17">
        <f>'廃棄物事業経費（組合）'!BB7</f>
        <v>0</v>
      </c>
      <c r="AB42" s="17">
        <f>'廃棄物事業経費（組合）'!BC7</f>
        <v>0</v>
      </c>
      <c r="AC42" s="17" t="str">
        <f>'廃棄物事業経費（組合）'!BD7</f>
        <v>－</v>
      </c>
      <c r="AD42" s="17">
        <f t="shared" si="32"/>
        <v>6215</v>
      </c>
      <c r="AE42" s="17">
        <f>'廃棄物事業経費（組合）'!BF7</f>
        <v>0</v>
      </c>
      <c r="AF42" s="75">
        <f t="shared" si="33"/>
        <v>0</v>
      </c>
      <c r="AG42" s="17">
        <f>'廃棄物事業経費（組合）'!BH7</f>
        <v>0</v>
      </c>
      <c r="AH42" s="17">
        <f>'廃棄物事業経費（組合）'!BI7</f>
        <v>0</v>
      </c>
      <c r="AI42" s="17">
        <f>'廃棄物事業経費（組合）'!BJ7</f>
        <v>0</v>
      </c>
      <c r="AJ42" s="17">
        <f>'廃棄物事業経費（組合）'!BK7</f>
        <v>0</v>
      </c>
      <c r="AK42" s="17">
        <f>'廃棄物事業経費（組合）'!BL7</f>
        <v>2089</v>
      </c>
      <c r="AL42" s="17">
        <f>'廃棄物事業経費（組合）'!BM7</f>
        <v>4126</v>
      </c>
      <c r="AM42" s="17" t="str">
        <f>'廃棄物事業経費（組合）'!BN7</f>
        <v>－</v>
      </c>
      <c r="AN42" s="17">
        <f>'廃棄物事業経費（組合）'!BO7</f>
        <v>927</v>
      </c>
      <c r="AO42" s="17">
        <f t="shared" si="34"/>
        <v>7142</v>
      </c>
      <c r="AP42" s="17">
        <f aca="true" t="shared" si="43" ref="AP42:AP52">D42+W42</f>
        <v>13176</v>
      </c>
      <c r="AQ42" s="17">
        <f aca="true" t="shared" si="44" ref="AQ42:AQ52">E42+X42</f>
        <v>12441</v>
      </c>
      <c r="AR42" s="17">
        <f aca="true" t="shared" si="45" ref="AR42:AR52">F42+Y42</f>
        <v>0</v>
      </c>
      <c r="AS42" s="17">
        <f aca="true" t="shared" si="46" ref="AS42:AS52">G42+Z42</f>
        <v>0</v>
      </c>
      <c r="AT42" s="17">
        <f t="shared" si="11"/>
        <v>12441</v>
      </c>
      <c r="AU42" s="17">
        <f t="shared" si="12"/>
        <v>735</v>
      </c>
      <c r="AV42" s="75" t="s">
        <v>160</v>
      </c>
      <c r="AW42" s="17">
        <f t="shared" si="24"/>
        <v>91853</v>
      </c>
      <c r="AX42" s="17">
        <f t="shared" si="35"/>
        <v>16056</v>
      </c>
      <c r="AY42" s="17">
        <f t="shared" si="36"/>
        <v>13491</v>
      </c>
      <c r="AZ42" s="17">
        <f t="shared" si="37"/>
        <v>10356</v>
      </c>
      <c r="BA42" s="17">
        <f t="shared" si="38"/>
        <v>0</v>
      </c>
      <c r="BB42" s="17">
        <f t="shared" si="39"/>
        <v>3135</v>
      </c>
      <c r="BC42" s="17">
        <f t="shared" si="40"/>
        <v>0</v>
      </c>
      <c r="BD42" s="17">
        <f t="shared" si="41"/>
        <v>50951</v>
      </c>
      <c r="BE42" s="17">
        <f t="shared" si="42"/>
        <v>11355</v>
      </c>
      <c r="BF42" s="75" t="s">
        <v>160</v>
      </c>
      <c r="BG42" s="17">
        <f t="shared" si="23"/>
        <v>151338</v>
      </c>
      <c r="BH42" s="17">
        <f t="shared" si="22"/>
        <v>256367</v>
      </c>
    </row>
    <row r="43" spans="1:60" ht="13.5">
      <c r="A43" s="74" t="s">
        <v>201</v>
      </c>
      <c r="B43" s="74" t="s">
        <v>97</v>
      </c>
      <c r="C43" s="101" t="s">
        <v>98</v>
      </c>
      <c r="D43" s="17">
        <f t="shared" si="25"/>
        <v>0</v>
      </c>
      <c r="E43" s="17">
        <f t="shared" si="26"/>
        <v>0</v>
      </c>
      <c r="F43" s="17">
        <f>'廃棄物事業経費（組合）'!AG8</f>
        <v>0</v>
      </c>
      <c r="G43" s="17">
        <f>'廃棄物事業経費（組合）'!AH8</f>
        <v>0</v>
      </c>
      <c r="H43" s="17">
        <f>'廃棄物事業経費（組合）'!AI8</f>
        <v>0</v>
      </c>
      <c r="I43" s="17">
        <f>'廃棄物事業経費（組合）'!AJ8</f>
        <v>0</v>
      </c>
      <c r="J43" s="17" t="str">
        <f>'廃棄物事業経費（組合）'!AK8</f>
        <v>－</v>
      </c>
      <c r="K43" s="17">
        <f t="shared" si="27"/>
        <v>0</v>
      </c>
      <c r="L43" s="17">
        <f>'廃棄物事業経費（組合）'!AM8</f>
        <v>0</v>
      </c>
      <c r="M43" s="75">
        <f t="shared" si="28"/>
        <v>0</v>
      </c>
      <c r="N43" s="17">
        <f>'廃棄物事業経費（組合）'!AO8</f>
        <v>0</v>
      </c>
      <c r="O43" s="17">
        <f>'廃棄物事業経費（組合）'!AP8</f>
        <v>0</v>
      </c>
      <c r="P43" s="17">
        <f>'廃棄物事業経費（組合）'!AQ8</f>
        <v>0</v>
      </c>
      <c r="Q43" s="17">
        <f>'廃棄物事業経費（組合）'!AR8</f>
        <v>0</v>
      </c>
      <c r="R43" s="17">
        <f>'廃棄物事業経費（組合）'!AS8</f>
        <v>0</v>
      </c>
      <c r="S43" s="17">
        <f>'廃棄物事業経費（組合）'!AT8</f>
        <v>0</v>
      </c>
      <c r="T43" s="17" t="str">
        <f>'廃棄物事業経費（組合）'!AU8</f>
        <v>－</v>
      </c>
      <c r="U43" s="17">
        <f>'廃棄物事業経費（組合）'!AV8</f>
        <v>0</v>
      </c>
      <c r="V43" s="17">
        <f t="shared" si="29"/>
        <v>0</v>
      </c>
      <c r="W43" s="17">
        <f t="shared" si="30"/>
        <v>0</v>
      </c>
      <c r="X43" s="17">
        <f t="shared" si="31"/>
        <v>0</v>
      </c>
      <c r="Y43" s="17">
        <f>'廃棄物事業経費（組合）'!AZ8</f>
        <v>0</v>
      </c>
      <c r="Z43" s="17">
        <f>'廃棄物事業経費（組合）'!BA8</f>
        <v>0</v>
      </c>
      <c r="AA43" s="17">
        <f>'廃棄物事業経費（組合）'!BB8</f>
        <v>0</v>
      </c>
      <c r="AB43" s="17">
        <f>'廃棄物事業経費（組合）'!BC8</f>
        <v>0</v>
      </c>
      <c r="AC43" s="17" t="str">
        <f>'廃棄物事業経費（組合）'!BD8</f>
        <v>－</v>
      </c>
      <c r="AD43" s="17">
        <f t="shared" si="32"/>
        <v>102987</v>
      </c>
      <c r="AE43" s="17">
        <f>'廃棄物事業経費（組合）'!BF8</f>
        <v>32676</v>
      </c>
      <c r="AF43" s="75">
        <f t="shared" si="33"/>
        <v>70311</v>
      </c>
      <c r="AG43" s="17">
        <f>'廃棄物事業経費（組合）'!BH8</f>
        <v>0</v>
      </c>
      <c r="AH43" s="17">
        <f>'廃棄物事業経費（組合）'!BI8</f>
        <v>70311</v>
      </c>
      <c r="AI43" s="17">
        <f>'廃棄物事業経費（組合）'!BJ8</f>
        <v>0</v>
      </c>
      <c r="AJ43" s="17">
        <f>'廃棄物事業経費（組合）'!BK8</f>
        <v>0</v>
      </c>
      <c r="AK43" s="17">
        <f>'廃棄物事業経費（組合）'!BL8</f>
        <v>0</v>
      </c>
      <c r="AL43" s="17">
        <f>'廃棄物事業経費（組合）'!BM8</f>
        <v>0</v>
      </c>
      <c r="AM43" s="17" t="str">
        <f>'廃棄物事業経費（組合）'!BN8</f>
        <v>－</v>
      </c>
      <c r="AN43" s="17">
        <f>'廃棄物事業経費（組合）'!BO8</f>
        <v>319</v>
      </c>
      <c r="AO43" s="17">
        <f t="shared" si="34"/>
        <v>103306</v>
      </c>
      <c r="AP43" s="17">
        <f t="shared" si="43"/>
        <v>0</v>
      </c>
      <c r="AQ43" s="17">
        <f t="shared" si="44"/>
        <v>0</v>
      </c>
      <c r="AR43" s="17">
        <f t="shared" si="45"/>
        <v>0</v>
      </c>
      <c r="AS43" s="17">
        <f t="shared" si="46"/>
        <v>0</v>
      </c>
      <c r="AT43" s="17">
        <f t="shared" si="11"/>
        <v>0</v>
      </c>
      <c r="AU43" s="17">
        <f t="shared" si="12"/>
        <v>0</v>
      </c>
      <c r="AV43" s="75" t="s">
        <v>160</v>
      </c>
      <c r="AW43" s="17">
        <f t="shared" si="24"/>
        <v>102987</v>
      </c>
      <c r="AX43" s="17">
        <f t="shared" si="35"/>
        <v>32676</v>
      </c>
      <c r="AY43" s="17">
        <f t="shared" si="36"/>
        <v>70311</v>
      </c>
      <c r="AZ43" s="17">
        <f t="shared" si="37"/>
        <v>0</v>
      </c>
      <c r="BA43" s="17">
        <f t="shared" si="38"/>
        <v>70311</v>
      </c>
      <c r="BB43" s="17">
        <f t="shared" si="39"/>
        <v>0</v>
      </c>
      <c r="BC43" s="17">
        <f t="shared" si="40"/>
        <v>0</v>
      </c>
      <c r="BD43" s="17">
        <f t="shared" si="41"/>
        <v>0</v>
      </c>
      <c r="BE43" s="17">
        <f t="shared" si="42"/>
        <v>0</v>
      </c>
      <c r="BF43" s="75" t="s">
        <v>160</v>
      </c>
      <c r="BG43" s="17">
        <f t="shared" si="23"/>
        <v>319</v>
      </c>
      <c r="BH43" s="17">
        <f t="shared" si="22"/>
        <v>103306</v>
      </c>
    </row>
    <row r="44" spans="1:60" ht="13.5">
      <c r="A44" s="74" t="s">
        <v>201</v>
      </c>
      <c r="B44" s="74" t="s">
        <v>99</v>
      </c>
      <c r="C44" s="101" t="s">
        <v>100</v>
      </c>
      <c r="D44" s="17">
        <f t="shared" si="25"/>
        <v>0</v>
      </c>
      <c r="E44" s="17">
        <f t="shared" si="26"/>
        <v>0</v>
      </c>
      <c r="F44" s="17">
        <f>'廃棄物事業経費（組合）'!AG9</f>
        <v>0</v>
      </c>
      <c r="G44" s="17">
        <f>'廃棄物事業経費（組合）'!AH9</f>
        <v>0</v>
      </c>
      <c r="H44" s="17">
        <f>'廃棄物事業経費（組合）'!AI9</f>
        <v>0</v>
      </c>
      <c r="I44" s="17">
        <f>'廃棄物事業経費（組合）'!AJ9</f>
        <v>0</v>
      </c>
      <c r="J44" s="17" t="str">
        <f>'廃棄物事業経費（組合）'!AK9</f>
        <v>－</v>
      </c>
      <c r="K44" s="17">
        <f t="shared" si="27"/>
        <v>0</v>
      </c>
      <c r="L44" s="17">
        <f>'廃棄物事業経費（組合）'!AM9</f>
        <v>0</v>
      </c>
      <c r="M44" s="75">
        <f t="shared" si="28"/>
        <v>0</v>
      </c>
      <c r="N44" s="17">
        <f>'廃棄物事業経費（組合）'!AO9</f>
        <v>0</v>
      </c>
      <c r="O44" s="17">
        <f>'廃棄物事業経費（組合）'!AP9</f>
        <v>0</v>
      </c>
      <c r="P44" s="17">
        <f>'廃棄物事業経費（組合）'!AQ9</f>
        <v>0</v>
      </c>
      <c r="Q44" s="17">
        <f>'廃棄物事業経費（組合）'!AR9</f>
        <v>0</v>
      </c>
      <c r="R44" s="17">
        <f>'廃棄物事業経費（組合）'!AS9</f>
        <v>0</v>
      </c>
      <c r="S44" s="17">
        <f>'廃棄物事業経費（組合）'!AT9</f>
        <v>0</v>
      </c>
      <c r="T44" s="17" t="str">
        <f>'廃棄物事業経費（組合）'!AU9</f>
        <v>－</v>
      </c>
      <c r="U44" s="17">
        <f>'廃棄物事業経費（組合）'!AV9</f>
        <v>0</v>
      </c>
      <c r="V44" s="17">
        <f t="shared" si="29"/>
        <v>0</v>
      </c>
      <c r="W44" s="17">
        <f t="shared" si="30"/>
        <v>0</v>
      </c>
      <c r="X44" s="17">
        <f t="shared" si="31"/>
        <v>0</v>
      </c>
      <c r="Y44" s="17">
        <f>'廃棄物事業経費（組合）'!AZ9</f>
        <v>0</v>
      </c>
      <c r="Z44" s="17">
        <f>'廃棄物事業経費（組合）'!BA9</f>
        <v>0</v>
      </c>
      <c r="AA44" s="17">
        <f>'廃棄物事業経費（組合）'!BB9</f>
        <v>0</v>
      </c>
      <c r="AB44" s="17">
        <f>'廃棄物事業経費（組合）'!BC9</f>
        <v>0</v>
      </c>
      <c r="AC44" s="17" t="str">
        <f>'廃棄物事業経費（組合）'!BD9</f>
        <v>－</v>
      </c>
      <c r="AD44" s="17">
        <f t="shared" si="32"/>
        <v>233795</v>
      </c>
      <c r="AE44" s="17">
        <f>'廃棄物事業経費（組合）'!BF9</f>
        <v>37907</v>
      </c>
      <c r="AF44" s="75">
        <f t="shared" si="33"/>
        <v>172262</v>
      </c>
      <c r="AG44" s="17">
        <f>'廃棄物事業経費（組合）'!BH9</f>
        <v>86235</v>
      </c>
      <c r="AH44" s="17">
        <f>'廃棄物事業経費（組合）'!BI9</f>
        <v>86027</v>
      </c>
      <c r="AI44" s="17">
        <f>'廃棄物事業経費（組合）'!BJ9</f>
        <v>0</v>
      </c>
      <c r="AJ44" s="17">
        <f>'廃棄物事業経費（組合）'!BK9</f>
        <v>3038</v>
      </c>
      <c r="AK44" s="17">
        <f>'廃棄物事業経費（組合）'!BL9</f>
        <v>20588</v>
      </c>
      <c r="AL44" s="17">
        <f>'廃棄物事業経費（組合）'!BM9</f>
        <v>0</v>
      </c>
      <c r="AM44" s="17" t="str">
        <f>'廃棄物事業経費（組合）'!BN9</f>
        <v>－</v>
      </c>
      <c r="AN44" s="17">
        <f>'廃棄物事業経費（組合）'!BO9</f>
        <v>0</v>
      </c>
      <c r="AO44" s="17">
        <f t="shared" si="34"/>
        <v>233795</v>
      </c>
      <c r="AP44" s="17">
        <f t="shared" si="43"/>
        <v>0</v>
      </c>
      <c r="AQ44" s="17">
        <f t="shared" si="44"/>
        <v>0</v>
      </c>
      <c r="AR44" s="17">
        <f t="shared" si="45"/>
        <v>0</v>
      </c>
      <c r="AS44" s="17">
        <f t="shared" si="46"/>
        <v>0</v>
      </c>
      <c r="AT44" s="17">
        <f t="shared" si="11"/>
        <v>0</v>
      </c>
      <c r="AU44" s="17">
        <f t="shared" si="12"/>
        <v>0</v>
      </c>
      <c r="AV44" s="75" t="s">
        <v>160</v>
      </c>
      <c r="AW44" s="17">
        <f t="shared" si="24"/>
        <v>233795</v>
      </c>
      <c r="AX44" s="17">
        <f t="shared" si="35"/>
        <v>37907</v>
      </c>
      <c r="AY44" s="17">
        <f t="shared" si="36"/>
        <v>172262</v>
      </c>
      <c r="AZ44" s="17">
        <f t="shared" si="37"/>
        <v>86235</v>
      </c>
      <c r="BA44" s="17">
        <f t="shared" si="38"/>
        <v>86027</v>
      </c>
      <c r="BB44" s="17">
        <f t="shared" si="39"/>
        <v>0</v>
      </c>
      <c r="BC44" s="17">
        <f t="shared" si="40"/>
        <v>3038</v>
      </c>
      <c r="BD44" s="17">
        <f t="shared" si="41"/>
        <v>20588</v>
      </c>
      <c r="BE44" s="17">
        <f t="shared" si="42"/>
        <v>0</v>
      </c>
      <c r="BF44" s="75" t="s">
        <v>160</v>
      </c>
      <c r="BG44" s="17">
        <f t="shared" si="23"/>
        <v>0</v>
      </c>
      <c r="BH44" s="17">
        <f t="shared" si="22"/>
        <v>233795</v>
      </c>
    </row>
    <row r="45" spans="1:60" ht="13.5">
      <c r="A45" s="74" t="s">
        <v>201</v>
      </c>
      <c r="B45" s="74" t="s">
        <v>101</v>
      </c>
      <c r="C45" s="101" t="s">
        <v>102</v>
      </c>
      <c r="D45" s="17">
        <f t="shared" si="25"/>
        <v>0</v>
      </c>
      <c r="E45" s="17">
        <f t="shared" si="26"/>
        <v>0</v>
      </c>
      <c r="F45" s="17">
        <f>'廃棄物事業経費（組合）'!AG10</f>
        <v>0</v>
      </c>
      <c r="G45" s="17">
        <f>'廃棄物事業経費（組合）'!AH10</f>
        <v>0</v>
      </c>
      <c r="H45" s="17">
        <f>'廃棄物事業経費（組合）'!AI10</f>
        <v>0</v>
      </c>
      <c r="I45" s="17">
        <f>'廃棄物事業経費（組合）'!AJ10</f>
        <v>0</v>
      </c>
      <c r="J45" s="17" t="str">
        <f>'廃棄物事業経費（組合）'!AK10</f>
        <v>－</v>
      </c>
      <c r="K45" s="17">
        <f t="shared" si="27"/>
        <v>0</v>
      </c>
      <c r="L45" s="17">
        <f>'廃棄物事業経費（組合）'!AM10</f>
        <v>0</v>
      </c>
      <c r="M45" s="75">
        <f t="shared" si="28"/>
        <v>0</v>
      </c>
      <c r="N45" s="17">
        <f>'廃棄物事業経費（組合）'!AO10</f>
        <v>0</v>
      </c>
      <c r="O45" s="17">
        <f>'廃棄物事業経費（組合）'!AP10</f>
        <v>0</v>
      </c>
      <c r="P45" s="17">
        <f>'廃棄物事業経費（組合）'!AQ10</f>
        <v>0</v>
      </c>
      <c r="Q45" s="17">
        <f>'廃棄物事業経費（組合）'!AR10</f>
        <v>0</v>
      </c>
      <c r="R45" s="17">
        <f>'廃棄物事業経費（組合）'!AS10</f>
        <v>0</v>
      </c>
      <c r="S45" s="17">
        <f>'廃棄物事業経費（組合）'!AT10</f>
        <v>0</v>
      </c>
      <c r="T45" s="17" t="str">
        <f>'廃棄物事業経費（組合）'!AU10</f>
        <v>－</v>
      </c>
      <c r="U45" s="17">
        <f>'廃棄物事業経費（組合）'!AV10</f>
        <v>0</v>
      </c>
      <c r="V45" s="17">
        <f t="shared" si="29"/>
        <v>0</v>
      </c>
      <c r="W45" s="17">
        <f t="shared" si="30"/>
        <v>0</v>
      </c>
      <c r="X45" s="17">
        <f t="shared" si="31"/>
        <v>0</v>
      </c>
      <c r="Y45" s="17">
        <f>'廃棄物事業経費（組合）'!AZ10</f>
        <v>0</v>
      </c>
      <c r="Z45" s="17">
        <f>'廃棄物事業経費（組合）'!BA10</f>
        <v>0</v>
      </c>
      <c r="AA45" s="17">
        <f>'廃棄物事業経費（組合）'!BB10</f>
        <v>0</v>
      </c>
      <c r="AB45" s="17">
        <f>'廃棄物事業経費（組合）'!BC10</f>
        <v>0</v>
      </c>
      <c r="AC45" s="17" t="str">
        <f>'廃棄物事業経費（組合）'!BD10</f>
        <v>－</v>
      </c>
      <c r="AD45" s="17">
        <f t="shared" si="32"/>
        <v>270289</v>
      </c>
      <c r="AE45" s="17">
        <f>'廃棄物事業経費（組合）'!BF10</f>
        <v>89268</v>
      </c>
      <c r="AF45" s="75">
        <f t="shared" si="33"/>
        <v>51483</v>
      </c>
      <c r="AG45" s="17">
        <f>'廃棄物事業経費（組合）'!BH10</f>
        <v>0</v>
      </c>
      <c r="AH45" s="17">
        <f>'廃棄物事業経費（組合）'!BI10</f>
        <v>51483</v>
      </c>
      <c r="AI45" s="17">
        <f>'廃棄物事業経費（組合）'!BJ10</f>
        <v>0</v>
      </c>
      <c r="AJ45" s="17">
        <f>'廃棄物事業経費（組合）'!BK10</f>
        <v>0</v>
      </c>
      <c r="AK45" s="17">
        <f>'廃棄物事業経費（組合）'!BL10</f>
        <v>129538</v>
      </c>
      <c r="AL45" s="17">
        <f>'廃棄物事業経費（組合）'!BM10</f>
        <v>0</v>
      </c>
      <c r="AM45" s="17" t="str">
        <f>'廃棄物事業経費（組合）'!BN10</f>
        <v>－</v>
      </c>
      <c r="AN45" s="17">
        <f>'廃棄物事業経費（組合）'!BO10</f>
        <v>0</v>
      </c>
      <c r="AO45" s="17">
        <f t="shared" si="34"/>
        <v>270289</v>
      </c>
      <c r="AP45" s="17">
        <f t="shared" si="43"/>
        <v>0</v>
      </c>
      <c r="AQ45" s="17">
        <f t="shared" si="44"/>
        <v>0</v>
      </c>
      <c r="AR45" s="17">
        <f t="shared" si="45"/>
        <v>0</v>
      </c>
      <c r="AS45" s="17">
        <f t="shared" si="46"/>
        <v>0</v>
      </c>
      <c r="AT45" s="17">
        <f t="shared" si="11"/>
        <v>0</v>
      </c>
      <c r="AU45" s="17">
        <f t="shared" si="12"/>
        <v>0</v>
      </c>
      <c r="AV45" s="75" t="s">
        <v>160</v>
      </c>
      <c r="AW45" s="17">
        <f t="shared" si="24"/>
        <v>270289</v>
      </c>
      <c r="AX45" s="17">
        <f t="shared" si="35"/>
        <v>89268</v>
      </c>
      <c r="AY45" s="17">
        <f t="shared" si="36"/>
        <v>51483</v>
      </c>
      <c r="AZ45" s="17">
        <f t="shared" si="37"/>
        <v>0</v>
      </c>
      <c r="BA45" s="17">
        <f t="shared" si="38"/>
        <v>51483</v>
      </c>
      <c r="BB45" s="17">
        <f t="shared" si="39"/>
        <v>0</v>
      </c>
      <c r="BC45" s="17">
        <f t="shared" si="40"/>
        <v>0</v>
      </c>
      <c r="BD45" s="17">
        <f t="shared" si="41"/>
        <v>129538</v>
      </c>
      <c r="BE45" s="17">
        <f t="shared" si="42"/>
        <v>0</v>
      </c>
      <c r="BF45" s="75" t="s">
        <v>160</v>
      </c>
      <c r="BG45" s="17">
        <f t="shared" si="23"/>
        <v>0</v>
      </c>
      <c r="BH45" s="17">
        <f t="shared" si="22"/>
        <v>270289</v>
      </c>
    </row>
    <row r="46" spans="1:60" ht="13.5">
      <c r="A46" s="74" t="s">
        <v>201</v>
      </c>
      <c r="B46" s="74" t="s">
        <v>103</v>
      </c>
      <c r="C46" s="101" t="s">
        <v>152</v>
      </c>
      <c r="D46" s="17">
        <f t="shared" si="25"/>
        <v>0</v>
      </c>
      <c r="E46" s="17">
        <f t="shared" si="26"/>
        <v>0</v>
      </c>
      <c r="F46" s="17">
        <f>'廃棄物事業経費（組合）'!AG11</f>
        <v>0</v>
      </c>
      <c r="G46" s="17">
        <f>'廃棄物事業経費（組合）'!AH11</f>
        <v>0</v>
      </c>
      <c r="H46" s="17">
        <f>'廃棄物事業経費（組合）'!AI11</f>
        <v>0</v>
      </c>
      <c r="I46" s="17">
        <f>'廃棄物事業経費（組合）'!AJ11</f>
        <v>0</v>
      </c>
      <c r="J46" s="17" t="str">
        <f>'廃棄物事業経費（組合）'!AK11</f>
        <v>－</v>
      </c>
      <c r="K46" s="17">
        <f t="shared" si="27"/>
        <v>0</v>
      </c>
      <c r="L46" s="17">
        <f>'廃棄物事業経費（組合）'!AM11</f>
        <v>0</v>
      </c>
      <c r="M46" s="75">
        <f t="shared" si="28"/>
        <v>0</v>
      </c>
      <c r="N46" s="17">
        <f>'廃棄物事業経費（組合）'!AO11</f>
        <v>0</v>
      </c>
      <c r="O46" s="17">
        <f>'廃棄物事業経費（組合）'!AP11</f>
        <v>0</v>
      </c>
      <c r="P46" s="17">
        <f>'廃棄物事業経費（組合）'!AQ11</f>
        <v>0</v>
      </c>
      <c r="Q46" s="17">
        <f>'廃棄物事業経費（組合）'!AR11</f>
        <v>0</v>
      </c>
      <c r="R46" s="17">
        <f>'廃棄物事業経費（組合）'!AS11</f>
        <v>0</v>
      </c>
      <c r="S46" s="17">
        <f>'廃棄物事業経費（組合）'!AT11</f>
        <v>0</v>
      </c>
      <c r="T46" s="17" t="str">
        <f>'廃棄物事業経費（組合）'!AU11</f>
        <v>－</v>
      </c>
      <c r="U46" s="17">
        <f>'廃棄物事業経費（組合）'!AV11</f>
        <v>0</v>
      </c>
      <c r="V46" s="17">
        <f t="shared" si="29"/>
        <v>0</v>
      </c>
      <c r="W46" s="17">
        <f t="shared" si="30"/>
        <v>0</v>
      </c>
      <c r="X46" s="17">
        <f t="shared" si="31"/>
        <v>0</v>
      </c>
      <c r="Y46" s="17">
        <f>'廃棄物事業経費（組合）'!AZ11</f>
        <v>0</v>
      </c>
      <c r="Z46" s="17">
        <f>'廃棄物事業経費（組合）'!BA11</f>
        <v>0</v>
      </c>
      <c r="AA46" s="17">
        <f>'廃棄物事業経費（組合）'!BB11</f>
        <v>0</v>
      </c>
      <c r="AB46" s="17">
        <f>'廃棄物事業経費（組合）'!BC11</f>
        <v>0</v>
      </c>
      <c r="AC46" s="17" t="str">
        <f>'廃棄物事業経費（組合）'!BD11</f>
        <v>－</v>
      </c>
      <c r="AD46" s="17">
        <f t="shared" si="32"/>
        <v>144309</v>
      </c>
      <c r="AE46" s="17">
        <f>'廃棄物事業経費（組合）'!BF11</f>
        <v>13454</v>
      </c>
      <c r="AF46" s="75">
        <f t="shared" si="33"/>
        <v>89905</v>
      </c>
      <c r="AG46" s="17">
        <f>'廃棄物事業経費（組合）'!BH11</f>
        <v>0</v>
      </c>
      <c r="AH46" s="17">
        <f>'廃棄物事業経費（組合）'!BI11</f>
        <v>89905</v>
      </c>
      <c r="AI46" s="17">
        <f>'廃棄物事業経費（組合）'!BJ11</f>
        <v>0</v>
      </c>
      <c r="AJ46" s="17">
        <f>'廃棄物事業経費（組合）'!BK11</f>
        <v>0</v>
      </c>
      <c r="AK46" s="17">
        <f>'廃棄物事業経費（組合）'!BL11</f>
        <v>40950</v>
      </c>
      <c r="AL46" s="17">
        <f>'廃棄物事業経費（組合）'!BM11</f>
        <v>0</v>
      </c>
      <c r="AM46" s="17" t="str">
        <f>'廃棄物事業経費（組合）'!BN11</f>
        <v>－</v>
      </c>
      <c r="AN46" s="17">
        <f>'廃棄物事業経費（組合）'!BO11</f>
        <v>0</v>
      </c>
      <c r="AO46" s="17">
        <f t="shared" si="34"/>
        <v>144309</v>
      </c>
      <c r="AP46" s="17">
        <f t="shared" si="43"/>
        <v>0</v>
      </c>
      <c r="AQ46" s="17">
        <f t="shared" si="44"/>
        <v>0</v>
      </c>
      <c r="AR46" s="17">
        <f t="shared" si="45"/>
        <v>0</v>
      </c>
      <c r="AS46" s="17">
        <f t="shared" si="46"/>
        <v>0</v>
      </c>
      <c r="AT46" s="17">
        <f t="shared" si="11"/>
        <v>0</v>
      </c>
      <c r="AU46" s="17">
        <f t="shared" si="12"/>
        <v>0</v>
      </c>
      <c r="AV46" s="75" t="s">
        <v>160</v>
      </c>
      <c r="AW46" s="17">
        <f t="shared" si="24"/>
        <v>144309</v>
      </c>
      <c r="AX46" s="17">
        <f t="shared" si="35"/>
        <v>13454</v>
      </c>
      <c r="AY46" s="17">
        <f t="shared" si="36"/>
        <v>89905</v>
      </c>
      <c r="AZ46" s="17">
        <f t="shared" si="37"/>
        <v>0</v>
      </c>
      <c r="BA46" s="17">
        <f t="shared" si="38"/>
        <v>89905</v>
      </c>
      <c r="BB46" s="17">
        <f t="shared" si="39"/>
        <v>0</v>
      </c>
      <c r="BC46" s="17">
        <f t="shared" si="40"/>
        <v>0</v>
      </c>
      <c r="BD46" s="17">
        <f t="shared" si="41"/>
        <v>40950</v>
      </c>
      <c r="BE46" s="17">
        <f t="shared" si="42"/>
        <v>0</v>
      </c>
      <c r="BF46" s="75" t="s">
        <v>160</v>
      </c>
      <c r="BG46" s="17">
        <f t="shared" si="23"/>
        <v>0</v>
      </c>
      <c r="BH46" s="17">
        <f t="shared" si="22"/>
        <v>144309</v>
      </c>
    </row>
    <row r="47" spans="1:60" ht="13.5">
      <c r="A47" s="74" t="s">
        <v>201</v>
      </c>
      <c r="B47" s="74" t="s">
        <v>105</v>
      </c>
      <c r="C47" s="101" t="s">
        <v>186</v>
      </c>
      <c r="D47" s="17">
        <f t="shared" si="25"/>
        <v>7</v>
      </c>
      <c r="E47" s="17">
        <f t="shared" si="26"/>
        <v>0</v>
      </c>
      <c r="F47" s="17">
        <f>'廃棄物事業経費（組合）'!AG12</f>
        <v>0</v>
      </c>
      <c r="G47" s="17">
        <f>'廃棄物事業経費（組合）'!AH12</f>
        <v>0</v>
      </c>
      <c r="H47" s="17">
        <f>'廃棄物事業経費（組合）'!AI12</f>
        <v>0</v>
      </c>
      <c r="I47" s="17">
        <f>'廃棄物事業経費（組合）'!AJ12</f>
        <v>7</v>
      </c>
      <c r="J47" s="17" t="str">
        <f>'廃棄物事業経費（組合）'!AK12</f>
        <v>－</v>
      </c>
      <c r="K47" s="17">
        <f t="shared" si="27"/>
        <v>582194</v>
      </c>
      <c r="L47" s="17">
        <f>'廃棄物事業経費（組合）'!AM12</f>
        <v>31230</v>
      </c>
      <c r="M47" s="75">
        <f t="shared" si="28"/>
        <v>406004</v>
      </c>
      <c r="N47" s="17">
        <f>'廃棄物事業経費（組合）'!AO12</f>
        <v>0</v>
      </c>
      <c r="O47" s="17">
        <f>'廃棄物事業経費（組合）'!AP12</f>
        <v>396858</v>
      </c>
      <c r="P47" s="17">
        <f>'廃棄物事業経費（組合）'!AQ12</f>
        <v>9146</v>
      </c>
      <c r="Q47" s="17">
        <f>'廃棄物事業経費（組合）'!AR12</f>
        <v>0</v>
      </c>
      <c r="R47" s="17">
        <f>'廃棄物事業経費（組合）'!AS12</f>
        <v>144960</v>
      </c>
      <c r="S47" s="17">
        <f>'廃棄物事業経費（組合）'!AT12</f>
        <v>0</v>
      </c>
      <c r="T47" s="17" t="str">
        <f>'廃棄物事業経費（組合）'!AU12</f>
        <v>－</v>
      </c>
      <c r="U47" s="17">
        <f>'廃棄物事業経費（組合）'!AV12</f>
        <v>0</v>
      </c>
      <c r="V47" s="17">
        <f t="shared" si="29"/>
        <v>582201</v>
      </c>
      <c r="W47" s="17">
        <f t="shared" si="30"/>
        <v>0</v>
      </c>
      <c r="X47" s="17">
        <f t="shared" si="31"/>
        <v>0</v>
      </c>
      <c r="Y47" s="17">
        <f>'廃棄物事業経費（組合）'!AZ12</f>
        <v>0</v>
      </c>
      <c r="Z47" s="17">
        <f>'廃棄物事業経費（組合）'!BA12</f>
        <v>0</v>
      </c>
      <c r="AA47" s="17">
        <f>'廃棄物事業経費（組合）'!BB12</f>
        <v>0</v>
      </c>
      <c r="AB47" s="17">
        <f>'廃棄物事業経費（組合）'!BC12</f>
        <v>0</v>
      </c>
      <c r="AC47" s="17" t="str">
        <f>'廃棄物事業経費（組合）'!BD12</f>
        <v>－</v>
      </c>
      <c r="AD47" s="17">
        <f t="shared" si="32"/>
        <v>0</v>
      </c>
      <c r="AE47" s="17">
        <f>'廃棄物事業経費（組合）'!BF12</f>
        <v>0</v>
      </c>
      <c r="AF47" s="75">
        <f t="shared" si="33"/>
        <v>0</v>
      </c>
      <c r="AG47" s="17">
        <f>'廃棄物事業経費（組合）'!BH12</f>
        <v>0</v>
      </c>
      <c r="AH47" s="17">
        <f>'廃棄物事業経費（組合）'!BI12</f>
        <v>0</v>
      </c>
      <c r="AI47" s="17">
        <f>'廃棄物事業経費（組合）'!BJ12</f>
        <v>0</v>
      </c>
      <c r="AJ47" s="17">
        <f>'廃棄物事業経費（組合）'!BK12</f>
        <v>0</v>
      </c>
      <c r="AK47" s="17">
        <f>'廃棄物事業経費（組合）'!BL12</f>
        <v>0</v>
      </c>
      <c r="AL47" s="17">
        <f>'廃棄物事業経費（組合）'!BM12</f>
        <v>0</v>
      </c>
      <c r="AM47" s="17" t="str">
        <f>'廃棄物事業経費（組合）'!BN12</f>
        <v>－</v>
      </c>
      <c r="AN47" s="17">
        <f>'廃棄物事業経費（組合）'!BO12</f>
        <v>0</v>
      </c>
      <c r="AO47" s="17">
        <f t="shared" si="34"/>
        <v>0</v>
      </c>
      <c r="AP47" s="17">
        <f t="shared" si="43"/>
        <v>7</v>
      </c>
      <c r="AQ47" s="17">
        <f t="shared" si="44"/>
        <v>0</v>
      </c>
      <c r="AR47" s="17">
        <f t="shared" si="45"/>
        <v>0</v>
      </c>
      <c r="AS47" s="17">
        <f t="shared" si="46"/>
        <v>0</v>
      </c>
      <c r="AT47" s="17">
        <f t="shared" si="11"/>
        <v>0</v>
      </c>
      <c r="AU47" s="17">
        <f t="shared" si="12"/>
        <v>7</v>
      </c>
      <c r="AV47" s="75" t="s">
        <v>160</v>
      </c>
      <c r="AW47" s="17">
        <f t="shared" si="24"/>
        <v>582194</v>
      </c>
      <c r="AX47" s="17">
        <f t="shared" si="35"/>
        <v>31230</v>
      </c>
      <c r="AY47" s="17">
        <f t="shared" si="36"/>
        <v>406004</v>
      </c>
      <c r="AZ47" s="17">
        <f t="shared" si="37"/>
        <v>0</v>
      </c>
      <c r="BA47" s="17">
        <f t="shared" si="38"/>
        <v>396858</v>
      </c>
      <c r="BB47" s="17">
        <f t="shared" si="39"/>
        <v>9146</v>
      </c>
      <c r="BC47" s="17">
        <f t="shared" si="40"/>
        <v>0</v>
      </c>
      <c r="BD47" s="17">
        <f t="shared" si="41"/>
        <v>144960</v>
      </c>
      <c r="BE47" s="17">
        <f t="shared" si="42"/>
        <v>0</v>
      </c>
      <c r="BF47" s="75" t="s">
        <v>160</v>
      </c>
      <c r="BG47" s="17">
        <f t="shared" si="23"/>
        <v>0</v>
      </c>
      <c r="BH47" s="17">
        <f t="shared" si="22"/>
        <v>582201</v>
      </c>
    </row>
    <row r="48" spans="1:60" ht="13.5">
      <c r="A48" s="74" t="s">
        <v>201</v>
      </c>
      <c r="B48" s="74" t="s">
        <v>106</v>
      </c>
      <c r="C48" s="101" t="s">
        <v>107</v>
      </c>
      <c r="D48" s="17">
        <f t="shared" si="25"/>
        <v>0</v>
      </c>
      <c r="E48" s="17">
        <f t="shared" si="26"/>
        <v>0</v>
      </c>
      <c r="F48" s="17">
        <f>'廃棄物事業経費（組合）'!AG13</f>
        <v>0</v>
      </c>
      <c r="G48" s="17">
        <f>'廃棄物事業経費（組合）'!AH13</f>
        <v>0</v>
      </c>
      <c r="H48" s="17">
        <f>'廃棄物事業経費（組合）'!AI13</f>
        <v>0</v>
      </c>
      <c r="I48" s="17">
        <f>'廃棄物事業経費（組合）'!AJ13</f>
        <v>0</v>
      </c>
      <c r="J48" s="17" t="str">
        <f>'廃棄物事業経費（組合）'!AK13</f>
        <v>－</v>
      </c>
      <c r="K48" s="17">
        <f t="shared" si="27"/>
        <v>182895</v>
      </c>
      <c r="L48" s="17">
        <f>'廃棄物事業経費（組合）'!AM13</f>
        <v>87223</v>
      </c>
      <c r="M48" s="75">
        <f t="shared" si="28"/>
        <v>95672</v>
      </c>
      <c r="N48" s="17">
        <f>'廃棄物事業経費（組合）'!AO13</f>
        <v>0</v>
      </c>
      <c r="O48" s="17">
        <f>'廃棄物事業経費（組合）'!AP13</f>
        <v>95672</v>
      </c>
      <c r="P48" s="17">
        <f>'廃棄物事業経費（組合）'!AQ13</f>
        <v>0</v>
      </c>
      <c r="Q48" s="17">
        <f>'廃棄物事業経費（組合）'!AR13</f>
        <v>0</v>
      </c>
      <c r="R48" s="17">
        <f>'廃棄物事業経費（組合）'!AS13</f>
        <v>0</v>
      </c>
      <c r="S48" s="17">
        <f>'廃棄物事業経費（組合）'!AT13</f>
        <v>0</v>
      </c>
      <c r="T48" s="17" t="str">
        <f>'廃棄物事業経費（組合）'!AU13</f>
        <v>－</v>
      </c>
      <c r="U48" s="17">
        <f>'廃棄物事業経費（組合）'!AV13</f>
        <v>0</v>
      </c>
      <c r="V48" s="17">
        <f t="shared" si="29"/>
        <v>182895</v>
      </c>
      <c r="W48" s="17">
        <f t="shared" si="30"/>
        <v>0</v>
      </c>
      <c r="X48" s="17">
        <f t="shared" si="31"/>
        <v>0</v>
      </c>
      <c r="Y48" s="17">
        <f>'廃棄物事業経費（組合）'!AZ13</f>
        <v>0</v>
      </c>
      <c r="Z48" s="17">
        <f>'廃棄物事業経費（組合）'!BA13</f>
        <v>0</v>
      </c>
      <c r="AA48" s="17">
        <f>'廃棄物事業経費（組合）'!BB13</f>
        <v>0</v>
      </c>
      <c r="AB48" s="17">
        <f>'廃棄物事業経費（組合）'!BC13</f>
        <v>0</v>
      </c>
      <c r="AC48" s="17" t="str">
        <f>'廃棄物事業経費（組合）'!BD13</f>
        <v>－</v>
      </c>
      <c r="AD48" s="17">
        <f t="shared" si="32"/>
        <v>0</v>
      </c>
      <c r="AE48" s="17">
        <f>'廃棄物事業経費（組合）'!BF13</f>
        <v>0</v>
      </c>
      <c r="AF48" s="75">
        <f t="shared" si="33"/>
        <v>0</v>
      </c>
      <c r="AG48" s="17">
        <f>'廃棄物事業経費（組合）'!BH13</f>
        <v>0</v>
      </c>
      <c r="AH48" s="17">
        <f>'廃棄物事業経費（組合）'!BI13</f>
        <v>0</v>
      </c>
      <c r="AI48" s="17">
        <f>'廃棄物事業経費（組合）'!BJ13</f>
        <v>0</v>
      </c>
      <c r="AJ48" s="17">
        <f>'廃棄物事業経費（組合）'!BK13</f>
        <v>0</v>
      </c>
      <c r="AK48" s="17">
        <f>'廃棄物事業経費（組合）'!BL13</f>
        <v>0</v>
      </c>
      <c r="AL48" s="17">
        <f>'廃棄物事業経費（組合）'!BM13</f>
        <v>0</v>
      </c>
      <c r="AM48" s="17" t="str">
        <f>'廃棄物事業経費（組合）'!BN13</f>
        <v>－</v>
      </c>
      <c r="AN48" s="17">
        <f>'廃棄物事業経費（組合）'!BO13</f>
        <v>0</v>
      </c>
      <c r="AO48" s="17">
        <f t="shared" si="34"/>
        <v>0</v>
      </c>
      <c r="AP48" s="17">
        <f t="shared" si="43"/>
        <v>0</v>
      </c>
      <c r="AQ48" s="17">
        <f t="shared" si="44"/>
        <v>0</v>
      </c>
      <c r="AR48" s="17">
        <f t="shared" si="45"/>
        <v>0</v>
      </c>
      <c r="AS48" s="17">
        <f t="shared" si="46"/>
        <v>0</v>
      </c>
      <c r="AT48" s="17">
        <f t="shared" si="11"/>
        <v>0</v>
      </c>
      <c r="AU48" s="17">
        <f t="shared" si="12"/>
        <v>0</v>
      </c>
      <c r="AV48" s="75" t="s">
        <v>160</v>
      </c>
      <c r="AW48" s="17">
        <f t="shared" si="24"/>
        <v>182895</v>
      </c>
      <c r="AX48" s="17">
        <f t="shared" si="35"/>
        <v>87223</v>
      </c>
      <c r="AY48" s="17">
        <f t="shared" si="36"/>
        <v>95672</v>
      </c>
      <c r="AZ48" s="17">
        <f t="shared" si="37"/>
        <v>0</v>
      </c>
      <c r="BA48" s="17">
        <f t="shared" si="38"/>
        <v>95672</v>
      </c>
      <c r="BB48" s="17">
        <f t="shared" si="39"/>
        <v>0</v>
      </c>
      <c r="BC48" s="17">
        <f t="shared" si="40"/>
        <v>0</v>
      </c>
      <c r="BD48" s="17">
        <f t="shared" si="41"/>
        <v>0</v>
      </c>
      <c r="BE48" s="17">
        <f t="shared" si="42"/>
        <v>0</v>
      </c>
      <c r="BF48" s="75" t="s">
        <v>160</v>
      </c>
      <c r="BG48" s="17">
        <f t="shared" si="23"/>
        <v>0</v>
      </c>
      <c r="BH48" s="17">
        <f t="shared" si="22"/>
        <v>182895</v>
      </c>
    </row>
    <row r="49" spans="1:60" ht="13.5">
      <c r="A49" s="74" t="s">
        <v>201</v>
      </c>
      <c r="B49" s="74" t="s">
        <v>108</v>
      </c>
      <c r="C49" s="101" t="s">
        <v>109</v>
      </c>
      <c r="D49" s="17">
        <f t="shared" si="25"/>
        <v>65022</v>
      </c>
      <c r="E49" s="17">
        <f t="shared" si="26"/>
        <v>56937</v>
      </c>
      <c r="F49" s="17">
        <f>'廃棄物事業経費（組合）'!AG14</f>
        <v>0</v>
      </c>
      <c r="G49" s="17">
        <f>'廃棄物事業経費（組合）'!AH14</f>
        <v>56937</v>
      </c>
      <c r="H49" s="17">
        <f>'廃棄物事業経費（組合）'!AI14</f>
        <v>0</v>
      </c>
      <c r="I49" s="17">
        <f>'廃棄物事業経費（組合）'!AJ14</f>
        <v>8085</v>
      </c>
      <c r="J49" s="17" t="str">
        <f>'廃棄物事業経費（組合）'!AK14</f>
        <v>－</v>
      </c>
      <c r="K49" s="17">
        <f t="shared" si="27"/>
        <v>1115433</v>
      </c>
      <c r="L49" s="17">
        <f>'廃棄物事業経費（組合）'!AM14</f>
        <v>211785</v>
      </c>
      <c r="M49" s="75">
        <f t="shared" si="28"/>
        <v>584203</v>
      </c>
      <c r="N49" s="17">
        <f>'廃棄物事業経費（組合）'!AO14</f>
        <v>0</v>
      </c>
      <c r="O49" s="17">
        <f>'廃棄物事業経費（組合）'!AP14</f>
        <v>541957</v>
      </c>
      <c r="P49" s="17">
        <f>'廃棄物事業経費（組合）'!AQ14</f>
        <v>42246</v>
      </c>
      <c r="Q49" s="17">
        <f>'廃棄物事業経費（組合）'!AR14</f>
        <v>0</v>
      </c>
      <c r="R49" s="17">
        <f>'廃棄物事業経費（組合）'!AS14</f>
        <v>319445</v>
      </c>
      <c r="S49" s="17">
        <f>'廃棄物事業経費（組合）'!AT14</f>
        <v>0</v>
      </c>
      <c r="T49" s="17" t="str">
        <f>'廃棄物事業経費（組合）'!AU14</f>
        <v>－</v>
      </c>
      <c r="U49" s="17">
        <f>'廃棄物事業経費（組合）'!AV14</f>
        <v>0</v>
      </c>
      <c r="V49" s="17">
        <f t="shared" si="29"/>
        <v>1180455</v>
      </c>
      <c r="W49" s="17">
        <f t="shared" si="30"/>
        <v>0</v>
      </c>
      <c r="X49" s="17">
        <f t="shared" si="31"/>
        <v>0</v>
      </c>
      <c r="Y49" s="17">
        <f>'廃棄物事業経費（組合）'!AZ14</f>
        <v>0</v>
      </c>
      <c r="Z49" s="17">
        <f>'廃棄物事業経費（組合）'!BA14</f>
        <v>0</v>
      </c>
      <c r="AA49" s="17">
        <f>'廃棄物事業経費（組合）'!BB14</f>
        <v>0</v>
      </c>
      <c r="AB49" s="17">
        <f>'廃棄物事業経費（組合）'!BC14</f>
        <v>0</v>
      </c>
      <c r="AC49" s="17" t="str">
        <f>'廃棄物事業経費（組合）'!BD14</f>
        <v>－</v>
      </c>
      <c r="AD49" s="17">
        <f t="shared" si="32"/>
        <v>495471</v>
      </c>
      <c r="AE49" s="17">
        <f>'廃棄物事業経費（組合）'!BF14</f>
        <v>83759</v>
      </c>
      <c r="AF49" s="75">
        <f t="shared" si="33"/>
        <v>351121</v>
      </c>
      <c r="AG49" s="17">
        <f>'廃棄物事業経費（組合）'!BH14</f>
        <v>0</v>
      </c>
      <c r="AH49" s="17">
        <f>'廃棄物事業経費（組合）'!BI14</f>
        <v>351121</v>
      </c>
      <c r="AI49" s="17">
        <f>'廃棄物事業経費（組合）'!BJ14</f>
        <v>0</v>
      </c>
      <c r="AJ49" s="17">
        <f>'廃棄物事業経費（組合）'!BK14</f>
        <v>0</v>
      </c>
      <c r="AK49" s="17">
        <f>'廃棄物事業経費（組合）'!BL14</f>
        <v>60591</v>
      </c>
      <c r="AL49" s="17">
        <f>'廃棄物事業経費（組合）'!BM14</f>
        <v>0</v>
      </c>
      <c r="AM49" s="17" t="str">
        <f>'廃棄物事業経費（組合）'!BN14</f>
        <v>－</v>
      </c>
      <c r="AN49" s="17">
        <f>'廃棄物事業経費（組合）'!BO14</f>
        <v>0</v>
      </c>
      <c r="AO49" s="17">
        <f t="shared" si="34"/>
        <v>495471</v>
      </c>
      <c r="AP49" s="17">
        <f t="shared" si="43"/>
        <v>65022</v>
      </c>
      <c r="AQ49" s="17">
        <f t="shared" si="44"/>
        <v>56937</v>
      </c>
      <c r="AR49" s="17">
        <f t="shared" si="45"/>
        <v>0</v>
      </c>
      <c r="AS49" s="17">
        <f t="shared" si="46"/>
        <v>56937</v>
      </c>
      <c r="AT49" s="17">
        <f t="shared" si="11"/>
        <v>0</v>
      </c>
      <c r="AU49" s="17">
        <f t="shared" si="12"/>
        <v>8085</v>
      </c>
      <c r="AV49" s="75" t="s">
        <v>160</v>
      </c>
      <c r="AW49" s="17">
        <f t="shared" si="24"/>
        <v>1610904</v>
      </c>
      <c r="AX49" s="17">
        <f t="shared" si="35"/>
        <v>295544</v>
      </c>
      <c r="AY49" s="17">
        <f t="shared" si="36"/>
        <v>935324</v>
      </c>
      <c r="AZ49" s="17">
        <f t="shared" si="37"/>
        <v>0</v>
      </c>
      <c r="BA49" s="17">
        <f t="shared" si="38"/>
        <v>893078</v>
      </c>
      <c r="BB49" s="17">
        <f t="shared" si="39"/>
        <v>42246</v>
      </c>
      <c r="BC49" s="17">
        <f t="shared" si="40"/>
        <v>0</v>
      </c>
      <c r="BD49" s="17">
        <f t="shared" si="41"/>
        <v>380036</v>
      </c>
      <c r="BE49" s="17">
        <f t="shared" si="42"/>
        <v>0</v>
      </c>
      <c r="BF49" s="75" t="s">
        <v>160</v>
      </c>
      <c r="BG49" s="17">
        <f t="shared" si="23"/>
        <v>0</v>
      </c>
      <c r="BH49" s="17">
        <f t="shared" si="22"/>
        <v>1675926</v>
      </c>
    </row>
    <row r="50" spans="1:60" ht="13.5">
      <c r="A50" s="74" t="s">
        <v>201</v>
      </c>
      <c r="B50" s="74" t="s">
        <v>110</v>
      </c>
      <c r="C50" s="101" t="s">
        <v>111</v>
      </c>
      <c r="D50" s="17">
        <f t="shared" si="25"/>
        <v>0</v>
      </c>
      <c r="E50" s="17">
        <f t="shared" si="26"/>
        <v>0</v>
      </c>
      <c r="F50" s="17">
        <f>'廃棄物事業経費（組合）'!AG15</f>
        <v>0</v>
      </c>
      <c r="G50" s="17">
        <f>'廃棄物事業経費（組合）'!AH15</f>
        <v>0</v>
      </c>
      <c r="H50" s="17">
        <f>'廃棄物事業経費（組合）'!AI15</f>
        <v>0</v>
      </c>
      <c r="I50" s="17">
        <f>'廃棄物事業経費（組合）'!AJ15</f>
        <v>0</v>
      </c>
      <c r="J50" s="17" t="str">
        <f>'廃棄物事業経費（組合）'!AK15</f>
        <v>－</v>
      </c>
      <c r="K50" s="17">
        <f t="shared" si="27"/>
        <v>221701</v>
      </c>
      <c r="L50" s="17">
        <f>'廃棄物事業経費（組合）'!AM15</f>
        <v>2110</v>
      </c>
      <c r="M50" s="75">
        <f t="shared" si="28"/>
        <v>180758</v>
      </c>
      <c r="N50" s="17">
        <f>'廃棄物事業経費（組合）'!AO15</f>
        <v>0</v>
      </c>
      <c r="O50" s="17">
        <f>'廃棄物事業経費（組合）'!AP15</f>
        <v>180758</v>
      </c>
      <c r="P50" s="17">
        <f>'廃棄物事業経費（組合）'!AQ15</f>
        <v>0</v>
      </c>
      <c r="Q50" s="17">
        <f>'廃棄物事業経費（組合）'!AR15</f>
        <v>0</v>
      </c>
      <c r="R50" s="17">
        <f>'廃棄物事業経費（組合）'!AS15</f>
        <v>38833</v>
      </c>
      <c r="S50" s="17">
        <f>'廃棄物事業経費（組合）'!AT15</f>
        <v>0</v>
      </c>
      <c r="T50" s="17" t="str">
        <f>'廃棄物事業経費（組合）'!AU15</f>
        <v>－</v>
      </c>
      <c r="U50" s="17">
        <f>'廃棄物事業経費（組合）'!AV15</f>
        <v>0</v>
      </c>
      <c r="V50" s="17">
        <f t="shared" si="29"/>
        <v>221701</v>
      </c>
      <c r="W50" s="17">
        <f t="shared" si="30"/>
        <v>0</v>
      </c>
      <c r="X50" s="17">
        <f t="shared" si="31"/>
        <v>0</v>
      </c>
      <c r="Y50" s="17">
        <f>'廃棄物事業経費（組合）'!AZ15</f>
        <v>0</v>
      </c>
      <c r="Z50" s="17">
        <f>'廃棄物事業経費（組合）'!BA15</f>
        <v>0</v>
      </c>
      <c r="AA50" s="17">
        <f>'廃棄物事業経費（組合）'!BB15</f>
        <v>0</v>
      </c>
      <c r="AB50" s="17">
        <f>'廃棄物事業経費（組合）'!BC15</f>
        <v>0</v>
      </c>
      <c r="AC50" s="17" t="str">
        <f>'廃棄物事業経費（組合）'!BD15</f>
        <v>－</v>
      </c>
      <c r="AD50" s="17">
        <f t="shared" si="32"/>
        <v>136463</v>
      </c>
      <c r="AE50" s="17">
        <f>'廃棄物事業経費（組合）'!BF15</f>
        <v>0</v>
      </c>
      <c r="AF50" s="75">
        <f t="shared" si="33"/>
        <v>101183</v>
      </c>
      <c r="AG50" s="17">
        <f>'廃棄物事業経費（組合）'!BH15</f>
        <v>0</v>
      </c>
      <c r="AH50" s="17">
        <f>'廃棄物事業経費（組合）'!BI15</f>
        <v>101183</v>
      </c>
      <c r="AI50" s="17">
        <f>'廃棄物事業経費（組合）'!BJ15</f>
        <v>0</v>
      </c>
      <c r="AJ50" s="17">
        <f>'廃棄物事業経費（組合）'!BK15</f>
        <v>0</v>
      </c>
      <c r="AK50" s="17">
        <f>'廃棄物事業経費（組合）'!BL15</f>
        <v>35280</v>
      </c>
      <c r="AL50" s="17">
        <f>'廃棄物事業経費（組合）'!BM15</f>
        <v>0</v>
      </c>
      <c r="AM50" s="17" t="str">
        <f>'廃棄物事業経費（組合）'!BN15</f>
        <v>－</v>
      </c>
      <c r="AN50" s="17">
        <f>'廃棄物事業経費（組合）'!BO15</f>
        <v>0</v>
      </c>
      <c r="AO50" s="17">
        <f t="shared" si="34"/>
        <v>136463</v>
      </c>
      <c r="AP50" s="17">
        <f t="shared" si="43"/>
        <v>0</v>
      </c>
      <c r="AQ50" s="17">
        <f t="shared" si="44"/>
        <v>0</v>
      </c>
      <c r="AR50" s="17">
        <f t="shared" si="45"/>
        <v>0</v>
      </c>
      <c r="AS50" s="17">
        <f t="shared" si="46"/>
        <v>0</v>
      </c>
      <c r="AT50" s="17">
        <f t="shared" si="11"/>
        <v>0</v>
      </c>
      <c r="AU50" s="17">
        <f t="shared" si="12"/>
        <v>0</v>
      </c>
      <c r="AV50" s="75" t="s">
        <v>160</v>
      </c>
      <c r="AW50" s="17">
        <f t="shared" si="24"/>
        <v>358164</v>
      </c>
      <c r="AX50" s="17">
        <f t="shared" si="35"/>
        <v>2110</v>
      </c>
      <c r="AY50" s="17">
        <f t="shared" si="36"/>
        <v>281941</v>
      </c>
      <c r="AZ50" s="17">
        <f t="shared" si="37"/>
        <v>0</v>
      </c>
      <c r="BA50" s="17">
        <f t="shared" si="38"/>
        <v>281941</v>
      </c>
      <c r="BB50" s="17">
        <f t="shared" si="39"/>
        <v>0</v>
      </c>
      <c r="BC50" s="17">
        <f t="shared" si="40"/>
        <v>0</v>
      </c>
      <c r="BD50" s="17">
        <f t="shared" si="41"/>
        <v>74113</v>
      </c>
      <c r="BE50" s="17">
        <f t="shared" si="42"/>
        <v>0</v>
      </c>
      <c r="BF50" s="75" t="s">
        <v>160</v>
      </c>
      <c r="BG50" s="17">
        <f t="shared" si="23"/>
        <v>0</v>
      </c>
      <c r="BH50" s="17">
        <f t="shared" si="22"/>
        <v>358164</v>
      </c>
    </row>
    <row r="51" spans="1:60" ht="13.5">
      <c r="A51" s="74" t="s">
        <v>201</v>
      </c>
      <c r="B51" s="74" t="s">
        <v>112</v>
      </c>
      <c r="C51" s="101" t="s">
        <v>187</v>
      </c>
      <c r="D51" s="17">
        <f t="shared" si="25"/>
        <v>151404</v>
      </c>
      <c r="E51" s="17">
        <f t="shared" si="26"/>
        <v>151404</v>
      </c>
      <c r="F51" s="17">
        <f>'廃棄物事業経費（組合）'!AG16</f>
        <v>133709</v>
      </c>
      <c r="G51" s="17">
        <f>'廃棄物事業経費（組合）'!AH16</f>
        <v>17695</v>
      </c>
      <c r="H51" s="17">
        <f>'廃棄物事業経費（組合）'!AI16</f>
        <v>0</v>
      </c>
      <c r="I51" s="17">
        <f>'廃棄物事業経費（組合）'!AJ16</f>
        <v>0</v>
      </c>
      <c r="J51" s="17" t="str">
        <f>'廃棄物事業経費（組合）'!AK16</f>
        <v>－</v>
      </c>
      <c r="K51" s="17">
        <f t="shared" si="27"/>
        <v>2272412</v>
      </c>
      <c r="L51" s="17">
        <f>'廃棄物事業経費（組合）'!AM16</f>
        <v>516890</v>
      </c>
      <c r="M51" s="75">
        <f t="shared" si="28"/>
        <v>393827</v>
      </c>
      <c r="N51" s="17">
        <f>'廃棄物事業経費（組合）'!AO16</f>
        <v>0</v>
      </c>
      <c r="O51" s="17">
        <f>'廃棄物事業経費（組合）'!AP16</f>
        <v>383967</v>
      </c>
      <c r="P51" s="17">
        <f>'廃棄物事業経費（組合）'!AQ16</f>
        <v>9860</v>
      </c>
      <c r="Q51" s="17">
        <f>'廃棄物事業経費（組合）'!AR16</f>
        <v>0</v>
      </c>
      <c r="R51" s="17">
        <f>'廃棄物事業経費（組合）'!AS16</f>
        <v>1318570</v>
      </c>
      <c r="S51" s="17">
        <f>'廃棄物事業経費（組合）'!AT16</f>
        <v>43125</v>
      </c>
      <c r="T51" s="17" t="str">
        <f>'廃棄物事業経費（組合）'!AU16</f>
        <v>－</v>
      </c>
      <c r="U51" s="17">
        <f>'廃棄物事業経費（組合）'!AV16</f>
        <v>0</v>
      </c>
      <c r="V51" s="17">
        <f t="shared" si="29"/>
        <v>2423816</v>
      </c>
      <c r="W51" s="17">
        <f t="shared" si="30"/>
        <v>40988</v>
      </c>
      <c r="X51" s="17">
        <f t="shared" si="31"/>
        <v>40988</v>
      </c>
      <c r="Y51" s="17">
        <f>'廃棄物事業経費（組合）'!AZ16</f>
        <v>0</v>
      </c>
      <c r="Z51" s="17">
        <f>'廃棄物事業経費（組合）'!BA16</f>
        <v>40988</v>
      </c>
      <c r="AA51" s="17">
        <f>'廃棄物事業経費（組合）'!BB16</f>
        <v>0</v>
      </c>
      <c r="AB51" s="17">
        <f>'廃棄物事業経費（組合）'!BC16</f>
        <v>0</v>
      </c>
      <c r="AC51" s="17" t="str">
        <f>'廃棄物事業経費（組合）'!BD16</f>
        <v>－</v>
      </c>
      <c r="AD51" s="17">
        <f t="shared" si="32"/>
        <v>598966</v>
      </c>
      <c r="AE51" s="17">
        <f>'廃棄物事業経費（組合）'!BF16</f>
        <v>164468</v>
      </c>
      <c r="AF51" s="75">
        <f t="shared" si="33"/>
        <v>339515</v>
      </c>
      <c r="AG51" s="17">
        <f>'廃棄物事業経費（組合）'!BH16</f>
        <v>128786</v>
      </c>
      <c r="AH51" s="17">
        <f>'廃棄物事業経費（組合）'!BI16</f>
        <v>65097</v>
      </c>
      <c r="AI51" s="17">
        <f>'廃棄物事業経費（組合）'!BJ16</f>
        <v>145632</v>
      </c>
      <c r="AJ51" s="17">
        <f>'廃棄物事業経費（組合）'!BK16</f>
        <v>0</v>
      </c>
      <c r="AK51" s="17">
        <f>'廃棄物事業経費（組合）'!BL16</f>
        <v>94983</v>
      </c>
      <c r="AL51" s="17">
        <f>'廃棄物事業経費（組合）'!BM16</f>
        <v>0</v>
      </c>
      <c r="AM51" s="17" t="str">
        <f>'廃棄物事業経費（組合）'!BN16</f>
        <v>－</v>
      </c>
      <c r="AN51" s="17">
        <f>'廃棄物事業経費（組合）'!BO16</f>
        <v>0</v>
      </c>
      <c r="AO51" s="17">
        <f t="shared" si="34"/>
        <v>639954</v>
      </c>
      <c r="AP51" s="17">
        <f t="shared" si="43"/>
        <v>192392</v>
      </c>
      <c r="AQ51" s="17">
        <f t="shared" si="44"/>
        <v>192392</v>
      </c>
      <c r="AR51" s="17">
        <f t="shared" si="45"/>
        <v>133709</v>
      </c>
      <c r="AS51" s="17">
        <f t="shared" si="46"/>
        <v>58683</v>
      </c>
      <c r="AT51" s="17">
        <f t="shared" si="11"/>
        <v>0</v>
      </c>
      <c r="AU51" s="17">
        <f t="shared" si="12"/>
        <v>0</v>
      </c>
      <c r="AV51" s="75" t="s">
        <v>160</v>
      </c>
      <c r="AW51" s="17">
        <f t="shared" si="24"/>
        <v>2871378</v>
      </c>
      <c r="AX51" s="17">
        <f t="shared" si="35"/>
        <v>681358</v>
      </c>
      <c r="AY51" s="17">
        <f t="shared" si="36"/>
        <v>733342</v>
      </c>
      <c r="AZ51" s="17">
        <f t="shared" si="37"/>
        <v>128786</v>
      </c>
      <c r="BA51" s="17">
        <f t="shared" si="38"/>
        <v>449064</v>
      </c>
      <c r="BB51" s="17">
        <f t="shared" si="39"/>
        <v>155492</v>
      </c>
      <c r="BC51" s="17">
        <f t="shared" si="40"/>
        <v>0</v>
      </c>
      <c r="BD51" s="17">
        <f t="shared" si="41"/>
        <v>1413553</v>
      </c>
      <c r="BE51" s="17">
        <f t="shared" si="42"/>
        <v>43125</v>
      </c>
      <c r="BF51" s="75" t="s">
        <v>160</v>
      </c>
      <c r="BG51" s="17">
        <f t="shared" si="23"/>
        <v>0</v>
      </c>
      <c r="BH51" s="17">
        <f t="shared" si="22"/>
        <v>3063770</v>
      </c>
    </row>
    <row r="52" spans="1:60" ht="13.5">
      <c r="A52" s="74" t="s">
        <v>201</v>
      </c>
      <c r="B52" s="74" t="s">
        <v>113</v>
      </c>
      <c r="C52" s="101" t="s">
        <v>114</v>
      </c>
      <c r="D52" s="17">
        <f t="shared" si="25"/>
        <v>0</v>
      </c>
      <c r="E52" s="17">
        <f t="shared" si="26"/>
        <v>0</v>
      </c>
      <c r="F52" s="17">
        <f>'廃棄物事業経費（組合）'!AG17</f>
        <v>0</v>
      </c>
      <c r="G52" s="17">
        <f>'廃棄物事業経費（組合）'!AH17</f>
        <v>0</v>
      </c>
      <c r="H52" s="17">
        <f>'廃棄物事業経費（組合）'!AI17</f>
        <v>0</v>
      </c>
      <c r="I52" s="17">
        <f>'廃棄物事業経費（組合）'!AJ17</f>
        <v>0</v>
      </c>
      <c r="J52" s="17" t="str">
        <f>'廃棄物事業経費（組合）'!AK17</f>
        <v>－</v>
      </c>
      <c r="K52" s="17">
        <f t="shared" si="27"/>
        <v>1005764</v>
      </c>
      <c r="L52" s="17">
        <f>'廃棄物事業経費（組合）'!AM17</f>
        <v>76551</v>
      </c>
      <c r="M52" s="75">
        <f t="shared" si="28"/>
        <v>438133</v>
      </c>
      <c r="N52" s="17">
        <f>'廃棄物事業経費（組合）'!AO17</f>
        <v>4151</v>
      </c>
      <c r="O52" s="17">
        <f>'廃棄物事業経費（組合）'!AP17</f>
        <v>433982</v>
      </c>
      <c r="P52" s="17">
        <f>'廃棄物事業経費（組合）'!AQ17</f>
        <v>0</v>
      </c>
      <c r="Q52" s="17">
        <f>'廃棄物事業経費（組合）'!AR17</f>
        <v>0</v>
      </c>
      <c r="R52" s="17">
        <f>'廃棄物事業経費（組合）'!AS17</f>
        <v>491080</v>
      </c>
      <c r="S52" s="17">
        <f>'廃棄物事業経費（組合）'!AT17</f>
        <v>0</v>
      </c>
      <c r="T52" s="17" t="str">
        <f>'廃棄物事業経費（組合）'!AU17</f>
        <v>－</v>
      </c>
      <c r="U52" s="17">
        <f>'廃棄物事業経費（組合）'!AV17</f>
        <v>122942</v>
      </c>
      <c r="V52" s="17">
        <f t="shared" si="29"/>
        <v>1128706</v>
      </c>
      <c r="W52" s="17">
        <f t="shared" si="30"/>
        <v>0</v>
      </c>
      <c r="X52" s="17">
        <f t="shared" si="31"/>
        <v>0</v>
      </c>
      <c r="Y52" s="17">
        <f>'廃棄物事業経費（組合）'!AZ17</f>
        <v>0</v>
      </c>
      <c r="Z52" s="17">
        <f>'廃棄物事業経費（組合）'!BA17</f>
        <v>0</v>
      </c>
      <c r="AA52" s="17">
        <f>'廃棄物事業経費（組合）'!BB17</f>
        <v>0</v>
      </c>
      <c r="AB52" s="17">
        <f>'廃棄物事業経費（組合）'!BC17</f>
        <v>0</v>
      </c>
      <c r="AC52" s="17" t="str">
        <f>'廃棄物事業経費（組合）'!BD17</f>
        <v>－</v>
      </c>
      <c r="AD52" s="17">
        <f t="shared" si="32"/>
        <v>0</v>
      </c>
      <c r="AE52" s="17">
        <f>'廃棄物事業経費（組合）'!BF17</f>
        <v>0</v>
      </c>
      <c r="AF52" s="75">
        <f t="shared" si="33"/>
        <v>0</v>
      </c>
      <c r="AG52" s="17">
        <f>'廃棄物事業経費（組合）'!BH17</f>
        <v>0</v>
      </c>
      <c r="AH52" s="17">
        <f>'廃棄物事業経費（組合）'!BI17</f>
        <v>0</v>
      </c>
      <c r="AI52" s="17">
        <f>'廃棄物事業経費（組合）'!BJ17</f>
        <v>0</v>
      </c>
      <c r="AJ52" s="17">
        <f>'廃棄物事業経費（組合）'!BK17</f>
        <v>0</v>
      </c>
      <c r="AK52" s="17">
        <f>'廃棄物事業経費（組合）'!BL17</f>
        <v>0</v>
      </c>
      <c r="AL52" s="17">
        <f>'廃棄物事業経費（組合）'!BM17</f>
        <v>0</v>
      </c>
      <c r="AM52" s="17" t="str">
        <f>'廃棄物事業経費（組合）'!BN17</f>
        <v>－</v>
      </c>
      <c r="AN52" s="17">
        <f>'廃棄物事業経費（組合）'!BO17</f>
        <v>0</v>
      </c>
      <c r="AO52" s="17">
        <f t="shared" si="34"/>
        <v>0</v>
      </c>
      <c r="AP52" s="17">
        <f t="shared" si="43"/>
        <v>0</v>
      </c>
      <c r="AQ52" s="17">
        <f t="shared" si="44"/>
        <v>0</v>
      </c>
      <c r="AR52" s="17">
        <f t="shared" si="45"/>
        <v>0</v>
      </c>
      <c r="AS52" s="17">
        <f t="shared" si="46"/>
        <v>0</v>
      </c>
      <c r="AT52" s="17">
        <f t="shared" si="11"/>
        <v>0</v>
      </c>
      <c r="AU52" s="17">
        <f t="shared" si="12"/>
        <v>0</v>
      </c>
      <c r="AV52" s="75" t="s">
        <v>160</v>
      </c>
      <c r="AW52" s="17">
        <f t="shared" si="24"/>
        <v>1005764</v>
      </c>
      <c r="AX52" s="17">
        <f t="shared" si="35"/>
        <v>76551</v>
      </c>
      <c r="AY52" s="17">
        <f t="shared" si="36"/>
        <v>438133</v>
      </c>
      <c r="AZ52" s="17">
        <f t="shared" si="37"/>
        <v>4151</v>
      </c>
      <c r="BA52" s="17">
        <f t="shared" si="38"/>
        <v>433982</v>
      </c>
      <c r="BB52" s="17">
        <f t="shared" si="39"/>
        <v>0</v>
      </c>
      <c r="BC52" s="17">
        <f t="shared" si="40"/>
        <v>0</v>
      </c>
      <c r="BD52" s="17">
        <f t="shared" si="41"/>
        <v>491080</v>
      </c>
      <c r="BE52" s="17">
        <f t="shared" si="42"/>
        <v>0</v>
      </c>
      <c r="BF52" s="75" t="s">
        <v>160</v>
      </c>
      <c r="BG52" s="17">
        <f t="shared" si="23"/>
        <v>122942</v>
      </c>
      <c r="BH52" s="17">
        <f t="shared" si="22"/>
        <v>1128706</v>
      </c>
    </row>
    <row r="53" spans="1:60" ht="13.5">
      <c r="A53" s="114" t="s">
        <v>181</v>
      </c>
      <c r="B53" s="114"/>
      <c r="C53" s="114"/>
      <c r="D53" s="17">
        <f aca="true" t="shared" si="47" ref="D53:AI53">SUM(D7:D52)</f>
        <v>281016</v>
      </c>
      <c r="E53" s="17">
        <f t="shared" si="47"/>
        <v>268162</v>
      </c>
      <c r="F53" s="17">
        <f t="shared" si="47"/>
        <v>138119</v>
      </c>
      <c r="G53" s="17">
        <f t="shared" si="47"/>
        <v>117602</v>
      </c>
      <c r="H53" s="17">
        <f t="shared" si="47"/>
        <v>12441</v>
      </c>
      <c r="I53" s="17">
        <f t="shared" si="47"/>
        <v>12854</v>
      </c>
      <c r="J53" s="17">
        <f t="shared" si="47"/>
        <v>31447</v>
      </c>
      <c r="K53" s="17">
        <f t="shared" si="47"/>
        <v>13175326</v>
      </c>
      <c r="L53" s="17">
        <f t="shared" si="47"/>
        <v>4271151</v>
      </c>
      <c r="M53" s="17">
        <f t="shared" si="47"/>
        <v>3118212</v>
      </c>
      <c r="N53" s="17">
        <f t="shared" si="47"/>
        <v>694078</v>
      </c>
      <c r="O53" s="17">
        <f t="shared" si="47"/>
        <v>2146950</v>
      </c>
      <c r="P53" s="17">
        <f t="shared" si="47"/>
        <v>277184</v>
      </c>
      <c r="Q53" s="17">
        <f t="shared" si="47"/>
        <v>95528</v>
      </c>
      <c r="R53" s="17">
        <f t="shared" si="47"/>
        <v>4836530</v>
      </c>
      <c r="S53" s="17">
        <f t="shared" si="47"/>
        <v>853905</v>
      </c>
      <c r="T53" s="17">
        <f t="shared" si="47"/>
        <v>3478564</v>
      </c>
      <c r="U53" s="17">
        <f t="shared" si="47"/>
        <v>372919</v>
      </c>
      <c r="V53" s="17">
        <f t="shared" si="47"/>
        <v>13829261</v>
      </c>
      <c r="W53" s="17">
        <f t="shared" si="47"/>
        <v>44873</v>
      </c>
      <c r="X53" s="17">
        <f t="shared" si="47"/>
        <v>44873</v>
      </c>
      <c r="Y53" s="17">
        <f t="shared" si="47"/>
        <v>3885</v>
      </c>
      <c r="Z53" s="17">
        <f t="shared" si="47"/>
        <v>40988</v>
      </c>
      <c r="AA53" s="17">
        <f t="shared" si="47"/>
        <v>0</v>
      </c>
      <c r="AB53" s="17">
        <f t="shared" si="47"/>
        <v>0</v>
      </c>
      <c r="AC53" s="17">
        <f t="shared" si="47"/>
        <v>0</v>
      </c>
      <c r="AD53" s="17">
        <f t="shared" si="47"/>
        <v>3250366</v>
      </c>
      <c r="AE53" s="17">
        <f t="shared" si="47"/>
        <v>981175</v>
      </c>
      <c r="AF53" s="17">
        <f t="shared" si="47"/>
        <v>1432329</v>
      </c>
      <c r="AG53" s="17">
        <f t="shared" si="47"/>
        <v>294132</v>
      </c>
      <c r="AH53" s="17">
        <f t="shared" si="47"/>
        <v>991021</v>
      </c>
      <c r="AI53" s="17">
        <f t="shared" si="47"/>
        <v>147176</v>
      </c>
      <c r="AJ53" s="17">
        <f aca="true" t="shared" si="48" ref="AJ53:BH53">SUM(AJ7:AJ52)</f>
        <v>7249</v>
      </c>
      <c r="AK53" s="17">
        <f t="shared" si="48"/>
        <v>737897</v>
      </c>
      <c r="AL53" s="17">
        <f t="shared" si="48"/>
        <v>91716</v>
      </c>
      <c r="AM53" s="17">
        <f t="shared" si="48"/>
        <v>1520113</v>
      </c>
      <c r="AN53" s="17">
        <f t="shared" si="48"/>
        <v>68032</v>
      </c>
      <c r="AO53" s="17">
        <f t="shared" si="48"/>
        <v>3363271</v>
      </c>
      <c r="AP53" s="17">
        <f t="shared" si="48"/>
        <v>325889</v>
      </c>
      <c r="AQ53" s="17">
        <f t="shared" si="48"/>
        <v>313035</v>
      </c>
      <c r="AR53" s="17">
        <f t="shared" si="48"/>
        <v>142004</v>
      </c>
      <c r="AS53" s="17">
        <f t="shared" si="48"/>
        <v>158590</v>
      </c>
      <c r="AT53" s="17">
        <f t="shared" si="48"/>
        <v>12441</v>
      </c>
      <c r="AU53" s="17">
        <f t="shared" si="48"/>
        <v>12854</v>
      </c>
      <c r="AV53" s="17">
        <f t="shared" si="48"/>
        <v>31447</v>
      </c>
      <c r="AW53" s="17">
        <f t="shared" si="48"/>
        <v>16425692</v>
      </c>
      <c r="AX53" s="17">
        <f t="shared" si="48"/>
        <v>5252326</v>
      </c>
      <c r="AY53" s="17">
        <f t="shared" si="48"/>
        <v>4550541</v>
      </c>
      <c r="AZ53" s="17">
        <f t="shared" si="48"/>
        <v>988210</v>
      </c>
      <c r="BA53" s="17">
        <f t="shared" si="48"/>
        <v>3137971</v>
      </c>
      <c r="BB53" s="17">
        <f t="shared" si="48"/>
        <v>424360</v>
      </c>
      <c r="BC53" s="17">
        <f t="shared" si="48"/>
        <v>102777</v>
      </c>
      <c r="BD53" s="17">
        <f t="shared" si="48"/>
        <v>5574427</v>
      </c>
      <c r="BE53" s="17">
        <f t="shared" si="48"/>
        <v>945621</v>
      </c>
      <c r="BF53" s="17">
        <f t="shared" si="48"/>
        <v>4998677</v>
      </c>
      <c r="BG53" s="17">
        <f t="shared" si="48"/>
        <v>440951</v>
      </c>
      <c r="BH53" s="17">
        <f t="shared" si="48"/>
        <v>17192532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4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167</v>
      </c>
      <c r="B2" s="134" t="s">
        <v>162</v>
      </c>
      <c r="C2" s="112" t="s">
        <v>44</v>
      </c>
      <c r="D2" s="43" t="s">
        <v>188</v>
      </c>
      <c r="E2" s="44"/>
      <c r="F2" s="44"/>
      <c r="G2" s="44"/>
      <c r="H2" s="44"/>
      <c r="I2" s="44"/>
      <c r="J2" s="43" t="s">
        <v>189</v>
      </c>
      <c r="K2" s="45"/>
      <c r="L2" s="45"/>
      <c r="M2" s="45"/>
      <c r="N2" s="45"/>
      <c r="O2" s="45"/>
      <c r="P2" s="45"/>
      <c r="Q2" s="46"/>
      <c r="R2" s="47" t="s">
        <v>190</v>
      </c>
      <c r="S2" s="45"/>
      <c r="T2" s="45"/>
      <c r="U2" s="45"/>
      <c r="V2" s="45"/>
      <c r="W2" s="45"/>
      <c r="X2" s="45"/>
      <c r="Y2" s="46"/>
      <c r="Z2" s="43" t="s">
        <v>191</v>
      </c>
      <c r="AA2" s="45"/>
      <c r="AB2" s="45"/>
      <c r="AC2" s="45"/>
      <c r="AD2" s="45"/>
      <c r="AE2" s="45"/>
      <c r="AF2" s="45"/>
      <c r="AG2" s="46"/>
      <c r="AH2" s="43" t="s">
        <v>192</v>
      </c>
      <c r="AI2" s="45"/>
      <c r="AJ2" s="45"/>
      <c r="AK2" s="45"/>
      <c r="AL2" s="45"/>
      <c r="AM2" s="45"/>
      <c r="AN2" s="45"/>
      <c r="AO2" s="46"/>
      <c r="AP2" s="43" t="s">
        <v>193</v>
      </c>
      <c r="AQ2" s="45"/>
      <c r="AR2" s="45"/>
      <c r="AS2" s="45"/>
      <c r="AT2" s="45"/>
      <c r="AU2" s="45"/>
      <c r="AV2" s="45"/>
      <c r="AW2" s="46"/>
      <c r="AX2" s="43" t="s">
        <v>194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45</v>
      </c>
      <c r="E4" s="57"/>
      <c r="F4" s="49"/>
      <c r="G4" s="48" t="s">
        <v>173</v>
      </c>
      <c r="H4" s="57"/>
      <c r="I4" s="49"/>
      <c r="J4" s="134" t="s">
        <v>195</v>
      </c>
      <c r="K4" s="137" t="s">
        <v>231</v>
      </c>
      <c r="L4" s="48" t="s">
        <v>46</v>
      </c>
      <c r="M4" s="57"/>
      <c r="N4" s="49"/>
      <c r="O4" s="48" t="s">
        <v>173</v>
      </c>
      <c r="P4" s="57"/>
      <c r="Q4" s="49"/>
      <c r="R4" s="134" t="s">
        <v>195</v>
      </c>
      <c r="S4" s="137" t="s">
        <v>231</v>
      </c>
      <c r="T4" s="48" t="s">
        <v>46</v>
      </c>
      <c r="U4" s="57"/>
      <c r="V4" s="49"/>
      <c r="W4" s="48" t="s">
        <v>173</v>
      </c>
      <c r="X4" s="57"/>
      <c r="Y4" s="49"/>
      <c r="Z4" s="134" t="s">
        <v>195</v>
      </c>
      <c r="AA4" s="137" t="s">
        <v>231</v>
      </c>
      <c r="AB4" s="48" t="s">
        <v>46</v>
      </c>
      <c r="AC4" s="57"/>
      <c r="AD4" s="49"/>
      <c r="AE4" s="48" t="s">
        <v>173</v>
      </c>
      <c r="AF4" s="57"/>
      <c r="AG4" s="49"/>
      <c r="AH4" s="134" t="s">
        <v>195</v>
      </c>
      <c r="AI4" s="137" t="s">
        <v>231</v>
      </c>
      <c r="AJ4" s="48" t="s">
        <v>46</v>
      </c>
      <c r="AK4" s="57"/>
      <c r="AL4" s="49"/>
      <c r="AM4" s="48" t="s">
        <v>173</v>
      </c>
      <c r="AN4" s="57"/>
      <c r="AO4" s="49"/>
      <c r="AP4" s="134" t="s">
        <v>195</v>
      </c>
      <c r="AQ4" s="137" t="s">
        <v>231</v>
      </c>
      <c r="AR4" s="48" t="s">
        <v>46</v>
      </c>
      <c r="AS4" s="57"/>
      <c r="AT4" s="49"/>
      <c r="AU4" s="48" t="s">
        <v>173</v>
      </c>
      <c r="AV4" s="57"/>
      <c r="AW4" s="49"/>
      <c r="AX4" s="134" t="s">
        <v>195</v>
      </c>
      <c r="AY4" s="137" t="s">
        <v>231</v>
      </c>
      <c r="AZ4" s="48" t="s">
        <v>46</v>
      </c>
      <c r="BA4" s="57"/>
      <c r="BB4" s="49"/>
      <c r="BC4" s="48" t="s">
        <v>173</v>
      </c>
      <c r="BD4" s="57"/>
      <c r="BE4" s="49"/>
    </row>
    <row r="5" spans="1:57" s="68" customFormat="1" ht="22.5" customHeight="1">
      <c r="A5" s="138"/>
      <c r="B5" s="135"/>
      <c r="C5" s="138"/>
      <c r="D5" s="50" t="s">
        <v>232</v>
      </c>
      <c r="E5" s="18" t="s">
        <v>233</v>
      </c>
      <c r="F5" s="51" t="s">
        <v>174</v>
      </c>
      <c r="G5" s="50" t="s">
        <v>232</v>
      </c>
      <c r="H5" s="18" t="s">
        <v>233</v>
      </c>
      <c r="I5" s="37" t="s">
        <v>174</v>
      </c>
      <c r="J5" s="135"/>
      <c r="K5" s="138"/>
      <c r="L5" s="50" t="s">
        <v>232</v>
      </c>
      <c r="M5" s="18" t="s">
        <v>233</v>
      </c>
      <c r="N5" s="37" t="s">
        <v>234</v>
      </c>
      <c r="O5" s="50" t="s">
        <v>232</v>
      </c>
      <c r="P5" s="18" t="s">
        <v>233</v>
      </c>
      <c r="Q5" s="37" t="s">
        <v>234</v>
      </c>
      <c r="R5" s="135"/>
      <c r="S5" s="138"/>
      <c r="T5" s="50" t="s">
        <v>232</v>
      </c>
      <c r="U5" s="18" t="s">
        <v>233</v>
      </c>
      <c r="V5" s="37" t="s">
        <v>234</v>
      </c>
      <c r="W5" s="50" t="s">
        <v>232</v>
      </c>
      <c r="X5" s="18" t="s">
        <v>233</v>
      </c>
      <c r="Y5" s="37" t="s">
        <v>234</v>
      </c>
      <c r="Z5" s="135"/>
      <c r="AA5" s="138"/>
      <c r="AB5" s="50" t="s">
        <v>232</v>
      </c>
      <c r="AC5" s="18" t="s">
        <v>233</v>
      </c>
      <c r="AD5" s="37" t="s">
        <v>234</v>
      </c>
      <c r="AE5" s="50" t="s">
        <v>232</v>
      </c>
      <c r="AF5" s="18" t="s">
        <v>233</v>
      </c>
      <c r="AG5" s="37" t="s">
        <v>234</v>
      </c>
      <c r="AH5" s="135"/>
      <c r="AI5" s="138"/>
      <c r="AJ5" s="50" t="s">
        <v>232</v>
      </c>
      <c r="AK5" s="18" t="s">
        <v>233</v>
      </c>
      <c r="AL5" s="37" t="s">
        <v>234</v>
      </c>
      <c r="AM5" s="50" t="s">
        <v>232</v>
      </c>
      <c r="AN5" s="18" t="s">
        <v>233</v>
      </c>
      <c r="AO5" s="37" t="s">
        <v>234</v>
      </c>
      <c r="AP5" s="135"/>
      <c r="AQ5" s="138"/>
      <c r="AR5" s="50" t="s">
        <v>232</v>
      </c>
      <c r="AS5" s="18" t="s">
        <v>233</v>
      </c>
      <c r="AT5" s="37" t="s">
        <v>234</v>
      </c>
      <c r="AU5" s="50" t="s">
        <v>232</v>
      </c>
      <c r="AV5" s="18" t="s">
        <v>233</v>
      </c>
      <c r="AW5" s="37" t="s">
        <v>234</v>
      </c>
      <c r="AX5" s="135"/>
      <c r="AY5" s="138"/>
      <c r="AZ5" s="50" t="s">
        <v>232</v>
      </c>
      <c r="BA5" s="18" t="s">
        <v>233</v>
      </c>
      <c r="BB5" s="37" t="s">
        <v>234</v>
      </c>
      <c r="BC5" s="50" t="s">
        <v>232</v>
      </c>
      <c r="BD5" s="18" t="s">
        <v>233</v>
      </c>
      <c r="BE5" s="37" t="s">
        <v>234</v>
      </c>
    </row>
    <row r="6" spans="1:57" s="68" customFormat="1" ht="22.5" customHeight="1">
      <c r="A6" s="111"/>
      <c r="B6" s="136"/>
      <c r="C6" s="110"/>
      <c r="D6" s="53" t="s">
        <v>178</v>
      </c>
      <c r="E6" s="54" t="s">
        <v>178</v>
      </c>
      <c r="F6" s="54" t="s">
        <v>178</v>
      </c>
      <c r="G6" s="53" t="s">
        <v>178</v>
      </c>
      <c r="H6" s="54" t="s">
        <v>178</v>
      </c>
      <c r="I6" s="54" t="s">
        <v>178</v>
      </c>
      <c r="J6" s="136"/>
      <c r="K6" s="110"/>
      <c r="L6" s="53" t="s">
        <v>178</v>
      </c>
      <c r="M6" s="54" t="s">
        <v>178</v>
      </c>
      <c r="N6" s="54" t="s">
        <v>178</v>
      </c>
      <c r="O6" s="53" t="s">
        <v>178</v>
      </c>
      <c r="P6" s="54" t="s">
        <v>178</v>
      </c>
      <c r="Q6" s="54" t="s">
        <v>178</v>
      </c>
      <c r="R6" s="136"/>
      <c r="S6" s="110"/>
      <c r="T6" s="53" t="s">
        <v>178</v>
      </c>
      <c r="U6" s="54" t="s">
        <v>178</v>
      </c>
      <c r="V6" s="54" t="s">
        <v>178</v>
      </c>
      <c r="W6" s="53" t="s">
        <v>178</v>
      </c>
      <c r="X6" s="54" t="s">
        <v>178</v>
      </c>
      <c r="Y6" s="54" t="s">
        <v>178</v>
      </c>
      <c r="Z6" s="136"/>
      <c r="AA6" s="110"/>
      <c r="AB6" s="53" t="s">
        <v>178</v>
      </c>
      <c r="AC6" s="54" t="s">
        <v>178</v>
      </c>
      <c r="AD6" s="54" t="s">
        <v>178</v>
      </c>
      <c r="AE6" s="53" t="s">
        <v>178</v>
      </c>
      <c r="AF6" s="54" t="s">
        <v>178</v>
      </c>
      <c r="AG6" s="54" t="s">
        <v>178</v>
      </c>
      <c r="AH6" s="136"/>
      <c r="AI6" s="110"/>
      <c r="AJ6" s="53" t="s">
        <v>178</v>
      </c>
      <c r="AK6" s="54" t="s">
        <v>178</v>
      </c>
      <c r="AL6" s="54" t="s">
        <v>178</v>
      </c>
      <c r="AM6" s="53" t="s">
        <v>178</v>
      </c>
      <c r="AN6" s="54" t="s">
        <v>178</v>
      </c>
      <c r="AO6" s="54" t="s">
        <v>178</v>
      </c>
      <c r="AP6" s="136"/>
      <c r="AQ6" s="110"/>
      <c r="AR6" s="53" t="s">
        <v>178</v>
      </c>
      <c r="AS6" s="54" t="s">
        <v>178</v>
      </c>
      <c r="AT6" s="54" t="s">
        <v>178</v>
      </c>
      <c r="AU6" s="53" t="s">
        <v>178</v>
      </c>
      <c r="AV6" s="54" t="s">
        <v>178</v>
      </c>
      <c r="AW6" s="54" t="s">
        <v>178</v>
      </c>
      <c r="AX6" s="136"/>
      <c r="AY6" s="110"/>
      <c r="AZ6" s="53" t="s">
        <v>178</v>
      </c>
      <c r="BA6" s="54" t="s">
        <v>178</v>
      </c>
      <c r="BB6" s="54" t="s">
        <v>178</v>
      </c>
      <c r="BC6" s="53" t="s">
        <v>178</v>
      </c>
      <c r="BD6" s="54" t="s">
        <v>178</v>
      </c>
      <c r="BE6" s="54" t="s">
        <v>178</v>
      </c>
    </row>
    <row r="7" spans="1:57" ht="13.5">
      <c r="A7" s="74" t="s">
        <v>201</v>
      </c>
      <c r="B7" s="74" t="s">
        <v>202</v>
      </c>
      <c r="C7" s="101" t="s">
        <v>203</v>
      </c>
      <c r="D7" s="17">
        <f aca="true" t="shared" si="0" ref="D7:D35">L7+T7+AB7+AJ7+AR7+AZ7</f>
        <v>5880</v>
      </c>
      <c r="E7" s="17">
        <f aca="true" t="shared" si="1" ref="E7:E35">M7+U7+AC7+AK7+AS7+BA7</f>
        <v>1446291</v>
      </c>
      <c r="F7" s="17">
        <f aca="true" t="shared" si="2" ref="F7:F35">D7+E7</f>
        <v>1452171</v>
      </c>
      <c r="G7" s="17">
        <f aca="true" t="shared" si="3" ref="G7:G35">O7+W7+AE7+AM7+AU7+BC7</f>
        <v>0</v>
      </c>
      <c r="H7" s="17">
        <f aca="true" t="shared" si="4" ref="H7:H35">P7+X7+AF7+AN7+AV7+BD7</f>
        <v>351597</v>
      </c>
      <c r="I7" s="17">
        <f aca="true" t="shared" si="5" ref="I7:I35">G7+H7</f>
        <v>351597</v>
      </c>
      <c r="J7" s="102" t="s">
        <v>112</v>
      </c>
      <c r="K7" s="76" t="s">
        <v>187</v>
      </c>
      <c r="L7" s="17">
        <v>5880</v>
      </c>
      <c r="M7" s="17">
        <v>1446291</v>
      </c>
      <c r="N7" s="17">
        <f aca="true" t="shared" si="6" ref="N7:N35">SUM(L7:M7)</f>
        <v>1452171</v>
      </c>
      <c r="O7" s="17">
        <v>0</v>
      </c>
      <c r="P7" s="17">
        <v>351597</v>
      </c>
      <c r="Q7" s="17">
        <f aca="true" t="shared" si="7" ref="Q7:Q35">SUM(O7:P7)</f>
        <v>351597</v>
      </c>
      <c r="R7" s="102" t="s">
        <v>198</v>
      </c>
      <c r="S7" s="76"/>
      <c r="T7" s="17"/>
      <c r="U7" s="17"/>
      <c r="V7" s="17">
        <f aca="true" t="shared" si="8" ref="V7:V41">SUM(T7:U7)</f>
        <v>0</v>
      </c>
      <c r="W7" s="17"/>
      <c r="X7" s="17"/>
      <c r="Y7" s="17">
        <f aca="true" t="shared" si="9" ref="Y7:Y41">SUM(W7:X7)</f>
        <v>0</v>
      </c>
      <c r="Z7" s="102" t="s">
        <v>198</v>
      </c>
      <c r="AA7" s="76"/>
      <c r="AB7" s="17"/>
      <c r="AC7" s="17"/>
      <c r="AD7" s="17">
        <f aca="true" t="shared" si="10" ref="AD7:AD41">SUM(AB7:AC7)</f>
        <v>0</v>
      </c>
      <c r="AE7" s="17"/>
      <c r="AF7" s="17"/>
      <c r="AG7" s="17">
        <f aca="true" t="shared" si="11" ref="AG7:AG41">SUM(AE7:AF7)</f>
        <v>0</v>
      </c>
      <c r="AH7" s="102" t="s">
        <v>198</v>
      </c>
      <c r="AI7" s="76"/>
      <c r="AJ7" s="17"/>
      <c r="AK7" s="17"/>
      <c r="AL7" s="17">
        <f aca="true" t="shared" si="12" ref="AL7:AL41">SUM(AJ7:AK7)</f>
        <v>0</v>
      </c>
      <c r="AM7" s="17"/>
      <c r="AN7" s="17"/>
      <c r="AO7" s="17">
        <f aca="true" t="shared" si="13" ref="AO7:AO41">SUM(AM7:AN7)</f>
        <v>0</v>
      </c>
      <c r="AP7" s="102" t="s">
        <v>198</v>
      </c>
      <c r="AQ7" s="76"/>
      <c r="AR7" s="17"/>
      <c r="AS7" s="17"/>
      <c r="AT7" s="17">
        <f aca="true" t="shared" si="14" ref="AT7:AT41">SUM(AR7:AS7)</f>
        <v>0</v>
      </c>
      <c r="AU7" s="17"/>
      <c r="AV7" s="17"/>
      <c r="AW7" s="17">
        <f aca="true" t="shared" si="15" ref="AW7:AW41">SUM(AU7:AV7)</f>
        <v>0</v>
      </c>
      <c r="AX7" s="102" t="s">
        <v>198</v>
      </c>
      <c r="AY7" s="76"/>
      <c r="AZ7" s="17"/>
      <c r="BA7" s="17"/>
      <c r="BB7" s="17">
        <f aca="true" t="shared" si="16" ref="BB7:BB41">SUM(AZ7:BA7)</f>
        <v>0</v>
      </c>
      <c r="BC7" s="17"/>
      <c r="BD7" s="17"/>
      <c r="BE7" s="17">
        <f aca="true" t="shared" si="17" ref="BE7:BE41">SUM(BC7:BD7)</f>
        <v>0</v>
      </c>
    </row>
    <row r="8" spans="1:57" ht="13.5">
      <c r="A8" s="74" t="s">
        <v>201</v>
      </c>
      <c r="B8" s="74" t="s">
        <v>204</v>
      </c>
      <c r="C8" s="101" t="s">
        <v>205</v>
      </c>
      <c r="D8" s="17">
        <f t="shared" si="0"/>
        <v>12909</v>
      </c>
      <c r="E8" s="17">
        <f t="shared" si="1"/>
        <v>460124</v>
      </c>
      <c r="F8" s="17">
        <f t="shared" si="2"/>
        <v>473033</v>
      </c>
      <c r="G8" s="17">
        <f t="shared" si="3"/>
        <v>0</v>
      </c>
      <c r="H8" s="17">
        <f t="shared" si="4"/>
        <v>223728</v>
      </c>
      <c r="I8" s="17">
        <f t="shared" si="5"/>
        <v>223728</v>
      </c>
      <c r="J8" s="102" t="s">
        <v>108</v>
      </c>
      <c r="K8" s="76" t="s">
        <v>109</v>
      </c>
      <c r="L8" s="17">
        <v>12909</v>
      </c>
      <c r="M8" s="17">
        <v>456109</v>
      </c>
      <c r="N8" s="17">
        <f t="shared" si="6"/>
        <v>469018</v>
      </c>
      <c r="O8" s="17"/>
      <c r="P8" s="17">
        <v>223728</v>
      </c>
      <c r="Q8" s="17">
        <f t="shared" si="7"/>
        <v>223728</v>
      </c>
      <c r="R8" s="102" t="s">
        <v>95</v>
      </c>
      <c r="S8" s="76" t="s">
        <v>96</v>
      </c>
      <c r="T8" s="17"/>
      <c r="U8" s="17">
        <v>4015</v>
      </c>
      <c r="V8" s="17">
        <f t="shared" si="8"/>
        <v>4015</v>
      </c>
      <c r="W8" s="17"/>
      <c r="X8" s="17"/>
      <c r="Y8" s="17">
        <f t="shared" si="9"/>
        <v>0</v>
      </c>
      <c r="Z8" s="102" t="s">
        <v>198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198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198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198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201</v>
      </c>
      <c r="B9" s="74" t="s">
        <v>206</v>
      </c>
      <c r="C9" s="101" t="s">
        <v>207</v>
      </c>
      <c r="D9" s="17">
        <f t="shared" si="0"/>
        <v>0</v>
      </c>
      <c r="E9" s="17">
        <f t="shared" si="1"/>
        <v>36934</v>
      </c>
      <c r="F9" s="17">
        <f t="shared" si="2"/>
        <v>36934</v>
      </c>
      <c r="G9" s="17">
        <f t="shared" si="3"/>
        <v>0</v>
      </c>
      <c r="H9" s="17">
        <f t="shared" si="4"/>
        <v>71194</v>
      </c>
      <c r="I9" s="17">
        <f t="shared" si="5"/>
        <v>71194</v>
      </c>
      <c r="J9" s="102" t="s">
        <v>110</v>
      </c>
      <c r="K9" s="76" t="s">
        <v>111</v>
      </c>
      <c r="L9" s="17"/>
      <c r="M9" s="17">
        <v>36934</v>
      </c>
      <c r="N9" s="17">
        <f t="shared" si="6"/>
        <v>36934</v>
      </c>
      <c r="O9" s="17"/>
      <c r="P9" s="17">
        <v>71194</v>
      </c>
      <c r="Q9" s="17">
        <f t="shared" si="7"/>
        <v>71194</v>
      </c>
      <c r="R9" s="102" t="s">
        <v>198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198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198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198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198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201</v>
      </c>
      <c r="B10" s="74" t="s">
        <v>208</v>
      </c>
      <c r="C10" s="101" t="s">
        <v>209</v>
      </c>
      <c r="D10" s="17">
        <f t="shared" si="0"/>
        <v>4399</v>
      </c>
      <c r="E10" s="17">
        <f t="shared" si="1"/>
        <v>102382</v>
      </c>
      <c r="F10" s="17">
        <f t="shared" si="2"/>
        <v>106781</v>
      </c>
      <c r="G10" s="17">
        <f t="shared" si="3"/>
        <v>0</v>
      </c>
      <c r="H10" s="17">
        <f t="shared" si="4"/>
        <v>83067</v>
      </c>
      <c r="I10" s="17">
        <f t="shared" si="5"/>
        <v>83067</v>
      </c>
      <c r="J10" s="102" t="s">
        <v>108</v>
      </c>
      <c r="K10" s="76" t="s">
        <v>109</v>
      </c>
      <c r="L10" s="17">
        <v>4399</v>
      </c>
      <c r="M10" s="17">
        <v>102382</v>
      </c>
      <c r="N10" s="17">
        <f t="shared" si="6"/>
        <v>106781</v>
      </c>
      <c r="O10" s="17"/>
      <c r="P10" s="17">
        <v>83067</v>
      </c>
      <c r="Q10" s="17">
        <f t="shared" si="7"/>
        <v>83067</v>
      </c>
      <c r="R10" s="102" t="s">
        <v>198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198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198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198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198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201</v>
      </c>
      <c r="B11" s="74" t="s">
        <v>210</v>
      </c>
      <c r="C11" s="101" t="s">
        <v>211</v>
      </c>
      <c r="D11" s="17">
        <f t="shared" si="0"/>
        <v>438</v>
      </c>
      <c r="E11" s="17">
        <f t="shared" si="1"/>
        <v>179610</v>
      </c>
      <c r="F11" s="17">
        <f t="shared" si="2"/>
        <v>180048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02" t="s">
        <v>105</v>
      </c>
      <c r="K11" s="76" t="s">
        <v>186</v>
      </c>
      <c r="L11" s="17">
        <v>438</v>
      </c>
      <c r="M11" s="17">
        <v>179610</v>
      </c>
      <c r="N11" s="17">
        <f t="shared" si="6"/>
        <v>180048</v>
      </c>
      <c r="O11" s="17"/>
      <c r="P11" s="17"/>
      <c r="Q11" s="17">
        <f t="shared" si="7"/>
        <v>0</v>
      </c>
      <c r="R11" s="102" t="s">
        <v>198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198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198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198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198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201</v>
      </c>
      <c r="B12" s="74" t="s">
        <v>179</v>
      </c>
      <c r="C12" s="101" t="s">
        <v>180</v>
      </c>
      <c r="D12" s="17">
        <f t="shared" si="0"/>
        <v>0</v>
      </c>
      <c r="E12" s="17">
        <f t="shared" si="1"/>
        <v>141881</v>
      </c>
      <c r="F12" s="17">
        <f t="shared" si="2"/>
        <v>141881</v>
      </c>
      <c r="G12" s="17">
        <f t="shared" si="3"/>
        <v>0</v>
      </c>
      <c r="H12" s="17">
        <f t="shared" si="4"/>
        <v>77754</v>
      </c>
      <c r="I12" s="17">
        <f t="shared" si="5"/>
        <v>77754</v>
      </c>
      <c r="J12" s="102" t="s">
        <v>103</v>
      </c>
      <c r="K12" s="76" t="s">
        <v>152</v>
      </c>
      <c r="L12" s="17">
        <v>0</v>
      </c>
      <c r="M12" s="17">
        <v>0</v>
      </c>
      <c r="N12" s="17">
        <f t="shared" si="6"/>
        <v>0</v>
      </c>
      <c r="O12" s="17">
        <v>0</v>
      </c>
      <c r="P12" s="17">
        <v>77754</v>
      </c>
      <c r="Q12" s="17">
        <f t="shared" si="7"/>
        <v>77754</v>
      </c>
      <c r="R12" s="102" t="s">
        <v>113</v>
      </c>
      <c r="S12" s="76" t="s">
        <v>114</v>
      </c>
      <c r="T12" s="17">
        <v>0</v>
      </c>
      <c r="U12" s="17">
        <v>141881</v>
      </c>
      <c r="V12" s="17">
        <f t="shared" si="8"/>
        <v>141881</v>
      </c>
      <c r="W12" s="17">
        <v>0</v>
      </c>
      <c r="X12" s="17">
        <v>0</v>
      </c>
      <c r="Y12" s="17">
        <f t="shared" si="9"/>
        <v>0</v>
      </c>
      <c r="Z12" s="102" t="s">
        <v>198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198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198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198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201</v>
      </c>
      <c r="B13" s="74" t="s">
        <v>199</v>
      </c>
      <c r="C13" s="101" t="s">
        <v>200</v>
      </c>
      <c r="D13" s="17">
        <f t="shared" si="0"/>
        <v>0</v>
      </c>
      <c r="E13" s="17">
        <f t="shared" si="1"/>
        <v>99113</v>
      </c>
      <c r="F13" s="17">
        <f t="shared" si="2"/>
        <v>99113</v>
      </c>
      <c r="G13" s="17">
        <f t="shared" si="3"/>
        <v>0</v>
      </c>
      <c r="H13" s="17">
        <f t="shared" si="4"/>
        <v>66555</v>
      </c>
      <c r="I13" s="17">
        <f t="shared" si="5"/>
        <v>66555</v>
      </c>
      <c r="J13" s="102" t="s">
        <v>113</v>
      </c>
      <c r="K13" s="76" t="s">
        <v>114</v>
      </c>
      <c r="L13" s="17"/>
      <c r="M13" s="17">
        <v>99113</v>
      </c>
      <c r="N13" s="17">
        <f t="shared" si="6"/>
        <v>99113</v>
      </c>
      <c r="O13" s="17"/>
      <c r="P13" s="17"/>
      <c r="Q13" s="17">
        <f t="shared" si="7"/>
        <v>0</v>
      </c>
      <c r="R13" s="102" t="s">
        <v>103</v>
      </c>
      <c r="S13" s="76" t="s">
        <v>152</v>
      </c>
      <c r="T13" s="17"/>
      <c r="U13" s="17"/>
      <c r="V13" s="17">
        <f t="shared" si="8"/>
        <v>0</v>
      </c>
      <c r="W13" s="17"/>
      <c r="X13" s="17">
        <v>66555</v>
      </c>
      <c r="Y13" s="17">
        <f t="shared" si="9"/>
        <v>66555</v>
      </c>
      <c r="Z13" s="102" t="s">
        <v>198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198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198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198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201</v>
      </c>
      <c r="B14" s="74" t="s">
        <v>212</v>
      </c>
      <c r="C14" s="101" t="s">
        <v>147</v>
      </c>
      <c r="D14" s="17">
        <f t="shared" si="0"/>
        <v>0</v>
      </c>
      <c r="E14" s="17">
        <f t="shared" si="1"/>
        <v>60269</v>
      </c>
      <c r="F14" s="17">
        <f t="shared" si="2"/>
        <v>60269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02" t="s">
        <v>106</v>
      </c>
      <c r="K14" s="76" t="s">
        <v>107</v>
      </c>
      <c r="L14" s="17"/>
      <c r="M14" s="17">
        <v>60269</v>
      </c>
      <c r="N14" s="17">
        <f t="shared" si="6"/>
        <v>60269</v>
      </c>
      <c r="O14" s="17"/>
      <c r="P14" s="17"/>
      <c r="Q14" s="17">
        <f t="shared" si="7"/>
        <v>0</v>
      </c>
      <c r="R14" s="102" t="s">
        <v>198</v>
      </c>
      <c r="S14" s="76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02" t="s">
        <v>198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198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198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198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201</v>
      </c>
      <c r="B15" s="74" t="s">
        <v>213</v>
      </c>
      <c r="C15" s="101" t="s">
        <v>214</v>
      </c>
      <c r="D15" s="17">
        <f t="shared" si="0"/>
        <v>0</v>
      </c>
      <c r="E15" s="17">
        <f t="shared" si="1"/>
        <v>83916</v>
      </c>
      <c r="F15" s="17">
        <f t="shared" si="2"/>
        <v>83916</v>
      </c>
      <c r="G15" s="17">
        <f t="shared" si="3"/>
        <v>0</v>
      </c>
      <c r="H15" s="17">
        <f t="shared" si="4"/>
        <v>77923</v>
      </c>
      <c r="I15" s="17">
        <f t="shared" si="5"/>
        <v>77923</v>
      </c>
      <c r="J15" s="102" t="s">
        <v>106</v>
      </c>
      <c r="K15" s="76" t="s">
        <v>107</v>
      </c>
      <c r="L15" s="17"/>
      <c r="M15" s="17">
        <v>83916</v>
      </c>
      <c r="N15" s="17">
        <f t="shared" si="6"/>
        <v>83916</v>
      </c>
      <c r="O15" s="17"/>
      <c r="P15" s="17"/>
      <c r="Q15" s="17">
        <f t="shared" si="7"/>
        <v>0</v>
      </c>
      <c r="R15" s="102" t="s">
        <v>97</v>
      </c>
      <c r="S15" s="76" t="s">
        <v>98</v>
      </c>
      <c r="T15" s="17"/>
      <c r="U15" s="17"/>
      <c r="V15" s="17">
        <f t="shared" si="8"/>
        <v>0</v>
      </c>
      <c r="W15" s="17"/>
      <c r="X15" s="17">
        <v>77923</v>
      </c>
      <c r="Y15" s="17">
        <f t="shared" si="9"/>
        <v>77923</v>
      </c>
      <c r="Z15" s="102" t="s">
        <v>198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198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198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198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201</v>
      </c>
      <c r="B16" s="74" t="s">
        <v>215</v>
      </c>
      <c r="C16" s="101" t="s">
        <v>197</v>
      </c>
      <c r="D16" s="17">
        <f t="shared" si="0"/>
        <v>0</v>
      </c>
      <c r="E16" s="17">
        <f t="shared" si="1"/>
        <v>28506</v>
      </c>
      <c r="F16" s="17">
        <f t="shared" si="2"/>
        <v>28506</v>
      </c>
      <c r="G16" s="17">
        <f t="shared" si="3"/>
        <v>0</v>
      </c>
      <c r="H16" s="17">
        <f t="shared" si="4"/>
        <v>25368</v>
      </c>
      <c r="I16" s="17">
        <f t="shared" si="5"/>
        <v>25368</v>
      </c>
      <c r="J16" s="102" t="s">
        <v>106</v>
      </c>
      <c r="K16" s="76" t="s">
        <v>107</v>
      </c>
      <c r="L16" s="17">
        <v>0</v>
      </c>
      <c r="M16" s="17">
        <v>28506</v>
      </c>
      <c r="N16" s="17">
        <f t="shared" si="6"/>
        <v>28506</v>
      </c>
      <c r="O16" s="17">
        <v>0</v>
      </c>
      <c r="P16" s="17">
        <v>0</v>
      </c>
      <c r="Q16" s="17">
        <f t="shared" si="7"/>
        <v>0</v>
      </c>
      <c r="R16" s="102" t="s">
        <v>97</v>
      </c>
      <c r="S16" s="76" t="s">
        <v>98</v>
      </c>
      <c r="T16" s="17">
        <v>0</v>
      </c>
      <c r="U16" s="17">
        <v>0</v>
      </c>
      <c r="V16" s="17">
        <f t="shared" si="8"/>
        <v>0</v>
      </c>
      <c r="W16" s="17">
        <v>0</v>
      </c>
      <c r="X16" s="17">
        <v>25368</v>
      </c>
      <c r="Y16" s="17">
        <f t="shared" si="9"/>
        <v>25368</v>
      </c>
      <c r="Z16" s="102" t="s">
        <v>198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198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198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198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201</v>
      </c>
      <c r="B17" s="74" t="s">
        <v>216</v>
      </c>
      <c r="C17" s="101" t="s">
        <v>217</v>
      </c>
      <c r="D17" s="17">
        <f t="shared" si="0"/>
        <v>0</v>
      </c>
      <c r="E17" s="17">
        <f t="shared" si="1"/>
        <v>48104</v>
      </c>
      <c r="F17" s="17">
        <f t="shared" si="2"/>
        <v>48104</v>
      </c>
      <c r="G17" s="17">
        <f t="shared" si="3"/>
        <v>0</v>
      </c>
      <c r="H17" s="17">
        <f t="shared" si="4"/>
        <v>70508</v>
      </c>
      <c r="I17" s="17">
        <f t="shared" si="5"/>
        <v>70508</v>
      </c>
      <c r="J17" s="102" t="s">
        <v>113</v>
      </c>
      <c r="K17" s="76" t="s">
        <v>114</v>
      </c>
      <c r="L17" s="17">
        <v>0</v>
      </c>
      <c r="M17" s="17">
        <v>48104</v>
      </c>
      <c r="N17" s="17">
        <f t="shared" si="6"/>
        <v>48104</v>
      </c>
      <c r="O17" s="17">
        <v>0</v>
      </c>
      <c r="P17" s="17">
        <v>0</v>
      </c>
      <c r="Q17" s="17">
        <f t="shared" si="7"/>
        <v>0</v>
      </c>
      <c r="R17" s="102" t="s">
        <v>112</v>
      </c>
      <c r="S17" s="76" t="s">
        <v>187</v>
      </c>
      <c r="T17" s="17">
        <v>0</v>
      </c>
      <c r="U17" s="17">
        <v>0</v>
      </c>
      <c r="V17" s="17">
        <f t="shared" si="8"/>
        <v>0</v>
      </c>
      <c r="W17" s="17">
        <v>0</v>
      </c>
      <c r="X17" s="17">
        <v>70508</v>
      </c>
      <c r="Y17" s="17">
        <f t="shared" si="9"/>
        <v>70508</v>
      </c>
      <c r="Z17" s="102" t="s">
        <v>198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198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198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198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201</v>
      </c>
      <c r="B18" s="74" t="s">
        <v>218</v>
      </c>
      <c r="C18" s="101" t="s">
        <v>219</v>
      </c>
      <c r="D18" s="17">
        <f t="shared" si="0"/>
        <v>0</v>
      </c>
      <c r="E18" s="17">
        <f t="shared" si="1"/>
        <v>92164</v>
      </c>
      <c r="F18" s="17">
        <f t="shared" si="2"/>
        <v>92164</v>
      </c>
      <c r="G18" s="17">
        <f t="shared" si="3"/>
        <v>0</v>
      </c>
      <c r="H18" s="17">
        <f t="shared" si="4"/>
        <v>11785</v>
      </c>
      <c r="I18" s="17">
        <f t="shared" si="5"/>
        <v>11785</v>
      </c>
      <c r="J18" s="102" t="s">
        <v>113</v>
      </c>
      <c r="K18" s="76" t="s">
        <v>114</v>
      </c>
      <c r="L18" s="17"/>
      <c r="M18" s="17">
        <v>92164</v>
      </c>
      <c r="N18" s="17">
        <f t="shared" si="6"/>
        <v>92164</v>
      </c>
      <c r="O18" s="17"/>
      <c r="P18" s="17"/>
      <c r="Q18" s="17">
        <f t="shared" si="7"/>
        <v>0</v>
      </c>
      <c r="R18" s="102" t="s">
        <v>112</v>
      </c>
      <c r="S18" s="76" t="s">
        <v>187</v>
      </c>
      <c r="T18" s="17"/>
      <c r="U18" s="17"/>
      <c r="V18" s="17">
        <f t="shared" si="8"/>
        <v>0</v>
      </c>
      <c r="W18" s="17"/>
      <c r="X18" s="17">
        <v>11785</v>
      </c>
      <c r="Y18" s="17">
        <f t="shared" si="9"/>
        <v>11785</v>
      </c>
      <c r="Z18" s="102" t="s">
        <v>198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198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198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198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201</v>
      </c>
      <c r="B19" s="74" t="s">
        <v>220</v>
      </c>
      <c r="C19" s="101" t="s">
        <v>221</v>
      </c>
      <c r="D19" s="17">
        <f t="shared" si="0"/>
        <v>0</v>
      </c>
      <c r="E19" s="17">
        <f t="shared" si="1"/>
        <v>12929</v>
      </c>
      <c r="F19" s="17">
        <f t="shared" si="2"/>
        <v>12929</v>
      </c>
      <c r="G19" s="17">
        <f t="shared" si="3"/>
        <v>0</v>
      </c>
      <c r="H19" s="17">
        <f t="shared" si="4"/>
        <v>18281</v>
      </c>
      <c r="I19" s="17">
        <f t="shared" si="5"/>
        <v>18281</v>
      </c>
      <c r="J19" s="102" t="s">
        <v>113</v>
      </c>
      <c r="K19" s="76" t="s">
        <v>114</v>
      </c>
      <c r="L19" s="17">
        <v>0</v>
      </c>
      <c r="M19" s="17">
        <v>12929</v>
      </c>
      <c r="N19" s="17">
        <f t="shared" si="6"/>
        <v>12929</v>
      </c>
      <c r="O19" s="17">
        <v>0</v>
      </c>
      <c r="P19" s="17">
        <v>0</v>
      </c>
      <c r="Q19" s="17">
        <f t="shared" si="7"/>
        <v>0</v>
      </c>
      <c r="R19" s="102" t="s">
        <v>112</v>
      </c>
      <c r="S19" s="76" t="s">
        <v>187</v>
      </c>
      <c r="T19" s="17">
        <v>0</v>
      </c>
      <c r="U19" s="17">
        <v>0</v>
      </c>
      <c r="V19" s="17">
        <f t="shared" si="8"/>
        <v>0</v>
      </c>
      <c r="W19" s="17">
        <v>0</v>
      </c>
      <c r="X19" s="17">
        <v>18281</v>
      </c>
      <c r="Y19" s="17">
        <f t="shared" si="9"/>
        <v>18281</v>
      </c>
      <c r="Z19" s="102" t="s">
        <v>198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198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198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198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201</v>
      </c>
      <c r="B20" s="74" t="s">
        <v>222</v>
      </c>
      <c r="C20" s="101" t="s">
        <v>223</v>
      </c>
      <c r="D20" s="17">
        <f t="shared" si="0"/>
        <v>67</v>
      </c>
      <c r="E20" s="17">
        <f t="shared" si="1"/>
        <v>13530</v>
      </c>
      <c r="F20" s="17">
        <f t="shared" si="2"/>
        <v>13597</v>
      </c>
      <c r="G20" s="17">
        <f t="shared" si="3"/>
        <v>0</v>
      </c>
      <c r="H20" s="17">
        <f t="shared" si="4"/>
        <v>11225</v>
      </c>
      <c r="I20" s="17">
        <f t="shared" si="5"/>
        <v>11225</v>
      </c>
      <c r="J20" s="102" t="s">
        <v>112</v>
      </c>
      <c r="K20" s="76" t="s">
        <v>187</v>
      </c>
      <c r="L20" s="17">
        <v>67</v>
      </c>
      <c r="M20" s="17">
        <v>13530</v>
      </c>
      <c r="N20" s="17">
        <f t="shared" si="6"/>
        <v>13597</v>
      </c>
      <c r="O20" s="17">
        <v>0</v>
      </c>
      <c r="P20" s="17">
        <v>11225</v>
      </c>
      <c r="Q20" s="17">
        <f t="shared" si="7"/>
        <v>11225</v>
      </c>
      <c r="R20" s="102" t="s">
        <v>198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198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198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198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198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201</v>
      </c>
      <c r="B21" s="74" t="s">
        <v>224</v>
      </c>
      <c r="C21" s="101" t="s">
        <v>225</v>
      </c>
      <c r="D21" s="17">
        <f t="shared" si="0"/>
        <v>0</v>
      </c>
      <c r="E21" s="17">
        <f t="shared" si="1"/>
        <v>75101</v>
      </c>
      <c r="F21" s="17">
        <f t="shared" si="2"/>
        <v>75101</v>
      </c>
      <c r="G21" s="17">
        <f t="shared" si="3"/>
        <v>0</v>
      </c>
      <c r="H21" s="17">
        <f t="shared" si="4"/>
        <v>49447</v>
      </c>
      <c r="I21" s="17">
        <f t="shared" si="5"/>
        <v>49447</v>
      </c>
      <c r="J21" s="102" t="s">
        <v>112</v>
      </c>
      <c r="K21" s="76" t="s">
        <v>187</v>
      </c>
      <c r="L21" s="17"/>
      <c r="M21" s="17"/>
      <c r="N21" s="17">
        <f t="shared" si="6"/>
        <v>0</v>
      </c>
      <c r="O21" s="17"/>
      <c r="P21" s="17">
        <v>49447</v>
      </c>
      <c r="Q21" s="17">
        <f t="shared" si="7"/>
        <v>49447</v>
      </c>
      <c r="R21" s="102" t="s">
        <v>113</v>
      </c>
      <c r="S21" s="76" t="s">
        <v>114</v>
      </c>
      <c r="T21" s="17"/>
      <c r="U21" s="17">
        <v>75101</v>
      </c>
      <c r="V21" s="17">
        <f t="shared" si="8"/>
        <v>75101</v>
      </c>
      <c r="W21" s="17"/>
      <c r="X21" s="17"/>
      <c r="Y21" s="17">
        <f t="shared" si="9"/>
        <v>0</v>
      </c>
      <c r="Z21" s="102" t="s">
        <v>198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198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198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198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201</v>
      </c>
      <c r="B22" s="74" t="s">
        <v>226</v>
      </c>
      <c r="C22" s="101" t="s">
        <v>227</v>
      </c>
      <c r="D22" s="17">
        <f t="shared" si="0"/>
        <v>108</v>
      </c>
      <c r="E22" s="17">
        <f t="shared" si="1"/>
        <v>19872</v>
      </c>
      <c r="F22" s="17">
        <f t="shared" si="2"/>
        <v>19980</v>
      </c>
      <c r="G22" s="17">
        <f t="shared" si="3"/>
        <v>0</v>
      </c>
      <c r="H22" s="17">
        <f t="shared" si="4"/>
        <v>18998</v>
      </c>
      <c r="I22" s="17">
        <f t="shared" si="5"/>
        <v>18998</v>
      </c>
      <c r="J22" s="102" t="s">
        <v>112</v>
      </c>
      <c r="K22" s="76" t="s">
        <v>187</v>
      </c>
      <c r="L22" s="17">
        <v>108</v>
      </c>
      <c r="M22" s="17">
        <v>19872</v>
      </c>
      <c r="N22" s="17">
        <f t="shared" si="6"/>
        <v>19980</v>
      </c>
      <c r="O22" s="17"/>
      <c r="P22" s="17">
        <v>18998</v>
      </c>
      <c r="Q22" s="17">
        <f t="shared" si="7"/>
        <v>18998</v>
      </c>
      <c r="R22" s="102" t="s">
        <v>198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198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198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198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198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201</v>
      </c>
      <c r="B23" s="74" t="s">
        <v>228</v>
      </c>
      <c r="C23" s="101" t="s">
        <v>229</v>
      </c>
      <c r="D23" s="17">
        <f t="shared" si="0"/>
        <v>0</v>
      </c>
      <c r="E23" s="17">
        <f t="shared" si="1"/>
        <v>0</v>
      </c>
      <c r="F23" s="17">
        <f t="shared" si="2"/>
        <v>0</v>
      </c>
      <c r="G23" s="17">
        <f t="shared" si="3"/>
        <v>0</v>
      </c>
      <c r="H23" s="17">
        <f t="shared" si="4"/>
        <v>0</v>
      </c>
      <c r="I23" s="17">
        <f t="shared" si="5"/>
        <v>0</v>
      </c>
      <c r="J23" s="102" t="s">
        <v>198</v>
      </c>
      <c r="K23" s="76"/>
      <c r="L23" s="17"/>
      <c r="M23" s="17"/>
      <c r="N23" s="17">
        <f t="shared" si="6"/>
        <v>0</v>
      </c>
      <c r="O23" s="17"/>
      <c r="P23" s="17"/>
      <c r="Q23" s="17">
        <f t="shared" si="7"/>
        <v>0</v>
      </c>
      <c r="R23" s="102" t="s">
        <v>198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198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198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198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198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201</v>
      </c>
      <c r="B24" s="74" t="s">
        <v>230</v>
      </c>
      <c r="C24" s="101" t="s">
        <v>64</v>
      </c>
      <c r="D24" s="17">
        <f t="shared" si="0"/>
        <v>0</v>
      </c>
      <c r="E24" s="17">
        <f t="shared" si="1"/>
        <v>23029</v>
      </c>
      <c r="F24" s="17">
        <f t="shared" si="2"/>
        <v>23029</v>
      </c>
      <c r="G24" s="17">
        <f t="shared" si="3"/>
        <v>0</v>
      </c>
      <c r="H24" s="17">
        <f t="shared" si="4"/>
        <v>14884</v>
      </c>
      <c r="I24" s="17">
        <f t="shared" si="5"/>
        <v>14884</v>
      </c>
      <c r="J24" s="102" t="s">
        <v>112</v>
      </c>
      <c r="K24" s="76" t="s">
        <v>187</v>
      </c>
      <c r="L24" s="17"/>
      <c r="M24" s="17">
        <v>8024</v>
      </c>
      <c r="N24" s="17">
        <f t="shared" si="6"/>
        <v>8024</v>
      </c>
      <c r="O24" s="17"/>
      <c r="P24" s="17">
        <v>13774</v>
      </c>
      <c r="Q24" s="17">
        <f t="shared" si="7"/>
        <v>13774</v>
      </c>
      <c r="R24" s="102" t="s">
        <v>95</v>
      </c>
      <c r="S24" s="76" t="s">
        <v>96</v>
      </c>
      <c r="T24" s="17"/>
      <c r="U24" s="17">
        <v>15005</v>
      </c>
      <c r="V24" s="17">
        <f t="shared" si="8"/>
        <v>15005</v>
      </c>
      <c r="W24" s="17"/>
      <c r="X24" s="17">
        <v>1110</v>
      </c>
      <c r="Y24" s="17">
        <f t="shared" si="9"/>
        <v>1110</v>
      </c>
      <c r="Z24" s="102" t="s">
        <v>198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198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198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198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201</v>
      </c>
      <c r="B25" s="74" t="s">
        <v>65</v>
      </c>
      <c r="C25" s="101" t="s">
        <v>66</v>
      </c>
      <c r="D25" s="17">
        <f t="shared" si="0"/>
        <v>0</v>
      </c>
      <c r="E25" s="17">
        <f t="shared" si="1"/>
        <v>39330</v>
      </c>
      <c r="F25" s="17">
        <f t="shared" si="2"/>
        <v>39330</v>
      </c>
      <c r="G25" s="17">
        <f t="shared" si="3"/>
        <v>0</v>
      </c>
      <c r="H25" s="17">
        <f t="shared" si="4"/>
        <v>55864</v>
      </c>
      <c r="I25" s="17">
        <f t="shared" si="5"/>
        <v>55864</v>
      </c>
      <c r="J25" s="102" t="s">
        <v>112</v>
      </c>
      <c r="K25" s="76" t="s">
        <v>187</v>
      </c>
      <c r="L25" s="17"/>
      <c r="M25" s="17">
        <v>28846</v>
      </c>
      <c r="N25" s="17">
        <f t="shared" si="6"/>
        <v>28846</v>
      </c>
      <c r="O25" s="17"/>
      <c r="P25" s="17">
        <v>53370</v>
      </c>
      <c r="Q25" s="17">
        <f t="shared" si="7"/>
        <v>53370</v>
      </c>
      <c r="R25" s="102" t="s">
        <v>95</v>
      </c>
      <c r="S25" s="76" t="s">
        <v>96</v>
      </c>
      <c r="T25" s="17"/>
      <c r="U25" s="17">
        <v>10484</v>
      </c>
      <c r="V25" s="17">
        <f t="shared" si="8"/>
        <v>10484</v>
      </c>
      <c r="W25" s="17"/>
      <c r="X25" s="17">
        <v>2494</v>
      </c>
      <c r="Y25" s="17">
        <f t="shared" si="9"/>
        <v>2494</v>
      </c>
      <c r="Z25" s="102" t="s">
        <v>198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198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198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198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201</v>
      </c>
      <c r="B26" s="74" t="s">
        <v>67</v>
      </c>
      <c r="C26" s="101" t="s">
        <v>145</v>
      </c>
      <c r="D26" s="17">
        <f t="shared" si="0"/>
        <v>0</v>
      </c>
      <c r="E26" s="17">
        <f t="shared" si="1"/>
        <v>62895</v>
      </c>
      <c r="F26" s="17">
        <f t="shared" si="2"/>
        <v>62895</v>
      </c>
      <c r="G26" s="17">
        <f t="shared" si="3"/>
        <v>0</v>
      </c>
      <c r="H26" s="17">
        <f t="shared" si="4"/>
        <v>43750</v>
      </c>
      <c r="I26" s="17">
        <f t="shared" si="5"/>
        <v>43750</v>
      </c>
      <c r="J26" s="102" t="s">
        <v>112</v>
      </c>
      <c r="K26" s="76" t="s">
        <v>187</v>
      </c>
      <c r="L26" s="17"/>
      <c r="M26" s="17">
        <v>46924</v>
      </c>
      <c r="N26" s="17">
        <f t="shared" si="6"/>
        <v>46924</v>
      </c>
      <c r="O26" s="17">
        <v>0</v>
      </c>
      <c r="P26" s="17">
        <v>40969</v>
      </c>
      <c r="Q26" s="17">
        <f t="shared" si="7"/>
        <v>40969</v>
      </c>
      <c r="R26" s="102" t="s">
        <v>95</v>
      </c>
      <c r="S26" s="76" t="s">
        <v>96</v>
      </c>
      <c r="T26" s="17"/>
      <c r="U26" s="17">
        <v>15971</v>
      </c>
      <c r="V26" s="17">
        <f t="shared" si="8"/>
        <v>15971</v>
      </c>
      <c r="W26" s="17">
        <v>0</v>
      </c>
      <c r="X26" s="17">
        <v>2781</v>
      </c>
      <c r="Y26" s="17">
        <f t="shared" si="9"/>
        <v>2781</v>
      </c>
      <c r="Z26" s="102" t="s">
        <v>198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198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198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198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201</v>
      </c>
      <c r="B27" s="74" t="s">
        <v>68</v>
      </c>
      <c r="C27" s="101" t="s">
        <v>69</v>
      </c>
      <c r="D27" s="17">
        <f t="shared" si="0"/>
        <v>0</v>
      </c>
      <c r="E27" s="17">
        <f t="shared" si="1"/>
        <v>11989</v>
      </c>
      <c r="F27" s="17">
        <f t="shared" si="2"/>
        <v>11989</v>
      </c>
      <c r="G27" s="17">
        <f t="shared" si="3"/>
        <v>0</v>
      </c>
      <c r="H27" s="17">
        <f t="shared" si="4"/>
        <v>7574</v>
      </c>
      <c r="I27" s="17">
        <f t="shared" si="5"/>
        <v>7574</v>
      </c>
      <c r="J27" s="102" t="s">
        <v>110</v>
      </c>
      <c r="K27" s="76" t="s">
        <v>111</v>
      </c>
      <c r="L27" s="17"/>
      <c r="M27" s="17">
        <v>11989</v>
      </c>
      <c r="N27" s="17">
        <f t="shared" si="6"/>
        <v>11989</v>
      </c>
      <c r="O27" s="17"/>
      <c r="P27" s="17">
        <v>7574</v>
      </c>
      <c r="Q27" s="17">
        <f t="shared" si="7"/>
        <v>7574</v>
      </c>
      <c r="R27" s="102" t="s">
        <v>198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198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198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198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198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201</v>
      </c>
      <c r="B28" s="74" t="s">
        <v>70</v>
      </c>
      <c r="C28" s="101" t="s">
        <v>71</v>
      </c>
      <c r="D28" s="17">
        <f t="shared" si="0"/>
        <v>384</v>
      </c>
      <c r="E28" s="17">
        <f t="shared" si="1"/>
        <v>4013</v>
      </c>
      <c r="F28" s="17">
        <f t="shared" si="2"/>
        <v>4397</v>
      </c>
      <c r="G28" s="17">
        <f t="shared" si="3"/>
        <v>0</v>
      </c>
      <c r="H28" s="17">
        <f t="shared" si="4"/>
        <v>9350</v>
      </c>
      <c r="I28" s="17">
        <f t="shared" si="5"/>
        <v>9350</v>
      </c>
      <c r="J28" s="102" t="s">
        <v>108</v>
      </c>
      <c r="K28" s="76" t="s">
        <v>109</v>
      </c>
      <c r="L28" s="17">
        <v>384</v>
      </c>
      <c r="M28" s="17">
        <v>4013</v>
      </c>
      <c r="N28" s="17">
        <f t="shared" si="6"/>
        <v>4397</v>
      </c>
      <c r="O28" s="17"/>
      <c r="P28" s="17">
        <v>9350</v>
      </c>
      <c r="Q28" s="17">
        <f t="shared" si="7"/>
        <v>9350</v>
      </c>
      <c r="R28" s="102" t="s">
        <v>198</v>
      </c>
      <c r="S28" s="76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02" t="s">
        <v>198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198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198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198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201</v>
      </c>
      <c r="B29" s="74" t="s">
        <v>72</v>
      </c>
      <c r="C29" s="101" t="s">
        <v>73</v>
      </c>
      <c r="D29" s="17">
        <f t="shared" si="0"/>
        <v>1512</v>
      </c>
      <c r="E29" s="17">
        <f t="shared" si="1"/>
        <v>21979</v>
      </c>
      <c r="F29" s="17">
        <f t="shared" si="2"/>
        <v>23491</v>
      </c>
      <c r="G29" s="17">
        <f t="shared" si="3"/>
        <v>0</v>
      </c>
      <c r="H29" s="17">
        <f t="shared" si="4"/>
        <v>31596</v>
      </c>
      <c r="I29" s="17">
        <f t="shared" si="5"/>
        <v>31596</v>
      </c>
      <c r="J29" s="102" t="s">
        <v>108</v>
      </c>
      <c r="K29" s="76" t="s">
        <v>109</v>
      </c>
      <c r="L29" s="17">
        <v>1512</v>
      </c>
      <c r="M29" s="17">
        <v>21979</v>
      </c>
      <c r="N29" s="17">
        <f t="shared" si="6"/>
        <v>23491</v>
      </c>
      <c r="O29" s="17"/>
      <c r="P29" s="17">
        <v>31596</v>
      </c>
      <c r="Q29" s="17">
        <f t="shared" si="7"/>
        <v>31596</v>
      </c>
      <c r="R29" s="102" t="s">
        <v>198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2" t="s">
        <v>198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198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198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198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201</v>
      </c>
      <c r="B30" s="74" t="s">
        <v>74</v>
      </c>
      <c r="C30" s="101" t="s">
        <v>75</v>
      </c>
      <c r="D30" s="17">
        <f t="shared" si="0"/>
        <v>1504</v>
      </c>
      <c r="E30" s="17">
        <f t="shared" si="1"/>
        <v>55017</v>
      </c>
      <c r="F30" s="17">
        <f t="shared" si="2"/>
        <v>56521</v>
      </c>
      <c r="G30" s="17">
        <f t="shared" si="3"/>
        <v>0</v>
      </c>
      <c r="H30" s="17">
        <f t="shared" si="4"/>
        <v>31299</v>
      </c>
      <c r="I30" s="17">
        <f t="shared" si="5"/>
        <v>31299</v>
      </c>
      <c r="J30" s="102" t="s">
        <v>108</v>
      </c>
      <c r="K30" s="76" t="s">
        <v>109</v>
      </c>
      <c r="L30" s="17">
        <v>1504</v>
      </c>
      <c r="M30" s="17">
        <v>55017</v>
      </c>
      <c r="N30" s="17">
        <f t="shared" si="6"/>
        <v>56521</v>
      </c>
      <c r="O30" s="17"/>
      <c r="P30" s="17">
        <v>31299</v>
      </c>
      <c r="Q30" s="17">
        <f t="shared" si="7"/>
        <v>31299</v>
      </c>
      <c r="R30" s="102" t="s">
        <v>198</v>
      </c>
      <c r="S30" s="76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02" t="s">
        <v>198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198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198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198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201</v>
      </c>
      <c r="B31" s="74" t="s">
        <v>76</v>
      </c>
      <c r="C31" s="101" t="s">
        <v>77</v>
      </c>
      <c r="D31" s="17">
        <f t="shared" si="0"/>
        <v>2747</v>
      </c>
      <c r="E31" s="17">
        <f t="shared" si="1"/>
        <v>76391</v>
      </c>
      <c r="F31" s="17">
        <f t="shared" si="2"/>
        <v>79138</v>
      </c>
      <c r="G31" s="17">
        <f t="shared" si="3"/>
        <v>0</v>
      </c>
      <c r="H31" s="17">
        <f t="shared" si="4"/>
        <v>100650</v>
      </c>
      <c r="I31" s="17">
        <f t="shared" si="5"/>
        <v>100650</v>
      </c>
      <c r="J31" s="102" t="s">
        <v>108</v>
      </c>
      <c r="K31" s="76" t="s">
        <v>109</v>
      </c>
      <c r="L31" s="17">
        <v>2747</v>
      </c>
      <c r="M31" s="17">
        <v>76391</v>
      </c>
      <c r="N31" s="17">
        <f t="shared" si="6"/>
        <v>79138</v>
      </c>
      <c r="O31" s="17">
        <v>0</v>
      </c>
      <c r="P31" s="17">
        <v>100650</v>
      </c>
      <c r="Q31" s="17">
        <f t="shared" si="7"/>
        <v>100650</v>
      </c>
      <c r="R31" s="102" t="s">
        <v>198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2" t="s">
        <v>198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198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198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198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201</v>
      </c>
      <c r="B32" s="74" t="s">
        <v>78</v>
      </c>
      <c r="C32" s="101" t="s">
        <v>79</v>
      </c>
      <c r="D32" s="17">
        <f t="shared" si="0"/>
        <v>567</v>
      </c>
      <c r="E32" s="17">
        <f t="shared" si="1"/>
        <v>5624</v>
      </c>
      <c r="F32" s="17">
        <f t="shared" si="2"/>
        <v>6191</v>
      </c>
      <c r="G32" s="17">
        <f t="shared" si="3"/>
        <v>0</v>
      </c>
      <c r="H32" s="17">
        <f t="shared" si="4"/>
        <v>15781</v>
      </c>
      <c r="I32" s="17">
        <f t="shared" si="5"/>
        <v>15781</v>
      </c>
      <c r="J32" s="102" t="s">
        <v>108</v>
      </c>
      <c r="K32" s="76" t="s">
        <v>109</v>
      </c>
      <c r="L32" s="17">
        <v>567</v>
      </c>
      <c r="M32" s="17">
        <v>5624</v>
      </c>
      <c r="N32" s="17">
        <f t="shared" si="6"/>
        <v>6191</v>
      </c>
      <c r="O32" s="17">
        <v>0</v>
      </c>
      <c r="P32" s="17">
        <v>15781</v>
      </c>
      <c r="Q32" s="17">
        <f t="shared" si="7"/>
        <v>15781</v>
      </c>
      <c r="R32" s="102" t="s">
        <v>198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198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198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198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198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201</v>
      </c>
      <c r="B33" s="74" t="s">
        <v>80</v>
      </c>
      <c r="C33" s="101" t="s">
        <v>81</v>
      </c>
      <c r="D33" s="17">
        <f t="shared" si="0"/>
        <v>166</v>
      </c>
      <c r="E33" s="17">
        <f t="shared" si="1"/>
        <v>46812</v>
      </c>
      <c r="F33" s="17">
        <f t="shared" si="2"/>
        <v>46978</v>
      </c>
      <c r="G33" s="17">
        <f t="shared" si="3"/>
        <v>0</v>
      </c>
      <c r="H33" s="17">
        <f t="shared" si="4"/>
        <v>14386</v>
      </c>
      <c r="I33" s="17">
        <f t="shared" si="5"/>
        <v>14386</v>
      </c>
      <c r="J33" s="102" t="s">
        <v>105</v>
      </c>
      <c r="K33" s="76" t="s">
        <v>186</v>
      </c>
      <c r="L33" s="17">
        <v>166</v>
      </c>
      <c r="M33" s="17">
        <v>46812</v>
      </c>
      <c r="N33" s="17">
        <f t="shared" si="6"/>
        <v>46978</v>
      </c>
      <c r="O33" s="17">
        <v>0</v>
      </c>
      <c r="P33" s="17">
        <v>0</v>
      </c>
      <c r="Q33" s="17">
        <f t="shared" si="7"/>
        <v>0</v>
      </c>
      <c r="R33" s="102" t="s">
        <v>101</v>
      </c>
      <c r="S33" s="76" t="s">
        <v>102</v>
      </c>
      <c r="T33" s="17">
        <v>0</v>
      </c>
      <c r="U33" s="17">
        <v>0</v>
      </c>
      <c r="V33" s="17">
        <f t="shared" si="8"/>
        <v>0</v>
      </c>
      <c r="W33" s="17">
        <v>0</v>
      </c>
      <c r="X33" s="17">
        <v>14386</v>
      </c>
      <c r="Y33" s="17">
        <f t="shared" si="9"/>
        <v>14386</v>
      </c>
      <c r="Z33" s="102" t="s">
        <v>198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198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198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198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201</v>
      </c>
      <c r="B34" s="74" t="s">
        <v>82</v>
      </c>
      <c r="C34" s="101" t="s">
        <v>196</v>
      </c>
      <c r="D34" s="17">
        <f t="shared" si="0"/>
        <v>76</v>
      </c>
      <c r="E34" s="17">
        <f t="shared" si="1"/>
        <v>34938</v>
      </c>
      <c r="F34" s="17">
        <f t="shared" si="2"/>
        <v>35014</v>
      </c>
      <c r="G34" s="17">
        <f t="shared" si="3"/>
        <v>0</v>
      </c>
      <c r="H34" s="17">
        <f t="shared" si="4"/>
        <v>0</v>
      </c>
      <c r="I34" s="17">
        <f t="shared" si="5"/>
        <v>0</v>
      </c>
      <c r="J34" s="102" t="s">
        <v>105</v>
      </c>
      <c r="K34" s="76" t="s">
        <v>186</v>
      </c>
      <c r="L34" s="17">
        <v>76</v>
      </c>
      <c r="M34" s="17">
        <v>34938</v>
      </c>
      <c r="N34" s="17">
        <f t="shared" si="6"/>
        <v>35014</v>
      </c>
      <c r="O34" s="17">
        <v>0</v>
      </c>
      <c r="P34" s="17">
        <v>0</v>
      </c>
      <c r="Q34" s="17">
        <f t="shared" si="7"/>
        <v>0</v>
      </c>
      <c r="R34" s="102" t="s">
        <v>99</v>
      </c>
      <c r="S34" s="76" t="s">
        <v>100</v>
      </c>
      <c r="T34" s="17">
        <v>0</v>
      </c>
      <c r="U34" s="17">
        <v>0</v>
      </c>
      <c r="V34" s="17">
        <f t="shared" si="8"/>
        <v>0</v>
      </c>
      <c r="W34" s="17">
        <v>0</v>
      </c>
      <c r="X34" s="17">
        <v>0</v>
      </c>
      <c r="Y34" s="17">
        <f t="shared" si="9"/>
        <v>0</v>
      </c>
      <c r="Z34" s="102" t="s">
        <v>198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198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198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198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201</v>
      </c>
      <c r="B35" s="74" t="s">
        <v>83</v>
      </c>
      <c r="C35" s="101" t="s">
        <v>151</v>
      </c>
      <c r="D35" s="17">
        <f t="shared" si="0"/>
        <v>95</v>
      </c>
      <c r="E35" s="17">
        <f t="shared" si="1"/>
        <v>19508</v>
      </c>
      <c r="F35" s="17">
        <f t="shared" si="2"/>
        <v>19603</v>
      </c>
      <c r="G35" s="17">
        <f t="shared" si="3"/>
        <v>0</v>
      </c>
      <c r="H35" s="17">
        <f t="shared" si="4"/>
        <v>5817</v>
      </c>
      <c r="I35" s="17">
        <f t="shared" si="5"/>
        <v>5817</v>
      </c>
      <c r="J35" s="102" t="s">
        <v>105</v>
      </c>
      <c r="K35" s="76" t="s">
        <v>186</v>
      </c>
      <c r="L35" s="17">
        <v>95</v>
      </c>
      <c r="M35" s="17">
        <v>19508</v>
      </c>
      <c r="N35" s="17">
        <f t="shared" si="6"/>
        <v>19603</v>
      </c>
      <c r="O35" s="17"/>
      <c r="P35" s="17"/>
      <c r="Q35" s="17">
        <f t="shared" si="7"/>
        <v>0</v>
      </c>
      <c r="R35" s="102" t="s">
        <v>101</v>
      </c>
      <c r="S35" s="76" t="s">
        <v>102</v>
      </c>
      <c r="T35" s="17"/>
      <c r="U35" s="17"/>
      <c r="V35" s="17">
        <f t="shared" si="8"/>
        <v>0</v>
      </c>
      <c r="W35" s="17"/>
      <c r="X35" s="17">
        <v>5817</v>
      </c>
      <c r="Y35" s="17">
        <f t="shared" si="9"/>
        <v>5817</v>
      </c>
      <c r="Z35" s="102" t="s">
        <v>198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198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198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198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201</v>
      </c>
      <c r="B36" s="74" t="s">
        <v>84</v>
      </c>
      <c r="C36" s="101" t="s">
        <v>85</v>
      </c>
      <c r="D36" s="17">
        <f aca="true" t="shared" si="18" ref="D36:D41">L36+T36+AB36+AJ36+AR36+AZ36</f>
        <v>125</v>
      </c>
      <c r="E36" s="17">
        <f aca="true" t="shared" si="19" ref="E36:E41">M36+U36+AC36+AK36+AS36+BA36</f>
        <v>30656</v>
      </c>
      <c r="F36" s="17">
        <f aca="true" t="shared" si="20" ref="F36:F41">D36+E36</f>
        <v>30781</v>
      </c>
      <c r="G36" s="17">
        <f aca="true" t="shared" si="21" ref="G36:G41">O36+W36+AE36+AM36+AU36+BC36</f>
        <v>0</v>
      </c>
      <c r="H36" s="17">
        <f aca="true" t="shared" si="22" ref="H36:H41">P36+X36+AF36+AN36+AV36+BD36</f>
        <v>0</v>
      </c>
      <c r="I36" s="17">
        <f aca="true" t="shared" si="23" ref="I36:I41">G36+H36</f>
        <v>0</v>
      </c>
      <c r="J36" s="102" t="s">
        <v>105</v>
      </c>
      <c r="K36" s="76" t="s">
        <v>186</v>
      </c>
      <c r="L36" s="17">
        <v>125</v>
      </c>
      <c r="M36" s="17">
        <v>30656</v>
      </c>
      <c r="N36" s="17">
        <f aca="true" t="shared" si="24" ref="N36:N41">SUM(L36:M36)</f>
        <v>30781</v>
      </c>
      <c r="O36" s="17"/>
      <c r="P36" s="17"/>
      <c r="Q36" s="17">
        <f aca="true" t="shared" si="25" ref="Q36:Q41">SUM(O36:P36)</f>
        <v>0</v>
      </c>
      <c r="R36" s="102" t="s">
        <v>99</v>
      </c>
      <c r="S36" s="76" t="s">
        <v>100</v>
      </c>
      <c r="T36" s="17"/>
      <c r="U36" s="17"/>
      <c r="V36" s="17">
        <f t="shared" si="8"/>
        <v>0</v>
      </c>
      <c r="W36" s="17"/>
      <c r="X36" s="17"/>
      <c r="Y36" s="17">
        <f t="shared" si="9"/>
        <v>0</v>
      </c>
      <c r="Z36" s="102" t="s">
        <v>198</v>
      </c>
      <c r="AA36" s="76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02" t="s">
        <v>198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198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198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201</v>
      </c>
      <c r="B37" s="74" t="s">
        <v>86</v>
      </c>
      <c r="C37" s="101" t="s">
        <v>87</v>
      </c>
      <c r="D37" s="17">
        <f t="shared" si="18"/>
        <v>115</v>
      </c>
      <c r="E37" s="17">
        <f t="shared" si="19"/>
        <v>28463</v>
      </c>
      <c r="F37" s="17">
        <f t="shared" si="20"/>
        <v>28578</v>
      </c>
      <c r="G37" s="17">
        <f t="shared" si="21"/>
        <v>0</v>
      </c>
      <c r="H37" s="17">
        <f t="shared" si="22"/>
        <v>7842</v>
      </c>
      <c r="I37" s="17">
        <f t="shared" si="23"/>
        <v>7842</v>
      </c>
      <c r="J37" s="102" t="s">
        <v>101</v>
      </c>
      <c r="K37" s="76" t="s">
        <v>102</v>
      </c>
      <c r="L37" s="17">
        <v>0</v>
      </c>
      <c r="M37" s="17">
        <v>0</v>
      </c>
      <c r="N37" s="17">
        <f t="shared" si="24"/>
        <v>0</v>
      </c>
      <c r="O37" s="17">
        <v>0</v>
      </c>
      <c r="P37" s="17">
        <v>7842</v>
      </c>
      <c r="Q37" s="17">
        <f t="shared" si="25"/>
        <v>7842</v>
      </c>
      <c r="R37" s="102" t="s">
        <v>105</v>
      </c>
      <c r="S37" s="76" t="s">
        <v>186</v>
      </c>
      <c r="T37" s="17">
        <v>115</v>
      </c>
      <c r="U37" s="17">
        <v>28463</v>
      </c>
      <c r="V37" s="17">
        <f t="shared" si="8"/>
        <v>28578</v>
      </c>
      <c r="W37" s="17">
        <v>0</v>
      </c>
      <c r="X37" s="17">
        <v>0</v>
      </c>
      <c r="Y37" s="17">
        <f t="shared" si="9"/>
        <v>0</v>
      </c>
      <c r="Z37" s="102" t="s">
        <v>198</v>
      </c>
      <c r="AA37" s="76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02" t="s">
        <v>198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198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198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201</v>
      </c>
      <c r="B38" s="74" t="s">
        <v>88</v>
      </c>
      <c r="C38" s="101" t="s">
        <v>89</v>
      </c>
      <c r="D38" s="17">
        <f t="shared" si="18"/>
        <v>152</v>
      </c>
      <c r="E38" s="17">
        <f t="shared" si="19"/>
        <v>48101</v>
      </c>
      <c r="F38" s="17">
        <f t="shared" si="20"/>
        <v>48253</v>
      </c>
      <c r="G38" s="17">
        <f t="shared" si="21"/>
        <v>0</v>
      </c>
      <c r="H38" s="17">
        <f t="shared" si="22"/>
        <v>14022</v>
      </c>
      <c r="I38" s="17">
        <f t="shared" si="23"/>
        <v>14022</v>
      </c>
      <c r="J38" s="102" t="s">
        <v>105</v>
      </c>
      <c r="K38" s="76" t="s">
        <v>186</v>
      </c>
      <c r="L38" s="17">
        <v>152</v>
      </c>
      <c r="M38" s="17">
        <v>48101</v>
      </c>
      <c r="N38" s="17">
        <f t="shared" si="24"/>
        <v>48253</v>
      </c>
      <c r="O38" s="17"/>
      <c r="P38" s="17"/>
      <c r="Q38" s="17">
        <f t="shared" si="25"/>
        <v>0</v>
      </c>
      <c r="R38" s="102" t="s">
        <v>101</v>
      </c>
      <c r="S38" s="76" t="s">
        <v>102</v>
      </c>
      <c r="T38" s="17"/>
      <c r="U38" s="17"/>
      <c r="V38" s="17">
        <f t="shared" si="8"/>
        <v>0</v>
      </c>
      <c r="W38" s="17"/>
      <c r="X38" s="17">
        <v>14022</v>
      </c>
      <c r="Y38" s="17">
        <f t="shared" si="9"/>
        <v>14022</v>
      </c>
      <c r="Z38" s="102" t="s">
        <v>198</v>
      </c>
      <c r="AA38" s="76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02" t="s">
        <v>198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198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198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201</v>
      </c>
      <c r="B39" s="74" t="s">
        <v>90</v>
      </c>
      <c r="C39" s="101" t="s">
        <v>91</v>
      </c>
      <c r="D39" s="17">
        <f t="shared" si="18"/>
        <v>69</v>
      </c>
      <c r="E39" s="17">
        <f t="shared" si="19"/>
        <v>26035</v>
      </c>
      <c r="F39" s="17">
        <f t="shared" si="20"/>
        <v>26104</v>
      </c>
      <c r="G39" s="17">
        <f t="shared" si="21"/>
        <v>0</v>
      </c>
      <c r="H39" s="17">
        <f t="shared" si="22"/>
        <v>9868</v>
      </c>
      <c r="I39" s="17">
        <f t="shared" si="23"/>
        <v>9868</v>
      </c>
      <c r="J39" s="102" t="s">
        <v>101</v>
      </c>
      <c r="K39" s="76" t="s">
        <v>102</v>
      </c>
      <c r="L39" s="17">
        <v>0</v>
      </c>
      <c r="M39" s="17">
        <v>0</v>
      </c>
      <c r="N39" s="17">
        <f t="shared" si="24"/>
        <v>0</v>
      </c>
      <c r="O39" s="17">
        <v>0</v>
      </c>
      <c r="P39" s="17">
        <v>9868</v>
      </c>
      <c r="Q39" s="17">
        <f t="shared" si="25"/>
        <v>9868</v>
      </c>
      <c r="R39" s="102" t="s">
        <v>105</v>
      </c>
      <c r="S39" s="76" t="s">
        <v>186</v>
      </c>
      <c r="T39" s="17">
        <v>69</v>
      </c>
      <c r="U39" s="17">
        <v>26035</v>
      </c>
      <c r="V39" s="17">
        <f t="shared" si="8"/>
        <v>26104</v>
      </c>
      <c r="W39" s="17">
        <v>0</v>
      </c>
      <c r="X39" s="17">
        <v>0</v>
      </c>
      <c r="Y39" s="17">
        <f t="shared" si="9"/>
        <v>0</v>
      </c>
      <c r="Z39" s="102" t="s">
        <v>198</v>
      </c>
      <c r="AA39" s="76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02" t="s">
        <v>198</v>
      </c>
      <c r="AI39" s="76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02" t="s">
        <v>198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198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4" t="s">
        <v>201</v>
      </c>
      <c r="B40" s="74" t="s">
        <v>92</v>
      </c>
      <c r="C40" s="101" t="s">
        <v>146</v>
      </c>
      <c r="D40" s="17">
        <f t="shared" si="18"/>
        <v>88</v>
      </c>
      <c r="E40" s="17">
        <f t="shared" si="19"/>
        <v>33873</v>
      </c>
      <c r="F40" s="17">
        <f t="shared" si="20"/>
        <v>33961</v>
      </c>
      <c r="G40" s="17">
        <f t="shared" si="21"/>
        <v>0</v>
      </c>
      <c r="H40" s="17">
        <f t="shared" si="22"/>
        <v>0</v>
      </c>
      <c r="I40" s="17">
        <f t="shared" si="23"/>
        <v>0</v>
      </c>
      <c r="J40" s="102" t="s">
        <v>105</v>
      </c>
      <c r="K40" s="76" t="s">
        <v>186</v>
      </c>
      <c r="L40" s="17">
        <v>88</v>
      </c>
      <c r="M40" s="17">
        <v>33873</v>
      </c>
      <c r="N40" s="17">
        <f t="shared" si="24"/>
        <v>33961</v>
      </c>
      <c r="O40" s="17"/>
      <c r="P40" s="17"/>
      <c r="Q40" s="17">
        <f t="shared" si="25"/>
        <v>0</v>
      </c>
      <c r="R40" s="102" t="s">
        <v>99</v>
      </c>
      <c r="S40" s="76" t="s">
        <v>100</v>
      </c>
      <c r="T40" s="17"/>
      <c r="U40" s="17"/>
      <c r="V40" s="17">
        <f t="shared" si="8"/>
        <v>0</v>
      </c>
      <c r="W40" s="17"/>
      <c r="X40" s="17"/>
      <c r="Y40" s="17">
        <f t="shared" si="9"/>
        <v>0</v>
      </c>
      <c r="Z40" s="102" t="s">
        <v>198</v>
      </c>
      <c r="AA40" s="76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02" t="s">
        <v>198</v>
      </c>
      <c r="AI40" s="76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02" t="s">
        <v>198</v>
      </c>
      <c r="AQ40" s="76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02" t="s">
        <v>198</v>
      </c>
      <c r="AY40" s="76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4" t="s">
        <v>201</v>
      </c>
      <c r="B41" s="74" t="s">
        <v>93</v>
      </c>
      <c r="C41" s="101" t="s">
        <v>94</v>
      </c>
      <c r="D41" s="17">
        <f t="shared" si="18"/>
        <v>46</v>
      </c>
      <c r="E41" s="17">
        <f t="shared" si="19"/>
        <v>9185</v>
      </c>
      <c r="F41" s="17">
        <f t="shared" si="20"/>
        <v>9231</v>
      </c>
      <c r="G41" s="17">
        <f t="shared" si="21"/>
        <v>0</v>
      </c>
      <c r="H41" s="17">
        <f t="shared" si="22"/>
        <v>0</v>
      </c>
      <c r="I41" s="17">
        <f t="shared" si="23"/>
        <v>0</v>
      </c>
      <c r="J41" s="102" t="s">
        <v>105</v>
      </c>
      <c r="K41" s="76" t="s">
        <v>186</v>
      </c>
      <c r="L41" s="17">
        <v>46</v>
      </c>
      <c r="M41" s="17">
        <v>9185</v>
      </c>
      <c r="N41" s="17">
        <f t="shared" si="24"/>
        <v>9231</v>
      </c>
      <c r="O41" s="17"/>
      <c r="P41" s="17"/>
      <c r="Q41" s="17">
        <f t="shared" si="25"/>
        <v>0</v>
      </c>
      <c r="R41" s="102" t="s">
        <v>99</v>
      </c>
      <c r="S41" s="76" t="s">
        <v>100</v>
      </c>
      <c r="T41" s="17"/>
      <c r="U41" s="17"/>
      <c r="V41" s="17">
        <f t="shared" si="8"/>
        <v>0</v>
      </c>
      <c r="W41" s="17"/>
      <c r="X41" s="17"/>
      <c r="Y41" s="17">
        <f t="shared" si="9"/>
        <v>0</v>
      </c>
      <c r="Z41" s="102" t="s">
        <v>198</v>
      </c>
      <c r="AA41" s="76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02" t="s">
        <v>198</v>
      </c>
      <c r="AI41" s="76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02" t="s">
        <v>198</v>
      </c>
      <c r="AQ41" s="76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02" t="s">
        <v>198</v>
      </c>
      <c r="AY41" s="76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113" t="s">
        <v>153</v>
      </c>
      <c r="B42" s="114"/>
      <c r="C42" s="114"/>
      <c r="D42" s="17">
        <f aca="true" t="shared" si="26" ref="D42:I42">SUM(D7:D41)</f>
        <v>31447</v>
      </c>
      <c r="E42" s="17">
        <f t="shared" si="26"/>
        <v>3478564</v>
      </c>
      <c r="F42" s="17">
        <f t="shared" si="26"/>
        <v>3510011</v>
      </c>
      <c r="G42" s="17">
        <f t="shared" si="26"/>
        <v>0</v>
      </c>
      <c r="H42" s="17">
        <f t="shared" si="26"/>
        <v>1520113</v>
      </c>
      <c r="I42" s="17">
        <f t="shared" si="26"/>
        <v>1520113</v>
      </c>
      <c r="J42" s="80" t="s">
        <v>148</v>
      </c>
      <c r="K42" s="52" t="s">
        <v>148</v>
      </c>
      <c r="L42" s="17">
        <f aca="true" t="shared" si="27" ref="L42:Q42">SUM(L7:L41)</f>
        <v>31263</v>
      </c>
      <c r="M42" s="17">
        <f t="shared" si="27"/>
        <v>3161609</v>
      </c>
      <c r="N42" s="17">
        <f t="shared" si="27"/>
        <v>3192872</v>
      </c>
      <c r="O42" s="17">
        <f t="shared" si="27"/>
        <v>0</v>
      </c>
      <c r="P42" s="17">
        <f t="shared" si="27"/>
        <v>1209083</v>
      </c>
      <c r="Q42" s="17">
        <f t="shared" si="27"/>
        <v>1209083</v>
      </c>
      <c r="R42" s="80" t="s">
        <v>148</v>
      </c>
      <c r="S42" s="52" t="s">
        <v>148</v>
      </c>
      <c r="T42" s="17">
        <f aca="true" t="shared" si="28" ref="T42:Y42">SUM(T7:T41)</f>
        <v>184</v>
      </c>
      <c r="U42" s="17">
        <f t="shared" si="28"/>
        <v>316955</v>
      </c>
      <c r="V42" s="17">
        <f t="shared" si="28"/>
        <v>317139</v>
      </c>
      <c r="W42" s="17">
        <f t="shared" si="28"/>
        <v>0</v>
      </c>
      <c r="X42" s="17">
        <f t="shared" si="28"/>
        <v>311030</v>
      </c>
      <c r="Y42" s="17">
        <f t="shared" si="28"/>
        <v>311030</v>
      </c>
      <c r="Z42" s="80" t="s">
        <v>148</v>
      </c>
      <c r="AA42" s="52" t="s">
        <v>148</v>
      </c>
      <c r="AB42" s="17">
        <f aca="true" t="shared" si="29" ref="AB42:AG42">SUM(AB7:AB41)</f>
        <v>0</v>
      </c>
      <c r="AC42" s="17">
        <f t="shared" si="29"/>
        <v>0</v>
      </c>
      <c r="AD42" s="17">
        <f t="shared" si="29"/>
        <v>0</v>
      </c>
      <c r="AE42" s="17">
        <f t="shared" si="29"/>
        <v>0</v>
      </c>
      <c r="AF42" s="17">
        <f t="shared" si="29"/>
        <v>0</v>
      </c>
      <c r="AG42" s="17">
        <f t="shared" si="29"/>
        <v>0</v>
      </c>
      <c r="AH42" s="80" t="s">
        <v>148</v>
      </c>
      <c r="AI42" s="52" t="s">
        <v>148</v>
      </c>
      <c r="AJ42" s="17">
        <f aca="true" t="shared" si="30" ref="AJ42:AO42">SUM(AJ7:AJ41)</f>
        <v>0</v>
      </c>
      <c r="AK42" s="17">
        <f t="shared" si="30"/>
        <v>0</v>
      </c>
      <c r="AL42" s="17">
        <f t="shared" si="30"/>
        <v>0</v>
      </c>
      <c r="AM42" s="17">
        <f t="shared" si="30"/>
        <v>0</v>
      </c>
      <c r="AN42" s="17">
        <f t="shared" si="30"/>
        <v>0</v>
      </c>
      <c r="AO42" s="17">
        <f t="shared" si="30"/>
        <v>0</v>
      </c>
      <c r="AP42" s="80" t="s">
        <v>148</v>
      </c>
      <c r="AQ42" s="52" t="s">
        <v>148</v>
      </c>
      <c r="AR42" s="17">
        <f aca="true" t="shared" si="31" ref="AR42:AW42">SUM(AR7:AR41)</f>
        <v>0</v>
      </c>
      <c r="AS42" s="17">
        <f t="shared" si="31"/>
        <v>0</v>
      </c>
      <c r="AT42" s="17">
        <f t="shared" si="31"/>
        <v>0</v>
      </c>
      <c r="AU42" s="17">
        <f t="shared" si="31"/>
        <v>0</v>
      </c>
      <c r="AV42" s="17">
        <f t="shared" si="31"/>
        <v>0</v>
      </c>
      <c r="AW42" s="17">
        <f t="shared" si="31"/>
        <v>0</v>
      </c>
      <c r="AX42" s="80" t="s">
        <v>148</v>
      </c>
      <c r="AY42" s="52" t="s">
        <v>148</v>
      </c>
      <c r="AZ42" s="17">
        <f aca="true" t="shared" si="32" ref="AZ42:BE42">SUM(AZ7:AZ41)</f>
        <v>0</v>
      </c>
      <c r="BA42" s="17">
        <f t="shared" si="32"/>
        <v>0</v>
      </c>
      <c r="BB42" s="17">
        <f t="shared" si="32"/>
        <v>0</v>
      </c>
      <c r="BC42" s="17">
        <f t="shared" si="32"/>
        <v>0</v>
      </c>
      <c r="BD42" s="17">
        <f t="shared" si="32"/>
        <v>0</v>
      </c>
      <c r="BE42" s="17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8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3</v>
      </c>
      <c r="B1" s="56"/>
      <c r="C1" s="1"/>
      <c r="D1" s="1"/>
      <c r="E1" s="1"/>
    </row>
    <row r="2" spans="1:125" s="68" customFormat="1" ht="22.5" customHeight="1">
      <c r="A2" s="137" t="s">
        <v>167</v>
      </c>
      <c r="B2" s="134" t="s">
        <v>162</v>
      </c>
      <c r="C2" s="112" t="s">
        <v>154</v>
      </c>
      <c r="D2" s="64" t="s">
        <v>155</v>
      </c>
      <c r="E2" s="65"/>
      <c r="F2" s="64" t="s">
        <v>163</v>
      </c>
      <c r="G2" s="66"/>
      <c r="H2" s="66"/>
      <c r="I2" s="49"/>
      <c r="J2" s="64" t="s">
        <v>164</v>
      </c>
      <c r="K2" s="66"/>
      <c r="L2" s="66"/>
      <c r="M2" s="49"/>
      <c r="N2" s="64" t="s">
        <v>165</v>
      </c>
      <c r="O2" s="66"/>
      <c r="P2" s="66"/>
      <c r="Q2" s="49"/>
      <c r="R2" s="64" t="s">
        <v>166</v>
      </c>
      <c r="S2" s="66"/>
      <c r="T2" s="66"/>
      <c r="U2" s="49"/>
      <c r="V2" s="64" t="s">
        <v>15</v>
      </c>
      <c r="W2" s="66"/>
      <c r="X2" s="66"/>
      <c r="Y2" s="49"/>
      <c r="Z2" s="64" t="s">
        <v>16</v>
      </c>
      <c r="AA2" s="66"/>
      <c r="AB2" s="66"/>
      <c r="AC2" s="49"/>
      <c r="AD2" s="64" t="s">
        <v>17</v>
      </c>
      <c r="AE2" s="66"/>
      <c r="AF2" s="66"/>
      <c r="AG2" s="49"/>
      <c r="AH2" s="64" t="s">
        <v>18</v>
      </c>
      <c r="AI2" s="66"/>
      <c r="AJ2" s="66"/>
      <c r="AK2" s="49"/>
      <c r="AL2" s="64" t="s">
        <v>19</v>
      </c>
      <c r="AM2" s="66"/>
      <c r="AN2" s="66"/>
      <c r="AO2" s="49"/>
      <c r="AP2" s="64" t="s">
        <v>20</v>
      </c>
      <c r="AQ2" s="66"/>
      <c r="AR2" s="66"/>
      <c r="AS2" s="49"/>
      <c r="AT2" s="64" t="s">
        <v>21</v>
      </c>
      <c r="AU2" s="66"/>
      <c r="AV2" s="66"/>
      <c r="AW2" s="49"/>
      <c r="AX2" s="64" t="s">
        <v>22</v>
      </c>
      <c r="AY2" s="66"/>
      <c r="AZ2" s="66"/>
      <c r="BA2" s="49"/>
      <c r="BB2" s="64" t="s">
        <v>23</v>
      </c>
      <c r="BC2" s="66"/>
      <c r="BD2" s="66"/>
      <c r="BE2" s="49"/>
      <c r="BF2" s="64" t="s">
        <v>24</v>
      </c>
      <c r="BG2" s="66"/>
      <c r="BH2" s="66"/>
      <c r="BI2" s="49"/>
      <c r="BJ2" s="64" t="s">
        <v>25</v>
      </c>
      <c r="BK2" s="66"/>
      <c r="BL2" s="66"/>
      <c r="BM2" s="49"/>
      <c r="BN2" s="64" t="s">
        <v>26</v>
      </c>
      <c r="BO2" s="66"/>
      <c r="BP2" s="66"/>
      <c r="BQ2" s="49"/>
      <c r="BR2" s="64" t="s">
        <v>27</v>
      </c>
      <c r="BS2" s="66"/>
      <c r="BT2" s="66"/>
      <c r="BU2" s="49"/>
      <c r="BV2" s="64" t="s">
        <v>28</v>
      </c>
      <c r="BW2" s="66"/>
      <c r="BX2" s="66"/>
      <c r="BY2" s="49"/>
      <c r="BZ2" s="64" t="s">
        <v>29</v>
      </c>
      <c r="CA2" s="66"/>
      <c r="CB2" s="66"/>
      <c r="CC2" s="49"/>
      <c r="CD2" s="64" t="s">
        <v>30</v>
      </c>
      <c r="CE2" s="66"/>
      <c r="CF2" s="66"/>
      <c r="CG2" s="49"/>
      <c r="CH2" s="64" t="s">
        <v>31</v>
      </c>
      <c r="CI2" s="66"/>
      <c r="CJ2" s="66"/>
      <c r="CK2" s="49"/>
      <c r="CL2" s="64" t="s">
        <v>32</v>
      </c>
      <c r="CM2" s="66"/>
      <c r="CN2" s="66"/>
      <c r="CO2" s="49"/>
      <c r="CP2" s="64" t="s">
        <v>33</v>
      </c>
      <c r="CQ2" s="66"/>
      <c r="CR2" s="66"/>
      <c r="CS2" s="49"/>
      <c r="CT2" s="64" t="s">
        <v>34</v>
      </c>
      <c r="CU2" s="66"/>
      <c r="CV2" s="66"/>
      <c r="CW2" s="49"/>
      <c r="CX2" s="64" t="s">
        <v>35</v>
      </c>
      <c r="CY2" s="66"/>
      <c r="CZ2" s="66"/>
      <c r="DA2" s="49"/>
      <c r="DB2" s="64" t="s">
        <v>36</v>
      </c>
      <c r="DC2" s="66"/>
      <c r="DD2" s="66"/>
      <c r="DE2" s="49"/>
      <c r="DF2" s="64" t="s">
        <v>37</v>
      </c>
      <c r="DG2" s="66"/>
      <c r="DH2" s="66"/>
      <c r="DI2" s="49"/>
      <c r="DJ2" s="64" t="s">
        <v>38</v>
      </c>
      <c r="DK2" s="66"/>
      <c r="DL2" s="66"/>
      <c r="DM2" s="49"/>
      <c r="DN2" s="64" t="s">
        <v>39</v>
      </c>
      <c r="DO2" s="66"/>
      <c r="DP2" s="66"/>
      <c r="DQ2" s="49"/>
      <c r="DR2" s="64" t="s">
        <v>40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41</v>
      </c>
      <c r="E4" s="36" t="s">
        <v>173</v>
      </c>
      <c r="F4" s="104" t="s">
        <v>42</v>
      </c>
      <c r="G4" s="107" t="s">
        <v>156</v>
      </c>
      <c r="H4" s="36" t="s">
        <v>43</v>
      </c>
      <c r="I4" s="36" t="s">
        <v>173</v>
      </c>
      <c r="J4" s="104" t="s">
        <v>42</v>
      </c>
      <c r="K4" s="107" t="s">
        <v>156</v>
      </c>
      <c r="L4" s="36" t="s">
        <v>43</v>
      </c>
      <c r="M4" s="36" t="s">
        <v>173</v>
      </c>
      <c r="N4" s="104" t="s">
        <v>42</v>
      </c>
      <c r="O4" s="107" t="s">
        <v>156</v>
      </c>
      <c r="P4" s="36" t="s">
        <v>43</v>
      </c>
      <c r="Q4" s="36" t="s">
        <v>173</v>
      </c>
      <c r="R4" s="104" t="s">
        <v>42</v>
      </c>
      <c r="S4" s="107" t="s">
        <v>156</v>
      </c>
      <c r="T4" s="36" t="s">
        <v>43</v>
      </c>
      <c r="U4" s="36" t="s">
        <v>173</v>
      </c>
      <c r="V4" s="104" t="s">
        <v>42</v>
      </c>
      <c r="W4" s="107" t="s">
        <v>156</v>
      </c>
      <c r="X4" s="36" t="s">
        <v>43</v>
      </c>
      <c r="Y4" s="36" t="s">
        <v>173</v>
      </c>
      <c r="Z4" s="104" t="s">
        <v>42</v>
      </c>
      <c r="AA4" s="107" t="s">
        <v>156</v>
      </c>
      <c r="AB4" s="36" t="s">
        <v>43</v>
      </c>
      <c r="AC4" s="36" t="s">
        <v>173</v>
      </c>
      <c r="AD4" s="104" t="s">
        <v>42</v>
      </c>
      <c r="AE4" s="107" t="s">
        <v>156</v>
      </c>
      <c r="AF4" s="36" t="s">
        <v>43</v>
      </c>
      <c r="AG4" s="36" t="s">
        <v>173</v>
      </c>
      <c r="AH4" s="104" t="s">
        <v>42</v>
      </c>
      <c r="AI4" s="107" t="s">
        <v>156</v>
      </c>
      <c r="AJ4" s="36" t="s">
        <v>43</v>
      </c>
      <c r="AK4" s="36" t="s">
        <v>173</v>
      </c>
      <c r="AL4" s="104" t="s">
        <v>42</v>
      </c>
      <c r="AM4" s="107" t="s">
        <v>156</v>
      </c>
      <c r="AN4" s="36" t="s">
        <v>43</v>
      </c>
      <c r="AO4" s="36" t="s">
        <v>173</v>
      </c>
      <c r="AP4" s="104" t="s">
        <v>42</v>
      </c>
      <c r="AQ4" s="107" t="s">
        <v>156</v>
      </c>
      <c r="AR4" s="36" t="s">
        <v>43</v>
      </c>
      <c r="AS4" s="36" t="s">
        <v>173</v>
      </c>
      <c r="AT4" s="104" t="s">
        <v>42</v>
      </c>
      <c r="AU4" s="107" t="s">
        <v>156</v>
      </c>
      <c r="AV4" s="36" t="s">
        <v>43</v>
      </c>
      <c r="AW4" s="36" t="s">
        <v>173</v>
      </c>
      <c r="AX4" s="104" t="s">
        <v>42</v>
      </c>
      <c r="AY4" s="107" t="s">
        <v>156</v>
      </c>
      <c r="AZ4" s="36" t="s">
        <v>43</v>
      </c>
      <c r="BA4" s="36" t="s">
        <v>173</v>
      </c>
      <c r="BB4" s="104" t="s">
        <v>42</v>
      </c>
      <c r="BC4" s="107" t="s">
        <v>156</v>
      </c>
      <c r="BD4" s="36" t="s">
        <v>43</v>
      </c>
      <c r="BE4" s="36" t="s">
        <v>173</v>
      </c>
      <c r="BF4" s="104" t="s">
        <v>42</v>
      </c>
      <c r="BG4" s="107" t="s">
        <v>156</v>
      </c>
      <c r="BH4" s="36" t="s">
        <v>43</v>
      </c>
      <c r="BI4" s="36" t="s">
        <v>173</v>
      </c>
      <c r="BJ4" s="104" t="s">
        <v>42</v>
      </c>
      <c r="BK4" s="107" t="s">
        <v>156</v>
      </c>
      <c r="BL4" s="36" t="s">
        <v>43</v>
      </c>
      <c r="BM4" s="36" t="s">
        <v>173</v>
      </c>
      <c r="BN4" s="104" t="s">
        <v>42</v>
      </c>
      <c r="BO4" s="107" t="s">
        <v>156</v>
      </c>
      <c r="BP4" s="36" t="s">
        <v>43</v>
      </c>
      <c r="BQ4" s="36" t="s">
        <v>173</v>
      </c>
      <c r="BR4" s="104" t="s">
        <v>42</v>
      </c>
      <c r="BS4" s="107" t="s">
        <v>156</v>
      </c>
      <c r="BT4" s="36" t="s">
        <v>43</v>
      </c>
      <c r="BU4" s="36" t="s">
        <v>173</v>
      </c>
      <c r="BV4" s="104" t="s">
        <v>42</v>
      </c>
      <c r="BW4" s="107" t="s">
        <v>156</v>
      </c>
      <c r="BX4" s="36" t="s">
        <v>43</v>
      </c>
      <c r="BY4" s="36" t="s">
        <v>173</v>
      </c>
      <c r="BZ4" s="104" t="s">
        <v>42</v>
      </c>
      <c r="CA4" s="107" t="s">
        <v>156</v>
      </c>
      <c r="CB4" s="36" t="s">
        <v>43</v>
      </c>
      <c r="CC4" s="36" t="s">
        <v>173</v>
      </c>
      <c r="CD4" s="104" t="s">
        <v>42</v>
      </c>
      <c r="CE4" s="107" t="s">
        <v>156</v>
      </c>
      <c r="CF4" s="36" t="s">
        <v>43</v>
      </c>
      <c r="CG4" s="36" t="s">
        <v>173</v>
      </c>
      <c r="CH4" s="104" t="s">
        <v>42</v>
      </c>
      <c r="CI4" s="107" t="s">
        <v>156</v>
      </c>
      <c r="CJ4" s="36" t="s">
        <v>43</v>
      </c>
      <c r="CK4" s="36" t="s">
        <v>173</v>
      </c>
      <c r="CL4" s="104" t="s">
        <v>42</v>
      </c>
      <c r="CM4" s="107" t="s">
        <v>156</v>
      </c>
      <c r="CN4" s="36" t="s">
        <v>43</v>
      </c>
      <c r="CO4" s="36" t="s">
        <v>173</v>
      </c>
      <c r="CP4" s="104" t="s">
        <v>42</v>
      </c>
      <c r="CQ4" s="107" t="s">
        <v>156</v>
      </c>
      <c r="CR4" s="36" t="s">
        <v>43</v>
      </c>
      <c r="CS4" s="36" t="s">
        <v>173</v>
      </c>
      <c r="CT4" s="104" t="s">
        <v>42</v>
      </c>
      <c r="CU4" s="107" t="s">
        <v>156</v>
      </c>
      <c r="CV4" s="36" t="s">
        <v>43</v>
      </c>
      <c r="CW4" s="36" t="s">
        <v>173</v>
      </c>
      <c r="CX4" s="104" t="s">
        <v>42</v>
      </c>
      <c r="CY4" s="107" t="s">
        <v>156</v>
      </c>
      <c r="CZ4" s="36" t="s">
        <v>43</v>
      </c>
      <c r="DA4" s="36" t="s">
        <v>173</v>
      </c>
      <c r="DB4" s="104" t="s">
        <v>42</v>
      </c>
      <c r="DC4" s="107" t="s">
        <v>156</v>
      </c>
      <c r="DD4" s="36" t="s">
        <v>43</v>
      </c>
      <c r="DE4" s="36" t="s">
        <v>173</v>
      </c>
      <c r="DF4" s="104" t="s">
        <v>42</v>
      </c>
      <c r="DG4" s="107" t="s">
        <v>156</v>
      </c>
      <c r="DH4" s="36" t="s">
        <v>43</v>
      </c>
      <c r="DI4" s="36" t="s">
        <v>173</v>
      </c>
      <c r="DJ4" s="104" t="s">
        <v>42</v>
      </c>
      <c r="DK4" s="107" t="s">
        <v>156</v>
      </c>
      <c r="DL4" s="36" t="s">
        <v>43</v>
      </c>
      <c r="DM4" s="36" t="s">
        <v>173</v>
      </c>
      <c r="DN4" s="104" t="s">
        <v>42</v>
      </c>
      <c r="DO4" s="107" t="s">
        <v>156</v>
      </c>
      <c r="DP4" s="36" t="s">
        <v>43</v>
      </c>
      <c r="DQ4" s="36" t="s">
        <v>173</v>
      </c>
      <c r="DR4" s="104" t="s">
        <v>42</v>
      </c>
      <c r="DS4" s="107" t="s">
        <v>156</v>
      </c>
      <c r="DT4" s="36" t="s">
        <v>43</v>
      </c>
      <c r="DU4" s="36" t="s">
        <v>173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178</v>
      </c>
      <c r="E6" s="54" t="s">
        <v>178</v>
      </c>
      <c r="F6" s="106"/>
      <c r="G6" s="109"/>
      <c r="H6" s="54" t="s">
        <v>178</v>
      </c>
      <c r="I6" s="54" t="s">
        <v>178</v>
      </c>
      <c r="J6" s="106"/>
      <c r="K6" s="109"/>
      <c r="L6" s="54" t="s">
        <v>178</v>
      </c>
      <c r="M6" s="54" t="s">
        <v>178</v>
      </c>
      <c r="N6" s="106"/>
      <c r="O6" s="109"/>
      <c r="P6" s="54" t="s">
        <v>178</v>
      </c>
      <c r="Q6" s="54" t="s">
        <v>178</v>
      </c>
      <c r="R6" s="106"/>
      <c r="S6" s="109"/>
      <c r="T6" s="54" t="s">
        <v>178</v>
      </c>
      <c r="U6" s="54" t="s">
        <v>178</v>
      </c>
      <c r="V6" s="106"/>
      <c r="W6" s="109"/>
      <c r="X6" s="54" t="s">
        <v>178</v>
      </c>
      <c r="Y6" s="54" t="s">
        <v>178</v>
      </c>
      <c r="Z6" s="106"/>
      <c r="AA6" s="109"/>
      <c r="AB6" s="54" t="s">
        <v>178</v>
      </c>
      <c r="AC6" s="54" t="s">
        <v>178</v>
      </c>
      <c r="AD6" s="106"/>
      <c r="AE6" s="109"/>
      <c r="AF6" s="54" t="s">
        <v>178</v>
      </c>
      <c r="AG6" s="54" t="s">
        <v>178</v>
      </c>
      <c r="AH6" s="106"/>
      <c r="AI6" s="109"/>
      <c r="AJ6" s="54" t="s">
        <v>178</v>
      </c>
      <c r="AK6" s="54" t="s">
        <v>178</v>
      </c>
      <c r="AL6" s="106"/>
      <c r="AM6" s="109"/>
      <c r="AN6" s="54" t="s">
        <v>178</v>
      </c>
      <c r="AO6" s="54" t="s">
        <v>178</v>
      </c>
      <c r="AP6" s="106"/>
      <c r="AQ6" s="109"/>
      <c r="AR6" s="54" t="s">
        <v>178</v>
      </c>
      <c r="AS6" s="54" t="s">
        <v>178</v>
      </c>
      <c r="AT6" s="106"/>
      <c r="AU6" s="109"/>
      <c r="AV6" s="54" t="s">
        <v>178</v>
      </c>
      <c r="AW6" s="54" t="s">
        <v>178</v>
      </c>
      <c r="AX6" s="106"/>
      <c r="AY6" s="109"/>
      <c r="AZ6" s="54" t="s">
        <v>178</v>
      </c>
      <c r="BA6" s="54" t="s">
        <v>178</v>
      </c>
      <c r="BB6" s="106"/>
      <c r="BC6" s="109"/>
      <c r="BD6" s="54" t="s">
        <v>178</v>
      </c>
      <c r="BE6" s="54" t="s">
        <v>178</v>
      </c>
      <c r="BF6" s="106"/>
      <c r="BG6" s="109"/>
      <c r="BH6" s="54" t="s">
        <v>178</v>
      </c>
      <c r="BI6" s="54" t="s">
        <v>178</v>
      </c>
      <c r="BJ6" s="106"/>
      <c r="BK6" s="109"/>
      <c r="BL6" s="54" t="s">
        <v>178</v>
      </c>
      <c r="BM6" s="54" t="s">
        <v>178</v>
      </c>
      <c r="BN6" s="106"/>
      <c r="BO6" s="109"/>
      <c r="BP6" s="54" t="s">
        <v>178</v>
      </c>
      <c r="BQ6" s="54" t="s">
        <v>178</v>
      </c>
      <c r="BR6" s="106"/>
      <c r="BS6" s="109"/>
      <c r="BT6" s="54" t="s">
        <v>178</v>
      </c>
      <c r="BU6" s="54" t="s">
        <v>178</v>
      </c>
      <c r="BV6" s="106"/>
      <c r="BW6" s="109"/>
      <c r="BX6" s="54" t="s">
        <v>178</v>
      </c>
      <c r="BY6" s="54" t="s">
        <v>178</v>
      </c>
      <c r="BZ6" s="106"/>
      <c r="CA6" s="109"/>
      <c r="CB6" s="54" t="s">
        <v>178</v>
      </c>
      <c r="CC6" s="54" t="s">
        <v>178</v>
      </c>
      <c r="CD6" s="106"/>
      <c r="CE6" s="109"/>
      <c r="CF6" s="54" t="s">
        <v>178</v>
      </c>
      <c r="CG6" s="54" t="s">
        <v>178</v>
      </c>
      <c r="CH6" s="106"/>
      <c r="CI6" s="109"/>
      <c r="CJ6" s="54" t="s">
        <v>178</v>
      </c>
      <c r="CK6" s="54" t="s">
        <v>178</v>
      </c>
      <c r="CL6" s="106"/>
      <c r="CM6" s="109"/>
      <c r="CN6" s="54" t="s">
        <v>178</v>
      </c>
      <c r="CO6" s="54" t="s">
        <v>178</v>
      </c>
      <c r="CP6" s="106"/>
      <c r="CQ6" s="109"/>
      <c r="CR6" s="54" t="s">
        <v>178</v>
      </c>
      <c r="CS6" s="54" t="s">
        <v>178</v>
      </c>
      <c r="CT6" s="106"/>
      <c r="CU6" s="109"/>
      <c r="CV6" s="54" t="s">
        <v>178</v>
      </c>
      <c r="CW6" s="54" t="s">
        <v>178</v>
      </c>
      <c r="CX6" s="106"/>
      <c r="CY6" s="109"/>
      <c r="CZ6" s="54" t="s">
        <v>178</v>
      </c>
      <c r="DA6" s="54" t="s">
        <v>178</v>
      </c>
      <c r="DB6" s="106"/>
      <c r="DC6" s="109"/>
      <c r="DD6" s="54" t="s">
        <v>178</v>
      </c>
      <c r="DE6" s="54" t="s">
        <v>178</v>
      </c>
      <c r="DF6" s="106"/>
      <c r="DG6" s="109"/>
      <c r="DH6" s="54" t="s">
        <v>178</v>
      </c>
      <c r="DI6" s="54" t="s">
        <v>178</v>
      </c>
      <c r="DJ6" s="106"/>
      <c r="DK6" s="109"/>
      <c r="DL6" s="54" t="s">
        <v>178</v>
      </c>
      <c r="DM6" s="54" t="s">
        <v>178</v>
      </c>
      <c r="DN6" s="106"/>
      <c r="DO6" s="109"/>
      <c r="DP6" s="54" t="s">
        <v>178</v>
      </c>
      <c r="DQ6" s="54" t="s">
        <v>178</v>
      </c>
      <c r="DR6" s="106"/>
      <c r="DS6" s="109"/>
      <c r="DT6" s="54" t="s">
        <v>178</v>
      </c>
      <c r="DU6" s="54" t="s">
        <v>178</v>
      </c>
    </row>
    <row r="7" spans="1:125" ht="13.5">
      <c r="A7" s="74" t="s">
        <v>201</v>
      </c>
      <c r="B7" s="74" t="s">
        <v>95</v>
      </c>
      <c r="C7" s="101" t="s">
        <v>96</v>
      </c>
      <c r="D7" s="17">
        <f aca="true" t="shared" si="0" ref="D7:E10">H7+L7+P7+T7+X7+AB7+AF7+AJ7+AN7+AR7+AV7+AZ7+BD7+BH7+BL7+BP7+BT7+BX7+CB7+CF7+CJ7+CN7+CR7+CV7+CZ7+DD7+DH7+DL7+DP7+DT7</f>
        <v>45475</v>
      </c>
      <c r="E7" s="17">
        <f t="shared" si="0"/>
        <v>6385</v>
      </c>
      <c r="F7" s="79" t="s">
        <v>230</v>
      </c>
      <c r="G7" s="77" t="s">
        <v>64</v>
      </c>
      <c r="H7" s="17">
        <v>15005</v>
      </c>
      <c r="I7" s="17">
        <v>1110</v>
      </c>
      <c r="J7" s="79" t="s">
        <v>65</v>
      </c>
      <c r="K7" s="77" t="s">
        <v>66</v>
      </c>
      <c r="L7" s="17">
        <v>10484</v>
      </c>
      <c r="M7" s="17">
        <v>2494</v>
      </c>
      <c r="N7" s="79" t="s">
        <v>67</v>
      </c>
      <c r="O7" s="77" t="s">
        <v>145</v>
      </c>
      <c r="P7" s="17">
        <v>15971</v>
      </c>
      <c r="Q7" s="17">
        <v>2781</v>
      </c>
      <c r="R7" s="79" t="s">
        <v>204</v>
      </c>
      <c r="S7" s="77" t="s">
        <v>205</v>
      </c>
      <c r="T7" s="17">
        <v>4015</v>
      </c>
      <c r="U7" s="17"/>
      <c r="V7" s="78"/>
      <c r="W7" s="77">
        <f>IF(V7="－","－",IF(V7="","",VLOOKUP(V7,'廃棄物事業経費（市町村）'!$B$7:$C$42,2)))</f>
      </c>
      <c r="X7" s="17"/>
      <c r="Y7" s="17"/>
      <c r="Z7" s="78"/>
      <c r="AA7" s="77">
        <f>IF(Z7="－","－",IF(Z7="","",VLOOKUP(Z7,'廃棄物事業経費（市町村）'!$B$7:$C$42,2)))</f>
      </c>
      <c r="AB7" s="17"/>
      <c r="AC7" s="17"/>
      <c r="AD7" s="78"/>
      <c r="AE7" s="77">
        <f>IF(AD7="－","－",IF(AD7="","",VLOOKUP(AD7,'廃棄物事業経費（市町村）'!$B$7:$C$42,2)))</f>
      </c>
      <c r="AF7" s="17"/>
      <c r="AG7" s="17"/>
      <c r="AH7" s="78"/>
      <c r="AI7" s="77">
        <f>IF(AH7="－","－",IF(AH7="","",VLOOKUP(AH7,'廃棄物事業経費（市町村）'!$B$7:$C$42,2)))</f>
      </c>
      <c r="AJ7" s="17"/>
      <c r="AK7" s="17"/>
      <c r="AL7" s="78"/>
      <c r="AM7" s="77">
        <f>IF(AL7="－","－",IF(AL7="","",VLOOKUP(AL7,'廃棄物事業経費（市町村）'!$B$7:$C$42,2)))</f>
      </c>
      <c r="AN7" s="17"/>
      <c r="AO7" s="17"/>
      <c r="AP7" s="78"/>
      <c r="AQ7" s="77">
        <f>IF(AP7="－","－",IF(AP7="","",VLOOKUP(AP7,'廃棄物事業経費（市町村）'!$B$7:$C$42,2)))</f>
      </c>
      <c r="AR7" s="17"/>
      <c r="AS7" s="17"/>
      <c r="AT7" s="78"/>
      <c r="AU7" s="77">
        <f>IF(AT7="－","－",IF(AT7="","",VLOOKUP(AT7,'廃棄物事業経費（市町村）'!$B$7:$C$42,2)))</f>
      </c>
      <c r="AV7" s="17"/>
      <c r="AW7" s="17"/>
      <c r="AX7" s="78"/>
      <c r="AY7" s="77">
        <f>IF(AX7="－","－",IF(AX7="","",VLOOKUP(AX7,'廃棄物事業経費（市町村）'!$B$7:$C$42,2)))</f>
      </c>
      <c r="AZ7" s="17"/>
      <c r="BA7" s="17"/>
      <c r="BB7" s="78"/>
      <c r="BC7" s="77">
        <f>IF(BB7="－","－",IF(BB7="","",VLOOKUP(BB7,'廃棄物事業経費（市町村）'!$B$7:$C$42,2)))</f>
      </c>
      <c r="BD7" s="17"/>
      <c r="BE7" s="17"/>
      <c r="BF7" s="78"/>
      <c r="BG7" s="77">
        <f>IF(BF7="－","－",IF(BF7="","",VLOOKUP(BF7,'廃棄物事業経費（市町村）'!$B$7:$C$42,2)))</f>
      </c>
      <c r="BH7" s="17"/>
      <c r="BI7" s="17"/>
      <c r="BJ7" s="78"/>
      <c r="BK7" s="77">
        <f>IF(BJ7="－","－",IF(BJ7="","",VLOOKUP(BJ7,'廃棄物事業経費（市町村）'!$B$7:$C$42,2)))</f>
      </c>
      <c r="BL7" s="17"/>
      <c r="BM7" s="17"/>
      <c r="BN7" s="78"/>
      <c r="BO7" s="77">
        <f>IF(BN7="－","－",IF(BN7="","",VLOOKUP(BN7,'廃棄物事業経費（市町村）'!$B$7:$C$42,2)))</f>
      </c>
      <c r="BP7" s="17"/>
      <c r="BQ7" s="17"/>
      <c r="BR7" s="78"/>
      <c r="BS7" s="77">
        <f>IF(BR7="－","－",IF(BR7="","",VLOOKUP(BR7,'廃棄物事業経費（市町村）'!$B$7:$C$42,2)))</f>
      </c>
      <c r="BT7" s="17"/>
      <c r="BU7" s="17"/>
      <c r="BV7" s="78"/>
      <c r="BW7" s="77">
        <f>IF(BV7="－","－",IF(BV7="","",VLOOKUP(BV7,'廃棄物事業経費（市町村）'!$B$7:$C$42,2)))</f>
      </c>
      <c r="BX7" s="17"/>
      <c r="BY7" s="17"/>
      <c r="BZ7" s="78"/>
      <c r="CA7" s="77">
        <f>IF(BZ7="－","－",IF(BZ7="","",VLOOKUP(BZ7,'廃棄物事業経費（市町村）'!$B$7:$C$42,2)))</f>
      </c>
      <c r="CB7" s="17"/>
      <c r="CC7" s="17"/>
      <c r="CD7" s="78"/>
      <c r="CE7" s="77">
        <f>IF(CD7="－","－",IF(CD7="","",VLOOKUP(CD7,'廃棄物事業経費（市町村）'!$B$7:$C$42,2)))</f>
      </c>
      <c r="CF7" s="17"/>
      <c r="CG7" s="17"/>
      <c r="CH7" s="78"/>
      <c r="CI7" s="77">
        <f>IF(CH7="－","－",IF(CH7="","",VLOOKUP(CH7,'廃棄物事業経費（市町村）'!$B$7:$C$42,2)))</f>
      </c>
      <c r="CJ7" s="17"/>
      <c r="CK7" s="17"/>
      <c r="CL7" s="78"/>
      <c r="CM7" s="77">
        <f>IF(CL7="－","－",IF(CL7="","",VLOOKUP(CL7,'廃棄物事業経費（市町村）'!$B$7:$C$42,2)))</f>
      </c>
      <c r="CN7" s="17"/>
      <c r="CO7" s="17"/>
      <c r="CP7" s="78"/>
      <c r="CQ7" s="77">
        <f>IF(CP7="－","－",IF(CP7="","",VLOOKUP(CP7,'廃棄物事業経費（市町村）'!$B$7:$C$42,2)))</f>
      </c>
      <c r="CR7" s="17"/>
      <c r="CS7" s="17"/>
      <c r="CT7" s="78"/>
      <c r="CU7" s="77">
        <f>IF(CT7="－","－",IF(CT7="","",VLOOKUP(CT7,'廃棄物事業経費（市町村）'!$B$7:$C$42,2)))</f>
      </c>
      <c r="CV7" s="17"/>
      <c r="CW7" s="17"/>
      <c r="CX7" s="78"/>
      <c r="CY7" s="77">
        <f>IF(CX7="－","－",IF(CX7="","",VLOOKUP(CX7,'廃棄物事業経費（市町村）'!$B$7:$C$42,2)))</f>
      </c>
      <c r="CZ7" s="17"/>
      <c r="DA7" s="17"/>
      <c r="DB7" s="78"/>
      <c r="DC7" s="77">
        <f>IF(DB7="－","－",IF(DB7="","",VLOOKUP(DB7,'廃棄物事業経費（市町村）'!$B$7:$C$42,2)))</f>
      </c>
      <c r="DD7" s="17"/>
      <c r="DE7" s="17"/>
      <c r="DF7" s="78"/>
      <c r="DG7" s="77">
        <f>IF(DF7="－","－",IF(DF7="","",VLOOKUP(DF7,'廃棄物事業経費（市町村）'!$B$7:$C$42,2)))</f>
      </c>
      <c r="DH7" s="17"/>
      <c r="DI7" s="17"/>
      <c r="DJ7" s="78"/>
      <c r="DK7" s="77">
        <f>IF(DJ7="－","－",IF(DJ7="","",VLOOKUP(DJ7,'廃棄物事業経費（市町村）'!$B$7:$C$42,2)))</f>
      </c>
      <c r="DL7" s="17"/>
      <c r="DM7" s="17"/>
      <c r="DN7" s="78"/>
      <c r="DO7" s="77">
        <f>IF(DN7="－","－",IF(DN7="","",VLOOKUP(DN7,'廃棄物事業経費（市町村）'!$B$7:$C$42,2)))</f>
      </c>
      <c r="DP7" s="17"/>
      <c r="DQ7" s="17"/>
      <c r="DR7" s="78"/>
      <c r="DS7" s="77">
        <f>IF(DR7="－","－",IF(DR7="","",VLOOKUP(DR7,'廃棄物事業経費（市町村）'!$B$7:$C$42,2)))</f>
      </c>
      <c r="DT7" s="17"/>
      <c r="DU7" s="17"/>
    </row>
    <row r="8" spans="1:125" ht="13.5">
      <c r="A8" s="74" t="s">
        <v>201</v>
      </c>
      <c r="B8" s="74" t="s">
        <v>97</v>
      </c>
      <c r="C8" s="101" t="s">
        <v>98</v>
      </c>
      <c r="D8" s="17">
        <f t="shared" si="0"/>
        <v>0</v>
      </c>
      <c r="E8" s="17">
        <f t="shared" si="0"/>
        <v>103291</v>
      </c>
      <c r="F8" s="79" t="s">
        <v>213</v>
      </c>
      <c r="G8" s="77" t="s">
        <v>214</v>
      </c>
      <c r="H8" s="17"/>
      <c r="I8" s="17">
        <v>77923</v>
      </c>
      <c r="J8" s="79" t="s">
        <v>215</v>
      </c>
      <c r="K8" s="77" t="s">
        <v>197</v>
      </c>
      <c r="L8" s="17"/>
      <c r="M8" s="17">
        <v>25368</v>
      </c>
      <c r="N8" s="78"/>
      <c r="O8" s="77">
        <f>IF(N8="－","－",IF(N8="","",VLOOKUP(N8,'廃棄物事業経費（市町村）'!$B$7:$C$42,2)))</f>
      </c>
      <c r="P8" s="17"/>
      <c r="Q8" s="17"/>
      <c r="R8" s="78"/>
      <c r="S8" s="77">
        <f>IF(R8="－","－",IF(R8="","",VLOOKUP(R8,'廃棄物事業経費（市町村）'!$B$7:$C$42,2)))</f>
      </c>
      <c r="T8" s="17"/>
      <c r="U8" s="17"/>
      <c r="V8" s="78"/>
      <c r="W8" s="77">
        <f>IF(V8="－","－",IF(V8="","",VLOOKUP(V8,'廃棄物事業経費（市町村）'!$B$7:$C$42,2)))</f>
      </c>
      <c r="X8" s="17"/>
      <c r="Y8" s="17"/>
      <c r="Z8" s="78"/>
      <c r="AA8" s="77">
        <f>IF(Z8="－","－",IF(Z8="","",VLOOKUP(Z8,'廃棄物事業経費（市町村）'!$B$7:$C$42,2)))</f>
      </c>
      <c r="AB8" s="17"/>
      <c r="AC8" s="17"/>
      <c r="AD8" s="78"/>
      <c r="AE8" s="77">
        <f>IF(AD8="－","－",IF(AD8="","",VLOOKUP(AD8,'廃棄物事業経費（市町村）'!$B$7:$C$42,2)))</f>
      </c>
      <c r="AF8" s="17"/>
      <c r="AG8" s="17"/>
      <c r="AH8" s="78"/>
      <c r="AI8" s="77">
        <f>IF(AH8="－","－",IF(AH8="","",VLOOKUP(AH8,'廃棄物事業経費（市町村）'!$B$7:$C$42,2)))</f>
      </c>
      <c r="AJ8" s="17"/>
      <c r="AK8" s="17"/>
      <c r="AL8" s="78"/>
      <c r="AM8" s="77">
        <f>IF(AL8="－","－",IF(AL8="","",VLOOKUP(AL8,'廃棄物事業経費（市町村）'!$B$7:$C$42,2)))</f>
      </c>
      <c r="AN8" s="17"/>
      <c r="AO8" s="17"/>
      <c r="AP8" s="78"/>
      <c r="AQ8" s="77">
        <f>IF(AP8="－","－",IF(AP8="","",VLOOKUP(AP8,'廃棄物事業経費（市町村）'!$B$7:$C$42,2)))</f>
      </c>
      <c r="AR8" s="17"/>
      <c r="AS8" s="17"/>
      <c r="AT8" s="78"/>
      <c r="AU8" s="77">
        <f>IF(AT8="－","－",IF(AT8="","",VLOOKUP(AT8,'廃棄物事業経費（市町村）'!$B$7:$C$42,2)))</f>
      </c>
      <c r="AV8" s="17"/>
      <c r="AW8" s="17"/>
      <c r="AX8" s="78"/>
      <c r="AY8" s="77">
        <f>IF(AX8="－","－",IF(AX8="","",VLOOKUP(AX8,'廃棄物事業経費（市町村）'!$B$7:$C$42,2)))</f>
      </c>
      <c r="AZ8" s="17"/>
      <c r="BA8" s="17"/>
      <c r="BB8" s="78"/>
      <c r="BC8" s="77">
        <f>IF(BB8="－","－",IF(BB8="","",VLOOKUP(BB8,'廃棄物事業経費（市町村）'!$B$7:$C$42,2)))</f>
      </c>
      <c r="BD8" s="17"/>
      <c r="BE8" s="17"/>
      <c r="BF8" s="78"/>
      <c r="BG8" s="77">
        <f>IF(BF8="－","－",IF(BF8="","",VLOOKUP(BF8,'廃棄物事業経費（市町村）'!$B$7:$C$42,2)))</f>
      </c>
      <c r="BH8" s="17"/>
      <c r="BI8" s="17"/>
      <c r="BJ8" s="78"/>
      <c r="BK8" s="77">
        <f>IF(BJ8="－","－",IF(BJ8="","",VLOOKUP(BJ8,'廃棄物事業経費（市町村）'!$B$7:$C$42,2)))</f>
      </c>
      <c r="BL8" s="17"/>
      <c r="BM8" s="17"/>
      <c r="BN8" s="78"/>
      <c r="BO8" s="77">
        <f>IF(BN8="－","－",IF(BN8="","",VLOOKUP(BN8,'廃棄物事業経費（市町村）'!$B$7:$C$42,2)))</f>
      </c>
      <c r="BP8" s="17"/>
      <c r="BQ8" s="17"/>
      <c r="BR8" s="78"/>
      <c r="BS8" s="77">
        <f>IF(BR8="－","－",IF(BR8="","",VLOOKUP(BR8,'廃棄物事業経費（市町村）'!$B$7:$C$42,2)))</f>
      </c>
      <c r="BT8" s="17"/>
      <c r="BU8" s="17"/>
      <c r="BV8" s="78"/>
      <c r="BW8" s="77">
        <f>IF(BV8="－","－",IF(BV8="","",VLOOKUP(BV8,'廃棄物事業経費（市町村）'!$B$7:$C$42,2)))</f>
      </c>
      <c r="BX8" s="17"/>
      <c r="BY8" s="17"/>
      <c r="BZ8" s="78"/>
      <c r="CA8" s="77">
        <f>IF(BZ8="－","－",IF(BZ8="","",VLOOKUP(BZ8,'廃棄物事業経費（市町村）'!$B$7:$C$42,2)))</f>
      </c>
      <c r="CB8" s="17"/>
      <c r="CC8" s="17"/>
      <c r="CD8" s="78"/>
      <c r="CE8" s="77">
        <f>IF(CD8="－","－",IF(CD8="","",VLOOKUP(CD8,'廃棄物事業経費（市町村）'!$B$7:$C$42,2)))</f>
      </c>
      <c r="CF8" s="17"/>
      <c r="CG8" s="17"/>
      <c r="CH8" s="78"/>
      <c r="CI8" s="77">
        <f>IF(CH8="－","－",IF(CH8="","",VLOOKUP(CH8,'廃棄物事業経費（市町村）'!$B$7:$C$42,2)))</f>
      </c>
      <c r="CJ8" s="17"/>
      <c r="CK8" s="17"/>
      <c r="CL8" s="78"/>
      <c r="CM8" s="77">
        <f>IF(CL8="－","－",IF(CL8="","",VLOOKUP(CL8,'廃棄物事業経費（市町村）'!$B$7:$C$42,2)))</f>
      </c>
      <c r="CN8" s="17"/>
      <c r="CO8" s="17"/>
      <c r="CP8" s="78"/>
      <c r="CQ8" s="77">
        <f>IF(CP8="－","－",IF(CP8="","",VLOOKUP(CP8,'廃棄物事業経費（市町村）'!$B$7:$C$42,2)))</f>
      </c>
      <c r="CR8" s="17"/>
      <c r="CS8" s="17"/>
      <c r="CT8" s="78"/>
      <c r="CU8" s="77">
        <f>IF(CT8="－","－",IF(CT8="","",VLOOKUP(CT8,'廃棄物事業経費（市町村）'!$B$7:$C$42,2)))</f>
      </c>
      <c r="CV8" s="17"/>
      <c r="CW8" s="17"/>
      <c r="CX8" s="78"/>
      <c r="CY8" s="77">
        <f>IF(CX8="－","－",IF(CX8="","",VLOOKUP(CX8,'廃棄物事業経費（市町村）'!$B$7:$C$42,2)))</f>
      </c>
      <c r="CZ8" s="17"/>
      <c r="DA8" s="17"/>
      <c r="DB8" s="78"/>
      <c r="DC8" s="77">
        <f>IF(DB8="－","－",IF(DB8="","",VLOOKUP(DB8,'廃棄物事業経費（市町村）'!$B$7:$C$42,2)))</f>
      </c>
      <c r="DD8" s="17"/>
      <c r="DE8" s="17"/>
      <c r="DF8" s="78"/>
      <c r="DG8" s="77">
        <f>IF(DF8="－","－",IF(DF8="","",VLOOKUP(DF8,'廃棄物事業経費（市町村）'!$B$7:$C$42,2)))</f>
      </c>
      <c r="DH8" s="17"/>
      <c r="DI8" s="17"/>
      <c r="DJ8" s="78"/>
      <c r="DK8" s="77">
        <f>IF(DJ8="－","－",IF(DJ8="","",VLOOKUP(DJ8,'廃棄物事業経費（市町村）'!$B$7:$C$42,2)))</f>
      </c>
      <c r="DL8" s="17"/>
      <c r="DM8" s="17"/>
      <c r="DN8" s="78"/>
      <c r="DO8" s="77">
        <f>IF(DN8="－","－",IF(DN8="","",VLOOKUP(DN8,'廃棄物事業経費（市町村）'!$B$7:$C$42,2)))</f>
      </c>
      <c r="DP8" s="17"/>
      <c r="DQ8" s="17"/>
      <c r="DR8" s="78"/>
      <c r="DS8" s="77">
        <f>IF(DR8="－","－",IF(DR8="","",VLOOKUP(DR8,'廃棄物事業経費（市町村）'!$B$7:$C$42,2)))</f>
      </c>
      <c r="DT8" s="17"/>
      <c r="DU8" s="17"/>
    </row>
    <row r="9" spans="1:125" ht="13.5">
      <c r="A9" s="74" t="s">
        <v>201</v>
      </c>
      <c r="B9" s="74" t="s">
        <v>99</v>
      </c>
      <c r="C9" s="101" t="s">
        <v>100</v>
      </c>
      <c r="D9" s="17">
        <f t="shared" si="0"/>
        <v>0</v>
      </c>
      <c r="E9" s="17">
        <f t="shared" si="0"/>
        <v>0</v>
      </c>
      <c r="F9" s="79" t="s">
        <v>82</v>
      </c>
      <c r="G9" s="77" t="s">
        <v>196</v>
      </c>
      <c r="H9" s="17"/>
      <c r="I9" s="17"/>
      <c r="J9" s="79" t="s">
        <v>84</v>
      </c>
      <c r="K9" s="77" t="s">
        <v>85</v>
      </c>
      <c r="L9" s="17"/>
      <c r="M9" s="17"/>
      <c r="N9" s="79" t="s">
        <v>92</v>
      </c>
      <c r="O9" s="77" t="s">
        <v>146</v>
      </c>
      <c r="P9" s="17"/>
      <c r="Q9" s="17"/>
      <c r="R9" s="79" t="s">
        <v>93</v>
      </c>
      <c r="S9" s="77" t="s">
        <v>94</v>
      </c>
      <c r="T9" s="17"/>
      <c r="U9" s="17"/>
      <c r="V9" s="78"/>
      <c r="W9" s="77">
        <f>IF(V9="－","－",IF(V9="","",VLOOKUP(V9,'廃棄物事業経費（市町村）'!$B$7:$C$42,2)))</f>
      </c>
      <c r="X9" s="17"/>
      <c r="Y9" s="17"/>
      <c r="Z9" s="78"/>
      <c r="AA9" s="77">
        <f>IF(Z9="－","－",IF(Z9="","",VLOOKUP(Z9,'廃棄物事業経費（市町村）'!$B$7:$C$42,2)))</f>
      </c>
      <c r="AB9" s="17"/>
      <c r="AC9" s="17"/>
      <c r="AD9" s="78"/>
      <c r="AE9" s="77">
        <f>IF(AD9="－","－",IF(AD9="","",VLOOKUP(AD9,'廃棄物事業経費（市町村）'!$B$7:$C$42,2)))</f>
      </c>
      <c r="AF9" s="17"/>
      <c r="AG9" s="17"/>
      <c r="AH9" s="78"/>
      <c r="AI9" s="77">
        <f>IF(AH9="－","－",IF(AH9="","",VLOOKUP(AH9,'廃棄物事業経費（市町村）'!$B$7:$C$42,2)))</f>
      </c>
      <c r="AJ9" s="17"/>
      <c r="AK9" s="17"/>
      <c r="AL9" s="78"/>
      <c r="AM9" s="77">
        <f>IF(AL9="－","－",IF(AL9="","",VLOOKUP(AL9,'廃棄物事業経費（市町村）'!$B$7:$C$42,2)))</f>
      </c>
      <c r="AN9" s="17"/>
      <c r="AO9" s="17"/>
      <c r="AP9" s="78"/>
      <c r="AQ9" s="77">
        <f>IF(AP9="－","－",IF(AP9="","",VLOOKUP(AP9,'廃棄物事業経費（市町村）'!$B$7:$C$42,2)))</f>
      </c>
      <c r="AR9" s="17"/>
      <c r="AS9" s="17"/>
      <c r="AT9" s="78"/>
      <c r="AU9" s="77">
        <f>IF(AT9="－","－",IF(AT9="","",VLOOKUP(AT9,'廃棄物事業経費（市町村）'!$B$7:$C$42,2)))</f>
      </c>
      <c r="AV9" s="17"/>
      <c r="AW9" s="17"/>
      <c r="AX9" s="78"/>
      <c r="AY9" s="77">
        <f>IF(AX9="－","－",IF(AX9="","",VLOOKUP(AX9,'廃棄物事業経費（市町村）'!$B$7:$C$42,2)))</f>
      </c>
      <c r="AZ9" s="17"/>
      <c r="BA9" s="17"/>
      <c r="BB9" s="78"/>
      <c r="BC9" s="77">
        <f>IF(BB9="－","－",IF(BB9="","",VLOOKUP(BB9,'廃棄物事業経費（市町村）'!$B$7:$C$42,2)))</f>
      </c>
      <c r="BD9" s="17"/>
      <c r="BE9" s="17"/>
      <c r="BF9" s="78"/>
      <c r="BG9" s="77">
        <f>IF(BF9="－","－",IF(BF9="","",VLOOKUP(BF9,'廃棄物事業経費（市町村）'!$B$7:$C$42,2)))</f>
      </c>
      <c r="BH9" s="17"/>
      <c r="BI9" s="17"/>
      <c r="BJ9" s="78"/>
      <c r="BK9" s="77">
        <f>IF(BJ9="－","－",IF(BJ9="","",VLOOKUP(BJ9,'廃棄物事業経費（市町村）'!$B$7:$C$42,2)))</f>
      </c>
      <c r="BL9" s="17"/>
      <c r="BM9" s="17"/>
      <c r="BN9" s="78"/>
      <c r="BO9" s="77">
        <f>IF(BN9="－","－",IF(BN9="","",VLOOKUP(BN9,'廃棄物事業経費（市町村）'!$B$7:$C$42,2)))</f>
      </c>
      <c r="BP9" s="17"/>
      <c r="BQ9" s="17"/>
      <c r="BR9" s="78"/>
      <c r="BS9" s="77">
        <f>IF(BR9="－","－",IF(BR9="","",VLOOKUP(BR9,'廃棄物事業経費（市町村）'!$B$7:$C$42,2)))</f>
      </c>
      <c r="BT9" s="17"/>
      <c r="BU9" s="17"/>
      <c r="BV9" s="78"/>
      <c r="BW9" s="77">
        <f>IF(BV9="－","－",IF(BV9="","",VLOOKUP(BV9,'廃棄物事業経費（市町村）'!$B$7:$C$42,2)))</f>
      </c>
      <c r="BX9" s="17"/>
      <c r="BY9" s="17"/>
      <c r="BZ9" s="78"/>
      <c r="CA9" s="77">
        <f>IF(BZ9="－","－",IF(BZ9="","",VLOOKUP(BZ9,'廃棄物事業経費（市町村）'!$B$7:$C$42,2)))</f>
      </c>
      <c r="CB9" s="17"/>
      <c r="CC9" s="17"/>
      <c r="CD9" s="78"/>
      <c r="CE9" s="77">
        <f>IF(CD9="－","－",IF(CD9="","",VLOOKUP(CD9,'廃棄物事業経費（市町村）'!$B$7:$C$42,2)))</f>
      </c>
      <c r="CF9" s="17"/>
      <c r="CG9" s="17"/>
      <c r="CH9" s="78"/>
      <c r="CI9" s="77">
        <f>IF(CH9="－","－",IF(CH9="","",VLOOKUP(CH9,'廃棄物事業経費（市町村）'!$B$7:$C$42,2)))</f>
      </c>
      <c r="CJ9" s="17"/>
      <c r="CK9" s="17"/>
      <c r="CL9" s="78"/>
      <c r="CM9" s="77">
        <f>IF(CL9="－","－",IF(CL9="","",VLOOKUP(CL9,'廃棄物事業経費（市町村）'!$B$7:$C$42,2)))</f>
      </c>
      <c r="CN9" s="17"/>
      <c r="CO9" s="17"/>
      <c r="CP9" s="78"/>
      <c r="CQ9" s="77">
        <f>IF(CP9="－","－",IF(CP9="","",VLOOKUP(CP9,'廃棄物事業経費（市町村）'!$B$7:$C$42,2)))</f>
      </c>
      <c r="CR9" s="17"/>
      <c r="CS9" s="17"/>
      <c r="CT9" s="78"/>
      <c r="CU9" s="77">
        <f>IF(CT9="－","－",IF(CT9="","",VLOOKUP(CT9,'廃棄物事業経費（市町村）'!$B$7:$C$42,2)))</f>
      </c>
      <c r="CV9" s="17"/>
      <c r="CW9" s="17"/>
      <c r="CX9" s="78"/>
      <c r="CY9" s="77">
        <f>IF(CX9="－","－",IF(CX9="","",VLOOKUP(CX9,'廃棄物事業経費（市町村）'!$B$7:$C$42,2)))</f>
      </c>
      <c r="CZ9" s="17"/>
      <c r="DA9" s="17"/>
      <c r="DB9" s="78"/>
      <c r="DC9" s="77">
        <f>IF(DB9="－","－",IF(DB9="","",VLOOKUP(DB9,'廃棄物事業経費（市町村）'!$B$7:$C$42,2)))</f>
      </c>
      <c r="DD9" s="17"/>
      <c r="DE9" s="17"/>
      <c r="DF9" s="78"/>
      <c r="DG9" s="77">
        <f>IF(DF9="－","－",IF(DF9="","",VLOOKUP(DF9,'廃棄物事業経費（市町村）'!$B$7:$C$42,2)))</f>
      </c>
      <c r="DH9" s="17"/>
      <c r="DI9" s="17"/>
      <c r="DJ9" s="78"/>
      <c r="DK9" s="77">
        <f>IF(DJ9="－","－",IF(DJ9="","",VLOOKUP(DJ9,'廃棄物事業経費（市町村）'!$B$7:$C$42,2)))</f>
      </c>
      <c r="DL9" s="17"/>
      <c r="DM9" s="17"/>
      <c r="DN9" s="78"/>
      <c r="DO9" s="77">
        <f>IF(DN9="－","－",IF(DN9="","",VLOOKUP(DN9,'廃棄物事業経費（市町村）'!$B$7:$C$42,2)))</f>
      </c>
      <c r="DP9" s="17"/>
      <c r="DQ9" s="17"/>
      <c r="DR9" s="78"/>
      <c r="DS9" s="77">
        <f>IF(DR9="－","－",IF(DR9="","",VLOOKUP(DR9,'廃棄物事業経費（市町村）'!$B$7:$C$42,2)))</f>
      </c>
      <c r="DT9" s="17"/>
      <c r="DU9" s="17"/>
    </row>
    <row r="10" spans="1:125" ht="13.5">
      <c r="A10" s="74" t="s">
        <v>201</v>
      </c>
      <c r="B10" s="74" t="s">
        <v>101</v>
      </c>
      <c r="C10" s="101" t="s">
        <v>102</v>
      </c>
      <c r="D10" s="17">
        <f t="shared" si="0"/>
        <v>0</v>
      </c>
      <c r="E10" s="17">
        <f t="shared" si="0"/>
        <v>51935</v>
      </c>
      <c r="F10" s="79" t="s">
        <v>80</v>
      </c>
      <c r="G10" s="77" t="s">
        <v>81</v>
      </c>
      <c r="H10" s="17">
        <v>0</v>
      </c>
      <c r="I10" s="17">
        <v>14386</v>
      </c>
      <c r="J10" s="79" t="s">
        <v>83</v>
      </c>
      <c r="K10" s="77" t="s">
        <v>151</v>
      </c>
      <c r="L10" s="17">
        <v>0</v>
      </c>
      <c r="M10" s="17">
        <v>5817</v>
      </c>
      <c r="N10" s="79" t="s">
        <v>86</v>
      </c>
      <c r="O10" s="77" t="s">
        <v>87</v>
      </c>
      <c r="P10" s="17">
        <v>0</v>
      </c>
      <c r="Q10" s="17">
        <v>7842</v>
      </c>
      <c r="R10" s="79" t="s">
        <v>88</v>
      </c>
      <c r="S10" s="77" t="s">
        <v>89</v>
      </c>
      <c r="T10" s="17">
        <v>0</v>
      </c>
      <c r="U10" s="17">
        <v>14022</v>
      </c>
      <c r="V10" s="79" t="s">
        <v>90</v>
      </c>
      <c r="W10" s="77" t="s">
        <v>91</v>
      </c>
      <c r="X10" s="17">
        <v>0</v>
      </c>
      <c r="Y10" s="17">
        <v>9868</v>
      </c>
      <c r="Z10" s="78"/>
      <c r="AA10" s="77">
        <f>IF(Z10="－","－",IF(Z10="","",VLOOKUP(Z10,'廃棄物事業経費（市町村）'!$B$7:$C$42,2)))</f>
      </c>
      <c r="AB10" s="17"/>
      <c r="AC10" s="17"/>
      <c r="AD10" s="78"/>
      <c r="AE10" s="77">
        <f>IF(AD10="－","－",IF(AD10="","",VLOOKUP(AD10,'廃棄物事業経費（市町村）'!$B$7:$C$42,2)))</f>
      </c>
      <c r="AF10" s="17"/>
      <c r="AG10" s="17"/>
      <c r="AH10" s="78"/>
      <c r="AI10" s="77">
        <f>IF(AH10="－","－",IF(AH10="","",VLOOKUP(AH10,'廃棄物事業経費（市町村）'!$B$7:$C$42,2)))</f>
      </c>
      <c r="AJ10" s="17"/>
      <c r="AK10" s="17"/>
      <c r="AL10" s="78"/>
      <c r="AM10" s="77">
        <f>IF(AL10="－","－",IF(AL10="","",VLOOKUP(AL10,'廃棄物事業経費（市町村）'!$B$7:$C$42,2)))</f>
      </c>
      <c r="AN10" s="17"/>
      <c r="AO10" s="17"/>
      <c r="AP10" s="78"/>
      <c r="AQ10" s="77">
        <f>IF(AP10="－","－",IF(AP10="","",VLOOKUP(AP10,'廃棄物事業経費（市町村）'!$B$7:$C$42,2)))</f>
      </c>
      <c r="AR10" s="17"/>
      <c r="AS10" s="17"/>
      <c r="AT10" s="78"/>
      <c r="AU10" s="77">
        <f>IF(AT10="－","－",IF(AT10="","",VLOOKUP(AT10,'廃棄物事業経費（市町村）'!$B$7:$C$42,2)))</f>
      </c>
      <c r="AV10" s="17"/>
      <c r="AW10" s="17"/>
      <c r="AX10" s="78"/>
      <c r="AY10" s="77">
        <f>IF(AX10="－","－",IF(AX10="","",VLOOKUP(AX10,'廃棄物事業経費（市町村）'!$B$7:$C$42,2)))</f>
      </c>
      <c r="AZ10" s="17"/>
      <c r="BA10" s="17"/>
      <c r="BB10" s="78"/>
      <c r="BC10" s="77">
        <f>IF(BB10="－","－",IF(BB10="","",VLOOKUP(BB10,'廃棄物事業経費（市町村）'!$B$7:$C$42,2)))</f>
      </c>
      <c r="BD10" s="17"/>
      <c r="BE10" s="17"/>
      <c r="BF10" s="78"/>
      <c r="BG10" s="77">
        <f>IF(BF10="－","－",IF(BF10="","",VLOOKUP(BF10,'廃棄物事業経費（市町村）'!$B$7:$C$42,2)))</f>
      </c>
      <c r="BH10" s="17"/>
      <c r="BI10" s="17"/>
      <c r="BJ10" s="78"/>
      <c r="BK10" s="77">
        <f>IF(BJ10="－","－",IF(BJ10="","",VLOOKUP(BJ10,'廃棄物事業経費（市町村）'!$B$7:$C$42,2)))</f>
      </c>
      <c r="BL10" s="17"/>
      <c r="BM10" s="17"/>
      <c r="BN10" s="78"/>
      <c r="BO10" s="77">
        <f>IF(BN10="－","－",IF(BN10="","",VLOOKUP(BN10,'廃棄物事業経費（市町村）'!$B$7:$C$42,2)))</f>
      </c>
      <c r="BP10" s="17"/>
      <c r="BQ10" s="17"/>
      <c r="BR10" s="78"/>
      <c r="BS10" s="77">
        <f>IF(BR10="－","－",IF(BR10="","",VLOOKUP(BR10,'廃棄物事業経費（市町村）'!$B$7:$C$42,2)))</f>
      </c>
      <c r="BT10" s="17"/>
      <c r="BU10" s="17"/>
      <c r="BV10" s="78"/>
      <c r="BW10" s="77">
        <f>IF(BV10="－","－",IF(BV10="","",VLOOKUP(BV10,'廃棄物事業経費（市町村）'!$B$7:$C$42,2)))</f>
      </c>
      <c r="BX10" s="17"/>
      <c r="BY10" s="17"/>
      <c r="BZ10" s="78"/>
      <c r="CA10" s="77">
        <f>IF(BZ10="－","－",IF(BZ10="","",VLOOKUP(BZ10,'廃棄物事業経費（市町村）'!$B$7:$C$42,2)))</f>
      </c>
      <c r="CB10" s="17"/>
      <c r="CC10" s="17"/>
      <c r="CD10" s="78"/>
      <c r="CE10" s="77">
        <f>IF(CD10="－","－",IF(CD10="","",VLOOKUP(CD10,'廃棄物事業経費（市町村）'!$B$7:$C$42,2)))</f>
      </c>
      <c r="CF10" s="17"/>
      <c r="CG10" s="17"/>
      <c r="CH10" s="78"/>
      <c r="CI10" s="77">
        <f>IF(CH10="－","－",IF(CH10="","",VLOOKUP(CH10,'廃棄物事業経費（市町村）'!$B$7:$C$42,2)))</f>
      </c>
      <c r="CJ10" s="17"/>
      <c r="CK10" s="17"/>
      <c r="CL10" s="78"/>
      <c r="CM10" s="77">
        <f>IF(CL10="－","－",IF(CL10="","",VLOOKUP(CL10,'廃棄物事業経費（市町村）'!$B$7:$C$42,2)))</f>
      </c>
      <c r="CN10" s="17"/>
      <c r="CO10" s="17"/>
      <c r="CP10" s="78"/>
      <c r="CQ10" s="77">
        <f>IF(CP10="－","－",IF(CP10="","",VLOOKUP(CP10,'廃棄物事業経費（市町村）'!$B$7:$C$42,2)))</f>
      </c>
      <c r="CR10" s="17"/>
      <c r="CS10" s="17"/>
      <c r="CT10" s="78"/>
      <c r="CU10" s="77">
        <f>IF(CT10="－","－",IF(CT10="","",VLOOKUP(CT10,'廃棄物事業経費（市町村）'!$B$7:$C$42,2)))</f>
      </c>
      <c r="CV10" s="17"/>
      <c r="CW10" s="17"/>
      <c r="CX10" s="78"/>
      <c r="CY10" s="77">
        <f>IF(CX10="－","－",IF(CX10="","",VLOOKUP(CX10,'廃棄物事業経費（市町村）'!$B$7:$C$42,2)))</f>
      </c>
      <c r="CZ10" s="17"/>
      <c r="DA10" s="17"/>
      <c r="DB10" s="78"/>
      <c r="DC10" s="77">
        <f>IF(DB10="－","－",IF(DB10="","",VLOOKUP(DB10,'廃棄物事業経費（市町村）'!$B$7:$C$42,2)))</f>
      </c>
      <c r="DD10" s="17"/>
      <c r="DE10" s="17"/>
      <c r="DF10" s="78"/>
      <c r="DG10" s="77">
        <f>IF(DF10="－","－",IF(DF10="","",VLOOKUP(DF10,'廃棄物事業経費（市町村）'!$B$7:$C$42,2)))</f>
      </c>
      <c r="DH10" s="17"/>
      <c r="DI10" s="17"/>
      <c r="DJ10" s="78"/>
      <c r="DK10" s="77">
        <f>IF(DJ10="－","－",IF(DJ10="","",VLOOKUP(DJ10,'廃棄物事業経費（市町村）'!$B$7:$C$42,2)))</f>
      </c>
      <c r="DL10" s="17"/>
      <c r="DM10" s="17"/>
      <c r="DN10" s="78"/>
      <c r="DO10" s="77">
        <f>IF(DN10="－","－",IF(DN10="","",VLOOKUP(DN10,'廃棄物事業経費（市町村）'!$B$7:$C$42,2)))</f>
      </c>
      <c r="DP10" s="17"/>
      <c r="DQ10" s="17"/>
      <c r="DR10" s="78"/>
      <c r="DS10" s="77">
        <f>IF(DR10="－","－",IF(DR10="","",VLOOKUP(DR10,'廃棄物事業経費（市町村）'!$B$7:$C$42,2)))</f>
      </c>
      <c r="DT10" s="17"/>
      <c r="DU10" s="17"/>
    </row>
    <row r="11" spans="1:125" ht="13.5">
      <c r="A11" s="74" t="s">
        <v>201</v>
      </c>
      <c r="B11" s="74" t="s">
        <v>103</v>
      </c>
      <c r="C11" s="101" t="s">
        <v>152</v>
      </c>
      <c r="D11" s="17">
        <f aca="true" t="shared" si="1" ref="D11:D17">H11+L11+P11+T11+X11+AB11+AF11+AJ11+AN11+AR11+AV11+AZ11+BD11+BH11+BL11+BP11+BT11+BX11+CB11+CF11+CJ11+CN11+CR11+CV11+CZ11+DD11+DH11+DL11+DP11+DT11</f>
        <v>0</v>
      </c>
      <c r="E11" s="17">
        <f aca="true" t="shared" si="2" ref="E11:E17">I11+M11+Q11+U11+Y11+AC11+AG11+AK11+AO11+AS11+AW11+BA11+BE11+BI11+BM11+BQ11+BU11+BY11+CC11+CG11+CK11+CO11+CS11+CW11+DA11+DE11+DI11+DM11+DQ11+DU11</f>
        <v>144309</v>
      </c>
      <c r="F11" s="79" t="s">
        <v>179</v>
      </c>
      <c r="G11" s="77" t="s">
        <v>180</v>
      </c>
      <c r="H11" s="17">
        <v>0</v>
      </c>
      <c r="I11" s="17">
        <v>77754</v>
      </c>
      <c r="J11" s="79" t="s">
        <v>199</v>
      </c>
      <c r="K11" s="77" t="s">
        <v>200</v>
      </c>
      <c r="L11" s="17">
        <v>0</v>
      </c>
      <c r="M11" s="17">
        <v>66555</v>
      </c>
      <c r="N11" s="78"/>
      <c r="O11" s="77">
        <f>IF(N11="－","－",IF(N11="","",VLOOKUP(N11,'廃棄物事業経費（市町村）'!$B$7:$C$42,2)))</f>
      </c>
      <c r="P11" s="17"/>
      <c r="Q11" s="17"/>
      <c r="R11" s="78"/>
      <c r="S11" s="77">
        <f>IF(R11="－","－",IF(R11="","",VLOOKUP(R11,'廃棄物事業経費（市町村）'!$B$7:$C$42,2)))</f>
      </c>
      <c r="T11" s="17"/>
      <c r="U11" s="17"/>
      <c r="V11" s="78"/>
      <c r="W11" s="77">
        <f>IF(V11="－","－",IF(V11="","",VLOOKUP(V11,'廃棄物事業経費（市町村）'!$B$7:$C$42,2)))</f>
      </c>
      <c r="X11" s="17"/>
      <c r="Y11" s="17"/>
      <c r="Z11" s="78"/>
      <c r="AA11" s="77">
        <f>IF(Z11="－","－",IF(Z11="","",VLOOKUP(Z11,'廃棄物事業経費（市町村）'!$B$7:$C$42,2)))</f>
      </c>
      <c r="AB11" s="17"/>
      <c r="AC11" s="17"/>
      <c r="AD11" s="78"/>
      <c r="AE11" s="77">
        <f>IF(AD11="－","－",IF(AD11="","",VLOOKUP(AD11,'廃棄物事業経費（市町村）'!$B$7:$C$42,2)))</f>
      </c>
      <c r="AF11" s="17"/>
      <c r="AG11" s="17"/>
      <c r="AH11" s="78"/>
      <c r="AI11" s="77">
        <f>IF(AH11="－","－",IF(AH11="","",VLOOKUP(AH11,'廃棄物事業経費（市町村）'!$B$7:$C$42,2)))</f>
      </c>
      <c r="AJ11" s="17"/>
      <c r="AK11" s="17"/>
      <c r="AL11" s="78"/>
      <c r="AM11" s="77">
        <f>IF(AL11="－","－",IF(AL11="","",VLOOKUP(AL11,'廃棄物事業経費（市町村）'!$B$7:$C$42,2)))</f>
      </c>
      <c r="AN11" s="17"/>
      <c r="AO11" s="17"/>
      <c r="AP11" s="78"/>
      <c r="AQ11" s="77">
        <f>IF(AP11="－","－",IF(AP11="","",VLOOKUP(AP11,'廃棄物事業経費（市町村）'!$B$7:$C$42,2)))</f>
      </c>
      <c r="AR11" s="17"/>
      <c r="AS11" s="17"/>
      <c r="AT11" s="78"/>
      <c r="AU11" s="77">
        <f>IF(AT11="－","－",IF(AT11="","",VLOOKUP(AT11,'廃棄物事業経費（市町村）'!$B$7:$C$42,2)))</f>
      </c>
      <c r="AV11" s="17"/>
      <c r="AW11" s="17"/>
      <c r="AX11" s="78"/>
      <c r="AY11" s="77">
        <f>IF(AX11="－","－",IF(AX11="","",VLOOKUP(AX11,'廃棄物事業経費（市町村）'!$B$7:$C$42,2)))</f>
      </c>
      <c r="AZ11" s="17"/>
      <c r="BA11" s="17"/>
      <c r="BB11" s="78"/>
      <c r="BC11" s="77">
        <f>IF(BB11="－","－",IF(BB11="","",VLOOKUP(BB11,'廃棄物事業経費（市町村）'!$B$7:$C$42,2)))</f>
      </c>
      <c r="BD11" s="17"/>
      <c r="BE11" s="17"/>
      <c r="BF11" s="78"/>
      <c r="BG11" s="77">
        <f>IF(BF11="－","－",IF(BF11="","",VLOOKUP(BF11,'廃棄物事業経費（市町村）'!$B$7:$C$42,2)))</f>
      </c>
      <c r="BH11" s="17"/>
      <c r="BI11" s="17"/>
      <c r="BJ11" s="78"/>
      <c r="BK11" s="77">
        <f>IF(BJ11="－","－",IF(BJ11="","",VLOOKUP(BJ11,'廃棄物事業経費（市町村）'!$B$7:$C$42,2)))</f>
      </c>
      <c r="BL11" s="17"/>
      <c r="BM11" s="17"/>
      <c r="BN11" s="78"/>
      <c r="BO11" s="77">
        <f>IF(BN11="－","－",IF(BN11="","",VLOOKUP(BN11,'廃棄物事業経費（市町村）'!$B$7:$C$42,2)))</f>
      </c>
      <c r="BP11" s="17"/>
      <c r="BQ11" s="17"/>
      <c r="BR11" s="78"/>
      <c r="BS11" s="77">
        <f>IF(BR11="－","－",IF(BR11="","",VLOOKUP(BR11,'廃棄物事業経費（市町村）'!$B$7:$C$42,2)))</f>
      </c>
      <c r="BT11" s="17"/>
      <c r="BU11" s="17"/>
      <c r="BV11" s="78"/>
      <c r="BW11" s="77">
        <f>IF(BV11="－","－",IF(BV11="","",VLOOKUP(BV11,'廃棄物事業経費（市町村）'!$B$7:$C$42,2)))</f>
      </c>
      <c r="BX11" s="17"/>
      <c r="BY11" s="17"/>
      <c r="BZ11" s="78"/>
      <c r="CA11" s="77">
        <f>IF(BZ11="－","－",IF(BZ11="","",VLOOKUP(BZ11,'廃棄物事業経費（市町村）'!$B$7:$C$42,2)))</f>
      </c>
      <c r="CB11" s="17"/>
      <c r="CC11" s="17"/>
      <c r="CD11" s="78"/>
      <c r="CE11" s="77">
        <f>IF(CD11="－","－",IF(CD11="","",VLOOKUP(CD11,'廃棄物事業経費（市町村）'!$B$7:$C$42,2)))</f>
      </c>
      <c r="CF11" s="17"/>
      <c r="CG11" s="17"/>
      <c r="CH11" s="78"/>
      <c r="CI11" s="77">
        <f>IF(CH11="－","－",IF(CH11="","",VLOOKUP(CH11,'廃棄物事業経費（市町村）'!$B$7:$C$42,2)))</f>
      </c>
      <c r="CJ11" s="17"/>
      <c r="CK11" s="17"/>
      <c r="CL11" s="78"/>
      <c r="CM11" s="77">
        <f>IF(CL11="－","－",IF(CL11="","",VLOOKUP(CL11,'廃棄物事業経費（市町村）'!$B$7:$C$42,2)))</f>
      </c>
      <c r="CN11" s="17"/>
      <c r="CO11" s="17"/>
      <c r="CP11" s="78"/>
      <c r="CQ11" s="77">
        <f>IF(CP11="－","－",IF(CP11="","",VLOOKUP(CP11,'廃棄物事業経費（市町村）'!$B$7:$C$42,2)))</f>
      </c>
      <c r="CR11" s="17"/>
      <c r="CS11" s="17"/>
      <c r="CT11" s="78"/>
      <c r="CU11" s="77">
        <f>IF(CT11="－","－",IF(CT11="","",VLOOKUP(CT11,'廃棄物事業経費（市町村）'!$B$7:$C$42,2)))</f>
      </c>
      <c r="CV11" s="17"/>
      <c r="CW11" s="17"/>
      <c r="CX11" s="78"/>
      <c r="CY11" s="77">
        <f>IF(CX11="－","－",IF(CX11="","",VLOOKUP(CX11,'廃棄物事業経費（市町村）'!$B$7:$C$42,2)))</f>
      </c>
      <c r="CZ11" s="17"/>
      <c r="DA11" s="17"/>
      <c r="DB11" s="78"/>
      <c r="DC11" s="77">
        <f>IF(DB11="－","－",IF(DB11="","",VLOOKUP(DB11,'廃棄物事業経費（市町村）'!$B$7:$C$42,2)))</f>
      </c>
      <c r="DD11" s="17"/>
      <c r="DE11" s="17"/>
      <c r="DF11" s="78"/>
      <c r="DG11" s="77">
        <f>IF(DF11="－","－",IF(DF11="","",VLOOKUP(DF11,'廃棄物事業経費（市町村）'!$B$7:$C$42,2)))</f>
      </c>
      <c r="DH11" s="17"/>
      <c r="DI11" s="17"/>
      <c r="DJ11" s="78"/>
      <c r="DK11" s="77">
        <f>IF(DJ11="－","－",IF(DJ11="","",VLOOKUP(DJ11,'廃棄物事業経費（市町村）'!$B$7:$C$42,2)))</f>
      </c>
      <c r="DL11" s="17"/>
      <c r="DM11" s="17"/>
      <c r="DN11" s="78"/>
      <c r="DO11" s="77">
        <f>IF(DN11="－","－",IF(DN11="","",VLOOKUP(DN11,'廃棄物事業経費（市町村）'!$B$7:$C$42,2)))</f>
      </c>
      <c r="DP11" s="17"/>
      <c r="DQ11" s="17"/>
      <c r="DR11" s="78"/>
      <c r="DS11" s="77">
        <f>IF(DR11="－","－",IF(DR11="","",VLOOKUP(DR11,'廃棄物事業経費（市町村）'!$B$7:$C$42,2)))</f>
      </c>
      <c r="DT11" s="17"/>
      <c r="DU11" s="17"/>
    </row>
    <row r="12" spans="1:125" ht="13.5">
      <c r="A12" s="74" t="s">
        <v>201</v>
      </c>
      <c r="B12" s="74" t="s">
        <v>105</v>
      </c>
      <c r="C12" s="101" t="s">
        <v>186</v>
      </c>
      <c r="D12" s="17">
        <f t="shared" si="1"/>
        <v>458551</v>
      </c>
      <c r="E12" s="17">
        <f t="shared" si="2"/>
        <v>0</v>
      </c>
      <c r="F12" s="79" t="s">
        <v>210</v>
      </c>
      <c r="G12" s="77" t="s">
        <v>211</v>
      </c>
      <c r="H12" s="17">
        <v>180048</v>
      </c>
      <c r="I12" s="17">
        <v>0</v>
      </c>
      <c r="J12" s="79" t="s">
        <v>80</v>
      </c>
      <c r="K12" s="77" t="s">
        <v>81</v>
      </c>
      <c r="L12" s="17">
        <v>46978</v>
      </c>
      <c r="M12" s="17">
        <v>0</v>
      </c>
      <c r="N12" s="79" t="s">
        <v>82</v>
      </c>
      <c r="O12" s="77" t="s">
        <v>196</v>
      </c>
      <c r="P12" s="17">
        <v>35014</v>
      </c>
      <c r="Q12" s="17">
        <v>0</v>
      </c>
      <c r="R12" s="79" t="s">
        <v>83</v>
      </c>
      <c r="S12" s="77" t="s">
        <v>151</v>
      </c>
      <c r="T12" s="17">
        <v>19603</v>
      </c>
      <c r="U12" s="17">
        <v>0</v>
      </c>
      <c r="V12" s="79" t="s">
        <v>84</v>
      </c>
      <c r="W12" s="77" t="s">
        <v>85</v>
      </c>
      <c r="X12" s="17">
        <v>30781</v>
      </c>
      <c r="Y12" s="17">
        <v>0</v>
      </c>
      <c r="Z12" s="79" t="s">
        <v>86</v>
      </c>
      <c r="AA12" s="77" t="s">
        <v>87</v>
      </c>
      <c r="AB12" s="17">
        <v>28578</v>
      </c>
      <c r="AC12" s="17">
        <v>0</v>
      </c>
      <c r="AD12" s="79" t="s">
        <v>88</v>
      </c>
      <c r="AE12" s="77" t="s">
        <v>89</v>
      </c>
      <c r="AF12" s="17">
        <v>48253</v>
      </c>
      <c r="AG12" s="17">
        <v>0</v>
      </c>
      <c r="AH12" s="79" t="s">
        <v>90</v>
      </c>
      <c r="AI12" s="77" t="s">
        <v>91</v>
      </c>
      <c r="AJ12" s="17">
        <v>26104</v>
      </c>
      <c r="AK12" s="17">
        <v>0</v>
      </c>
      <c r="AL12" s="79" t="s">
        <v>92</v>
      </c>
      <c r="AM12" s="77" t="s">
        <v>146</v>
      </c>
      <c r="AN12" s="17">
        <v>33961</v>
      </c>
      <c r="AO12" s="17">
        <v>0</v>
      </c>
      <c r="AP12" s="79" t="s">
        <v>93</v>
      </c>
      <c r="AQ12" s="77" t="s">
        <v>94</v>
      </c>
      <c r="AR12" s="17">
        <v>9231</v>
      </c>
      <c r="AS12" s="17">
        <v>0</v>
      </c>
      <c r="AT12" s="78"/>
      <c r="AU12" s="77">
        <f>IF(AT12="－","－",IF(AT12="","",VLOOKUP(AT12,'廃棄物事業経費（市町村）'!$B$7:$C$42,2)))</f>
      </c>
      <c r="AV12" s="17"/>
      <c r="AW12" s="17"/>
      <c r="AX12" s="78"/>
      <c r="AY12" s="77">
        <f>IF(AX12="－","－",IF(AX12="","",VLOOKUP(AX12,'廃棄物事業経費（市町村）'!$B$7:$C$42,2)))</f>
      </c>
      <c r="AZ12" s="17"/>
      <c r="BA12" s="17"/>
      <c r="BB12" s="78"/>
      <c r="BC12" s="77">
        <f>IF(BB12="－","－",IF(BB12="","",VLOOKUP(BB12,'廃棄物事業経費（市町村）'!$B$7:$C$42,2)))</f>
      </c>
      <c r="BD12" s="17"/>
      <c r="BE12" s="17"/>
      <c r="BF12" s="78"/>
      <c r="BG12" s="77">
        <f>IF(BF12="－","－",IF(BF12="","",VLOOKUP(BF12,'廃棄物事業経費（市町村）'!$B$7:$C$42,2)))</f>
      </c>
      <c r="BH12" s="17"/>
      <c r="BI12" s="17"/>
      <c r="BJ12" s="78"/>
      <c r="BK12" s="77">
        <f>IF(BJ12="－","－",IF(BJ12="","",VLOOKUP(BJ12,'廃棄物事業経費（市町村）'!$B$7:$C$42,2)))</f>
      </c>
      <c r="BL12" s="17"/>
      <c r="BM12" s="17"/>
      <c r="BN12" s="78"/>
      <c r="BO12" s="77">
        <f>IF(BN12="－","－",IF(BN12="","",VLOOKUP(BN12,'廃棄物事業経費（市町村）'!$B$7:$C$42,2)))</f>
      </c>
      <c r="BP12" s="17"/>
      <c r="BQ12" s="17"/>
      <c r="BR12" s="78"/>
      <c r="BS12" s="77">
        <f>IF(BR12="－","－",IF(BR12="","",VLOOKUP(BR12,'廃棄物事業経費（市町村）'!$B$7:$C$42,2)))</f>
      </c>
      <c r="BT12" s="17"/>
      <c r="BU12" s="17"/>
      <c r="BV12" s="78"/>
      <c r="BW12" s="77">
        <f>IF(BV12="－","－",IF(BV12="","",VLOOKUP(BV12,'廃棄物事業経費（市町村）'!$B$7:$C$42,2)))</f>
      </c>
      <c r="BX12" s="17"/>
      <c r="BY12" s="17"/>
      <c r="BZ12" s="78"/>
      <c r="CA12" s="77">
        <f>IF(BZ12="－","－",IF(BZ12="","",VLOOKUP(BZ12,'廃棄物事業経費（市町村）'!$B$7:$C$42,2)))</f>
      </c>
      <c r="CB12" s="17"/>
      <c r="CC12" s="17"/>
      <c r="CD12" s="78"/>
      <c r="CE12" s="77">
        <f>IF(CD12="－","－",IF(CD12="","",VLOOKUP(CD12,'廃棄物事業経費（市町村）'!$B$7:$C$42,2)))</f>
      </c>
      <c r="CF12" s="17"/>
      <c r="CG12" s="17"/>
      <c r="CH12" s="78"/>
      <c r="CI12" s="77">
        <f>IF(CH12="－","－",IF(CH12="","",VLOOKUP(CH12,'廃棄物事業経費（市町村）'!$B$7:$C$42,2)))</f>
      </c>
      <c r="CJ12" s="17"/>
      <c r="CK12" s="17"/>
      <c r="CL12" s="78"/>
      <c r="CM12" s="77">
        <f>IF(CL12="－","－",IF(CL12="","",VLOOKUP(CL12,'廃棄物事業経費（市町村）'!$B$7:$C$42,2)))</f>
      </c>
      <c r="CN12" s="17"/>
      <c r="CO12" s="17"/>
      <c r="CP12" s="78"/>
      <c r="CQ12" s="77">
        <f>IF(CP12="－","－",IF(CP12="","",VLOOKUP(CP12,'廃棄物事業経費（市町村）'!$B$7:$C$42,2)))</f>
      </c>
      <c r="CR12" s="17"/>
      <c r="CS12" s="17"/>
      <c r="CT12" s="78"/>
      <c r="CU12" s="77">
        <f>IF(CT12="－","－",IF(CT12="","",VLOOKUP(CT12,'廃棄物事業経費（市町村）'!$B$7:$C$42,2)))</f>
      </c>
      <c r="CV12" s="17"/>
      <c r="CW12" s="17"/>
      <c r="CX12" s="78"/>
      <c r="CY12" s="77">
        <f>IF(CX12="－","－",IF(CX12="","",VLOOKUP(CX12,'廃棄物事業経費（市町村）'!$B$7:$C$42,2)))</f>
      </c>
      <c r="CZ12" s="17"/>
      <c r="DA12" s="17"/>
      <c r="DB12" s="78"/>
      <c r="DC12" s="77">
        <f>IF(DB12="－","－",IF(DB12="","",VLOOKUP(DB12,'廃棄物事業経費（市町村）'!$B$7:$C$42,2)))</f>
      </c>
      <c r="DD12" s="17"/>
      <c r="DE12" s="17"/>
      <c r="DF12" s="78"/>
      <c r="DG12" s="77">
        <f>IF(DF12="－","－",IF(DF12="","",VLOOKUP(DF12,'廃棄物事業経費（市町村）'!$B$7:$C$42,2)))</f>
      </c>
      <c r="DH12" s="17"/>
      <c r="DI12" s="17"/>
      <c r="DJ12" s="78"/>
      <c r="DK12" s="77">
        <f>IF(DJ12="－","－",IF(DJ12="","",VLOOKUP(DJ12,'廃棄物事業経費（市町村）'!$B$7:$C$42,2)))</f>
      </c>
      <c r="DL12" s="17"/>
      <c r="DM12" s="17"/>
      <c r="DN12" s="78"/>
      <c r="DO12" s="77">
        <f>IF(DN12="－","－",IF(DN12="","",VLOOKUP(DN12,'廃棄物事業経費（市町村）'!$B$7:$C$42,2)))</f>
      </c>
      <c r="DP12" s="17"/>
      <c r="DQ12" s="17"/>
      <c r="DR12" s="78"/>
      <c r="DS12" s="77">
        <f>IF(DR12="－","－",IF(DR12="","",VLOOKUP(DR12,'廃棄物事業経費（市町村）'!$B$7:$C$42,2)))</f>
      </c>
      <c r="DT12" s="17"/>
      <c r="DU12" s="17"/>
    </row>
    <row r="13" spans="1:125" ht="13.5">
      <c r="A13" s="74" t="s">
        <v>201</v>
      </c>
      <c r="B13" s="74" t="s">
        <v>106</v>
      </c>
      <c r="C13" s="101" t="s">
        <v>107</v>
      </c>
      <c r="D13" s="17">
        <f t="shared" si="1"/>
        <v>172691</v>
      </c>
      <c r="E13" s="17">
        <f t="shared" si="2"/>
        <v>0</v>
      </c>
      <c r="F13" s="79" t="s">
        <v>212</v>
      </c>
      <c r="G13" s="77" t="s">
        <v>147</v>
      </c>
      <c r="H13" s="17">
        <v>60269</v>
      </c>
      <c r="I13" s="17"/>
      <c r="J13" s="79" t="s">
        <v>213</v>
      </c>
      <c r="K13" s="77" t="s">
        <v>214</v>
      </c>
      <c r="L13" s="17">
        <v>83916</v>
      </c>
      <c r="M13" s="17"/>
      <c r="N13" s="79" t="s">
        <v>215</v>
      </c>
      <c r="O13" s="77" t="s">
        <v>197</v>
      </c>
      <c r="P13" s="17">
        <v>28506</v>
      </c>
      <c r="Q13" s="17"/>
      <c r="R13" s="78"/>
      <c r="S13" s="77">
        <f>IF(R13="－","－",IF(R13="","",VLOOKUP(R13,'廃棄物事業経費（市町村）'!$B$7:$C$42,2)))</f>
      </c>
      <c r="T13" s="17"/>
      <c r="U13" s="17"/>
      <c r="V13" s="78"/>
      <c r="W13" s="77">
        <f>IF(V13="－","－",IF(V13="","",VLOOKUP(V13,'廃棄物事業経費（市町村）'!$B$7:$C$42,2)))</f>
      </c>
      <c r="X13" s="17"/>
      <c r="Y13" s="17"/>
      <c r="Z13" s="78"/>
      <c r="AA13" s="77">
        <f>IF(Z13="－","－",IF(Z13="","",VLOOKUP(Z13,'廃棄物事業経費（市町村）'!$B$7:$C$42,2)))</f>
      </c>
      <c r="AB13" s="17"/>
      <c r="AC13" s="17"/>
      <c r="AD13" s="78"/>
      <c r="AE13" s="77">
        <f>IF(AD13="－","－",IF(AD13="","",VLOOKUP(AD13,'廃棄物事業経費（市町村）'!$B$7:$C$42,2)))</f>
      </c>
      <c r="AF13" s="17"/>
      <c r="AG13" s="17"/>
      <c r="AH13" s="78"/>
      <c r="AI13" s="77">
        <f>IF(AH13="－","－",IF(AH13="","",VLOOKUP(AH13,'廃棄物事業経費（市町村）'!$B$7:$C$42,2)))</f>
      </c>
      <c r="AJ13" s="17"/>
      <c r="AK13" s="17"/>
      <c r="AL13" s="78"/>
      <c r="AM13" s="77">
        <f>IF(AL13="－","－",IF(AL13="","",VLOOKUP(AL13,'廃棄物事業経費（市町村）'!$B$7:$C$42,2)))</f>
      </c>
      <c r="AN13" s="17"/>
      <c r="AO13" s="17"/>
      <c r="AP13" s="78"/>
      <c r="AQ13" s="77">
        <f>IF(AP13="－","－",IF(AP13="","",VLOOKUP(AP13,'廃棄物事業経費（市町村）'!$B$7:$C$42,2)))</f>
      </c>
      <c r="AR13" s="17"/>
      <c r="AS13" s="17"/>
      <c r="AT13" s="78"/>
      <c r="AU13" s="77">
        <f>IF(AT13="－","－",IF(AT13="","",VLOOKUP(AT13,'廃棄物事業経費（市町村）'!$B$7:$C$42,2)))</f>
      </c>
      <c r="AV13" s="17"/>
      <c r="AW13" s="17"/>
      <c r="AX13" s="78"/>
      <c r="AY13" s="77">
        <f>IF(AX13="－","－",IF(AX13="","",VLOOKUP(AX13,'廃棄物事業経費（市町村）'!$B$7:$C$42,2)))</f>
      </c>
      <c r="AZ13" s="17"/>
      <c r="BA13" s="17"/>
      <c r="BB13" s="78"/>
      <c r="BC13" s="77">
        <f>IF(BB13="－","－",IF(BB13="","",VLOOKUP(BB13,'廃棄物事業経費（市町村）'!$B$7:$C$42,2)))</f>
      </c>
      <c r="BD13" s="17"/>
      <c r="BE13" s="17"/>
      <c r="BF13" s="78"/>
      <c r="BG13" s="77">
        <f>IF(BF13="－","－",IF(BF13="","",VLOOKUP(BF13,'廃棄物事業経費（市町村）'!$B$7:$C$42,2)))</f>
      </c>
      <c r="BH13" s="17"/>
      <c r="BI13" s="17"/>
      <c r="BJ13" s="78"/>
      <c r="BK13" s="77">
        <f>IF(BJ13="－","－",IF(BJ13="","",VLOOKUP(BJ13,'廃棄物事業経費（市町村）'!$B$7:$C$42,2)))</f>
      </c>
      <c r="BL13" s="17"/>
      <c r="BM13" s="17"/>
      <c r="BN13" s="78"/>
      <c r="BO13" s="77">
        <f>IF(BN13="－","－",IF(BN13="","",VLOOKUP(BN13,'廃棄物事業経費（市町村）'!$B$7:$C$42,2)))</f>
      </c>
      <c r="BP13" s="17"/>
      <c r="BQ13" s="17"/>
      <c r="BR13" s="78"/>
      <c r="BS13" s="77">
        <f>IF(BR13="－","－",IF(BR13="","",VLOOKUP(BR13,'廃棄物事業経費（市町村）'!$B$7:$C$42,2)))</f>
      </c>
      <c r="BT13" s="17"/>
      <c r="BU13" s="17"/>
      <c r="BV13" s="78"/>
      <c r="BW13" s="77">
        <f>IF(BV13="－","－",IF(BV13="","",VLOOKUP(BV13,'廃棄物事業経費（市町村）'!$B$7:$C$42,2)))</f>
      </c>
      <c r="BX13" s="17"/>
      <c r="BY13" s="17"/>
      <c r="BZ13" s="78"/>
      <c r="CA13" s="77">
        <f>IF(BZ13="－","－",IF(BZ13="","",VLOOKUP(BZ13,'廃棄物事業経費（市町村）'!$B$7:$C$42,2)))</f>
      </c>
      <c r="CB13" s="17"/>
      <c r="CC13" s="17"/>
      <c r="CD13" s="78"/>
      <c r="CE13" s="77">
        <f>IF(CD13="－","－",IF(CD13="","",VLOOKUP(CD13,'廃棄物事業経費（市町村）'!$B$7:$C$42,2)))</f>
      </c>
      <c r="CF13" s="17"/>
      <c r="CG13" s="17"/>
      <c r="CH13" s="78"/>
      <c r="CI13" s="77">
        <f>IF(CH13="－","－",IF(CH13="","",VLOOKUP(CH13,'廃棄物事業経費（市町村）'!$B$7:$C$42,2)))</f>
      </c>
      <c r="CJ13" s="17"/>
      <c r="CK13" s="17"/>
      <c r="CL13" s="78"/>
      <c r="CM13" s="77">
        <f>IF(CL13="－","－",IF(CL13="","",VLOOKUP(CL13,'廃棄物事業経費（市町村）'!$B$7:$C$42,2)))</f>
      </c>
      <c r="CN13" s="17"/>
      <c r="CO13" s="17"/>
      <c r="CP13" s="78"/>
      <c r="CQ13" s="77">
        <f>IF(CP13="－","－",IF(CP13="","",VLOOKUP(CP13,'廃棄物事業経費（市町村）'!$B$7:$C$42,2)))</f>
      </c>
      <c r="CR13" s="17"/>
      <c r="CS13" s="17"/>
      <c r="CT13" s="78"/>
      <c r="CU13" s="77">
        <f>IF(CT13="－","－",IF(CT13="","",VLOOKUP(CT13,'廃棄物事業経費（市町村）'!$B$7:$C$42,2)))</f>
      </c>
      <c r="CV13" s="17"/>
      <c r="CW13" s="17"/>
      <c r="CX13" s="78"/>
      <c r="CY13" s="77">
        <f>IF(CX13="－","－",IF(CX13="","",VLOOKUP(CX13,'廃棄物事業経費（市町村）'!$B$7:$C$42,2)))</f>
      </c>
      <c r="CZ13" s="17"/>
      <c r="DA13" s="17"/>
      <c r="DB13" s="78"/>
      <c r="DC13" s="77">
        <f>IF(DB13="－","－",IF(DB13="","",VLOOKUP(DB13,'廃棄物事業経費（市町村）'!$B$7:$C$42,2)))</f>
      </c>
      <c r="DD13" s="17"/>
      <c r="DE13" s="17"/>
      <c r="DF13" s="78"/>
      <c r="DG13" s="77">
        <f>IF(DF13="－","－",IF(DF13="","",VLOOKUP(DF13,'廃棄物事業経費（市町村）'!$B$7:$C$42,2)))</f>
      </c>
      <c r="DH13" s="17"/>
      <c r="DI13" s="17"/>
      <c r="DJ13" s="78"/>
      <c r="DK13" s="77">
        <f>IF(DJ13="－","－",IF(DJ13="","",VLOOKUP(DJ13,'廃棄物事業経費（市町村）'!$B$7:$C$42,2)))</f>
      </c>
      <c r="DL13" s="17"/>
      <c r="DM13" s="17"/>
      <c r="DN13" s="78"/>
      <c r="DO13" s="77">
        <f>IF(DN13="－","－",IF(DN13="","",VLOOKUP(DN13,'廃棄物事業経費（市町村）'!$B$7:$C$42,2)))</f>
      </c>
      <c r="DP13" s="17"/>
      <c r="DQ13" s="17"/>
      <c r="DR13" s="78"/>
      <c r="DS13" s="77">
        <f>IF(DR13="－","－",IF(DR13="","",VLOOKUP(DR13,'廃棄物事業経費（市町村）'!$B$7:$C$42,2)))</f>
      </c>
      <c r="DT13" s="17"/>
      <c r="DU13" s="17"/>
    </row>
    <row r="14" spans="1:125" ht="13.5">
      <c r="A14" s="74" t="s">
        <v>201</v>
      </c>
      <c r="B14" s="74" t="s">
        <v>108</v>
      </c>
      <c r="C14" s="101" t="s">
        <v>109</v>
      </c>
      <c r="D14" s="17">
        <f t="shared" si="1"/>
        <v>745537</v>
      </c>
      <c r="E14" s="17">
        <f t="shared" si="2"/>
        <v>495471</v>
      </c>
      <c r="F14" s="79" t="s">
        <v>204</v>
      </c>
      <c r="G14" s="77" t="s">
        <v>205</v>
      </c>
      <c r="H14" s="17">
        <v>469018</v>
      </c>
      <c r="I14" s="17">
        <v>223728</v>
      </c>
      <c r="J14" s="79" t="s">
        <v>208</v>
      </c>
      <c r="K14" s="77" t="s">
        <v>209</v>
      </c>
      <c r="L14" s="17">
        <v>106781</v>
      </c>
      <c r="M14" s="17">
        <v>83067</v>
      </c>
      <c r="N14" s="79" t="s">
        <v>70</v>
      </c>
      <c r="O14" s="77" t="s">
        <v>71</v>
      </c>
      <c r="P14" s="17">
        <v>4397</v>
      </c>
      <c r="Q14" s="17">
        <v>9350</v>
      </c>
      <c r="R14" s="79" t="s">
        <v>72</v>
      </c>
      <c r="S14" s="77" t="s">
        <v>73</v>
      </c>
      <c r="T14" s="17">
        <v>23491</v>
      </c>
      <c r="U14" s="17">
        <v>31596</v>
      </c>
      <c r="V14" s="79" t="s">
        <v>74</v>
      </c>
      <c r="W14" s="77" t="s">
        <v>75</v>
      </c>
      <c r="X14" s="17">
        <v>56521</v>
      </c>
      <c r="Y14" s="17">
        <v>31299</v>
      </c>
      <c r="Z14" s="79" t="s">
        <v>76</v>
      </c>
      <c r="AA14" s="77" t="s">
        <v>77</v>
      </c>
      <c r="AB14" s="17">
        <v>79138</v>
      </c>
      <c r="AC14" s="17">
        <v>100650</v>
      </c>
      <c r="AD14" s="79" t="s">
        <v>78</v>
      </c>
      <c r="AE14" s="77" t="s">
        <v>79</v>
      </c>
      <c r="AF14" s="17">
        <v>6191</v>
      </c>
      <c r="AG14" s="17">
        <v>15781</v>
      </c>
      <c r="AH14" s="78"/>
      <c r="AI14" s="77">
        <f>IF(AH14="－","－",IF(AH14="","",VLOOKUP(AH14,'廃棄物事業経費（市町村）'!$B$7:$C$42,2)))</f>
      </c>
      <c r="AJ14" s="17"/>
      <c r="AK14" s="17"/>
      <c r="AL14" s="78"/>
      <c r="AM14" s="77">
        <f>IF(AL14="－","－",IF(AL14="","",VLOOKUP(AL14,'廃棄物事業経費（市町村）'!$B$7:$C$42,2)))</f>
      </c>
      <c r="AN14" s="17"/>
      <c r="AO14" s="17"/>
      <c r="AP14" s="78"/>
      <c r="AQ14" s="77">
        <f>IF(AP14="－","－",IF(AP14="","",VLOOKUP(AP14,'廃棄物事業経費（市町村）'!$B$7:$C$42,2)))</f>
      </c>
      <c r="AR14" s="17"/>
      <c r="AS14" s="17"/>
      <c r="AT14" s="78"/>
      <c r="AU14" s="77">
        <f>IF(AT14="－","－",IF(AT14="","",VLOOKUP(AT14,'廃棄物事業経費（市町村）'!$B$7:$C$42,2)))</f>
      </c>
      <c r="AV14" s="17"/>
      <c r="AW14" s="17"/>
      <c r="AX14" s="78"/>
      <c r="AY14" s="77">
        <f>IF(AX14="－","－",IF(AX14="","",VLOOKUP(AX14,'廃棄物事業経費（市町村）'!$B$7:$C$42,2)))</f>
      </c>
      <c r="AZ14" s="17"/>
      <c r="BA14" s="17"/>
      <c r="BB14" s="78"/>
      <c r="BC14" s="77">
        <f>IF(BB14="－","－",IF(BB14="","",VLOOKUP(BB14,'廃棄物事業経費（市町村）'!$B$7:$C$42,2)))</f>
      </c>
      <c r="BD14" s="17"/>
      <c r="BE14" s="17"/>
      <c r="BF14" s="78"/>
      <c r="BG14" s="77">
        <f>IF(BF14="－","－",IF(BF14="","",VLOOKUP(BF14,'廃棄物事業経費（市町村）'!$B$7:$C$42,2)))</f>
      </c>
      <c r="BH14" s="17"/>
      <c r="BI14" s="17"/>
      <c r="BJ14" s="78"/>
      <c r="BK14" s="77">
        <f>IF(BJ14="－","－",IF(BJ14="","",VLOOKUP(BJ14,'廃棄物事業経費（市町村）'!$B$7:$C$42,2)))</f>
      </c>
      <c r="BL14" s="17"/>
      <c r="BM14" s="17"/>
      <c r="BN14" s="78"/>
      <c r="BO14" s="77">
        <f>IF(BN14="－","－",IF(BN14="","",VLOOKUP(BN14,'廃棄物事業経費（市町村）'!$B$7:$C$42,2)))</f>
      </c>
      <c r="BP14" s="17"/>
      <c r="BQ14" s="17"/>
      <c r="BR14" s="78"/>
      <c r="BS14" s="77">
        <f>IF(BR14="－","－",IF(BR14="","",VLOOKUP(BR14,'廃棄物事業経費（市町村）'!$B$7:$C$42,2)))</f>
      </c>
      <c r="BT14" s="17"/>
      <c r="BU14" s="17"/>
      <c r="BV14" s="78"/>
      <c r="BW14" s="77">
        <f>IF(BV14="－","－",IF(BV14="","",VLOOKUP(BV14,'廃棄物事業経費（市町村）'!$B$7:$C$42,2)))</f>
      </c>
      <c r="BX14" s="17"/>
      <c r="BY14" s="17"/>
      <c r="BZ14" s="78"/>
      <c r="CA14" s="77">
        <f>IF(BZ14="－","－",IF(BZ14="","",VLOOKUP(BZ14,'廃棄物事業経費（市町村）'!$B$7:$C$42,2)))</f>
      </c>
      <c r="CB14" s="17"/>
      <c r="CC14" s="17"/>
      <c r="CD14" s="78"/>
      <c r="CE14" s="77">
        <f>IF(CD14="－","－",IF(CD14="","",VLOOKUP(CD14,'廃棄物事業経費（市町村）'!$B$7:$C$42,2)))</f>
      </c>
      <c r="CF14" s="17"/>
      <c r="CG14" s="17"/>
      <c r="CH14" s="78"/>
      <c r="CI14" s="77">
        <f>IF(CH14="－","－",IF(CH14="","",VLOOKUP(CH14,'廃棄物事業経費（市町村）'!$B$7:$C$42,2)))</f>
      </c>
      <c r="CJ14" s="17"/>
      <c r="CK14" s="17"/>
      <c r="CL14" s="78"/>
      <c r="CM14" s="77">
        <f>IF(CL14="－","－",IF(CL14="","",VLOOKUP(CL14,'廃棄物事業経費（市町村）'!$B$7:$C$42,2)))</f>
      </c>
      <c r="CN14" s="17"/>
      <c r="CO14" s="17"/>
      <c r="CP14" s="78"/>
      <c r="CQ14" s="77">
        <f>IF(CP14="－","－",IF(CP14="","",VLOOKUP(CP14,'廃棄物事業経費（市町村）'!$B$7:$C$42,2)))</f>
      </c>
      <c r="CR14" s="17"/>
      <c r="CS14" s="17"/>
      <c r="CT14" s="78"/>
      <c r="CU14" s="77">
        <f>IF(CT14="－","－",IF(CT14="","",VLOOKUP(CT14,'廃棄物事業経費（市町村）'!$B$7:$C$42,2)))</f>
      </c>
      <c r="CV14" s="17"/>
      <c r="CW14" s="17"/>
      <c r="CX14" s="78"/>
      <c r="CY14" s="77">
        <f>IF(CX14="－","－",IF(CX14="","",VLOOKUP(CX14,'廃棄物事業経費（市町村）'!$B$7:$C$42,2)))</f>
      </c>
      <c r="CZ14" s="17"/>
      <c r="DA14" s="17"/>
      <c r="DB14" s="78"/>
      <c r="DC14" s="77">
        <f>IF(DB14="－","－",IF(DB14="","",VLOOKUP(DB14,'廃棄物事業経費（市町村）'!$B$7:$C$42,2)))</f>
      </c>
      <c r="DD14" s="17"/>
      <c r="DE14" s="17"/>
      <c r="DF14" s="78"/>
      <c r="DG14" s="77">
        <f>IF(DF14="－","－",IF(DF14="","",VLOOKUP(DF14,'廃棄物事業経費（市町村）'!$B$7:$C$42,2)))</f>
      </c>
      <c r="DH14" s="17"/>
      <c r="DI14" s="17"/>
      <c r="DJ14" s="78"/>
      <c r="DK14" s="77">
        <f>IF(DJ14="－","－",IF(DJ14="","",VLOOKUP(DJ14,'廃棄物事業経費（市町村）'!$B$7:$C$42,2)))</f>
      </c>
      <c r="DL14" s="17"/>
      <c r="DM14" s="17"/>
      <c r="DN14" s="78"/>
      <c r="DO14" s="77">
        <f>IF(DN14="－","－",IF(DN14="","",VLOOKUP(DN14,'廃棄物事業経費（市町村）'!$B$7:$C$42,2)))</f>
      </c>
      <c r="DP14" s="17"/>
      <c r="DQ14" s="17"/>
      <c r="DR14" s="78"/>
      <c r="DS14" s="77">
        <f>IF(DR14="－","－",IF(DR14="","",VLOOKUP(DR14,'廃棄物事業経費（市町村）'!$B$7:$C$42,2)))</f>
      </c>
      <c r="DT14" s="17"/>
      <c r="DU14" s="17"/>
    </row>
    <row r="15" spans="1:125" ht="13.5">
      <c r="A15" s="74" t="s">
        <v>201</v>
      </c>
      <c r="B15" s="74" t="s">
        <v>110</v>
      </c>
      <c r="C15" s="101" t="s">
        <v>111</v>
      </c>
      <c r="D15" s="17">
        <f t="shared" si="1"/>
        <v>48923</v>
      </c>
      <c r="E15" s="17">
        <f t="shared" si="2"/>
        <v>78768</v>
      </c>
      <c r="F15" s="79" t="s">
        <v>206</v>
      </c>
      <c r="G15" s="77" t="s">
        <v>207</v>
      </c>
      <c r="H15" s="17">
        <v>36934</v>
      </c>
      <c r="I15" s="17">
        <v>71194</v>
      </c>
      <c r="J15" s="79" t="s">
        <v>68</v>
      </c>
      <c r="K15" s="77" t="s">
        <v>69</v>
      </c>
      <c r="L15" s="17">
        <v>11989</v>
      </c>
      <c r="M15" s="17">
        <v>7574</v>
      </c>
      <c r="N15" s="78"/>
      <c r="O15" s="77">
        <f>IF(N15="－","－",IF(N15="","",VLOOKUP(N15,'廃棄物事業経費（市町村）'!$B$7:$C$42,2)))</f>
      </c>
      <c r="P15" s="17"/>
      <c r="Q15" s="17"/>
      <c r="R15" s="78"/>
      <c r="S15" s="77">
        <f>IF(R15="－","－",IF(R15="","",VLOOKUP(R15,'廃棄物事業経費（市町村）'!$B$7:$C$42,2)))</f>
      </c>
      <c r="T15" s="17"/>
      <c r="U15" s="17"/>
      <c r="V15" s="78"/>
      <c r="W15" s="77">
        <f>IF(V15="－","－",IF(V15="","",VLOOKUP(V15,'廃棄物事業経費（市町村）'!$B$7:$C$42,2)))</f>
      </c>
      <c r="X15" s="17"/>
      <c r="Y15" s="17"/>
      <c r="Z15" s="78"/>
      <c r="AA15" s="77">
        <f>IF(Z15="－","－",IF(Z15="","",VLOOKUP(Z15,'廃棄物事業経費（市町村）'!$B$7:$C$42,2)))</f>
      </c>
      <c r="AB15" s="17"/>
      <c r="AC15" s="17"/>
      <c r="AD15" s="78"/>
      <c r="AE15" s="77">
        <f>IF(AD15="－","－",IF(AD15="","",VLOOKUP(AD15,'廃棄物事業経費（市町村）'!$B$7:$C$42,2)))</f>
      </c>
      <c r="AF15" s="17"/>
      <c r="AG15" s="17"/>
      <c r="AH15" s="78"/>
      <c r="AI15" s="77">
        <f>IF(AH15="－","－",IF(AH15="","",VLOOKUP(AH15,'廃棄物事業経費（市町村）'!$B$7:$C$42,2)))</f>
      </c>
      <c r="AJ15" s="17"/>
      <c r="AK15" s="17"/>
      <c r="AL15" s="78"/>
      <c r="AM15" s="77">
        <f>IF(AL15="－","－",IF(AL15="","",VLOOKUP(AL15,'廃棄物事業経費（市町村）'!$B$7:$C$42,2)))</f>
      </c>
      <c r="AN15" s="17"/>
      <c r="AO15" s="17"/>
      <c r="AP15" s="78"/>
      <c r="AQ15" s="77">
        <f>IF(AP15="－","－",IF(AP15="","",VLOOKUP(AP15,'廃棄物事業経費（市町村）'!$B$7:$C$42,2)))</f>
      </c>
      <c r="AR15" s="17"/>
      <c r="AS15" s="17"/>
      <c r="AT15" s="78"/>
      <c r="AU15" s="77">
        <f>IF(AT15="－","－",IF(AT15="","",VLOOKUP(AT15,'廃棄物事業経費（市町村）'!$B$7:$C$42,2)))</f>
      </c>
      <c r="AV15" s="17"/>
      <c r="AW15" s="17"/>
      <c r="AX15" s="78"/>
      <c r="AY15" s="77">
        <f>IF(AX15="－","－",IF(AX15="","",VLOOKUP(AX15,'廃棄物事業経費（市町村）'!$B$7:$C$42,2)))</f>
      </c>
      <c r="AZ15" s="17"/>
      <c r="BA15" s="17"/>
      <c r="BB15" s="78"/>
      <c r="BC15" s="77">
        <f>IF(BB15="－","－",IF(BB15="","",VLOOKUP(BB15,'廃棄物事業経費（市町村）'!$B$7:$C$42,2)))</f>
      </c>
      <c r="BD15" s="17"/>
      <c r="BE15" s="17"/>
      <c r="BF15" s="78"/>
      <c r="BG15" s="77">
        <f>IF(BF15="－","－",IF(BF15="","",VLOOKUP(BF15,'廃棄物事業経費（市町村）'!$B$7:$C$42,2)))</f>
      </c>
      <c r="BH15" s="17"/>
      <c r="BI15" s="17"/>
      <c r="BJ15" s="78"/>
      <c r="BK15" s="77">
        <f>IF(BJ15="－","－",IF(BJ15="","",VLOOKUP(BJ15,'廃棄物事業経費（市町村）'!$B$7:$C$42,2)))</f>
      </c>
      <c r="BL15" s="17"/>
      <c r="BM15" s="17"/>
      <c r="BN15" s="78"/>
      <c r="BO15" s="77">
        <f>IF(BN15="－","－",IF(BN15="","",VLOOKUP(BN15,'廃棄物事業経費（市町村）'!$B$7:$C$42,2)))</f>
      </c>
      <c r="BP15" s="17"/>
      <c r="BQ15" s="17"/>
      <c r="BR15" s="78"/>
      <c r="BS15" s="77">
        <f>IF(BR15="－","－",IF(BR15="","",VLOOKUP(BR15,'廃棄物事業経費（市町村）'!$B$7:$C$42,2)))</f>
      </c>
      <c r="BT15" s="17"/>
      <c r="BU15" s="17"/>
      <c r="BV15" s="78"/>
      <c r="BW15" s="77">
        <f>IF(BV15="－","－",IF(BV15="","",VLOOKUP(BV15,'廃棄物事業経費（市町村）'!$B$7:$C$42,2)))</f>
      </c>
      <c r="BX15" s="17"/>
      <c r="BY15" s="17"/>
      <c r="BZ15" s="78"/>
      <c r="CA15" s="77">
        <f>IF(BZ15="－","－",IF(BZ15="","",VLOOKUP(BZ15,'廃棄物事業経費（市町村）'!$B$7:$C$42,2)))</f>
      </c>
      <c r="CB15" s="17"/>
      <c r="CC15" s="17"/>
      <c r="CD15" s="78"/>
      <c r="CE15" s="77">
        <f>IF(CD15="－","－",IF(CD15="","",VLOOKUP(CD15,'廃棄物事業経費（市町村）'!$B$7:$C$42,2)))</f>
      </c>
      <c r="CF15" s="17"/>
      <c r="CG15" s="17"/>
      <c r="CH15" s="78"/>
      <c r="CI15" s="77">
        <f>IF(CH15="－","－",IF(CH15="","",VLOOKUP(CH15,'廃棄物事業経費（市町村）'!$B$7:$C$42,2)))</f>
      </c>
      <c r="CJ15" s="17"/>
      <c r="CK15" s="17"/>
      <c r="CL15" s="78"/>
      <c r="CM15" s="77">
        <f>IF(CL15="－","－",IF(CL15="","",VLOOKUP(CL15,'廃棄物事業経費（市町村）'!$B$7:$C$42,2)))</f>
      </c>
      <c r="CN15" s="17"/>
      <c r="CO15" s="17"/>
      <c r="CP15" s="78"/>
      <c r="CQ15" s="77">
        <f>IF(CP15="－","－",IF(CP15="","",VLOOKUP(CP15,'廃棄物事業経費（市町村）'!$B$7:$C$42,2)))</f>
      </c>
      <c r="CR15" s="17"/>
      <c r="CS15" s="17"/>
      <c r="CT15" s="78"/>
      <c r="CU15" s="77">
        <f>IF(CT15="－","－",IF(CT15="","",VLOOKUP(CT15,'廃棄物事業経費（市町村）'!$B$7:$C$42,2)))</f>
      </c>
      <c r="CV15" s="17"/>
      <c r="CW15" s="17"/>
      <c r="CX15" s="78"/>
      <c r="CY15" s="77">
        <f>IF(CX15="－","－",IF(CX15="","",VLOOKUP(CX15,'廃棄物事業経費（市町村）'!$B$7:$C$42,2)))</f>
      </c>
      <c r="CZ15" s="17"/>
      <c r="DA15" s="17"/>
      <c r="DB15" s="78"/>
      <c r="DC15" s="77">
        <f>IF(DB15="－","－",IF(DB15="","",VLOOKUP(DB15,'廃棄物事業経費（市町村）'!$B$7:$C$42,2)))</f>
      </c>
      <c r="DD15" s="17"/>
      <c r="DE15" s="17"/>
      <c r="DF15" s="78"/>
      <c r="DG15" s="77">
        <f>IF(DF15="－","－",IF(DF15="","",VLOOKUP(DF15,'廃棄物事業経費（市町村）'!$B$7:$C$42,2)))</f>
      </c>
      <c r="DH15" s="17"/>
      <c r="DI15" s="17"/>
      <c r="DJ15" s="78"/>
      <c r="DK15" s="77">
        <f>IF(DJ15="－","－",IF(DJ15="","",VLOOKUP(DJ15,'廃棄物事業経費（市町村）'!$B$7:$C$42,2)))</f>
      </c>
      <c r="DL15" s="17"/>
      <c r="DM15" s="17"/>
      <c r="DN15" s="78"/>
      <c r="DO15" s="77">
        <f>IF(DN15="－","－",IF(DN15="","",VLOOKUP(DN15,'廃棄物事業経費（市町村）'!$B$7:$C$42,2)))</f>
      </c>
      <c r="DP15" s="17"/>
      <c r="DQ15" s="17"/>
      <c r="DR15" s="78"/>
      <c r="DS15" s="77">
        <f>IF(DR15="－","－",IF(DR15="","",VLOOKUP(DR15,'廃棄物事業経費（市町村）'!$B$7:$C$42,2)))</f>
      </c>
      <c r="DT15" s="17"/>
      <c r="DU15" s="17"/>
    </row>
    <row r="16" spans="1:125" ht="13.5">
      <c r="A16" s="74" t="s">
        <v>201</v>
      </c>
      <c r="B16" s="74" t="s">
        <v>112</v>
      </c>
      <c r="C16" s="101" t="s">
        <v>187</v>
      </c>
      <c r="D16" s="17">
        <f t="shared" si="1"/>
        <v>1569542</v>
      </c>
      <c r="E16" s="17">
        <f t="shared" si="2"/>
        <v>639954</v>
      </c>
      <c r="F16" s="79" t="s">
        <v>202</v>
      </c>
      <c r="G16" s="77" t="s">
        <v>203</v>
      </c>
      <c r="H16" s="17">
        <v>1452171</v>
      </c>
      <c r="I16" s="17">
        <v>351597</v>
      </c>
      <c r="J16" s="79" t="s">
        <v>216</v>
      </c>
      <c r="K16" s="77" t="s">
        <v>217</v>
      </c>
      <c r="L16" s="17">
        <v>0</v>
      </c>
      <c r="M16" s="17">
        <v>70508</v>
      </c>
      <c r="N16" s="79" t="s">
        <v>218</v>
      </c>
      <c r="O16" s="77" t="s">
        <v>219</v>
      </c>
      <c r="P16" s="17">
        <v>0</v>
      </c>
      <c r="Q16" s="17">
        <v>11785</v>
      </c>
      <c r="R16" s="79" t="s">
        <v>220</v>
      </c>
      <c r="S16" s="77" t="s">
        <v>221</v>
      </c>
      <c r="T16" s="17">
        <v>0</v>
      </c>
      <c r="U16" s="17">
        <v>18281</v>
      </c>
      <c r="V16" s="79" t="s">
        <v>222</v>
      </c>
      <c r="W16" s="77" t="s">
        <v>223</v>
      </c>
      <c r="X16" s="17">
        <v>13597</v>
      </c>
      <c r="Y16" s="17">
        <v>11225</v>
      </c>
      <c r="Z16" s="79" t="s">
        <v>224</v>
      </c>
      <c r="AA16" s="77" t="s">
        <v>225</v>
      </c>
      <c r="AB16" s="17">
        <v>0</v>
      </c>
      <c r="AC16" s="17">
        <v>49447</v>
      </c>
      <c r="AD16" s="79" t="s">
        <v>226</v>
      </c>
      <c r="AE16" s="77" t="s">
        <v>227</v>
      </c>
      <c r="AF16" s="17">
        <v>19980</v>
      </c>
      <c r="AG16" s="17">
        <v>18998</v>
      </c>
      <c r="AH16" s="79" t="s">
        <v>228</v>
      </c>
      <c r="AI16" s="77" t="s">
        <v>229</v>
      </c>
      <c r="AJ16" s="17">
        <v>0</v>
      </c>
      <c r="AK16" s="17">
        <v>0</v>
      </c>
      <c r="AL16" s="79" t="s">
        <v>230</v>
      </c>
      <c r="AM16" s="77" t="s">
        <v>64</v>
      </c>
      <c r="AN16" s="17">
        <v>8024</v>
      </c>
      <c r="AO16" s="17">
        <v>13774</v>
      </c>
      <c r="AP16" s="79" t="s">
        <v>65</v>
      </c>
      <c r="AQ16" s="77" t="s">
        <v>66</v>
      </c>
      <c r="AR16" s="17">
        <v>28846</v>
      </c>
      <c r="AS16" s="17">
        <v>53370</v>
      </c>
      <c r="AT16" s="79" t="s">
        <v>67</v>
      </c>
      <c r="AU16" s="77" t="s">
        <v>145</v>
      </c>
      <c r="AV16" s="17">
        <v>46924</v>
      </c>
      <c r="AW16" s="17">
        <v>40969</v>
      </c>
      <c r="AX16" s="78"/>
      <c r="AY16" s="77">
        <f>IF(AX16="－","－",IF(AX16="","",VLOOKUP(AX16,'廃棄物事業経費（市町村）'!$B$7:$C$42,2)))</f>
      </c>
      <c r="AZ16" s="17"/>
      <c r="BA16" s="17"/>
      <c r="BB16" s="78"/>
      <c r="BC16" s="77">
        <f>IF(BB16="－","－",IF(BB16="","",VLOOKUP(BB16,'廃棄物事業経費（市町村）'!$B$7:$C$42,2)))</f>
      </c>
      <c r="BD16" s="17"/>
      <c r="BE16" s="17"/>
      <c r="BF16" s="78"/>
      <c r="BG16" s="77">
        <f>IF(BF16="－","－",IF(BF16="","",VLOOKUP(BF16,'廃棄物事業経費（市町村）'!$B$7:$C$42,2)))</f>
      </c>
      <c r="BH16" s="17"/>
      <c r="BI16" s="17"/>
      <c r="BJ16" s="78"/>
      <c r="BK16" s="77">
        <f>IF(BJ16="－","－",IF(BJ16="","",VLOOKUP(BJ16,'廃棄物事業経費（市町村）'!$B$7:$C$42,2)))</f>
      </c>
      <c r="BL16" s="17"/>
      <c r="BM16" s="17"/>
      <c r="BN16" s="78"/>
      <c r="BO16" s="77">
        <f>IF(BN16="－","－",IF(BN16="","",VLOOKUP(BN16,'廃棄物事業経費（市町村）'!$B$7:$C$42,2)))</f>
      </c>
      <c r="BP16" s="17"/>
      <c r="BQ16" s="17"/>
      <c r="BR16" s="78"/>
      <c r="BS16" s="77">
        <f>IF(BR16="－","－",IF(BR16="","",VLOOKUP(BR16,'廃棄物事業経費（市町村）'!$B$7:$C$42,2)))</f>
      </c>
      <c r="BT16" s="17"/>
      <c r="BU16" s="17"/>
      <c r="BV16" s="78"/>
      <c r="BW16" s="77">
        <f>IF(BV16="－","－",IF(BV16="","",VLOOKUP(BV16,'廃棄物事業経費（市町村）'!$B$7:$C$42,2)))</f>
      </c>
      <c r="BX16" s="17"/>
      <c r="BY16" s="17"/>
      <c r="BZ16" s="78"/>
      <c r="CA16" s="77">
        <f>IF(BZ16="－","－",IF(BZ16="","",VLOOKUP(BZ16,'廃棄物事業経費（市町村）'!$B$7:$C$42,2)))</f>
      </c>
      <c r="CB16" s="17"/>
      <c r="CC16" s="17"/>
      <c r="CD16" s="78"/>
      <c r="CE16" s="77">
        <f>IF(CD16="－","－",IF(CD16="","",VLOOKUP(CD16,'廃棄物事業経費（市町村）'!$B$7:$C$42,2)))</f>
      </c>
      <c r="CF16" s="17"/>
      <c r="CG16" s="17"/>
      <c r="CH16" s="78"/>
      <c r="CI16" s="77">
        <f>IF(CH16="－","－",IF(CH16="","",VLOOKUP(CH16,'廃棄物事業経費（市町村）'!$B$7:$C$42,2)))</f>
      </c>
      <c r="CJ16" s="17"/>
      <c r="CK16" s="17"/>
      <c r="CL16" s="78"/>
      <c r="CM16" s="77">
        <f>IF(CL16="－","－",IF(CL16="","",VLOOKUP(CL16,'廃棄物事業経費（市町村）'!$B$7:$C$42,2)))</f>
      </c>
      <c r="CN16" s="17"/>
      <c r="CO16" s="17"/>
      <c r="CP16" s="78"/>
      <c r="CQ16" s="77">
        <f>IF(CP16="－","－",IF(CP16="","",VLOOKUP(CP16,'廃棄物事業経費（市町村）'!$B$7:$C$42,2)))</f>
      </c>
      <c r="CR16" s="17"/>
      <c r="CS16" s="17"/>
      <c r="CT16" s="78"/>
      <c r="CU16" s="77">
        <f>IF(CT16="－","－",IF(CT16="","",VLOOKUP(CT16,'廃棄物事業経費（市町村）'!$B$7:$C$42,2)))</f>
      </c>
      <c r="CV16" s="17"/>
      <c r="CW16" s="17"/>
      <c r="CX16" s="78"/>
      <c r="CY16" s="77">
        <f>IF(CX16="－","－",IF(CX16="","",VLOOKUP(CX16,'廃棄物事業経費（市町村）'!$B$7:$C$42,2)))</f>
      </c>
      <c r="CZ16" s="17"/>
      <c r="DA16" s="17"/>
      <c r="DB16" s="78"/>
      <c r="DC16" s="77">
        <f>IF(DB16="－","－",IF(DB16="","",VLOOKUP(DB16,'廃棄物事業経費（市町村）'!$B$7:$C$42,2)))</f>
      </c>
      <c r="DD16" s="17"/>
      <c r="DE16" s="17"/>
      <c r="DF16" s="78"/>
      <c r="DG16" s="77">
        <f>IF(DF16="－","－",IF(DF16="","",VLOOKUP(DF16,'廃棄物事業経費（市町村）'!$B$7:$C$42,2)))</f>
      </c>
      <c r="DH16" s="17"/>
      <c r="DI16" s="17"/>
      <c r="DJ16" s="78"/>
      <c r="DK16" s="77">
        <f>IF(DJ16="－","－",IF(DJ16="","",VLOOKUP(DJ16,'廃棄物事業経費（市町村）'!$B$7:$C$42,2)))</f>
      </c>
      <c r="DL16" s="17"/>
      <c r="DM16" s="17"/>
      <c r="DN16" s="78"/>
      <c r="DO16" s="77">
        <f>IF(DN16="－","－",IF(DN16="","",VLOOKUP(DN16,'廃棄物事業経費（市町村）'!$B$7:$C$42,2)))</f>
      </c>
      <c r="DP16" s="17"/>
      <c r="DQ16" s="17"/>
      <c r="DR16" s="78"/>
      <c r="DS16" s="77">
        <f>IF(DR16="－","－",IF(DR16="","",VLOOKUP(DR16,'廃棄物事業経費（市町村）'!$B$7:$C$42,2)))</f>
      </c>
      <c r="DT16" s="17"/>
      <c r="DU16" s="17"/>
    </row>
    <row r="17" spans="1:125" ht="13.5">
      <c r="A17" s="74" t="s">
        <v>201</v>
      </c>
      <c r="B17" s="74" t="s">
        <v>113</v>
      </c>
      <c r="C17" s="101" t="s">
        <v>114</v>
      </c>
      <c r="D17" s="17">
        <f t="shared" si="1"/>
        <v>469292</v>
      </c>
      <c r="E17" s="17">
        <f t="shared" si="2"/>
        <v>0</v>
      </c>
      <c r="F17" s="79" t="s">
        <v>179</v>
      </c>
      <c r="G17" s="77" t="s">
        <v>180</v>
      </c>
      <c r="H17" s="17">
        <v>141881</v>
      </c>
      <c r="I17" s="17"/>
      <c r="J17" s="79" t="s">
        <v>199</v>
      </c>
      <c r="K17" s="77" t="s">
        <v>200</v>
      </c>
      <c r="L17" s="17">
        <v>99113</v>
      </c>
      <c r="M17" s="17"/>
      <c r="N17" s="79" t="s">
        <v>216</v>
      </c>
      <c r="O17" s="77" t="s">
        <v>217</v>
      </c>
      <c r="P17" s="17">
        <v>48104</v>
      </c>
      <c r="Q17" s="17"/>
      <c r="R17" s="79" t="s">
        <v>218</v>
      </c>
      <c r="S17" s="77" t="s">
        <v>219</v>
      </c>
      <c r="T17" s="17">
        <v>92164</v>
      </c>
      <c r="U17" s="17"/>
      <c r="V17" s="79" t="s">
        <v>220</v>
      </c>
      <c r="W17" s="77" t="s">
        <v>221</v>
      </c>
      <c r="X17" s="17">
        <v>12929</v>
      </c>
      <c r="Y17" s="17"/>
      <c r="Z17" s="79" t="s">
        <v>224</v>
      </c>
      <c r="AA17" s="77" t="s">
        <v>225</v>
      </c>
      <c r="AB17" s="17">
        <v>75101</v>
      </c>
      <c r="AC17" s="17"/>
      <c r="AD17" s="78"/>
      <c r="AE17" s="77">
        <f>IF(AD17="－","－",IF(AD17="","",VLOOKUP(AD17,'廃棄物事業経費（市町村）'!$B$7:$C$42,2)))</f>
      </c>
      <c r="AF17" s="17"/>
      <c r="AG17" s="17"/>
      <c r="AH17" s="78"/>
      <c r="AI17" s="77">
        <f>IF(AH17="－","－",IF(AH17="","",VLOOKUP(AH17,'廃棄物事業経費（市町村）'!$B$7:$C$42,2)))</f>
      </c>
      <c r="AJ17" s="17"/>
      <c r="AK17" s="17"/>
      <c r="AL17" s="78"/>
      <c r="AM17" s="77">
        <f>IF(AL17="－","－",IF(AL17="","",VLOOKUP(AL17,'廃棄物事業経費（市町村）'!$B$7:$C$42,2)))</f>
      </c>
      <c r="AN17" s="17"/>
      <c r="AO17" s="17"/>
      <c r="AP17" s="78"/>
      <c r="AQ17" s="77">
        <f>IF(AP17="－","－",IF(AP17="","",VLOOKUP(AP17,'廃棄物事業経費（市町村）'!$B$7:$C$42,2)))</f>
      </c>
      <c r="AR17" s="17"/>
      <c r="AS17" s="17"/>
      <c r="AT17" s="78"/>
      <c r="AU17" s="77">
        <f>IF(AT17="－","－",IF(AT17="","",VLOOKUP(AT17,'廃棄物事業経費（市町村）'!$B$7:$C$42,2)))</f>
      </c>
      <c r="AV17" s="17"/>
      <c r="AW17" s="17"/>
      <c r="AX17" s="78"/>
      <c r="AY17" s="77">
        <f>IF(AX17="－","－",IF(AX17="","",VLOOKUP(AX17,'廃棄物事業経費（市町村）'!$B$7:$C$42,2)))</f>
      </c>
      <c r="AZ17" s="17"/>
      <c r="BA17" s="17"/>
      <c r="BB17" s="78"/>
      <c r="BC17" s="77">
        <f>IF(BB17="－","－",IF(BB17="","",VLOOKUP(BB17,'廃棄物事業経費（市町村）'!$B$7:$C$42,2)))</f>
      </c>
      <c r="BD17" s="17"/>
      <c r="BE17" s="17"/>
      <c r="BF17" s="78"/>
      <c r="BG17" s="77">
        <f>IF(BF17="－","－",IF(BF17="","",VLOOKUP(BF17,'廃棄物事業経費（市町村）'!$B$7:$C$42,2)))</f>
      </c>
      <c r="BH17" s="17"/>
      <c r="BI17" s="17"/>
      <c r="BJ17" s="78"/>
      <c r="BK17" s="77">
        <f>IF(BJ17="－","－",IF(BJ17="","",VLOOKUP(BJ17,'廃棄物事業経費（市町村）'!$B$7:$C$42,2)))</f>
      </c>
      <c r="BL17" s="17"/>
      <c r="BM17" s="17"/>
      <c r="BN17" s="78"/>
      <c r="BO17" s="77">
        <f>IF(BN17="－","－",IF(BN17="","",VLOOKUP(BN17,'廃棄物事業経費（市町村）'!$B$7:$C$42,2)))</f>
      </c>
      <c r="BP17" s="17"/>
      <c r="BQ17" s="17"/>
      <c r="BR17" s="78"/>
      <c r="BS17" s="77">
        <f>IF(BR17="－","－",IF(BR17="","",VLOOKUP(BR17,'廃棄物事業経費（市町村）'!$B$7:$C$42,2)))</f>
      </c>
      <c r="BT17" s="17"/>
      <c r="BU17" s="17"/>
      <c r="BV17" s="78"/>
      <c r="BW17" s="77">
        <f>IF(BV17="－","－",IF(BV17="","",VLOOKUP(BV17,'廃棄物事業経費（市町村）'!$B$7:$C$42,2)))</f>
      </c>
      <c r="BX17" s="17"/>
      <c r="BY17" s="17"/>
      <c r="BZ17" s="78"/>
      <c r="CA17" s="77">
        <f>IF(BZ17="－","－",IF(BZ17="","",VLOOKUP(BZ17,'廃棄物事業経費（市町村）'!$B$7:$C$42,2)))</f>
      </c>
      <c r="CB17" s="17"/>
      <c r="CC17" s="17"/>
      <c r="CD17" s="78"/>
      <c r="CE17" s="77">
        <f>IF(CD17="－","－",IF(CD17="","",VLOOKUP(CD17,'廃棄物事業経費（市町村）'!$B$7:$C$42,2)))</f>
      </c>
      <c r="CF17" s="17"/>
      <c r="CG17" s="17"/>
      <c r="CH17" s="78"/>
      <c r="CI17" s="77">
        <f>IF(CH17="－","－",IF(CH17="","",VLOOKUP(CH17,'廃棄物事業経費（市町村）'!$B$7:$C$42,2)))</f>
      </c>
      <c r="CJ17" s="17"/>
      <c r="CK17" s="17"/>
      <c r="CL17" s="78"/>
      <c r="CM17" s="77">
        <f>IF(CL17="－","－",IF(CL17="","",VLOOKUP(CL17,'廃棄物事業経費（市町村）'!$B$7:$C$42,2)))</f>
      </c>
      <c r="CN17" s="17"/>
      <c r="CO17" s="17"/>
      <c r="CP17" s="78"/>
      <c r="CQ17" s="77">
        <f>IF(CP17="－","－",IF(CP17="","",VLOOKUP(CP17,'廃棄物事業経費（市町村）'!$B$7:$C$42,2)))</f>
      </c>
      <c r="CR17" s="17"/>
      <c r="CS17" s="17"/>
      <c r="CT17" s="78"/>
      <c r="CU17" s="77">
        <f>IF(CT17="－","－",IF(CT17="","",VLOOKUP(CT17,'廃棄物事業経費（市町村）'!$B$7:$C$42,2)))</f>
      </c>
      <c r="CV17" s="17"/>
      <c r="CW17" s="17"/>
      <c r="CX17" s="78"/>
      <c r="CY17" s="77">
        <f>IF(CX17="－","－",IF(CX17="","",VLOOKUP(CX17,'廃棄物事業経費（市町村）'!$B$7:$C$42,2)))</f>
      </c>
      <c r="CZ17" s="17"/>
      <c r="DA17" s="17"/>
      <c r="DB17" s="78"/>
      <c r="DC17" s="77">
        <f>IF(DB17="－","－",IF(DB17="","",VLOOKUP(DB17,'廃棄物事業経費（市町村）'!$B$7:$C$42,2)))</f>
      </c>
      <c r="DD17" s="17"/>
      <c r="DE17" s="17"/>
      <c r="DF17" s="78"/>
      <c r="DG17" s="77">
        <f>IF(DF17="－","－",IF(DF17="","",VLOOKUP(DF17,'廃棄物事業経費（市町村）'!$B$7:$C$42,2)))</f>
      </c>
      <c r="DH17" s="17"/>
      <c r="DI17" s="17"/>
      <c r="DJ17" s="78"/>
      <c r="DK17" s="77">
        <f>IF(DJ17="－","－",IF(DJ17="","",VLOOKUP(DJ17,'廃棄物事業経費（市町村）'!$B$7:$C$42,2)))</f>
      </c>
      <c r="DL17" s="17"/>
      <c r="DM17" s="17"/>
      <c r="DN17" s="78"/>
      <c r="DO17" s="77">
        <f>IF(DN17="－","－",IF(DN17="","",VLOOKUP(DN17,'廃棄物事業経費（市町村）'!$B$7:$C$42,2)))</f>
      </c>
      <c r="DP17" s="17"/>
      <c r="DQ17" s="17"/>
      <c r="DR17" s="78"/>
      <c r="DS17" s="77">
        <f>IF(DR17="－","－",IF(DR17="","",VLOOKUP(DR17,'廃棄物事業経費（市町村）'!$B$7:$C$42,2)))</f>
      </c>
      <c r="DT17" s="17"/>
      <c r="DU17" s="17"/>
    </row>
    <row r="18" spans="1:125" ht="13.5">
      <c r="A18" s="114" t="s">
        <v>181</v>
      </c>
      <c r="B18" s="114"/>
      <c r="C18" s="114"/>
      <c r="D18" s="17">
        <f>SUM(D7:D17)</f>
        <v>3510011</v>
      </c>
      <c r="E18" s="17">
        <f>SUM(E7:E17)</f>
        <v>1520113</v>
      </c>
      <c r="F18" s="79" t="s">
        <v>150</v>
      </c>
      <c r="G18" s="100" t="s">
        <v>149</v>
      </c>
      <c r="H18" s="17">
        <f>SUM(H7:H17)</f>
        <v>2355326</v>
      </c>
      <c r="I18" s="17">
        <f>SUM(I7:I17)</f>
        <v>817692</v>
      </c>
      <c r="J18" s="79" t="s">
        <v>150</v>
      </c>
      <c r="K18" s="100" t="s">
        <v>149</v>
      </c>
      <c r="L18" s="17">
        <f>SUM(L7:L17)</f>
        <v>359261</v>
      </c>
      <c r="M18" s="17">
        <f>SUM(M7:M17)</f>
        <v>261383</v>
      </c>
      <c r="N18" s="79" t="s">
        <v>150</v>
      </c>
      <c r="O18" s="100" t="s">
        <v>149</v>
      </c>
      <c r="P18" s="17">
        <f>SUM(P7:P17)</f>
        <v>131992</v>
      </c>
      <c r="Q18" s="17">
        <f>SUM(Q7:Q17)</f>
        <v>31758</v>
      </c>
      <c r="R18" s="79" t="s">
        <v>150</v>
      </c>
      <c r="S18" s="100" t="s">
        <v>149</v>
      </c>
      <c r="T18" s="17">
        <f>SUM(T7:T17)</f>
        <v>139273</v>
      </c>
      <c r="U18" s="17">
        <f>SUM(U7:U17)</f>
        <v>63899</v>
      </c>
      <c r="V18" s="79" t="s">
        <v>150</v>
      </c>
      <c r="W18" s="100" t="s">
        <v>149</v>
      </c>
      <c r="X18" s="17">
        <f>SUM(X7:X17)</f>
        <v>113828</v>
      </c>
      <c r="Y18" s="17">
        <f>SUM(Y7:Y17)</f>
        <v>52392</v>
      </c>
      <c r="Z18" s="79" t="s">
        <v>150</v>
      </c>
      <c r="AA18" s="100" t="s">
        <v>149</v>
      </c>
      <c r="AB18" s="17">
        <f>SUM(AB7:AB17)</f>
        <v>182817</v>
      </c>
      <c r="AC18" s="17">
        <f>SUM(AC7:AC17)</f>
        <v>150097</v>
      </c>
      <c r="AD18" s="79" t="s">
        <v>150</v>
      </c>
      <c r="AE18" s="100" t="s">
        <v>149</v>
      </c>
      <c r="AF18" s="17">
        <f>SUM(AF7:AF17)</f>
        <v>74424</v>
      </c>
      <c r="AG18" s="17">
        <f>SUM(AG7:AG17)</f>
        <v>34779</v>
      </c>
      <c r="AH18" s="79" t="s">
        <v>150</v>
      </c>
      <c r="AI18" s="100" t="s">
        <v>149</v>
      </c>
      <c r="AJ18" s="17">
        <f>SUM(AJ7:AJ17)</f>
        <v>26104</v>
      </c>
      <c r="AK18" s="17">
        <f>SUM(AK7:AK17)</f>
        <v>0</v>
      </c>
      <c r="AL18" s="79" t="s">
        <v>150</v>
      </c>
      <c r="AM18" s="100" t="s">
        <v>149</v>
      </c>
      <c r="AN18" s="17">
        <f>SUM(AN7:AN17)</f>
        <v>41985</v>
      </c>
      <c r="AO18" s="17">
        <f>SUM(AO7:AO17)</f>
        <v>13774</v>
      </c>
      <c r="AP18" s="79" t="s">
        <v>150</v>
      </c>
      <c r="AQ18" s="100" t="s">
        <v>149</v>
      </c>
      <c r="AR18" s="17">
        <f>SUM(AR7:AR17)</f>
        <v>38077</v>
      </c>
      <c r="AS18" s="17">
        <f>SUM(AS7:AS17)</f>
        <v>53370</v>
      </c>
      <c r="AT18" s="79" t="s">
        <v>150</v>
      </c>
      <c r="AU18" s="100" t="s">
        <v>149</v>
      </c>
      <c r="AV18" s="17">
        <f>SUM(AV7:AV17)</f>
        <v>46924</v>
      </c>
      <c r="AW18" s="17">
        <f>SUM(AW7:AW17)</f>
        <v>40969</v>
      </c>
      <c r="AX18" s="79" t="s">
        <v>150</v>
      </c>
      <c r="AY18" s="100" t="s">
        <v>149</v>
      </c>
      <c r="AZ18" s="17">
        <f>SUM(AZ7:AZ17)</f>
        <v>0</v>
      </c>
      <c r="BA18" s="17">
        <f>SUM(BA7:BA17)</f>
        <v>0</v>
      </c>
      <c r="BB18" s="79" t="s">
        <v>150</v>
      </c>
      <c r="BC18" s="100" t="s">
        <v>149</v>
      </c>
      <c r="BD18" s="17">
        <f>SUM(BD7:BD17)</f>
        <v>0</v>
      </c>
      <c r="BE18" s="17">
        <f>SUM(BE7:BE17)</f>
        <v>0</v>
      </c>
      <c r="BF18" s="79" t="s">
        <v>150</v>
      </c>
      <c r="BG18" s="100" t="s">
        <v>149</v>
      </c>
      <c r="BH18" s="17">
        <f>SUM(BH7:BH17)</f>
        <v>0</v>
      </c>
      <c r="BI18" s="17">
        <f>SUM(BI7:BI17)</f>
        <v>0</v>
      </c>
      <c r="BJ18" s="79" t="s">
        <v>150</v>
      </c>
      <c r="BK18" s="100" t="s">
        <v>149</v>
      </c>
      <c r="BL18" s="17">
        <f>SUM(BL7:BL17)</f>
        <v>0</v>
      </c>
      <c r="BM18" s="17">
        <f>SUM(BM7:BM17)</f>
        <v>0</v>
      </c>
      <c r="BN18" s="79" t="s">
        <v>150</v>
      </c>
      <c r="BO18" s="100" t="s">
        <v>149</v>
      </c>
      <c r="BP18" s="17">
        <f>SUM(BP7:BP17)</f>
        <v>0</v>
      </c>
      <c r="BQ18" s="17">
        <f>SUM(BQ7:BQ17)</f>
        <v>0</v>
      </c>
      <c r="BR18" s="79" t="s">
        <v>150</v>
      </c>
      <c r="BS18" s="100" t="s">
        <v>149</v>
      </c>
      <c r="BT18" s="17">
        <f>SUM(BT7:BT17)</f>
        <v>0</v>
      </c>
      <c r="BU18" s="17">
        <f>SUM(BU7:BU17)</f>
        <v>0</v>
      </c>
      <c r="BV18" s="79" t="s">
        <v>150</v>
      </c>
      <c r="BW18" s="100" t="s">
        <v>149</v>
      </c>
      <c r="BX18" s="17">
        <f>SUM(BX7:BX17)</f>
        <v>0</v>
      </c>
      <c r="BY18" s="17">
        <f>SUM(BY7:BY17)</f>
        <v>0</v>
      </c>
      <c r="BZ18" s="79" t="s">
        <v>150</v>
      </c>
      <c r="CA18" s="100" t="s">
        <v>149</v>
      </c>
      <c r="CB18" s="17">
        <f>SUM(CB7:CB17)</f>
        <v>0</v>
      </c>
      <c r="CC18" s="17">
        <f>SUM(CC7:CC17)</f>
        <v>0</v>
      </c>
      <c r="CD18" s="79" t="s">
        <v>150</v>
      </c>
      <c r="CE18" s="100" t="s">
        <v>149</v>
      </c>
      <c r="CF18" s="17">
        <f>SUM(CF7:CF17)</f>
        <v>0</v>
      </c>
      <c r="CG18" s="17">
        <f>SUM(CG7:CG17)</f>
        <v>0</v>
      </c>
      <c r="CH18" s="79" t="s">
        <v>150</v>
      </c>
      <c r="CI18" s="100" t="s">
        <v>149</v>
      </c>
      <c r="CJ18" s="17">
        <f>SUM(CJ7:CJ17)</f>
        <v>0</v>
      </c>
      <c r="CK18" s="17">
        <f>SUM(CK7:CK17)</f>
        <v>0</v>
      </c>
      <c r="CL18" s="79" t="s">
        <v>150</v>
      </c>
      <c r="CM18" s="100" t="s">
        <v>149</v>
      </c>
      <c r="CN18" s="17">
        <f>SUM(CN7:CN17)</f>
        <v>0</v>
      </c>
      <c r="CO18" s="17">
        <f>SUM(CO7:CO17)</f>
        <v>0</v>
      </c>
      <c r="CP18" s="79" t="s">
        <v>150</v>
      </c>
      <c r="CQ18" s="100" t="s">
        <v>149</v>
      </c>
      <c r="CR18" s="17">
        <f>SUM(CR7:CR17)</f>
        <v>0</v>
      </c>
      <c r="CS18" s="17">
        <f>SUM(CS7:CS17)</f>
        <v>0</v>
      </c>
      <c r="CT18" s="79" t="s">
        <v>150</v>
      </c>
      <c r="CU18" s="100" t="s">
        <v>149</v>
      </c>
      <c r="CV18" s="17">
        <f>SUM(CV7:CV17)</f>
        <v>0</v>
      </c>
      <c r="CW18" s="17">
        <f>SUM(CW7:CW17)</f>
        <v>0</v>
      </c>
      <c r="CX18" s="79" t="s">
        <v>150</v>
      </c>
      <c r="CY18" s="100" t="s">
        <v>149</v>
      </c>
      <c r="CZ18" s="17">
        <f>SUM(CZ7:CZ17)</f>
        <v>0</v>
      </c>
      <c r="DA18" s="17">
        <f>SUM(DA7:DA17)</f>
        <v>0</v>
      </c>
      <c r="DB18" s="79" t="s">
        <v>150</v>
      </c>
      <c r="DC18" s="100" t="s">
        <v>149</v>
      </c>
      <c r="DD18" s="17">
        <f>SUM(DD7:DD17)</f>
        <v>0</v>
      </c>
      <c r="DE18" s="17">
        <f>SUM(DE7:DE17)</f>
        <v>0</v>
      </c>
      <c r="DF18" s="79" t="s">
        <v>150</v>
      </c>
      <c r="DG18" s="100" t="s">
        <v>149</v>
      </c>
      <c r="DH18" s="17">
        <f>SUM(DH7:DH17)</f>
        <v>0</v>
      </c>
      <c r="DI18" s="17">
        <f>SUM(DI7:DI17)</f>
        <v>0</v>
      </c>
      <c r="DJ18" s="79" t="s">
        <v>150</v>
      </c>
      <c r="DK18" s="100" t="s">
        <v>149</v>
      </c>
      <c r="DL18" s="17">
        <f>SUM(DL7:DL17)</f>
        <v>0</v>
      </c>
      <c r="DM18" s="17">
        <f>SUM(DM7:DM17)</f>
        <v>0</v>
      </c>
      <c r="DN18" s="79" t="s">
        <v>150</v>
      </c>
      <c r="DO18" s="100" t="s">
        <v>149</v>
      </c>
      <c r="DP18" s="17">
        <f>SUM(DP7:DP17)</f>
        <v>0</v>
      </c>
      <c r="DQ18" s="17">
        <f>SUM(DQ7:DQ17)</f>
        <v>0</v>
      </c>
      <c r="DR18" s="79" t="s">
        <v>150</v>
      </c>
      <c r="DS18" s="100" t="s">
        <v>149</v>
      </c>
      <c r="DT18" s="17">
        <f>SUM(DT7:DT17)</f>
        <v>0</v>
      </c>
      <c r="DU18" s="17">
        <f>SUM(DU7:DU17)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8:C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115</v>
      </c>
      <c r="B1" s="143"/>
      <c r="C1" s="82" t="s">
        <v>236</v>
      </c>
      <c r="G1" s="81"/>
      <c r="H1" s="81"/>
      <c r="I1" s="82" t="s">
        <v>198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237</v>
      </c>
      <c r="B3" s="145"/>
      <c r="C3" s="146"/>
      <c r="D3" s="87" t="s">
        <v>263</v>
      </c>
      <c r="E3" s="88" t="s">
        <v>173</v>
      </c>
      <c r="G3" s="144" t="s">
        <v>238</v>
      </c>
      <c r="H3" s="145"/>
      <c r="I3" s="146"/>
      <c r="J3" s="87" t="s">
        <v>263</v>
      </c>
      <c r="K3" s="88" t="s">
        <v>173</v>
      </c>
    </row>
    <row r="4" spans="1:11" s="86" customFormat="1" ht="18" customHeight="1">
      <c r="A4" s="139" t="s">
        <v>239</v>
      </c>
      <c r="B4" s="140"/>
      <c r="C4" s="140"/>
      <c r="D4" s="89">
        <f>SUMIF('廃棄物事業経費（歳入）'!$A$7:$C$53,$A$1,'廃棄物事業経費（歳入）'!$F$7:$F$53)</f>
        <v>308782</v>
      </c>
      <c r="E4" s="89">
        <f>SUMIF('廃棄物事業経費（歳入）'!$A$7:$C$53,$A$1,'廃棄物事業経費（歳入）'!$O$7:$O$53)</f>
        <v>4828</v>
      </c>
      <c r="G4" s="154" t="s">
        <v>240</v>
      </c>
      <c r="H4" s="154" t="s">
        <v>241</v>
      </c>
      <c r="I4" s="90" t="s">
        <v>242</v>
      </c>
      <c r="J4" s="89">
        <f>SUMIF('廃棄物事業経費（歳出）'!$A$7:$C$53,$A$1,'廃棄物事業経費（歳出）'!$F$7:$F$53)</f>
        <v>138119</v>
      </c>
      <c r="K4" s="89">
        <f>SUMIF('廃棄物事業経費（歳出）'!$A$7:$C$53,$A$1,'廃棄物事業経費（歳出）'!$Y$7:$Y$53)</f>
        <v>3885</v>
      </c>
    </row>
    <row r="5" spans="1:11" s="86" customFormat="1" ht="18" customHeight="1">
      <c r="A5" s="139" t="s">
        <v>243</v>
      </c>
      <c r="B5" s="140"/>
      <c r="C5" s="140"/>
      <c r="D5" s="89">
        <f>SUMIF('廃棄物事業経費（歳入）'!$A$7:$C$53,$A$1,'廃棄物事業経費（歳入）'!$G$7:$G$53)</f>
        <v>40414</v>
      </c>
      <c r="E5" s="89">
        <f>SUMIF('廃棄物事業経費（歳入）'!$A$7:$C$53,$A$1,'廃棄物事業経費（歳入）'!$P$7:$P$53)</f>
        <v>3895</v>
      </c>
      <c r="G5" s="154"/>
      <c r="H5" s="154"/>
      <c r="I5" s="90" t="s">
        <v>244</v>
      </c>
      <c r="J5" s="89">
        <f>SUMIF('廃棄物事業経費（歳出）'!$A$7:$C$53,$A$1,'廃棄物事業経費（歳出）'!$G$7:$G$53)</f>
        <v>117602</v>
      </c>
      <c r="K5" s="89">
        <f>SUMIF('廃棄物事業経費（歳出）'!$A$7:$C$53,$A$1,'廃棄物事業経費（歳出）'!$Z$7:$Z$53)</f>
        <v>40988</v>
      </c>
    </row>
    <row r="6" spans="1:11" s="86" customFormat="1" ht="18" customHeight="1">
      <c r="A6" s="139" t="s">
        <v>245</v>
      </c>
      <c r="B6" s="140"/>
      <c r="C6" s="140"/>
      <c r="D6" s="89">
        <f>SUMIF('廃棄物事業経費（歳入）'!$A$7:$C$53,$A$1,'廃棄物事業経費（歳入）'!$H$7:$H$53)</f>
        <v>141260</v>
      </c>
      <c r="E6" s="89">
        <f>SUMIF('廃棄物事業経費（歳入）'!$A$7:$C$53,$A$1,'廃棄物事業経費（歳入）'!$Q$7:$Q$53)</f>
        <v>3900</v>
      </c>
      <c r="G6" s="154"/>
      <c r="H6" s="154"/>
      <c r="I6" s="90" t="s">
        <v>246</v>
      </c>
      <c r="J6" s="89">
        <f>SUMIF('廃棄物事業経費（歳出）'!$A$7:$C$53,$A$1,'廃棄物事業経費（歳出）'!$H$7:$H$53)</f>
        <v>12441</v>
      </c>
      <c r="K6" s="89">
        <f>SUMIF('廃棄物事業経費（歳出）'!$A$7:$C$53,$A$1,'廃棄物事業経費（歳出）'!$AA$7:$AA$53)</f>
        <v>0</v>
      </c>
    </row>
    <row r="7" spans="1:11" s="86" customFormat="1" ht="18" customHeight="1">
      <c r="A7" s="139" t="s">
        <v>247</v>
      </c>
      <c r="B7" s="140"/>
      <c r="C7" s="140"/>
      <c r="D7" s="89">
        <f>SUMIF('廃棄物事業経費（歳入）'!$A$7:$C$53,$A$1,'廃棄物事業経費（歳入）'!$I$7:$I$53)</f>
        <v>2375757</v>
      </c>
      <c r="E7" s="89">
        <f>SUMIF('廃棄物事業経費（歳入）'!$A$7:$C$53,$A$1,'廃棄物事業経費（歳入）'!$R$7:$R$53)</f>
        <v>1167930</v>
      </c>
      <c r="G7" s="154"/>
      <c r="H7" s="139" t="s">
        <v>248</v>
      </c>
      <c r="I7" s="139"/>
      <c r="J7" s="89">
        <f>SUMIF('廃棄物事業経費（歳出）'!$A$7:$C$53,$A$1,'廃棄物事業経費（歳出）'!$I$7:$I$53)</f>
        <v>12854</v>
      </c>
      <c r="K7" s="89">
        <f>SUMIF('廃棄物事業経費（歳出）'!$A$7:$C$53,$A$1,'廃棄物事業経費（歳出）'!$AB$7:$AB$53)</f>
        <v>0</v>
      </c>
    </row>
    <row r="8" spans="1:11" s="86" customFormat="1" ht="18" customHeight="1">
      <c r="A8" s="150" t="s">
        <v>249</v>
      </c>
      <c r="B8" s="140"/>
      <c r="C8" s="140"/>
      <c r="D8" s="89">
        <f>SUMIF('廃棄物事業経費（歳入）'!$A$7:$C$53,$A$1,'廃棄物事業経費（歳入）'!$J$7:$J$53)</f>
        <v>3510011</v>
      </c>
      <c r="E8" s="89">
        <f>SUMIF('廃棄物事業経費（歳入）'!$A$7:$C$53,$A$1,'廃棄物事業経費（歳入）'!$S$7:$T$53)</f>
        <v>1520113</v>
      </c>
      <c r="G8" s="154"/>
      <c r="H8" s="139" t="s">
        <v>250</v>
      </c>
      <c r="I8" s="139"/>
      <c r="J8" s="89">
        <f>SUMIF('廃棄物事業経費（歳出）'!$A$7:$C$53,$A$1,'廃棄物事業経費（歳出）'!$J$7:$J$53)</f>
        <v>31447</v>
      </c>
      <c r="K8" s="89">
        <f>SUMIF('廃棄物事業経費（歳出）'!$A$7:$C$53,$A$1,'廃棄物事業経費（歳出）'!$AC$7:$AC$53)</f>
        <v>0</v>
      </c>
    </row>
    <row r="9" spans="1:11" s="86" customFormat="1" ht="18" customHeight="1">
      <c r="A9" s="139" t="s">
        <v>246</v>
      </c>
      <c r="B9" s="140"/>
      <c r="C9" s="140"/>
      <c r="D9" s="89">
        <f>SUMIF('廃棄物事業経費（歳入）'!$A$7:$C$53,$A$1,'廃棄物事業経費（歳入）'!$K$7:$K$53)</f>
        <v>358112</v>
      </c>
      <c r="E9" s="89">
        <f>SUMIF('廃棄物事業経費（歳入）'!$A$7:$C$53,$A$1,'廃棄物事業経費（歳入）'!$T$7:$T$53)</f>
        <v>149956</v>
      </c>
      <c r="G9" s="154"/>
      <c r="H9" s="153" t="s">
        <v>234</v>
      </c>
      <c r="I9" s="153"/>
      <c r="J9" s="91">
        <f>SUM(J4:J8)</f>
        <v>312463</v>
      </c>
      <c r="K9" s="91">
        <f>SUM(K4:K8)</f>
        <v>44873</v>
      </c>
    </row>
    <row r="10" spans="1:11" s="86" customFormat="1" ht="18" customHeight="1">
      <c r="A10" s="151" t="s">
        <v>251</v>
      </c>
      <c r="B10" s="152"/>
      <c r="C10" s="152"/>
      <c r="D10" s="92">
        <f>SUM(D4:D9)</f>
        <v>6734336</v>
      </c>
      <c r="E10" s="92">
        <f>SUM(E4:E9)</f>
        <v>2850622</v>
      </c>
      <c r="G10" s="154"/>
      <c r="H10" s="93"/>
      <c r="I10" s="94" t="s">
        <v>252</v>
      </c>
      <c r="J10" s="95">
        <f>J9-J8</f>
        <v>281016</v>
      </c>
      <c r="K10" s="95">
        <f>K9-K8</f>
        <v>44873</v>
      </c>
    </row>
    <row r="11" spans="1:11" s="86" customFormat="1" ht="18" customHeight="1">
      <c r="A11" s="93"/>
      <c r="B11" s="141" t="s">
        <v>252</v>
      </c>
      <c r="C11" s="142"/>
      <c r="D11" s="96">
        <f>D10-D8</f>
        <v>3224325</v>
      </c>
      <c r="E11" s="96">
        <f>E10-E8</f>
        <v>1330509</v>
      </c>
      <c r="G11" s="158" t="s">
        <v>253</v>
      </c>
      <c r="H11" s="139" t="s">
        <v>254</v>
      </c>
      <c r="I11" s="139"/>
      <c r="J11" s="89">
        <f>SUMIF('廃棄物事業経費（歳出）'!$A$7:$C$53,$A$1,'廃棄物事業経費（歳出）'!$L$7:$L$53)</f>
        <v>4271151</v>
      </c>
      <c r="K11" s="89">
        <f>SUMIF('廃棄物事業経費（歳出）'!$A$7:$C$53,$A$1,'廃棄物事業経費（歳出）'!$AE$7:$AE$53)</f>
        <v>981175</v>
      </c>
    </row>
    <row r="12" spans="1:11" s="86" customFormat="1" ht="18" customHeight="1">
      <c r="A12" s="139" t="s">
        <v>255</v>
      </c>
      <c r="B12" s="140"/>
      <c r="C12" s="140"/>
      <c r="D12" s="89">
        <f>SUMIF('廃棄物事業経費（歳入）'!$A$7:$C$53,$A$1,'廃棄物事業経費（歳入）'!$L$7:$L$53)</f>
        <v>10604936</v>
      </c>
      <c r="E12" s="89">
        <f>SUMIF('廃棄物事業経費（歳入）'!$A$7:$C$53,$A$1,'廃棄物事業経費（歳入）'!$U$7:$U$53)</f>
        <v>2032762</v>
      </c>
      <c r="G12" s="158"/>
      <c r="H12" s="154" t="s">
        <v>256</v>
      </c>
      <c r="I12" s="90" t="s">
        <v>257</v>
      </c>
      <c r="J12" s="89">
        <f>SUMIF('廃棄物事業経費（歳出）'!$A$7:$C$53,$A$1,'廃棄物事業経費（歳出）'!$N$7:$N$53)</f>
        <v>694078</v>
      </c>
      <c r="K12" s="89">
        <f>SUMIF('廃棄物事業経費（歳出）'!$A$7:$C$53,$A$1,'廃棄物事業経費（歳出）'!$AG$7:$AG$53)</f>
        <v>294132</v>
      </c>
    </row>
    <row r="13" spans="1:11" s="86" customFormat="1" ht="18" customHeight="1">
      <c r="A13" s="147" t="s">
        <v>174</v>
      </c>
      <c r="B13" s="148"/>
      <c r="C13" s="148"/>
      <c r="D13" s="92">
        <f>D10+D12</f>
        <v>17339272</v>
      </c>
      <c r="E13" s="92">
        <f>E10+E12</f>
        <v>4883384</v>
      </c>
      <c r="G13" s="158"/>
      <c r="H13" s="154"/>
      <c r="I13" s="90" t="s">
        <v>242</v>
      </c>
      <c r="J13" s="89">
        <f>SUMIF('廃棄物事業経費（歳出）'!$A$7:$C$53,$A$1,'廃棄物事業経費（歳出）'!$O$7:$O$53)</f>
        <v>2146950</v>
      </c>
      <c r="K13" s="89">
        <f>SUMIF('廃棄物事業経費（歳出）'!$A$7:$C$53,$A$1,'廃棄物事業経費（歳出）'!$AH$7:$AH$53)</f>
        <v>991021</v>
      </c>
    </row>
    <row r="14" spans="1:11" s="86" customFormat="1" ht="18" customHeight="1">
      <c r="A14" s="93"/>
      <c r="B14" s="141" t="s">
        <v>252</v>
      </c>
      <c r="C14" s="142"/>
      <c r="D14" s="96">
        <f>D13-D8</f>
        <v>13829261</v>
      </c>
      <c r="E14" s="96">
        <f>E13-E8</f>
        <v>3363271</v>
      </c>
      <c r="G14" s="158"/>
      <c r="H14" s="154"/>
      <c r="I14" s="90" t="s">
        <v>258</v>
      </c>
      <c r="J14" s="89">
        <f>SUMIF('廃棄物事業経費（歳出）'!$A$7:$C$53,$A$1,'廃棄物事業経費（歳出）'!$P$7:$P$53)</f>
        <v>277184</v>
      </c>
      <c r="K14" s="89">
        <f>SUMIF('廃棄物事業経費（歳出）'!$A$7:$C$53,$A$1,'廃棄物事業経費（歳出）'!$AI$7:$AI$53)</f>
        <v>147176</v>
      </c>
    </row>
    <row r="15" spans="7:11" s="86" customFormat="1" ht="18" customHeight="1">
      <c r="G15" s="158"/>
      <c r="H15" s="139" t="s">
        <v>259</v>
      </c>
      <c r="I15" s="139"/>
      <c r="J15" s="89">
        <f>SUMIF('廃棄物事業経費（歳出）'!$A$7:$C$53,$A$1,'廃棄物事業経費（歳出）'!$Q$7:$Q$53)</f>
        <v>95528</v>
      </c>
      <c r="K15" s="89">
        <f>SUMIF('廃棄物事業経費（歳出）'!$A$7:$C$53,$A$1,'廃棄物事業経費（歳出）'!$AJ$7:$AJ$53)</f>
        <v>7249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260</v>
      </c>
      <c r="I16" s="139"/>
      <c r="J16" s="89">
        <f>SUMIF('廃棄物事業経費（歳出）'!$A$7:$C$53,$A$1,'廃棄物事業経費（歳出）'!$R$7:$R$53)</f>
        <v>4836530</v>
      </c>
      <c r="K16" s="89">
        <f>SUMIF('廃棄物事業経費（歳出）'!$A$7:$C$53,$A$1,'廃棄物事業経費（歳出）'!$AK$7:$AK$53)</f>
        <v>737897</v>
      </c>
    </row>
    <row r="17" spans="1:11" s="86" customFormat="1" ht="18" customHeight="1">
      <c r="A17" s="156" t="s">
        <v>261</v>
      </c>
      <c r="B17" s="156"/>
      <c r="C17" s="156"/>
      <c r="D17" s="98">
        <f>D8</f>
        <v>3510011</v>
      </c>
      <c r="E17" s="98">
        <f>E8</f>
        <v>1520113</v>
      </c>
      <c r="G17" s="158"/>
      <c r="H17" s="139" t="s">
        <v>250</v>
      </c>
      <c r="I17" s="139"/>
      <c r="J17" s="89">
        <f>SUMIF('廃棄物事業経費（歳出）'!$A$7:$C$53,$A$1,'廃棄物事業経費（歳出）'!$T$7:$T$53)</f>
        <v>3478564</v>
      </c>
      <c r="K17" s="89">
        <f>SUMIF('廃棄物事業経費（歳出）'!$A$7:$C$53,$A$1,'廃棄物事業経費（歳出）'!$AM$7:$AM$53)</f>
        <v>1520113</v>
      </c>
    </row>
    <row r="18" spans="1:11" s="86" customFormat="1" ht="18" customHeight="1">
      <c r="A18" s="156" t="s">
        <v>262</v>
      </c>
      <c r="B18" s="157"/>
      <c r="C18" s="157"/>
      <c r="D18" s="98">
        <f>J8+J17</f>
        <v>3510011</v>
      </c>
      <c r="E18" s="98">
        <f>K8+K17</f>
        <v>1520113</v>
      </c>
      <c r="G18" s="158"/>
      <c r="H18" s="139" t="s">
        <v>246</v>
      </c>
      <c r="I18" s="139"/>
      <c r="J18" s="89">
        <f>SUMIF('廃棄物事業経費（歳出）'!$A$7:$C$53,$A$1,'廃棄物事業経費（歳出）'!$S$7:$S$53)</f>
        <v>853905</v>
      </c>
      <c r="K18" s="89">
        <f>SUMIF('廃棄物事業経費（歳出）'!$A$7:$C$53,$A$1,'廃棄物事業経費（歳出）'!$AL$7:$AL$53)</f>
        <v>91716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234</v>
      </c>
      <c r="I19" s="153"/>
      <c r="J19" s="91">
        <f>SUM(J11:J18)</f>
        <v>16653890</v>
      </c>
      <c r="K19" s="91">
        <f>SUM(K11:K18)</f>
        <v>4770479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252</v>
      </c>
      <c r="J20" s="95">
        <f>J19-J17</f>
        <v>13175326</v>
      </c>
      <c r="K20" s="95">
        <f>K19-K17</f>
        <v>3250366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246</v>
      </c>
      <c r="H21" s="155"/>
      <c r="I21" s="155"/>
      <c r="J21" s="89">
        <f>SUMIF('廃棄物事業経費（歳出）'!$A$7:$C$53,$A$1,'廃棄物事業経費（歳出）'!$U$7:$U$53)</f>
        <v>372919</v>
      </c>
      <c r="K21" s="89">
        <f>SUMIF('廃棄物事業経費（歳出）'!$A$7:$C$53,$A$1,'廃棄物事業経費（歳出）'!$AN$7:$AN$53)</f>
        <v>68032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174</v>
      </c>
      <c r="H22" s="153"/>
      <c r="I22" s="153"/>
      <c r="J22" s="91">
        <f>J9+J19+J21</f>
        <v>17339272</v>
      </c>
      <c r="K22" s="91">
        <f>K9+K19+K21</f>
        <v>4883384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252</v>
      </c>
      <c r="J23" s="95">
        <f>J22-J8-J17</f>
        <v>13829261</v>
      </c>
      <c r="K23" s="95">
        <f>K22-K8-K17</f>
        <v>3363271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2006-06-30T04:34:09Z</dcterms:modified>
  <cp:category/>
  <cp:version/>
  <cp:contentType/>
  <cp:contentStatus/>
</cp:coreProperties>
</file>