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'し尿処理の状況'!$A$2:$AC$45</definedName>
    <definedName name="_xlnm.Print_Area" localSheetId="0">'水洗化人口等'!$A$2:$U$45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<sst xmlns="http://schemas.openxmlformats.org/spreadsheetml/2006/main" count="416" uniqueCount="162">
  <si>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</si>
  <si>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</si>
  <si>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</si>
  <si>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</si>
  <si>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</si>
  <si>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</si>
  <si>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</si>
  <si>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</si>
  <si>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</si>
  <si>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</si>
  <si>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</si>
  <si>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</si>
  <si>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</si>
  <si>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</si>
  <si>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</si>
  <si>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</si>
  <si>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</si>
  <si>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</si>
  <si>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</si>
  <si>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</si>
  <si>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</si>
  <si>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</si>
  <si>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</si>
  <si>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</si>
  <si>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</si>
  <si>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</si>
  <si>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</si>
  <si>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三好町</t>
  </si>
  <si>
    <t>山城町</t>
  </si>
  <si>
    <t>吉野町</t>
  </si>
  <si>
    <t>那賀町</t>
  </si>
  <si>
    <t>徳島県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</si>
  <si>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</si>
  <si>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</si>
  <si>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</si>
  <si>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</si>
  <si>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</si>
  <si>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</si>
  <si>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</si>
  <si>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</si>
  <si>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</si>
  <si>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</si>
  <si>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</si>
  <si>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</si>
  <si>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</si>
  <si>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</si>
  <si>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</si>
  <si>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</si>
  <si>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</si>
  <si>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</si>
  <si>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</si>
  <si>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</si>
  <si>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</si>
  <si>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</si>
  <si>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</si>
  <si>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</si>
  <si>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</si>
  <si>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</si>
  <si>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</si>
  <si>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</si>
  <si>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</si>
  <si>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</si>
  <si>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</si>
  <si>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</si>
  <si>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</si>
  <si>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</si>
  <si>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</si>
  <si>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</si>
  <si>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</si>
  <si>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</si>
  <si>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</si>
  <si>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</si>
  <si>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</si>
  <si>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</si>
  <si>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</si>
  <si>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</si>
  <si>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</si>
  <si>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</si>
  <si>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</si>
  <si>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</si>
  <si>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</si>
  <si>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</si>
  <si>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</si>
  <si>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</si>
  <si>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</si>
  <si>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</si>
  <si>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</si>
  <si>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</si>
  <si>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</si>
  <si>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</si>
  <si>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</si>
  <si>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</si>
  <si>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</si>
  <si>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</si>
  <si>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</si>
  <si>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</si>
  <si>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徳島県合計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</si>
  <si>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</si>
  <si>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</si>
  <si>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</si>
  <si>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</si>
  <si>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</si>
  <si>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</si>
  <si>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</si>
  <si>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</si>
  <si>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</si>
  <si>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</si>
  <si>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</si>
  <si>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</si>
  <si>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</si>
  <si>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</si>
  <si>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</si>
  <si>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</si>
  <si>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</si>
  <si>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</si>
  <si>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</si>
  <si>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</si>
  <si>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</si>
  <si>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</si>
  <si>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</si>
  <si>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</si>
  <si>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</si>
  <si>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</si>
  <si>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</si>
  <si>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</si>
  <si>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</si>
  <si>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</si>
  <si>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</si>
  <si>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</si>
  <si>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</si>
  <si>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</si>
  <si>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</si>
  <si>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</si>
  <si>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</si>
  <si>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</si>
  <si>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</si>
  <si>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</si>
  <si>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</si>
  <si>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</si>
  <si>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</si>
  <si>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</si>
  <si>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</si>
  <si>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</si>
  <si>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</si>
  <si>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</si>
  <si>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</si>
  <si>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</si>
  <si>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</si>
  <si>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</si>
  <si>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</si>
  <si>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</si>
  <si>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</si>
  <si>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36205</t>
  </si>
  <si>
    <t>吉野川市</t>
  </si>
  <si>
    <t>36207</t>
  </si>
  <si>
    <t>美馬市</t>
  </si>
  <si>
    <t>36368</t>
  </si>
  <si>
    <t>36468</t>
  </si>
  <si>
    <t>つるぎ町</t>
  </si>
  <si>
    <t>池田町</t>
  </si>
  <si>
    <t>井川町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</si>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</sst>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2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3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3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3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4" t="s">
        <v>106</v>
      </c>
      <c r="B2" s="67" t="s">
        <v>1</v>
      </c>
      <c r="C2" s="70" t="s">
        <v>2</v>
      </c>
      <c r="D2" s="5" t="s">
        <v>107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3" t="s">
        <v>108</v>
      </c>
      <c r="S2" s="74"/>
      <c r="T2" s="74"/>
      <c r="U2" s="75"/>
    </row>
    <row r="3" spans="1:21" s="30" customFormat="1" ht="22.5" customHeight="1">
      <c r="A3" s="65"/>
      <c r="B3" s="68"/>
      <c r="C3" s="71"/>
      <c r="D3" s="22"/>
      <c r="E3" s="7" t="s">
        <v>109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6"/>
      <c r="S3" s="77"/>
      <c r="T3" s="77"/>
      <c r="U3" s="78"/>
    </row>
    <row r="4" spans="1:21" s="30" customFormat="1" ht="22.5" customHeight="1">
      <c r="A4" s="65"/>
      <c r="B4" s="68"/>
      <c r="C4" s="71"/>
      <c r="D4" s="22"/>
      <c r="E4" s="6" t="s">
        <v>110</v>
      </c>
      <c r="F4" s="79" t="s">
        <v>4</v>
      </c>
      <c r="G4" s="79" t="s">
        <v>5</v>
      </c>
      <c r="H4" s="79" t="s">
        <v>6</v>
      </c>
      <c r="I4" s="6" t="s">
        <v>110</v>
      </c>
      <c r="J4" s="79" t="s">
        <v>7</v>
      </c>
      <c r="K4" s="79" t="s">
        <v>8</v>
      </c>
      <c r="L4" s="79" t="s">
        <v>9</v>
      </c>
      <c r="M4" s="79" t="s">
        <v>10</v>
      </c>
      <c r="N4" s="79" t="s">
        <v>11</v>
      </c>
      <c r="O4" s="82" t="s">
        <v>12</v>
      </c>
      <c r="P4" s="8"/>
      <c r="Q4" s="79" t="s">
        <v>13</v>
      </c>
      <c r="R4" s="79" t="s">
        <v>111</v>
      </c>
      <c r="S4" s="79" t="s">
        <v>112</v>
      </c>
      <c r="T4" s="61" t="s">
        <v>113</v>
      </c>
      <c r="U4" s="61" t="s">
        <v>114</v>
      </c>
    </row>
    <row r="5" spans="1:21" s="30" customFormat="1" ht="22.5" customHeight="1">
      <c r="A5" s="65"/>
      <c r="B5" s="68"/>
      <c r="C5" s="71"/>
      <c r="D5" s="22"/>
      <c r="E5" s="6"/>
      <c r="F5" s="80"/>
      <c r="G5" s="80"/>
      <c r="H5" s="80"/>
      <c r="I5" s="6"/>
      <c r="J5" s="80"/>
      <c r="K5" s="80"/>
      <c r="L5" s="80"/>
      <c r="M5" s="80"/>
      <c r="N5" s="80"/>
      <c r="O5" s="80"/>
      <c r="P5" s="9" t="s">
        <v>115</v>
      </c>
      <c r="Q5" s="80"/>
      <c r="R5" s="62"/>
      <c r="S5" s="62"/>
      <c r="T5" s="62"/>
      <c r="U5" s="80"/>
    </row>
    <row r="6" spans="1:21" s="30" customFormat="1" ht="22.5" customHeight="1">
      <c r="A6" s="66"/>
      <c r="B6" s="69"/>
      <c r="C6" s="72"/>
      <c r="D6" s="10" t="s">
        <v>116</v>
      </c>
      <c r="E6" s="10" t="s">
        <v>116</v>
      </c>
      <c r="F6" s="11" t="s">
        <v>14</v>
      </c>
      <c r="G6" s="10" t="s">
        <v>116</v>
      </c>
      <c r="H6" s="10" t="s">
        <v>116</v>
      </c>
      <c r="I6" s="10" t="s">
        <v>116</v>
      </c>
      <c r="J6" s="11" t="s">
        <v>14</v>
      </c>
      <c r="K6" s="10" t="s">
        <v>116</v>
      </c>
      <c r="L6" s="11" t="s">
        <v>14</v>
      </c>
      <c r="M6" s="10" t="s">
        <v>116</v>
      </c>
      <c r="N6" s="11" t="s">
        <v>14</v>
      </c>
      <c r="O6" s="10" t="s">
        <v>116</v>
      </c>
      <c r="P6" s="10" t="s">
        <v>116</v>
      </c>
      <c r="Q6" s="11" t="s">
        <v>14</v>
      </c>
      <c r="R6" s="63"/>
      <c r="S6" s="63"/>
      <c r="T6" s="63"/>
      <c r="U6" s="81"/>
    </row>
    <row r="7" spans="1:21" ht="13.5">
      <c r="A7" s="54" t="s">
        <v>32</v>
      </c>
      <c r="B7" s="54" t="s">
        <v>33</v>
      </c>
      <c r="C7" s="55" t="s">
        <v>34</v>
      </c>
      <c r="D7" s="31">
        <f aca="true" t="shared" si="0" ref="D7:D44">E7+I7</f>
        <v>262837</v>
      </c>
      <c r="E7" s="32">
        <f aca="true" t="shared" si="1" ref="E7:E30">G7+H7</f>
        <v>5933</v>
      </c>
      <c r="F7" s="33">
        <f aca="true" t="shared" si="2" ref="F7:F45">E7/D7*100</f>
        <v>2.257292542526357</v>
      </c>
      <c r="G7" s="31">
        <v>5917</v>
      </c>
      <c r="H7" s="31">
        <v>16</v>
      </c>
      <c r="I7" s="32">
        <f aca="true" t="shared" si="3" ref="I7:I30">K7+M7+O7</f>
        <v>256904</v>
      </c>
      <c r="J7" s="33">
        <f aca="true" t="shared" si="4" ref="J7:J45">I7/D7*100</f>
        <v>97.74270745747364</v>
      </c>
      <c r="K7" s="31">
        <v>72650</v>
      </c>
      <c r="L7" s="33">
        <f aca="true" t="shared" si="5" ref="L7:L45">K7/D7*100</f>
        <v>27.640705075769397</v>
      </c>
      <c r="M7" s="31">
        <v>0</v>
      </c>
      <c r="N7" s="33">
        <f aca="true" t="shared" si="6" ref="N7:N45">M7/D7*100</f>
        <v>0</v>
      </c>
      <c r="O7" s="31">
        <v>184254</v>
      </c>
      <c r="P7" s="31">
        <v>56444</v>
      </c>
      <c r="Q7" s="33">
        <f aca="true" t="shared" si="7" ref="Q7:Q45">O7/D7*100</f>
        <v>70.10200238170425</v>
      </c>
      <c r="R7" s="31"/>
      <c r="S7" s="31" t="s">
        <v>161</v>
      </c>
      <c r="T7" s="31"/>
      <c r="U7" s="31"/>
    </row>
    <row r="8" spans="1:21" ht="13.5">
      <c r="A8" s="54" t="s">
        <v>32</v>
      </c>
      <c r="B8" s="54" t="s">
        <v>35</v>
      </c>
      <c r="C8" s="55" t="s">
        <v>36</v>
      </c>
      <c r="D8" s="31">
        <f t="shared" si="0"/>
        <v>65026</v>
      </c>
      <c r="E8" s="32">
        <f t="shared" si="1"/>
        <v>9308</v>
      </c>
      <c r="F8" s="33">
        <f t="shared" si="2"/>
        <v>14.314274290283887</v>
      </c>
      <c r="G8" s="31">
        <v>9308</v>
      </c>
      <c r="H8" s="31">
        <v>0</v>
      </c>
      <c r="I8" s="32">
        <f t="shared" si="3"/>
        <v>55718</v>
      </c>
      <c r="J8" s="33">
        <f t="shared" si="4"/>
        <v>85.68572570971611</v>
      </c>
      <c r="K8" s="31">
        <v>0</v>
      </c>
      <c r="L8" s="33">
        <f t="shared" si="5"/>
        <v>0</v>
      </c>
      <c r="M8" s="31">
        <v>510</v>
      </c>
      <c r="N8" s="33">
        <f t="shared" si="6"/>
        <v>0.7843016639498048</v>
      </c>
      <c r="O8" s="31">
        <v>55208</v>
      </c>
      <c r="P8" s="31">
        <v>10465</v>
      </c>
      <c r="Q8" s="33">
        <f t="shared" si="7"/>
        <v>84.9014240457663</v>
      </c>
      <c r="R8" s="31" t="s">
        <v>161</v>
      </c>
      <c r="S8" s="31"/>
      <c r="T8" s="31"/>
      <c r="U8" s="31"/>
    </row>
    <row r="9" spans="1:21" ht="13.5">
      <c r="A9" s="54" t="s">
        <v>32</v>
      </c>
      <c r="B9" s="54" t="s">
        <v>37</v>
      </c>
      <c r="C9" s="55" t="s">
        <v>38</v>
      </c>
      <c r="D9" s="31">
        <f t="shared" si="0"/>
        <v>43273</v>
      </c>
      <c r="E9" s="32">
        <f t="shared" si="1"/>
        <v>5160</v>
      </c>
      <c r="F9" s="33">
        <f t="shared" si="2"/>
        <v>11.924294594781966</v>
      </c>
      <c r="G9" s="31">
        <v>5090</v>
      </c>
      <c r="H9" s="31">
        <v>70</v>
      </c>
      <c r="I9" s="32">
        <f t="shared" si="3"/>
        <v>38113</v>
      </c>
      <c r="J9" s="33">
        <f t="shared" si="4"/>
        <v>88.07570540521803</v>
      </c>
      <c r="K9" s="31">
        <v>0</v>
      </c>
      <c r="L9" s="33">
        <f t="shared" si="5"/>
        <v>0</v>
      </c>
      <c r="M9" s="31">
        <v>0</v>
      </c>
      <c r="N9" s="33">
        <f t="shared" si="6"/>
        <v>0</v>
      </c>
      <c r="O9" s="31">
        <v>38113</v>
      </c>
      <c r="P9" s="31">
        <v>6907</v>
      </c>
      <c r="Q9" s="33">
        <f t="shared" si="7"/>
        <v>88.07570540521803</v>
      </c>
      <c r="R9" s="31" t="s">
        <v>161</v>
      </c>
      <c r="S9" s="31"/>
      <c r="T9" s="31"/>
      <c r="U9" s="31"/>
    </row>
    <row r="10" spans="1:21" ht="13.5">
      <c r="A10" s="54" t="s">
        <v>32</v>
      </c>
      <c r="B10" s="54" t="s">
        <v>39</v>
      </c>
      <c r="C10" s="55" t="s">
        <v>40</v>
      </c>
      <c r="D10" s="31">
        <f t="shared" si="0"/>
        <v>56697</v>
      </c>
      <c r="E10" s="32">
        <f t="shared" si="1"/>
        <v>13147</v>
      </c>
      <c r="F10" s="33">
        <f t="shared" si="2"/>
        <v>23.188175741220878</v>
      </c>
      <c r="G10" s="31">
        <v>12446</v>
      </c>
      <c r="H10" s="31">
        <v>701</v>
      </c>
      <c r="I10" s="32">
        <f t="shared" si="3"/>
        <v>43550</v>
      </c>
      <c r="J10" s="33">
        <f t="shared" si="4"/>
        <v>76.81182425877913</v>
      </c>
      <c r="K10" s="31">
        <v>0</v>
      </c>
      <c r="L10" s="33">
        <f t="shared" si="5"/>
        <v>0</v>
      </c>
      <c r="M10" s="31">
        <v>142</v>
      </c>
      <c r="N10" s="33">
        <f t="shared" si="6"/>
        <v>0.25045416865089865</v>
      </c>
      <c r="O10" s="31">
        <v>43408</v>
      </c>
      <c r="P10" s="31">
        <v>9498</v>
      </c>
      <c r="Q10" s="33">
        <f t="shared" si="7"/>
        <v>76.56137009012822</v>
      </c>
      <c r="R10" s="31" t="s">
        <v>161</v>
      </c>
      <c r="S10" s="31"/>
      <c r="T10" s="31"/>
      <c r="U10" s="31"/>
    </row>
    <row r="11" spans="1:21" ht="13.5">
      <c r="A11" s="54" t="s">
        <v>32</v>
      </c>
      <c r="B11" s="54" t="s">
        <v>152</v>
      </c>
      <c r="C11" s="55" t="s">
        <v>153</v>
      </c>
      <c r="D11" s="31">
        <f t="shared" si="0"/>
        <v>47223</v>
      </c>
      <c r="E11" s="32">
        <f t="shared" si="1"/>
        <v>12352</v>
      </c>
      <c r="F11" s="33">
        <f t="shared" si="2"/>
        <v>26.156745653601</v>
      </c>
      <c r="G11" s="31">
        <v>12230</v>
      </c>
      <c r="H11" s="31">
        <v>122</v>
      </c>
      <c r="I11" s="32">
        <f t="shared" si="3"/>
        <v>34871</v>
      </c>
      <c r="J11" s="33">
        <f t="shared" si="4"/>
        <v>73.84325434639901</v>
      </c>
      <c r="K11" s="31">
        <v>11116</v>
      </c>
      <c r="L11" s="33">
        <f t="shared" si="5"/>
        <v>23.539376998496493</v>
      </c>
      <c r="M11" s="31">
        <v>0</v>
      </c>
      <c r="N11" s="33">
        <f t="shared" si="6"/>
        <v>0</v>
      </c>
      <c r="O11" s="31">
        <v>23755</v>
      </c>
      <c r="P11" s="31">
        <v>7060</v>
      </c>
      <c r="Q11" s="33">
        <f t="shared" si="7"/>
        <v>50.30387734790251</v>
      </c>
      <c r="R11" s="31" t="s">
        <v>161</v>
      </c>
      <c r="S11" s="31"/>
      <c r="T11" s="31"/>
      <c r="U11" s="31"/>
    </row>
    <row r="12" spans="1:21" ht="13.5">
      <c r="A12" s="54" t="s">
        <v>32</v>
      </c>
      <c r="B12" s="54" t="s">
        <v>154</v>
      </c>
      <c r="C12" s="55" t="s">
        <v>155</v>
      </c>
      <c r="D12" s="31">
        <f t="shared" si="0"/>
        <v>35487</v>
      </c>
      <c r="E12" s="32">
        <f t="shared" si="1"/>
        <v>14590</v>
      </c>
      <c r="F12" s="33">
        <f t="shared" si="2"/>
        <v>41.11364725110604</v>
      </c>
      <c r="G12" s="31">
        <v>13912</v>
      </c>
      <c r="H12" s="31">
        <v>678</v>
      </c>
      <c r="I12" s="32">
        <f t="shared" si="3"/>
        <v>20897</v>
      </c>
      <c r="J12" s="33">
        <f t="shared" si="4"/>
        <v>58.88635274889397</v>
      </c>
      <c r="K12" s="31">
        <v>130</v>
      </c>
      <c r="L12" s="33">
        <f t="shared" si="5"/>
        <v>0.36633133260067063</v>
      </c>
      <c r="M12" s="31">
        <v>0</v>
      </c>
      <c r="N12" s="33">
        <f t="shared" si="6"/>
        <v>0</v>
      </c>
      <c r="O12" s="31">
        <v>20767</v>
      </c>
      <c r="P12" s="31">
        <v>7893</v>
      </c>
      <c r="Q12" s="33">
        <f t="shared" si="7"/>
        <v>58.52002141629329</v>
      </c>
      <c r="R12" s="31" t="s">
        <v>161</v>
      </c>
      <c r="S12" s="31"/>
      <c r="T12" s="31"/>
      <c r="U12" s="31"/>
    </row>
    <row r="13" spans="1:21" ht="13.5">
      <c r="A13" s="54" t="s">
        <v>32</v>
      </c>
      <c r="B13" s="54" t="s">
        <v>41</v>
      </c>
      <c r="C13" s="55" t="s">
        <v>42</v>
      </c>
      <c r="D13" s="31">
        <f t="shared" si="0"/>
        <v>6663</v>
      </c>
      <c r="E13" s="32">
        <f t="shared" si="1"/>
        <v>2089</v>
      </c>
      <c r="F13" s="33">
        <f t="shared" si="2"/>
        <v>31.35224373405373</v>
      </c>
      <c r="G13" s="31">
        <v>1660</v>
      </c>
      <c r="H13" s="31">
        <v>429</v>
      </c>
      <c r="I13" s="32">
        <f t="shared" si="3"/>
        <v>4574</v>
      </c>
      <c r="J13" s="33">
        <f t="shared" si="4"/>
        <v>68.64775626594627</v>
      </c>
      <c r="K13" s="31">
        <v>0</v>
      </c>
      <c r="L13" s="33">
        <f t="shared" si="5"/>
        <v>0</v>
      </c>
      <c r="M13" s="31">
        <v>61</v>
      </c>
      <c r="N13" s="33">
        <f t="shared" si="6"/>
        <v>0.915503526939817</v>
      </c>
      <c r="O13" s="31">
        <v>4513</v>
      </c>
      <c r="P13" s="31">
        <v>1399</v>
      </c>
      <c r="Q13" s="33">
        <f t="shared" si="7"/>
        <v>67.73225273900646</v>
      </c>
      <c r="R13" s="31" t="s">
        <v>161</v>
      </c>
      <c r="S13" s="31"/>
      <c r="T13" s="31"/>
      <c r="U13" s="31"/>
    </row>
    <row r="14" spans="1:21" ht="13.5">
      <c r="A14" s="54" t="s">
        <v>32</v>
      </c>
      <c r="B14" s="54" t="s">
        <v>43</v>
      </c>
      <c r="C14" s="55" t="s">
        <v>44</v>
      </c>
      <c r="D14" s="31">
        <f t="shared" si="0"/>
        <v>2197</v>
      </c>
      <c r="E14" s="32">
        <f t="shared" si="1"/>
        <v>1390</v>
      </c>
      <c r="F14" s="33">
        <f t="shared" si="2"/>
        <v>63.268092853891666</v>
      </c>
      <c r="G14" s="31">
        <v>903</v>
      </c>
      <c r="H14" s="31">
        <v>487</v>
      </c>
      <c r="I14" s="32">
        <f t="shared" si="3"/>
        <v>807</v>
      </c>
      <c r="J14" s="33">
        <f t="shared" si="4"/>
        <v>36.73190714610833</v>
      </c>
      <c r="K14" s="31">
        <v>0</v>
      </c>
      <c r="L14" s="33">
        <f t="shared" si="5"/>
        <v>0</v>
      </c>
      <c r="M14" s="31">
        <v>0</v>
      </c>
      <c r="N14" s="33">
        <f t="shared" si="6"/>
        <v>0</v>
      </c>
      <c r="O14" s="31">
        <v>807</v>
      </c>
      <c r="P14" s="31">
        <v>402</v>
      </c>
      <c r="Q14" s="33">
        <f t="shared" si="7"/>
        <v>36.73190714610833</v>
      </c>
      <c r="R14" s="31" t="s">
        <v>161</v>
      </c>
      <c r="S14" s="31"/>
      <c r="T14" s="31"/>
      <c r="U14" s="31"/>
    </row>
    <row r="15" spans="1:21" ht="13.5">
      <c r="A15" s="54" t="s">
        <v>32</v>
      </c>
      <c r="B15" s="54" t="s">
        <v>45</v>
      </c>
      <c r="C15" s="55" t="s">
        <v>46</v>
      </c>
      <c r="D15" s="31">
        <f t="shared" si="0"/>
        <v>3026</v>
      </c>
      <c r="E15" s="32">
        <f t="shared" si="1"/>
        <v>348</v>
      </c>
      <c r="F15" s="33">
        <f t="shared" si="2"/>
        <v>11.500330469266357</v>
      </c>
      <c r="G15" s="31">
        <v>157</v>
      </c>
      <c r="H15" s="31">
        <v>191</v>
      </c>
      <c r="I15" s="32">
        <f t="shared" si="3"/>
        <v>2678</v>
      </c>
      <c r="J15" s="33">
        <f t="shared" si="4"/>
        <v>88.49966953073364</v>
      </c>
      <c r="K15" s="31">
        <v>0</v>
      </c>
      <c r="L15" s="33">
        <f t="shared" si="5"/>
        <v>0</v>
      </c>
      <c r="M15" s="31">
        <v>0</v>
      </c>
      <c r="N15" s="33">
        <f t="shared" si="6"/>
        <v>0</v>
      </c>
      <c r="O15" s="31">
        <v>2678</v>
      </c>
      <c r="P15" s="31">
        <v>2318</v>
      </c>
      <c r="Q15" s="33">
        <f t="shared" si="7"/>
        <v>88.49966953073364</v>
      </c>
      <c r="R15" s="31" t="s">
        <v>161</v>
      </c>
      <c r="S15" s="31"/>
      <c r="T15" s="31"/>
      <c r="U15" s="31"/>
    </row>
    <row r="16" spans="1:21" ht="13.5">
      <c r="A16" s="54" t="s">
        <v>32</v>
      </c>
      <c r="B16" s="54" t="s">
        <v>47</v>
      </c>
      <c r="C16" s="55" t="s">
        <v>48</v>
      </c>
      <c r="D16" s="31">
        <f t="shared" si="0"/>
        <v>27091</v>
      </c>
      <c r="E16" s="32">
        <f t="shared" si="1"/>
        <v>2114</v>
      </c>
      <c r="F16" s="33">
        <f t="shared" si="2"/>
        <v>7.80332951902846</v>
      </c>
      <c r="G16" s="31">
        <v>2114</v>
      </c>
      <c r="H16" s="31">
        <v>0</v>
      </c>
      <c r="I16" s="32">
        <f t="shared" si="3"/>
        <v>24977</v>
      </c>
      <c r="J16" s="33">
        <f t="shared" si="4"/>
        <v>92.19667048097155</v>
      </c>
      <c r="K16" s="31">
        <v>0</v>
      </c>
      <c r="L16" s="33">
        <f t="shared" si="5"/>
        <v>0</v>
      </c>
      <c r="M16" s="31">
        <v>0</v>
      </c>
      <c r="N16" s="33">
        <f t="shared" si="6"/>
        <v>0</v>
      </c>
      <c r="O16" s="31">
        <v>24977</v>
      </c>
      <c r="P16" s="31">
        <v>6761</v>
      </c>
      <c r="Q16" s="33">
        <f t="shared" si="7"/>
        <v>92.19667048097155</v>
      </c>
      <c r="R16" s="31" t="s">
        <v>161</v>
      </c>
      <c r="S16" s="31"/>
      <c r="T16" s="31"/>
      <c r="U16" s="31"/>
    </row>
    <row r="17" spans="1:21" ht="13.5">
      <c r="A17" s="54" t="s">
        <v>32</v>
      </c>
      <c r="B17" s="54" t="s">
        <v>49</v>
      </c>
      <c r="C17" s="55" t="s">
        <v>50</v>
      </c>
      <c r="D17" s="31">
        <f t="shared" si="0"/>
        <v>7725</v>
      </c>
      <c r="E17" s="32">
        <f t="shared" si="1"/>
        <v>2626</v>
      </c>
      <c r="F17" s="33">
        <f t="shared" si="2"/>
        <v>33.993527508090615</v>
      </c>
      <c r="G17" s="31">
        <v>2600</v>
      </c>
      <c r="H17" s="31">
        <v>26</v>
      </c>
      <c r="I17" s="32">
        <f t="shared" si="3"/>
        <v>5099</v>
      </c>
      <c r="J17" s="33">
        <f t="shared" si="4"/>
        <v>66.00647249190939</v>
      </c>
      <c r="K17" s="31">
        <v>0</v>
      </c>
      <c r="L17" s="33">
        <f t="shared" si="5"/>
        <v>0</v>
      </c>
      <c r="M17" s="31">
        <v>0</v>
      </c>
      <c r="N17" s="33">
        <f t="shared" si="6"/>
        <v>0</v>
      </c>
      <c r="O17" s="31">
        <v>5099</v>
      </c>
      <c r="P17" s="31">
        <v>2017</v>
      </c>
      <c r="Q17" s="33">
        <f t="shared" si="7"/>
        <v>66.00647249190939</v>
      </c>
      <c r="R17" s="31" t="s">
        <v>161</v>
      </c>
      <c r="S17" s="31"/>
      <c r="T17" s="31"/>
      <c r="U17" s="31"/>
    </row>
    <row r="18" spans="1:21" ht="13.5">
      <c r="A18" s="54" t="s">
        <v>32</v>
      </c>
      <c r="B18" s="54" t="s">
        <v>51</v>
      </c>
      <c r="C18" s="55" t="s">
        <v>52</v>
      </c>
      <c r="D18" s="31">
        <f t="shared" si="0"/>
        <v>11113</v>
      </c>
      <c r="E18" s="32">
        <f t="shared" si="1"/>
        <v>4076</v>
      </c>
      <c r="F18" s="33">
        <f t="shared" si="2"/>
        <v>36.677764779987406</v>
      </c>
      <c r="G18" s="31">
        <v>4076</v>
      </c>
      <c r="H18" s="31">
        <v>0</v>
      </c>
      <c r="I18" s="32">
        <f t="shared" si="3"/>
        <v>7037</v>
      </c>
      <c r="J18" s="33">
        <f t="shared" si="4"/>
        <v>63.3222352200126</v>
      </c>
      <c r="K18" s="31">
        <v>0</v>
      </c>
      <c r="L18" s="33">
        <f t="shared" si="5"/>
        <v>0</v>
      </c>
      <c r="M18" s="31">
        <v>182</v>
      </c>
      <c r="N18" s="33">
        <f t="shared" si="6"/>
        <v>1.6377215873301538</v>
      </c>
      <c r="O18" s="31">
        <v>6855</v>
      </c>
      <c r="P18" s="31">
        <v>1570</v>
      </c>
      <c r="Q18" s="33">
        <f t="shared" si="7"/>
        <v>61.684513632682446</v>
      </c>
      <c r="R18" s="31" t="s">
        <v>161</v>
      </c>
      <c r="S18" s="31"/>
      <c r="T18" s="31"/>
      <c r="U18" s="31"/>
    </row>
    <row r="19" spans="1:21" ht="13.5">
      <c r="A19" s="54" t="s">
        <v>32</v>
      </c>
      <c r="B19" s="54" t="s">
        <v>53</v>
      </c>
      <c r="C19" s="55" t="s">
        <v>54</v>
      </c>
      <c r="D19" s="31">
        <f t="shared" si="0"/>
        <v>12487</v>
      </c>
      <c r="E19" s="32">
        <f t="shared" si="1"/>
        <v>1000</v>
      </c>
      <c r="F19" s="33">
        <f t="shared" si="2"/>
        <v>8.008328661808282</v>
      </c>
      <c r="G19" s="31">
        <v>1000</v>
      </c>
      <c r="H19" s="31">
        <v>0</v>
      </c>
      <c r="I19" s="32">
        <f t="shared" si="3"/>
        <v>11487</v>
      </c>
      <c r="J19" s="33">
        <f t="shared" si="4"/>
        <v>91.99167133819172</v>
      </c>
      <c r="K19" s="31">
        <v>0</v>
      </c>
      <c r="L19" s="33">
        <f t="shared" si="5"/>
        <v>0</v>
      </c>
      <c r="M19" s="31">
        <v>3101</v>
      </c>
      <c r="N19" s="33">
        <f t="shared" si="6"/>
        <v>24.83382718026748</v>
      </c>
      <c r="O19" s="31">
        <v>8386</v>
      </c>
      <c r="P19" s="31">
        <v>5897</v>
      </c>
      <c r="Q19" s="33">
        <f t="shared" si="7"/>
        <v>67.15784415792425</v>
      </c>
      <c r="R19" s="31" t="s">
        <v>161</v>
      </c>
      <c r="S19" s="31"/>
      <c r="T19" s="31"/>
      <c r="U19" s="31"/>
    </row>
    <row r="20" spans="1:21" ht="13.5">
      <c r="A20" s="54" t="s">
        <v>32</v>
      </c>
      <c r="B20" s="54" t="s">
        <v>156</v>
      </c>
      <c r="C20" s="55" t="s">
        <v>30</v>
      </c>
      <c r="D20" s="31">
        <f t="shared" si="0"/>
        <v>11769</v>
      </c>
      <c r="E20" s="32">
        <f t="shared" si="1"/>
        <v>4461</v>
      </c>
      <c r="F20" s="33">
        <f t="shared" si="2"/>
        <v>37.90466479734897</v>
      </c>
      <c r="G20" s="31">
        <v>1527</v>
      </c>
      <c r="H20" s="31">
        <v>2934</v>
      </c>
      <c r="I20" s="32">
        <f t="shared" si="3"/>
        <v>7308</v>
      </c>
      <c r="J20" s="33">
        <f t="shared" si="4"/>
        <v>62.095335202651036</v>
      </c>
      <c r="K20" s="31">
        <v>0</v>
      </c>
      <c r="L20" s="33">
        <f t="shared" si="5"/>
        <v>0</v>
      </c>
      <c r="M20" s="31">
        <v>0</v>
      </c>
      <c r="N20" s="33">
        <f t="shared" si="6"/>
        <v>0</v>
      </c>
      <c r="O20" s="31">
        <v>7308</v>
      </c>
      <c r="P20" s="31">
        <v>2733</v>
      </c>
      <c r="Q20" s="33">
        <f t="shared" si="7"/>
        <v>62.095335202651036</v>
      </c>
      <c r="R20" s="31" t="s">
        <v>161</v>
      </c>
      <c r="S20" s="31"/>
      <c r="T20" s="31"/>
      <c r="U20" s="31"/>
    </row>
    <row r="21" spans="1:21" ht="13.5">
      <c r="A21" s="54" t="s">
        <v>32</v>
      </c>
      <c r="B21" s="54" t="s">
        <v>55</v>
      </c>
      <c r="C21" s="55" t="s">
        <v>56</v>
      </c>
      <c r="D21" s="31">
        <f t="shared" si="0"/>
        <v>3504</v>
      </c>
      <c r="E21" s="32">
        <f t="shared" si="1"/>
        <v>1905</v>
      </c>
      <c r="F21" s="33">
        <f t="shared" si="2"/>
        <v>54.36643835616438</v>
      </c>
      <c r="G21" s="31">
        <v>1905</v>
      </c>
      <c r="H21" s="31">
        <v>0</v>
      </c>
      <c r="I21" s="32">
        <f t="shared" si="3"/>
        <v>1599</v>
      </c>
      <c r="J21" s="33">
        <f t="shared" si="4"/>
        <v>45.63356164383562</v>
      </c>
      <c r="K21" s="31">
        <v>0</v>
      </c>
      <c r="L21" s="33">
        <f t="shared" si="5"/>
        <v>0</v>
      </c>
      <c r="M21" s="31">
        <v>0</v>
      </c>
      <c r="N21" s="33">
        <f t="shared" si="6"/>
        <v>0</v>
      </c>
      <c r="O21" s="31">
        <v>1599</v>
      </c>
      <c r="P21" s="31">
        <v>827</v>
      </c>
      <c r="Q21" s="33">
        <f t="shared" si="7"/>
        <v>45.63356164383562</v>
      </c>
      <c r="R21" s="31" t="s">
        <v>161</v>
      </c>
      <c r="S21" s="31"/>
      <c r="T21" s="31"/>
      <c r="U21" s="31"/>
    </row>
    <row r="22" spans="1:21" ht="13.5">
      <c r="A22" s="54" t="s">
        <v>32</v>
      </c>
      <c r="B22" s="54" t="s">
        <v>57</v>
      </c>
      <c r="C22" s="55" t="s">
        <v>58</v>
      </c>
      <c r="D22" s="31">
        <f t="shared" si="0"/>
        <v>5647</v>
      </c>
      <c r="E22" s="32">
        <f t="shared" si="1"/>
        <v>2136</v>
      </c>
      <c r="F22" s="33">
        <f t="shared" si="2"/>
        <v>37.82539401452099</v>
      </c>
      <c r="G22" s="31">
        <v>2006</v>
      </c>
      <c r="H22" s="31">
        <v>130</v>
      </c>
      <c r="I22" s="32">
        <f t="shared" si="3"/>
        <v>3511</v>
      </c>
      <c r="J22" s="33">
        <f t="shared" si="4"/>
        <v>62.17460598547901</v>
      </c>
      <c r="K22" s="31">
        <v>0</v>
      </c>
      <c r="L22" s="33">
        <f t="shared" si="5"/>
        <v>0</v>
      </c>
      <c r="M22" s="31">
        <v>0</v>
      </c>
      <c r="N22" s="33">
        <f t="shared" si="6"/>
        <v>0</v>
      </c>
      <c r="O22" s="31">
        <v>3511</v>
      </c>
      <c r="P22" s="31">
        <v>1560</v>
      </c>
      <c r="Q22" s="33">
        <f t="shared" si="7"/>
        <v>62.17460598547901</v>
      </c>
      <c r="R22" s="31" t="s">
        <v>161</v>
      </c>
      <c r="S22" s="31"/>
      <c r="T22" s="31"/>
      <c r="U22" s="31"/>
    </row>
    <row r="23" spans="1:21" ht="13.5">
      <c r="A23" s="54" t="s">
        <v>32</v>
      </c>
      <c r="B23" s="54" t="s">
        <v>59</v>
      </c>
      <c r="C23" s="55" t="s">
        <v>60</v>
      </c>
      <c r="D23" s="31">
        <f t="shared" si="0"/>
        <v>5770</v>
      </c>
      <c r="E23" s="32">
        <f t="shared" si="1"/>
        <v>2577</v>
      </c>
      <c r="F23" s="33">
        <f t="shared" si="2"/>
        <v>44.66204506065858</v>
      </c>
      <c r="G23" s="31">
        <v>2577</v>
      </c>
      <c r="H23" s="31">
        <v>0</v>
      </c>
      <c r="I23" s="32">
        <f t="shared" si="3"/>
        <v>3193</v>
      </c>
      <c r="J23" s="33">
        <f t="shared" si="4"/>
        <v>55.337954939341415</v>
      </c>
      <c r="K23" s="31">
        <v>0</v>
      </c>
      <c r="L23" s="33">
        <f t="shared" si="5"/>
        <v>0</v>
      </c>
      <c r="M23" s="31">
        <v>0</v>
      </c>
      <c r="N23" s="33">
        <f t="shared" si="6"/>
        <v>0</v>
      </c>
      <c r="O23" s="31">
        <v>3193</v>
      </c>
      <c r="P23" s="31">
        <v>1524</v>
      </c>
      <c r="Q23" s="33">
        <f t="shared" si="7"/>
        <v>55.337954939341415</v>
      </c>
      <c r="R23" s="31" t="s">
        <v>161</v>
      </c>
      <c r="S23" s="31"/>
      <c r="T23" s="31"/>
      <c r="U23" s="31"/>
    </row>
    <row r="24" spans="1:21" ht="13.5">
      <c r="A24" s="54" t="s">
        <v>32</v>
      </c>
      <c r="B24" s="54" t="s">
        <v>61</v>
      </c>
      <c r="C24" s="55" t="s">
        <v>62</v>
      </c>
      <c r="D24" s="31">
        <f t="shared" si="0"/>
        <v>6152</v>
      </c>
      <c r="E24" s="32">
        <f t="shared" si="1"/>
        <v>1644</v>
      </c>
      <c r="F24" s="33">
        <f t="shared" si="2"/>
        <v>26.72301690507152</v>
      </c>
      <c r="G24" s="31">
        <v>1598</v>
      </c>
      <c r="H24" s="31">
        <v>46</v>
      </c>
      <c r="I24" s="32">
        <f t="shared" si="3"/>
        <v>4508</v>
      </c>
      <c r="J24" s="33">
        <f t="shared" si="4"/>
        <v>73.27698309492848</v>
      </c>
      <c r="K24" s="31">
        <v>987</v>
      </c>
      <c r="L24" s="33">
        <f t="shared" si="5"/>
        <v>16.043563068920676</v>
      </c>
      <c r="M24" s="31">
        <v>0</v>
      </c>
      <c r="N24" s="33">
        <f t="shared" si="6"/>
        <v>0</v>
      </c>
      <c r="O24" s="31">
        <v>3521</v>
      </c>
      <c r="P24" s="31">
        <v>1539</v>
      </c>
      <c r="Q24" s="33">
        <f t="shared" si="7"/>
        <v>57.2334200260078</v>
      </c>
      <c r="R24" s="31" t="s">
        <v>161</v>
      </c>
      <c r="S24" s="31"/>
      <c r="T24" s="31"/>
      <c r="U24" s="31"/>
    </row>
    <row r="25" spans="1:21" ht="13.5">
      <c r="A25" s="54" t="s">
        <v>32</v>
      </c>
      <c r="B25" s="54" t="s">
        <v>63</v>
      </c>
      <c r="C25" s="55" t="s">
        <v>64</v>
      </c>
      <c r="D25" s="31">
        <f t="shared" si="0"/>
        <v>2573</v>
      </c>
      <c r="E25" s="32">
        <f t="shared" si="1"/>
        <v>1514</v>
      </c>
      <c r="F25" s="33">
        <f t="shared" si="2"/>
        <v>58.841818888457055</v>
      </c>
      <c r="G25" s="31">
        <v>1514</v>
      </c>
      <c r="H25" s="31">
        <v>0</v>
      </c>
      <c r="I25" s="32">
        <f t="shared" si="3"/>
        <v>1059</v>
      </c>
      <c r="J25" s="33">
        <f t="shared" si="4"/>
        <v>41.158181111542945</v>
      </c>
      <c r="K25" s="31">
        <v>0</v>
      </c>
      <c r="L25" s="33">
        <f t="shared" si="5"/>
        <v>0</v>
      </c>
      <c r="M25" s="31">
        <v>0</v>
      </c>
      <c r="N25" s="33">
        <f t="shared" si="6"/>
        <v>0</v>
      </c>
      <c r="O25" s="31">
        <v>1059</v>
      </c>
      <c r="P25" s="31">
        <v>633</v>
      </c>
      <c r="Q25" s="33">
        <f t="shared" si="7"/>
        <v>41.158181111542945</v>
      </c>
      <c r="R25" s="31" t="s">
        <v>161</v>
      </c>
      <c r="S25" s="31"/>
      <c r="T25" s="31"/>
      <c r="U25" s="31"/>
    </row>
    <row r="26" spans="1:21" ht="13.5">
      <c r="A26" s="54" t="s">
        <v>32</v>
      </c>
      <c r="B26" s="54" t="s">
        <v>65</v>
      </c>
      <c r="C26" s="55" t="s">
        <v>66</v>
      </c>
      <c r="D26" s="31">
        <f t="shared" si="0"/>
        <v>3614</v>
      </c>
      <c r="E26" s="32">
        <f t="shared" si="1"/>
        <v>1343</v>
      </c>
      <c r="F26" s="33">
        <f t="shared" si="2"/>
        <v>37.16104039845047</v>
      </c>
      <c r="G26" s="31">
        <v>1343</v>
      </c>
      <c r="H26" s="31">
        <v>0</v>
      </c>
      <c r="I26" s="32">
        <f t="shared" si="3"/>
        <v>2271</v>
      </c>
      <c r="J26" s="33">
        <f t="shared" si="4"/>
        <v>62.838959601549526</v>
      </c>
      <c r="K26" s="31">
        <v>0</v>
      </c>
      <c r="L26" s="33">
        <f t="shared" si="5"/>
        <v>0</v>
      </c>
      <c r="M26" s="31">
        <v>0</v>
      </c>
      <c r="N26" s="33">
        <f t="shared" si="6"/>
        <v>0</v>
      </c>
      <c r="O26" s="31">
        <v>2271</v>
      </c>
      <c r="P26" s="31">
        <v>847</v>
      </c>
      <c r="Q26" s="33">
        <f t="shared" si="7"/>
        <v>62.838959601549526</v>
      </c>
      <c r="R26" s="31" t="s">
        <v>161</v>
      </c>
      <c r="S26" s="31"/>
      <c r="T26" s="31"/>
      <c r="U26" s="31"/>
    </row>
    <row r="27" spans="1:21" ht="13.5">
      <c r="A27" s="54" t="s">
        <v>32</v>
      </c>
      <c r="B27" s="54" t="s">
        <v>67</v>
      </c>
      <c r="C27" s="55" t="s">
        <v>68</v>
      </c>
      <c r="D27" s="31">
        <f t="shared" si="0"/>
        <v>14864</v>
      </c>
      <c r="E27" s="32">
        <f t="shared" si="1"/>
        <v>1025</v>
      </c>
      <c r="F27" s="33">
        <f t="shared" si="2"/>
        <v>6.895855758880516</v>
      </c>
      <c r="G27" s="31">
        <v>1025</v>
      </c>
      <c r="H27" s="31">
        <v>0</v>
      </c>
      <c r="I27" s="32">
        <f t="shared" si="3"/>
        <v>13839</v>
      </c>
      <c r="J27" s="33">
        <f t="shared" si="4"/>
        <v>93.10414424111949</v>
      </c>
      <c r="K27" s="31">
        <v>0</v>
      </c>
      <c r="L27" s="33">
        <f t="shared" si="5"/>
        <v>0</v>
      </c>
      <c r="M27" s="31">
        <v>0</v>
      </c>
      <c r="N27" s="33">
        <f t="shared" si="6"/>
        <v>0</v>
      </c>
      <c r="O27" s="31">
        <v>13839</v>
      </c>
      <c r="P27" s="31">
        <v>5383</v>
      </c>
      <c r="Q27" s="33">
        <f t="shared" si="7"/>
        <v>93.10414424111949</v>
      </c>
      <c r="R27" s="31" t="s">
        <v>161</v>
      </c>
      <c r="S27" s="31"/>
      <c r="T27" s="31"/>
      <c r="U27" s="31"/>
    </row>
    <row r="28" spans="1:21" ht="13.5">
      <c r="A28" s="54" t="s">
        <v>32</v>
      </c>
      <c r="B28" s="54" t="s">
        <v>69</v>
      </c>
      <c r="C28" s="55" t="s">
        <v>70</v>
      </c>
      <c r="D28" s="31">
        <f t="shared" si="0"/>
        <v>20799</v>
      </c>
      <c r="E28" s="32">
        <f t="shared" si="1"/>
        <v>893</v>
      </c>
      <c r="F28" s="33">
        <f t="shared" si="2"/>
        <v>4.293475647867686</v>
      </c>
      <c r="G28" s="31">
        <v>893</v>
      </c>
      <c r="H28" s="31">
        <v>0</v>
      </c>
      <c r="I28" s="32">
        <f t="shared" si="3"/>
        <v>19906</v>
      </c>
      <c r="J28" s="33">
        <f t="shared" si="4"/>
        <v>95.70652435213232</v>
      </c>
      <c r="K28" s="31">
        <v>0</v>
      </c>
      <c r="L28" s="33">
        <f t="shared" si="5"/>
        <v>0</v>
      </c>
      <c r="M28" s="31">
        <v>1616</v>
      </c>
      <c r="N28" s="33">
        <f t="shared" si="6"/>
        <v>7.769604307899418</v>
      </c>
      <c r="O28" s="31">
        <v>18290</v>
      </c>
      <c r="P28" s="31">
        <v>4406</v>
      </c>
      <c r="Q28" s="33">
        <f t="shared" si="7"/>
        <v>87.93692004423289</v>
      </c>
      <c r="R28" s="31" t="s">
        <v>161</v>
      </c>
      <c r="S28" s="31"/>
      <c r="T28" s="31"/>
      <c r="U28" s="31"/>
    </row>
    <row r="29" spans="1:21" ht="13.5">
      <c r="A29" s="54" t="s">
        <v>32</v>
      </c>
      <c r="B29" s="54" t="s">
        <v>71</v>
      </c>
      <c r="C29" s="55" t="s">
        <v>72</v>
      </c>
      <c r="D29" s="31">
        <f t="shared" si="0"/>
        <v>32086</v>
      </c>
      <c r="E29" s="32">
        <f t="shared" si="1"/>
        <v>985</v>
      </c>
      <c r="F29" s="33">
        <f t="shared" si="2"/>
        <v>3.0698747117122736</v>
      </c>
      <c r="G29" s="31">
        <v>985</v>
      </c>
      <c r="H29" s="31">
        <v>0</v>
      </c>
      <c r="I29" s="32">
        <f t="shared" si="3"/>
        <v>31101</v>
      </c>
      <c r="J29" s="33">
        <f t="shared" si="4"/>
        <v>96.93012528828773</v>
      </c>
      <c r="K29" s="31">
        <v>0</v>
      </c>
      <c r="L29" s="33">
        <f t="shared" si="5"/>
        <v>0</v>
      </c>
      <c r="M29" s="31">
        <v>0</v>
      </c>
      <c r="N29" s="33">
        <f t="shared" si="6"/>
        <v>0</v>
      </c>
      <c r="O29" s="31">
        <v>31101</v>
      </c>
      <c r="P29" s="31">
        <v>8858</v>
      </c>
      <c r="Q29" s="33">
        <f t="shared" si="7"/>
        <v>96.93012528828773</v>
      </c>
      <c r="R29" s="31" t="s">
        <v>161</v>
      </c>
      <c r="S29" s="31"/>
      <c r="T29" s="31"/>
      <c r="U29" s="31"/>
    </row>
    <row r="30" spans="1:21" ht="13.5">
      <c r="A30" s="54" t="s">
        <v>32</v>
      </c>
      <c r="B30" s="54" t="s">
        <v>73</v>
      </c>
      <c r="C30" s="55" t="s">
        <v>74</v>
      </c>
      <c r="D30" s="31">
        <f t="shared" si="0"/>
        <v>14633</v>
      </c>
      <c r="E30" s="32">
        <f t="shared" si="1"/>
        <v>2263</v>
      </c>
      <c r="F30" s="33">
        <f t="shared" si="2"/>
        <v>15.465044761839678</v>
      </c>
      <c r="G30" s="31">
        <v>2263</v>
      </c>
      <c r="H30" s="31">
        <v>0</v>
      </c>
      <c r="I30" s="32">
        <f t="shared" si="3"/>
        <v>12370</v>
      </c>
      <c r="J30" s="33">
        <f t="shared" si="4"/>
        <v>84.53495523816032</v>
      </c>
      <c r="K30" s="31">
        <v>0</v>
      </c>
      <c r="L30" s="33">
        <f t="shared" si="5"/>
        <v>0</v>
      </c>
      <c r="M30" s="31">
        <v>0</v>
      </c>
      <c r="N30" s="33">
        <f t="shared" si="6"/>
        <v>0</v>
      </c>
      <c r="O30" s="31">
        <v>12370</v>
      </c>
      <c r="P30" s="31">
        <v>2433</v>
      </c>
      <c r="Q30" s="33">
        <f t="shared" si="7"/>
        <v>84.53495523816032</v>
      </c>
      <c r="R30" s="31" t="s">
        <v>161</v>
      </c>
      <c r="S30" s="31"/>
      <c r="T30" s="31"/>
      <c r="U30" s="31"/>
    </row>
    <row r="31" spans="1:21" ht="13.5">
      <c r="A31" s="54" t="s">
        <v>32</v>
      </c>
      <c r="B31" s="54" t="s">
        <v>75</v>
      </c>
      <c r="C31" s="55" t="s">
        <v>76</v>
      </c>
      <c r="D31" s="31">
        <f t="shared" si="0"/>
        <v>13429</v>
      </c>
      <c r="E31" s="32">
        <f aca="true" t="shared" si="8" ref="E31:E44">G31+H31</f>
        <v>2188</v>
      </c>
      <c r="F31" s="33">
        <f t="shared" si="2"/>
        <v>16.29309702881823</v>
      </c>
      <c r="G31" s="31">
        <v>2063</v>
      </c>
      <c r="H31" s="31">
        <v>125</v>
      </c>
      <c r="I31" s="32">
        <f aca="true" t="shared" si="9" ref="I31:I44">K31+M31+O31</f>
        <v>11241</v>
      </c>
      <c r="J31" s="33">
        <f t="shared" si="4"/>
        <v>83.70690297118178</v>
      </c>
      <c r="K31" s="31">
        <v>0</v>
      </c>
      <c r="L31" s="33">
        <f t="shared" si="5"/>
        <v>0</v>
      </c>
      <c r="M31" s="31">
        <v>0</v>
      </c>
      <c r="N31" s="33">
        <f t="shared" si="6"/>
        <v>0</v>
      </c>
      <c r="O31" s="31">
        <v>11241</v>
      </c>
      <c r="P31" s="31">
        <v>4261</v>
      </c>
      <c r="Q31" s="33">
        <f t="shared" si="7"/>
        <v>83.70690297118178</v>
      </c>
      <c r="R31" s="31" t="s">
        <v>161</v>
      </c>
      <c r="S31" s="31"/>
      <c r="T31" s="31"/>
      <c r="U31" s="31"/>
    </row>
    <row r="32" spans="1:21" ht="13.5">
      <c r="A32" s="54" t="s">
        <v>32</v>
      </c>
      <c r="B32" s="54" t="s">
        <v>77</v>
      </c>
      <c r="C32" s="55" t="s">
        <v>29</v>
      </c>
      <c r="D32" s="31">
        <f t="shared" si="0"/>
        <v>8799</v>
      </c>
      <c r="E32" s="32">
        <f t="shared" si="8"/>
        <v>3014</v>
      </c>
      <c r="F32" s="33">
        <f t="shared" si="2"/>
        <v>34.2538924877827</v>
      </c>
      <c r="G32" s="31">
        <v>2984</v>
      </c>
      <c r="H32" s="31">
        <v>30</v>
      </c>
      <c r="I32" s="32">
        <f t="shared" si="9"/>
        <v>5785</v>
      </c>
      <c r="J32" s="33">
        <f t="shared" si="4"/>
        <v>65.74610751221729</v>
      </c>
      <c r="K32" s="31">
        <v>0</v>
      </c>
      <c r="L32" s="33">
        <f t="shared" si="5"/>
        <v>0</v>
      </c>
      <c r="M32" s="31">
        <v>0</v>
      </c>
      <c r="N32" s="33">
        <f t="shared" si="6"/>
        <v>0</v>
      </c>
      <c r="O32" s="31">
        <v>5785</v>
      </c>
      <c r="P32" s="31">
        <v>4612</v>
      </c>
      <c r="Q32" s="33">
        <f t="shared" si="7"/>
        <v>65.74610751221729</v>
      </c>
      <c r="R32" s="31" t="s">
        <v>161</v>
      </c>
      <c r="S32" s="31"/>
      <c r="T32" s="31"/>
      <c r="U32" s="31"/>
    </row>
    <row r="33" spans="1:21" ht="13.5">
      <c r="A33" s="54" t="s">
        <v>32</v>
      </c>
      <c r="B33" s="54" t="s">
        <v>78</v>
      </c>
      <c r="C33" s="55" t="s">
        <v>79</v>
      </c>
      <c r="D33" s="31">
        <f t="shared" si="0"/>
        <v>8694</v>
      </c>
      <c r="E33" s="32">
        <f t="shared" si="8"/>
        <v>2983</v>
      </c>
      <c r="F33" s="33">
        <f t="shared" si="2"/>
        <v>34.311019093627785</v>
      </c>
      <c r="G33" s="31">
        <v>2954</v>
      </c>
      <c r="H33" s="31">
        <v>29</v>
      </c>
      <c r="I33" s="32">
        <f t="shared" si="9"/>
        <v>5711</v>
      </c>
      <c r="J33" s="33">
        <f t="shared" si="4"/>
        <v>65.68898090637221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5711</v>
      </c>
      <c r="P33" s="31">
        <v>2880</v>
      </c>
      <c r="Q33" s="33">
        <f t="shared" si="7"/>
        <v>65.68898090637221</v>
      </c>
      <c r="R33" s="31" t="s">
        <v>161</v>
      </c>
      <c r="S33" s="31"/>
      <c r="T33" s="31"/>
      <c r="U33" s="31"/>
    </row>
    <row r="34" spans="1:21" ht="13.5">
      <c r="A34" s="54" t="s">
        <v>32</v>
      </c>
      <c r="B34" s="54" t="s">
        <v>80</v>
      </c>
      <c r="C34" s="55" t="s">
        <v>81</v>
      </c>
      <c r="D34" s="31">
        <f t="shared" si="0"/>
        <v>11898</v>
      </c>
      <c r="E34" s="32">
        <f t="shared" si="8"/>
        <v>4087</v>
      </c>
      <c r="F34" s="33">
        <f t="shared" si="2"/>
        <v>34.35031097663473</v>
      </c>
      <c r="G34" s="31">
        <v>4047</v>
      </c>
      <c r="H34" s="31">
        <v>40</v>
      </c>
      <c r="I34" s="32">
        <f t="shared" si="9"/>
        <v>7811</v>
      </c>
      <c r="J34" s="33">
        <f t="shared" si="4"/>
        <v>65.64968902336528</v>
      </c>
      <c r="K34" s="31">
        <v>0</v>
      </c>
      <c r="L34" s="33">
        <f t="shared" si="5"/>
        <v>0</v>
      </c>
      <c r="M34" s="31">
        <v>0</v>
      </c>
      <c r="N34" s="33">
        <f t="shared" si="6"/>
        <v>0</v>
      </c>
      <c r="O34" s="31">
        <v>7811</v>
      </c>
      <c r="P34" s="31">
        <v>1893</v>
      </c>
      <c r="Q34" s="33">
        <f t="shared" si="7"/>
        <v>65.64968902336528</v>
      </c>
      <c r="R34" s="31" t="s">
        <v>161</v>
      </c>
      <c r="S34" s="31"/>
      <c r="T34" s="31"/>
      <c r="U34" s="31"/>
    </row>
    <row r="35" spans="1:21" ht="13.5">
      <c r="A35" s="54" t="s">
        <v>32</v>
      </c>
      <c r="B35" s="54" t="s">
        <v>82</v>
      </c>
      <c r="C35" s="55" t="s">
        <v>83</v>
      </c>
      <c r="D35" s="31">
        <f t="shared" si="0"/>
        <v>13958</v>
      </c>
      <c r="E35" s="32">
        <f t="shared" si="8"/>
        <v>4774</v>
      </c>
      <c r="F35" s="33">
        <f t="shared" si="2"/>
        <v>34.20260782347041</v>
      </c>
      <c r="G35" s="31">
        <v>4727</v>
      </c>
      <c r="H35" s="31">
        <v>47</v>
      </c>
      <c r="I35" s="32">
        <f t="shared" si="9"/>
        <v>9184</v>
      </c>
      <c r="J35" s="33">
        <f t="shared" si="4"/>
        <v>65.79739217652958</v>
      </c>
      <c r="K35" s="31">
        <v>0</v>
      </c>
      <c r="L35" s="33">
        <f t="shared" si="5"/>
        <v>0</v>
      </c>
      <c r="M35" s="31">
        <v>0</v>
      </c>
      <c r="N35" s="33">
        <f t="shared" si="6"/>
        <v>0</v>
      </c>
      <c r="O35" s="31">
        <v>9184</v>
      </c>
      <c r="P35" s="31">
        <v>2075</v>
      </c>
      <c r="Q35" s="33">
        <f t="shared" si="7"/>
        <v>65.79739217652958</v>
      </c>
      <c r="R35" s="31" t="s">
        <v>161</v>
      </c>
      <c r="S35" s="31"/>
      <c r="T35" s="31"/>
      <c r="U35" s="31"/>
    </row>
    <row r="36" spans="1:21" ht="13.5">
      <c r="A36" s="54" t="s">
        <v>32</v>
      </c>
      <c r="B36" s="54" t="s">
        <v>157</v>
      </c>
      <c r="C36" s="55" t="s">
        <v>158</v>
      </c>
      <c r="D36" s="31">
        <f t="shared" si="0"/>
        <v>12680</v>
      </c>
      <c r="E36" s="32">
        <f t="shared" si="8"/>
        <v>5653</v>
      </c>
      <c r="F36" s="33">
        <f t="shared" si="2"/>
        <v>44.58201892744479</v>
      </c>
      <c r="G36" s="31">
        <v>4403</v>
      </c>
      <c r="H36" s="31">
        <v>1250</v>
      </c>
      <c r="I36" s="32">
        <f t="shared" si="9"/>
        <v>7027</v>
      </c>
      <c r="J36" s="33">
        <f t="shared" si="4"/>
        <v>55.4179810725552</v>
      </c>
      <c r="K36" s="31">
        <v>0</v>
      </c>
      <c r="L36" s="33">
        <f t="shared" si="5"/>
        <v>0</v>
      </c>
      <c r="M36" s="31">
        <v>0</v>
      </c>
      <c r="N36" s="33">
        <f t="shared" si="6"/>
        <v>0</v>
      </c>
      <c r="O36" s="31">
        <v>7027</v>
      </c>
      <c r="P36" s="31">
        <v>2454</v>
      </c>
      <c r="Q36" s="33">
        <f t="shared" si="7"/>
        <v>55.4179810725552</v>
      </c>
      <c r="R36" s="31" t="s">
        <v>161</v>
      </c>
      <c r="S36" s="31"/>
      <c r="T36" s="31"/>
      <c r="U36" s="31"/>
    </row>
    <row r="37" spans="1:21" ht="13.5">
      <c r="A37" s="54" t="s">
        <v>32</v>
      </c>
      <c r="B37" s="54" t="s">
        <v>84</v>
      </c>
      <c r="C37" s="55" t="s">
        <v>85</v>
      </c>
      <c r="D37" s="31">
        <f t="shared" si="0"/>
        <v>5235</v>
      </c>
      <c r="E37" s="32">
        <f t="shared" si="8"/>
        <v>1797</v>
      </c>
      <c r="F37" s="33">
        <f t="shared" si="2"/>
        <v>34.326647564469916</v>
      </c>
      <c r="G37" s="31">
        <v>1431</v>
      </c>
      <c r="H37" s="31">
        <v>366</v>
      </c>
      <c r="I37" s="32">
        <f t="shared" si="9"/>
        <v>3438</v>
      </c>
      <c r="J37" s="33">
        <f t="shared" si="4"/>
        <v>65.67335243553009</v>
      </c>
      <c r="K37" s="31">
        <v>0</v>
      </c>
      <c r="L37" s="33">
        <f t="shared" si="5"/>
        <v>0</v>
      </c>
      <c r="M37" s="31">
        <v>0</v>
      </c>
      <c r="N37" s="33">
        <f t="shared" si="6"/>
        <v>0</v>
      </c>
      <c r="O37" s="31">
        <v>3438</v>
      </c>
      <c r="P37" s="31">
        <v>1323</v>
      </c>
      <c r="Q37" s="33">
        <f t="shared" si="7"/>
        <v>65.67335243553009</v>
      </c>
      <c r="R37" s="31" t="s">
        <v>161</v>
      </c>
      <c r="S37" s="31"/>
      <c r="T37" s="31"/>
      <c r="U37" s="31"/>
    </row>
    <row r="38" spans="1:21" ht="13.5">
      <c r="A38" s="54" t="s">
        <v>32</v>
      </c>
      <c r="B38" s="54" t="s">
        <v>86</v>
      </c>
      <c r="C38" s="55" t="s">
        <v>27</v>
      </c>
      <c r="D38" s="31">
        <f t="shared" si="0"/>
        <v>6410</v>
      </c>
      <c r="E38" s="32">
        <f t="shared" si="8"/>
        <v>2855</v>
      </c>
      <c r="F38" s="33">
        <f t="shared" si="2"/>
        <v>44.53978159126365</v>
      </c>
      <c r="G38" s="31">
        <v>2612</v>
      </c>
      <c r="H38" s="31">
        <v>243</v>
      </c>
      <c r="I38" s="32">
        <f t="shared" si="9"/>
        <v>3555</v>
      </c>
      <c r="J38" s="33">
        <f t="shared" si="4"/>
        <v>55.46021840873635</v>
      </c>
      <c r="K38" s="31">
        <v>466</v>
      </c>
      <c r="L38" s="33">
        <f t="shared" si="5"/>
        <v>7.2698907956318255</v>
      </c>
      <c r="M38" s="31">
        <v>0</v>
      </c>
      <c r="N38" s="33">
        <f t="shared" si="6"/>
        <v>0</v>
      </c>
      <c r="O38" s="31">
        <v>3089</v>
      </c>
      <c r="P38" s="31">
        <v>1017</v>
      </c>
      <c r="Q38" s="33">
        <f t="shared" si="7"/>
        <v>48.19032761310452</v>
      </c>
      <c r="R38" s="31" t="s">
        <v>161</v>
      </c>
      <c r="S38" s="31"/>
      <c r="T38" s="31"/>
      <c r="U38" s="31"/>
    </row>
    <row r="39" spans="1:21" ht="13.5">
      <c r="A39" s="54" t="s">
        <v>32</v>
      </c>
      <c r="B39" s="54" t="s">
        <v>87</v>
      </c>
      <c r="C39" s="55" t="s">
        <v>159</v>
      </c>
      <c r="D39" s="31">
        <f t="shared" si="0"/>
        <v>16171</v>
      </c>
      <c r="E39" s="32">
        <f t="shared" si="8"/>
        <v>6458</v>
      </c>
      <c r="F39" s="33">
        <f t="shared" si="2"/>
        <v>39.93568734153732</v>
      </c>
      <c r="G39" s="31">
        <v>6357</v>
      </c>
      <c r="H39" s="31">
        <v>101</v>
      </c>
      <c r="I39" s="32">
        <f t="shared" si="9"/>
        <v>9713</v>
      </c>
      <c r="J39" s="33">
        <f t="shared" si="4"/>
        <v>60.06431265846268</v>
      </c>
      <c r="K39" s="31">
        <v>0</v>
      </c>
      <c r="L39" s="33">
        <f t="shared" si="5"/>
        <v>0</v>
      </c>
      <c r="M39" s="31">
        <v>0</v>
      </c>
      <c r="N39" s="33">
        <f t="shared" si="6"/>
        <v>0</v>
      </c>
      <c r="O39" s="31">
        <v>9713</v>
      </c>
      <c r="P39" s="31">
        <v>3894</v>
      </c>
      <c r="Q39" s="33">
        <f t="shared" si="7"/>
        <v>60.06431265846268</v>
      </c>
      <c r="R39" s="31" t="s">
        <v>161</v>
      </c>
      <c r="S39" s="31"/>
      <c r="T39" s="31"/>
      <c r="U39" s="31"/>
    </row>
    <row r="40" spans="1:21" ht="13.5">
      <c r="A40" s="54" t="s">
        <v>32</v>
      </c>
      <c r="B40" s="54" t="s">
        <v>88</v>
      </c>
      <c r="C40" s="55" t="s">
        <v>28</v>
      </c>
      <c r="D40" s="31">
        <f t="shared" si="0"/>
        <v>5368</v>
      </c>
      <c r="E40" s="32">
        <f t="shared" si="8"/>
        <v>3568</v>
      </c>
      <c r="F40" s="33">
        <f t="shared" si="2"/>
        <v>66.46795827123697</v>
      </c>
      <c r="G40" s="31">
        <v>910</v>
      </c>
      <c r="H40" s="31">
        <v>2658</v>
      </c>
      <c r="I40" s="32">
        <f t="shared" si="9"/>
        <v>1800</v>
      </c>
      <c r="J40" s="33">
        <f t="shared" si="4"/>
        <v>33.53204172876304</v>
      </c>
      <c r="K40" s="31">
        <v>0</v>
      </c>
      <c r="L40" s="33">
        <f t="shared" si="5"/>
        <v>0</v>
      </c>
      <c r="M40" s="31">
        <v>0</v>
      </c>
      <c r="N40" s="33">
        <f t="shared" si="6"/>
        <v>0</v>
      </c>
      <c r="O40" s="31">
        <v>1800</v>
      </c>
      <c r="P40" s="31">
        <v>1028</v>
      </c>
      <c r="Q40" s="33">
        <f t="shared" si="7"/>
        <v>33.53204172876304</v>
      </c>
      <c r="R40" s="31" t="s">
        <v>161</v>
      </c>
      <c r="S40" s="31"/>
      <c r="T40" s="31"/>
      <c r="U40" s="31"/>
    </row>
    <row r="41" spans="1:21" ht="13.5">
      <c r="A41" s="54" t="s">
        <v>32</v>
      </c>
      <c r="B41" s="54" t="s">
        <v>89</v>
      </c>
      <c r="C41" s="55" t="s">
        <v>160</v>
      </c>
      <c r="D41" s="31">
        <f t="shared" si="0"/>
        <v>4950</v>
      </c>
      <c r="E41" s="32">
        <f t="shared" si="8"/>
        <v>2257</v>
      </c>
      <c r="F41" s="33">
        <f t="shared" si="2"/>
        <v>45.5959595959596</v>
      </c>
      <c r="G41" s="31">
        <v>1821</v>
      </c>
      <c r="H41" s="31">
        <v>436</v>
      </c>
      <c r="I41" s="32">
        <f t="shared" si="9"/>
        <v>2693</v>
      </c>
      <c r="J41" s="33">
        <f t="shared" si="4"/>
        <v>54.4040404040404</v>
      </c>
      <c r="K41" s="31">
        <v>0</v>
      </c>
      <c r="L41" s="33">
        <f t="shared" si="5"/>
        <v>0</v>
      </c>
      <c r="M41" s="31">
        <v>0</v>
      </c>
      <c r="N41" s="33">
        <f t="shared" si="6"/>
        <v>0</v>
      </c>
      <c r="O41" s="31">
        <v>2693</v>
      </c>
      <c r="P41" s="31">
        <v>1596</v>
      </c>
      <c r="Q41" s="33">
        <f t="shared" si="7"/>
        <v>54.4040404040404</v>
      </c>
      <c r="R41" s="31" t="s">
        <v>161</v>
      </c>
      <c r="S41" s="31"/>
      <c r="T41" s="31"/>
      <c r="U41" s="31"/>
    </row>
    <row r="42" spans="1:21" ht="13.5">
      <c r="A42" s="54" t="s">
        <v>32</v>
      </c>
      <c r="B42" s="54" t="s">
        <v>90</v>
      </c>
      <c r="C42" s="55" t="s">
        <v>91</v>
      </c>
      <c r="D42" s="31">
        <f t="shared" si="0"/>
        <v>10061</v>
      </c>
      <c r="E42" s="32">
        <f t="shared" si="8"/>
        <v>3252</v>
      </c>
      <c r="F42" s="33">
        <f t="shared" si="2"/>
        <v>32.32283073253156</v>
      </c>
      <c r="G42" s="31">
        <v>3180</v>
      </c>
      <c r="H42" s="31">
        <v>72</v>
      </c>
      <c r="I42" s="32">
        <f t="shared" si="9"/>
        <v>6809</v>
      </c>
      <c r="J42" s="33">
        <f t="shared" si="4"/>
        <v>67.67716926746844</v>
      </c>
      <c r="K42" s="31">
        <v>0</v>
      </c>
      <c r="L42" s="33">
        <f t="shared" si="5"/>
        <v>0</v>
      </c>
      <c r="M42" s="31">
        <v>0</v>
      </c>
      <c r="N42" s="33">
        <f t="shared" si="6"/>
        <v>0</v>
      </c>
      <c r="O42" s="31">
        <v>6809</v>
      </c>
      <c r="P42" s="31">
        <v>2065</v>
      </c>
      <c r="Q42" s="33">
        <f t="shared" si="7"/>
        <v>67.67716926746844</v>
      </c>
      <c r="R42" s="31" t="s">
        <v>161</v>
      </c>
      <c r="S42" s="31"/>
      <c r="T42" s="31"/>
      <c r="U42" s="31"/>
    </row>
    <row r="43" spans="1:21" ht="13.5">
      <c r="A43" s="54" t="s">
        <v>32</v>
      </c>
      <c r="B43" s="54" t="s">
        <v>92</v>
      </c>
      <c r="C43" s="55" t="s">
        <v>93</v>
      </c>
      <c r="D43" s="31">
        <f t="shared" si="0"/>
        <v>2274</v>
      </c>
      <c r="E43" s="32">
        <f t="shared" si="8"/>
        <v>1423</v>
      </c>
      <c r="F43" s="33">
        <f t="shared" si="2"/>
        <v>62.57695690413369</v>
      </c>
      <c r="G43" s="31">
        <v>445</v>
      </c>
      <c r="H43" s="31">
        <v>978</v>
      </c>
      <c r="I43" s="32">
        <f t="shared" si="9"/>
        <v>851</v>
      </c>
      <c r="J43" s="33">
        <f t="shared" si="4"/>
        <v>37.42304309586631</v>
      </c>
      <c r="K43" s="31">
        <v>0</v>
      </c>
      <c r="L43" s="33">
        <f t="shared" si="5"/>
        <v>0</v>
      </c>
      <c r="M43" s="31">
        <v>0</v>
      </c>
      <c r="N43" s="33">
        <f t="shared" si="6"/>
        <v>0</v>
      </c>
      <c r="O43" s="31">
        <v>851</v>
      </c>
      <c r="P43" s="31">
        <v>439</v>
      </c>
      <c r="Q43" s="33">
        <f t="shared" si="7"/>
        <v>37.42304309586631</v>
      </c>
      <c r="R43" s="31" t="s">
        <v>161</v>
      </c>
      <c r="S43" s="31"/>
      <c r="T43" s="31"/>
      <c r="U43" s="31"/>
    </row>
    <row r="44" spans="1:21" ht="13.5">
      <c r="A44" s="54" t="s">
        <v>32</v>
      </c>
      <c r="B44" s="54" t="s">
        <v>94</v>
      </c>
      <c r="C44" s="55" t="s">
        <v>95</v>
      </c>
      <c r="D44" s="31">
        <f t="shared" si="0"/>
        <v>1750</v>
      </c>
      <c r="E44" s="32">
        <f t="shared" si="8"/>
        <v>1189</v>
      </c>
      <c r="F44" s="33">
        <f t="shared" si="2"/>
        <v>67.94285714285714</v>
      </c>
      <c r="G44" s="31">
        <v>387</v>
      </c>
      <c r="H44" s="31">
        <v>802</v>
      </c>
      <c r="I44" s="32">
        <f t="shared" si="9"/>
        <v>561</v>
      </c>
      <c r="J44" s="33">
        <f t="shared" si="4"/>
        <v>32.05714285714286</v>
      </c>
      <c r="K44" s="31">
        <v>0</v>
      </c>
      <c r="L44" s="33">
        <f t="shared" si="5"/>
        <v>0</v>
      </c>
      <c r="M44" s="31">
        <v>0</v>
      </c>
      <c r="N44" s="33">
        <f t="shared" si="6"/>
        <v>0</v>
      </c>
      <c r="O44" s="31">
        <v>561</v>
      </c>
      <c r="P44" s="31">
        <v>256</v>
      </c>
      <c r="Q44" s="33">
        <f t="shared" si="7"/>
        <v>32.05714285714286</v>
      </c>
      <c r="R44" s="31" t="s">
        <v>161</v>
      </c>
      <c r="S44" s="31"/>
      <c r="T44" s="31"/>
      <c r="U44" s="31"/>
    </row>
    <row r="45" spans="1:21" ht="13.5">
      <c r="A45" s="83" t="s">
        <v>96</v>
      </c>
      <c r="B45" s="84"/>
      <c r="C45" s="84"/>
      <c r="D45" s="31">
        <f>SUM(D7:D44)</f>
        <v>823933</v>
      </c>
      <c r="E45" s="31">
        <f>SUM(E7:E44)</f>
        <v>140377</v>
      </c>
      <c r="F45" s="33">
        <f t="shared" si="2"/>
        <v>17.03742901425237</v>
      </c>
      <c r="G45" s="31">
        <f>SUM(G7:G44)</f>
        <v>127370</v>
      </c>
      <c r="H45" s="31">
        <f>SUM(H7:H44)</f>
        <v>13007</v>
      </c>
      <c r="I45" s="31">
        <f>SUM(I7:I44)</f>
        <v>683556</v>
      </c>
      <c r="J45" s="33">
        <f t="shared" si="4"/>
        <v>82.96257098574763</v>
      </c>
      <c r="K45" s="31">
        <f>SUM(K7:K44)</f>
        <v>85349</v>
      </c>
      <c r="L45" s="33">
        <f t="shared" si="5"/>
        <v>10.358730624941591</v>
      </c>
      <c r="M45" s="31">
        <f>SUM(M7:M44)</f>
        <v>5612</v>
      </c>
      <c r="N45" s="33">
        <f t="shared" si="6"/>
        <v>0.6811233437670295</v>
      </c>
      <c r="O45" s="31">
        <f>SUM(O7:O44)</f>
        <v>592595</v>
      </c>
      <c r="P45" s="31">
        <f>SUM(P7:P44)</f>
        <v>179167</v>
      </c>
      <c r="Q45" s="33">
        <f t="shared" si="7"/>
        <v>71.922717017039</v>
      </c>
      <c r="R45" s="31">
        <f>COUNTIF(R7:R44,"○")</f>
        <v>37</v>
      </c>
      <c r="S45" s="31">
        <f>COUNTIF(S7:S44,"○")</f>
        <v>1</v>
      </c>
      <c r="T45" s="31">
        <f>COUNTIF(T7:T44,"○")</f>
        <v>0</v>
      </c>
      <c r="U45" s="31">
        <f>COUNTIF(U7:U44,"○")</f>
        <v>0</v>
      </c>
    </row>
  </sheetData>
  <mergeCells count="19">
    <mergeCell ref="A45:C45"/>
    <mergeCell ref="H4:H5"/>
    <mergeCell ref="J4:J5"/>
    <mergeCell ref="K4:K5"/>
    <mergeCell ref="L4:L5"/>
    <mergeCell ref="Q4:Q5"/>
    <mergeCell ref="R4:R6"/>
    <mergeCell ref="S4:S6"/>
    <mergeCell ref="O4:O5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9" t="s">
        <v>97</v>
      </c>
      <c r="B2" s="67" t="s">
        <v>16</v>
      </c>
      <c r="C2" s="70" t="s">
        <v>17</v>
      </c>
      <c r="D2" s="14" t="s">
        <v>98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5"/>
      <c r="B3" s="90"/>
      <c r="C3" s="58"/>
      <c r="D3" s="26" t="s">
        <v>99</v>
      </c>
      <c r="E3" s="88" t="s">
        <v>100</v>
      </c>
      <c r="F3" s="60"/>
      <c r="G3" s="56"/>
      <c r="H3" s="85" t="s">
        <v>101</v>
      </c>
      <c r="I3" s="86"/>
      <c r="J3" s="87"/>
      <c r="K3" s="88" t="s">
        <v>102</v>
      </c>
      <c r="L3" s="86"/>
      <c r="M3" s="87"/>
      <c r="N3" s="26" t="s">
        <v>99</v>
      </c>
      <c r="O3" s="17" t="s">
        <v>103</v>
      </c>
      <c r="P3" s="24"/>
      <c r="Q3" s="24"/>
      <c r="R3" s="24"/>
      <c r="S3" s="24"/>
      <c r="T3" s="25"/>
      <c r="U3" s="17" t="s">
        <v>104</v>
      </c>
      <c r="V3" s="24"/>
      <c r="W3" s="24"/>
      <c r="X3" s="24"/>
      <c r="Y3" s="24"/>
      <c r="Z3" s="25"/>
      <c r="AA3" s="17" t="s">
        <v>105</v>
      </c>
      <c r="AB3" s="24"/>
      <c r="AC3" s="25"/>
    </row>
    <row r="4" spans="1:29" s="30" customFormat="1" ht="22.5" customHeight="1">
      <c r="A4" s="65"/>
      <c r="B4" s="90"/>
      <c r="C4" s="58"/>
      <c r="D4" s="27"/>
      <c r="E4" s="26" t="s">
        <v>99</v>
      </c>
      <c r="F4" s="18" t="s">
        <v>19</v>
      </c>
      <c r="G4" s="18" t="s">
        <v>20</v>
      </c>
      <c r="H4" s="26" t="s">
        <v>99</v>
      </c>
      <c r="I4" s="18" t="s">
        <v>19</v>
      </c>
      <c r="J4" s="18" t="s">
        <v>20</v>
      </c>
      <c r="K4" s="26" t="s">
        <v>99</v>
      </c>
      <c r="L4" s="18" t="s">
        <v>19</v>
      </c>
      <c r="M4" s="18" t="s">
        <v>20</v>
      </c>
      <c r="N4" s="27"/>
      <c r="O4" s="26" t="s">
        <v>99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99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99</v>
      </c>
      <c r="AB4" s="18" t="s">
        <v>19</v>
      </c>
      <c r="AC4" s="18" t="s">
        <v>20</v>
      </c>
    </row>
    <row r="5" spans="1:29" s="30" customFormat="1" ht="22.5" customHeight="1">
      <c r="A5" s="65"/>
      <c r="B5" s="90"/>
      <c r="C5" s="5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6"/>
      <c r="B6" s="91"/>
      <c r="C6" s="59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32</v>
      </c>
      <c r="B7" s="54" t="s">
        <v>33</v>
      </c>
      <c r="C7" s="55" t="s">
        <v>34</v>
      </c>
      <c r="D7" s="31">
        <f aca="true" t="shared" si="0" ref="D7:D44">E7+H7+K7</f>
        <v>67681</v>
      </c>
      <c r="E7" s="31">
        <f aca="true" t="shared" si="1" ref="E7:E44">F7+G7</f>
        <v>0</v>
      </c>
      <c r="F7" s="31">
        <v>0</v>
      </c>
      <c r="G7" s="31">
        <v>0</v>
      </c>
      <c r="H7" s="31">
        <f aca="true" t="shared" si="2" ref="H7:H44">I7+J7</f>
        <v>0</v>
      </c>
      <c r="I7" s="31">
        <v>0</v>
      </c>
      <c r="J7" s="31">
        <v>0</v>
      </c>
      <c r="K7" s="31">
        <f aca="true" t="shared" si="3" ref="K7:K44">L7+M7</f>
        <v>67681</v>
      </c>
      <c r="L7" s="31">
        <v>5978</v>
      </c>
      <c r="M7" s="31">
        <v>61703</v>
      </c>
      <c r="N7" s="31">
        <f aca="true" t="shared" si="4" ref="N7:N44">O7+U7+AA7</f>
        <v>67697</v>
      </c>
      <c r="O7" s="31">
        <f aca="true" t="shared" si="5" ref="O7:O44">SUM(P7:T7)</f>
        <v>5978</v>
      </c>
      <c r="P7" s="31">
        <v>5978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44">SUM(V7:Z7)</f>
        <v>61703</v>
      </c>
      <c r="V7" s="31">
        <v>61703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44">AB7+AC7</f>
        <v>16</v>
      </c>
      <c r="AB7" s="31">
        <v>16</v>
      </c>
      <c r="AC7" s="31">
        <v>0</v>
      </c>
    </row>
    <row r="8" spans="1:29" ht="13.5">
      <c r="A8" s="54" t="s">
        <v>32</v>
      </c>
      <c r="B8" s="54" t="s">
        <v>35</v>
      </c>
      <c r="C8" s="55" t="s">
        <v>36</v>
      </c>
      <c r="D8" s="31">
        <f t="shared" si="0"/>
        <v>26268</v>
      </c>
      <c r="E8" s="31">
        <f t="shared" si="1"/>
        <v>6964</v>
      </c>
      <c r="F8" s="31">
        <v>4809</v>
      </c>
      <c r="G8" s="31">
        <v>2155</v>
      </c>
      <c r="H8" s="31">
        <f t="shared" si="2"/>
        <v>0</v>
      </c>
      <c r="I8" s="31">
        <v>0</v>
      </c>
      <c r="J8" s="31">
        <v>0</v>
      </c>
      <c r="K8" s="31">
        <f t="shared" si="3"/>
        <v>19304</v>
      </c>
      <c r="L8" s="31">
        <v>0</v>
      </c>
      <c r="M8" s="31">
        <v>19304</v>
      </c>
      <c r="N8" s="31">
        <f t="shared" si="4"/>
        <v>26268</v>
      </c>
      <c r="O8" s="31">
        <f t="shared" si="5"/>
        <v>4809</v>
      </c>
      <c r="P8" s="31">
        <v>4809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21459</v>
      </c>
      <c r="V8" s="31">
        <v>21459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32</v>
      </c>
      <c r="B9" s="54" t="s">
        <v>37</v>
      </c>
      <c r="C9" s="55" t="s">
        <v>38</v>
      </c>
      <c r="D9" s="31">
        <f t="shared" si="0"/>
        <v>16647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16647</v>
      </c>
      <c r="L9" s="31">
        <v>2592</v>
      </c>
      <c r="M9" s="31">
        <v>14055</v>
      </c>
      <c r="N9" s="31">
        <f t="shared" si="4"/>
        <v>16687</v>
      </c>
      <c r="O9" s="31">
        <f t="shared" si="5"/>
        <v>2592</v>
      </c>
      <c r="P9" s="31">
        <v>2592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14055</v>
      </c>
      <c r="V9" s="31">
        <v>14055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40</v>
      </c>
      <c r="AB9" s="31">
        <v>40</v>
      </c>
      <c r="AC9" s="31">
        <v>0</v>
      </c>
    </row>
    <row r="10" spans="1:29" ht="13.5">
      <c r="A10" s="54" t="s">
        <v>32</v>
      </c>
      <c r="B10" s="54" t="s">
        <v>39</v>
      </c>
      <c r="C10" s="55" t="s">
        <v>40</v>
      </c>
      <c r="D10" s="31">
        <f t="shared" si="0"/>
        <v>24497</v>
      </c>
      <c r="E10" s="31">
        <f t="shared" si="1"/>
        <v>0</v>
      </c>
      <c r="F10" s="31">
        <v>0</v>
      </c>
      <c r="G10" s="31">
        <v>0</v>
      </c>
      <c r="H10" s="31">
        <f t="shared" si="2"/>
        <v>24497</v>
      </c>
      <c r="I10" s="31">
        <v>4267</v>
      </c>
      <c r="J10" s="31">
        <v>20230</v>
      </c>
      <c r="K10" s="31">
        <f t="shared" si="3"/>
        <v>0</v>
      </c>
      <c r="L10" s="31">
        <v>0</v>
      </c>
      <c r="M10" s="31">
        <v>0</v>
      </c>
      <c r="N10" s="31">
        <f t="shared" si="4"/>
        <v>24737</v>
      </c>
      <c r="O10" s="31">
        <f t="shared" si="5"/>
        <v>4267</v>
      </c>
      <c r="P10" s="31">
        <v>4267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20230</v>
      </c>
      <c r="V10" s="31">
        <v>20230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240</v>
      </c>
      <c r="AB10" s="31">
        <v>240</v>
      </c>
      <c r="AC10" s="31">
        <v>0</v>
      </c>
    </row>
    <row r="11" spans="1:29" ht="13.5">
      <c r="A11" s="54" t="s">
        <v>32</v>
      </c>
      <c r="B11" s="54" t="s">
        <v>152</v>
      </c>
      <c r="C11" s="55" t="s">
        <v>153</v>
      </c>
      <c r="D11" s="31">
        <f t="shared" si="0"/>
        <v>13177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13177</v>
      </c>
      <c r="L11" s="31">
        <v>4480</v>
      </c>
      <c r="M11" s="31">
        <v>8697</v>
      </c>
      <c r="N11" s="31">
        <f t="shared" si="4"/>
        <v>13223</v>
      </c>
      <c r="O11" s="31">
        <f t="shared" si="5"/>
        <v>4480</v>
      </c>
      <c r="P11" s="31">
        <v>4480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8697</v>
      </c>
      <c r="V11" s="31">
        <v>8697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46</v>
      </c>
      <c r="AB11" s="31">
        <v>46</v>
      </c>
      <c r="AC11" s="31">
        <v>0</v>
      </c>
    </row>
    <row r="12" spans="1:29" ht="13.5">
      <c r="A12" s="54" t="s">
        <v>32</v>
      </c>
      <c r="B12" s="54" t="s">
        <v>154</v>
      </c>
      <c r="C12" s="55" t="s">
        <v>155</v>
      </c>
      <c r="D12" s="31">
        <f t="shared" si="0"/>
        <v>15213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15213</v>
      </c>
      <c r="L12" s="31">
        <v>8886</v>
      </c>
      <c r="M12" s="31">
        <v>6327</v>
      </c>
      <c r="N12" s="31">
        <f t="shared" si="4"/>
        <v>15541</v>
      </c>
      <c r="O12" s="31">
        <f t="shared" si="5"/>
        <v>8886</v>
      </c>
      <c r="P12" s="31">
        <v>8886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6327</v>
      </c>
      <c r="V12" s="31">
        <v>6327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328</v>
      </c>
      <c r="AB12" s="31">
        <v>328</v>
      </c>
      <c r="AC12" s="31">
        <v>0</v>
      </c>
    </row>
    <row r="13" spans="1:29" ht="13.5">
      <c r="A13" s="54" t="s">
        <v>32</v>
      </c>
      <c r="B13" s="54" t="s">
        <v>41</v>
      </c>
      <c r="C13" s="55" t="s">
        <v>42</v>
      </c>
      <c r="D13" s="31">
        <f t="shared" si="0"/>
        <v>1959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1959</v>
      </c>
      <c r="L13" s="31">
        <v>336</v>
      </c>
      <c r="M13" s="31">
        <v>1623</v>
      </c>
      <c r="N13" s="31">
        <f t="shared" si="4"/>
        <v>2046</v>
      </c>
      <c r="O13" s="31">
        <f t="shared" si="5"/>
        <v>336</v>
      </c>
      <c r="P13" s="31">
        <v>336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1623</v>
      </c>
      <c r="V13" s="31">
        <v>1623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87</v>
      </c>
      <c r="AB13" s="31">
        <v>87</v>
      </c>
      <c r="AC13" s="31">
        <v>0</v>
      </c>
    </row>
    <row r="14" spans="1:29" ht="13.5">
      <c r="A14" s="54" t="s">
        <v>32</v>
      </c>
      <c r="B14" s="54" t="s">
        <v>43</v>
      </c>
      <c r="C14" s="55" t="s">
        <v>44</v>
      </c>
      <c r="D14" s="31">
        <f t="shared" si="0"/>
        <v>736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736</v>
      </c>
      <c r="L14" s="31">
        <v>142</v>
      </c>
      <c r="M14" s="31">
        <v>594</v>
      </c>
      <c r="N14" s="31">
        <f t="shared" si="4"/>
        <v>814</v>
      </c>
      <c r="O14" s="31">
        <f t="shared" si="5"/>
        <v>142</v>
      </c>
      <c r="P14" s="31">
        <v>142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594</v>
      </c>
      <c r="V14" s="31">
        <v>594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78</v>
      </c>
      <c r="AB14" s="31">
        <v>78</v>
      </c>
      <c r="AC14" s="31">
        <v>0</v>
      </c>
    </row>
    <row r="15" spans="1:29" ht="13.5">
      <c r="A15" s="54" t="s">
        <v>32</v>
      </c>
      <c r="B15" s="54" t="s">
        <v>45</v>
      </c>
      <c r="C15" s="55" t="s">
        <v>46</v>
      </c>
      <c r="D15" s="31">
        <f t="shared" si="0"/>
        <v>739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739</v>
      </c>
      <c r="L15" s="31">
        <v>18</v>
      </c>
      <c r="M15" s="31">
        <v>721</v>
      </c>
      <c r="N15" s="31">
        <f t="shared" si="4"/>
        <v>780</v>
      </c>
      <c r="O15" s="31">
        <f t="shared" si="5"/>
        <v>18</v>
      </c>
      <c r="P15" s="31">
        <v>18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721</v>
      </c>
      <c r="V15" s="31">
        <v>721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41</v>
      </c>
      <c r="AB15" s="31">
        <v>41</v>
      </c>
      <c r="AC15" s="31">
        <v>0</v>
      </c>
    </row>
    <row r="16" spans="1:29" ht="13.5">
      <c r="A16" s="54" t="s">
        <v>32</v>
      </c>
      <c r="B16" s="54" t="s">
        <v>47</v>
      </c>
      <c r="C16" s="55" t="s">
        <v>48</v>
      </c>
      <c r="D16" s="31">
        <f t="shared" si="0"/>
        <v>10784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10784</v>
      </c>
      <c r="L16" s="31">
        <v>1933</v>
      </c>
      <c r="M16" s="31">
        <v>8851</v>
      </c>
      <c r="N16" s="31">
        <f t="shared" si="4"/>
        <v>10784</v>
      </c>
      <c r="O16" s="31">
        <f t="shared" si="5"/>
        <v>1933</v>
      </c>
      <c r="P16" s="31">
        <v>1933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8851</v>
      </c>
      <c r="V16" s="31">
        <v>8851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32</v>
      </c>
      <c r="B17" s="54" t="s">
        <v>49</v>
      </c>
      <c r="C17" s="55" t="s">
        <v>50</v>
      </c>
      <c r="D17" s="31">
        <f t="shared" si="0"/>
        <v>2800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2800</v>
      </c>
      <c r="L17" s="31">
        <v>952</v>
      </c>
      <c r="M17" s="31">
        <v>1848</v>
      </c>
      <c r="N17" s="31">
        <f t="shared" si="4"/>
        <v>2809</v>
      </c>
      <c r="O17" s="31">
        <f t="shared" si="5"/>
        <v>952</v>
      </c>
      <c r="P17" s="31">
        <v>952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1848</v>
      </c>
      <c r="V17" s="31">
        <v>1848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9</v>
      </c>
      <c r="AB17" s="31">
        <v>9</v>
      </c>
      <c r="AC17" s="31">
        <v>0</v>
      </c>
    </row>
    <row r="18" spans="1:29" ht="13.5">
      <c r="A18" s="54" t="s">
        <v>32</v>
      </c>
      <c r="B18" s="54" t="s">
        <v>51</v>
      </c>
      <c r="C18" s="55" t="s">
        <v>52</v>
      </c>
      <c r="D18" s="31">
        <f t="shared" si="0"/>
        <v>2391</v>
      </c>
      <c r="E18" s="31">
        <f t="shared" si="1"/>
        <v>0</v>
      </c>
      <c r="F18" s="31">
        <v>0</v>
      </c>
      <c r="G18" s="31">
        <v>0</v>
      </c>
      <c r="H18" s="31">
        <f t="shared" si="2"/>
        <v>2391</v>
      </c>
      <c r="I18" s="31">
        <v>464</v>
      </c>
      <c r="J18" s="31">
        <v>1927</v>
      </c>
      <c r="K18" s="31">
        <f t="shared" si="3"/>
        <v>0</v>
      </c>
      <c r="L18" s="31">
        <v>0</v>
      </c>
      <c r="M18" s="31">
        <v>0</v>
      </c>
      <c r="N18" s="31">
        <f t="shared" si="4"/>
        <v>2391</v>
      </c>
      <c r="O18" s="31">
        <f t="shared" si="5"/>
        <v>464</v>
      </c>
      <c r="P18" s="31">
        <v>464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1927</v>
      </c>
      <c r="V18" s="31">
        <v>1927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32</v>
      </c>
      <c r="B19" s="54" t="s">
        <v>53</v>
      </c>
      <c r="C19" s="55" t="s">
        <v>54</v>
      </c>
      <c r="D19" s="31">
        <f t="shared" si="0"/>
        <v>2925</v>
      </c>
      <c r="E19" s="31">
        <f t="shared" si="1"/>
        <v>0</v>
      </c>
      <c r="F19" s="31">
        <v>0</v>
      </c>
      <c r="G19" s="31">
        <v>0</v>
      </c>
      <c r="H19" s="31">
        <f t="shared" si="2"/>
        <v>2925</v>
      </c>
      <c r="I19" s="31">
        <v>513</v>
      </c>
      <c r="J19" s="31">
        <v>2412</v>
      </c>
      <c r="K19" s="31">
        <f t="shared" si="3"/>
        <v>0</v>
      </c>
      <c r="L19" s="31">
        <v>0</v>
      </c>
      <c r="M19" s="31">
        <v>0</v>
      </c>
      <c r="N19" s="31">
        <f t="shared" si="4"/>
        <v>2925</v>
      </c>
      <c r="O19" s="31">
        <f t="shared" si="5"/>
        <v>513</v>
      </c>
      <c r="P19" s="31">
        <v>513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2412</v>
      </c>
      <c r="V19" s="31">
        <v>2412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32</v>
      </c>
      <c r="B20" s="54" t="s">
        <v>156</v>
      </c>
      <c r="C20" s="55" t="s">
        <v>30</v>
      </c>
      <c r="D20" s="31">
        <f t="shared" si="0"/>
        <v>3740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3740</v>
      </c>
      <c r="L20" s="31">
        <v>738</v>
      </c>
      <c r="M20" s="31">
        <v>3002</v>
      </c>
      <c r="N20" s="31">
        <f t="shared" si="4"/>
        <v>5149</v>
      </c>
      <c r="O20" s="31">
        <f t="shared" si="5"/>
        <v>738</v>
      </c>
      <c r="P20" s="31">
        <v>738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3002</v>
      </c>
      <c r="V20" s="31">
        <v>3002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1409</v>
      </c>
      <c r="AB20" s="31">
        <v>1409</v>
      </c>
      <c r="AC20" s="31">
        <v>0</v>
      </c>
    </row>
    <row r="21" spans="1:29" ht="13.5">
      <c r="A21" s="54" t="s">
        <v>32</v>
      </c>
      <c r="B21" s="54" t="s">
        <v>55</v>
      </c>
      <c r="C21" s="55" t="s">
        <v>56</v>
      </c>
      <c r="D21" s="31">
        <f t="shared" si="0"/>
        <v>1669</v>
      </c>
      <c r="E21" s="31">
        <f t="shared" si="1"/>
        <v>1669</v>
      </c>
      <c r="F21" s="31">
        <v>1215</v>
      </c>
      <c r="G21" s="31">
        <v>454</v>
      </c>
      <c r="H21" s="31">
        <f t="shared" si="2"/>
        <v>0</v>
      </c>
      <c r="I21" s="31">
        <v>0</v>
      </c>
      <c r="J21" s="31">
        <v>0</v>
      </c>
      <c r="K21" s="31">
        <f t="shared" si="3"/>
        <v>0</v>
      </c>
      <c r="L21" s="31">
        <v>0</v>
      </c>
      <c r="M21" s="31">
        <v>0</v>
      </c>
      <c r="N21" s="31">
        <f t="shared" si="4"/>
        <v>1669</v>
      </c>
      <c r="O21" s="31">
        <f t="shared" si="5"/>
        <v>1215</v>
      </c>
      <c r="P21" s="31">
        <v>1215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454</v>
      </c>
      <c r="V21" s="31">
        <v>454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32</v>
      </c>
      <c r="B22" s="54" t="s">
        <v>57</v>
      </c>
      <c r="C22" s="55" t="s">
        <v>58</v>
      </c>
      <c r="D22" s="31">
        <f t="shared" si="0"/>
        <v>2066</v>
      </c>
      <c r="E22" s="31">
        <f t="shared" si="1"/>
        <v>2066</v>
      </c>
      <c r="F22" s="31">
        <v>989</v>
      </c>
      <c r="G22" s="31">
        <v>1077</v>
      </c>
      <c r="H22" s="31">
        <f t="shared" si="2"/>
        <v>0</v>
      </c>
      <c r="I22" s="31">
        <v>0</v>
      </c>
      <c r="J22" s="31">
        <v>0</v>
      </c>
      <c r="K22" s="31">
        <f t="shared" si="3"/>
        <v>0</v>
      </c>
      <c r="L22" s="31">
        <v>0</v>
      </c>
      <c r="M22" s="31">
        <v>0</v>
      </c>
      <c r="N22" s="31">
        <f t="shared" si="4"/>
        <v>2132</v>
      </c>
      <c r="O22" s="31">
        <f t="shared" si="5"/>
        <v>989</v>
      </c>
      <c r="P22" s="31">
        <v>989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1077</v>
      </c>
      <c r="V22" s="31">
        <v>1077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66</v>
      </c>
      <c r="AB22" s="31">
        <v>66</v>
      </c>
      <c r="AC22" s="31">
        <v>0</v>
      </c>
    </row>
    <row r="23" spans="1:29" ht="13.5">
      <c r="A23" s="54" t="s">
        <v>32</v>
      </c>
      <c r="B23" s="54" t="s">
        <v>59</v>
      </c>
      <c r="C23" s="55" t="s">
        <v>60</v>
      </c>
      <c r="D23" s="31">
        <f t="shared" si="0"/>
        <v>2511</v>
      </c>
      <c r="E23" s="31">
        <f t="shared" si="1"/>
        <v>2511</v>
      </c>
      <c r="F23" s="31">
        <v>1566</v>
      </c>
      <c r="G23" s="31">
        <v>945</v>
      </c>
      <c r="H23" s="31">
        <f t="shared" si="2"/>
        <v>0</v>
      </c>
      <c r="I23" s="31">
        <v>0</v>
      </c>
      <c r="J23" s="31">
        <v>0</v>
      </c>
      <c r="K23" s="31">
        <f t="shared" si="3"/>
        <v>0</v>
      </c>
      <c r="L23" s="31">
        <v>0</v>
      </c>
      <c r="M23" s="31">
        <v>0</v>
      </c>
      <c r="N23" s="31">
        <f t="shared" si="4"/>
        <v>2511</v>
      </c>
      <c r="O23" s="31">
        <f t="shared" si="5"/>
        <v>1566</v>
      </c>
      <c r="P23" s="31">
        <v>1566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945</v>
      </c>
      <c r="V23" s="31">
        <v>945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32</v>
      </c>
      <c r="B24" s="54" t="s">
        <v>61</v>
      </c>
      <c r="C24" s="55" t="s">
        <v>62</v>
      </c>
      <c r="D24" s="31">
        <f t="shared" si="0"/>
        <v>2425</v>
      </c>
      <c r="E24" s="31">
        <f t="shared" si="1"/>
        <v>2395</v>
      </c>
      <c r="F24" s="31">
        <v>904</v>
      </c>
      <c r="G24" s="31">
        <v>1491</v>
      </c>
      <c r="H24" s="31">
        <f t="shared" si="2"/>
        <v>30</v>
      </c>
      <c r="I24" s="31">
        <v>0</v>
      </c>
      <c r="J24" s="31">
        <v>30</v>
      </c>
      <c r="K24" s="31">
        <f t="shared" si="3"/>
        <v>0</v>
      </c>
      <c r="L24" s="31">
        <v>0</v>
      </c>
      <c r="M24" s="31">
        <v>0</v>
      </c>
      <c r="N24" s="31">
        <f t="shared" si="4"/>
        <v>2449</v>
      </c>
      <c r="O24" s="31">
        <f t="shared" si="5"/>
        <v>904</v>
      </c>
      <c r="P24" s="31">
        <v>904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1521</v>
      </c>
      <c r="V24" s="31">
        <v>984</v>
      </c>
      <c r="W24" s="31">
        <v>537</v>
      </c>
      <c r="X24" s="31">
        <v>0</v>
      </c>
      <c r="Y24" s="31">
        <v>0</v>
      </c>
      <c r="Z24" s="31">
        <v>0</v>
      </c>
      <c r="AA24" s="31">
        <f t="shared" si="7"/>
        <v>24</v>
      </c>
      <c r="AB24" s="31">
        <v>24</v>
      </c>
      <c r="AC24" s="31">
        <v>0</v>
      </c>
    </row>
    <row r="25" spans="1:29" ht="13.5">
      <c r="A25" s="54" t="s">
        <v>32</v>
      </c>
      <c r="B25" s="54" t="s">
        <v>63</v>
      </c>
      <c r="C25" s="55" t="s">
        <v>64</v>
      </c>
      <c r="D25" s="31">
        <f t="shared" si="0"/>
        <v>1206</v>
      </c>
      <c r="E25" s="31">
        <f t="shared" si="1"/>
        <v>1206</v>
      </c>
      <c r="F25" s="31">
        <v>790</v>
      </c>
      <c r="G25" s="31">
        <v>416</v>
      </c>
      <c r="H25" s="31">
        <f t="shared" si="2"/>
        <v>0</v>
      </c>
      <c r="I25" s="31">
        <v>0</v>
      </c>
      <c r="J25" s="31">
        <v>0</v>
      </c>
      <c r="K25" s="31">
        <f t="shared" si="3"/>
        <v>0</v>
      </c>
      <c r="L25" s="31">
        <v>0</v>
      </c>
      <c r="M25" s="31">
        <v>0</v>
      </c>
      <c r="N25" s="31">
        <f t="shared" si="4"/>
        <v>1206</v>
      </c>
      <c r="O25" s="31">
        <f t="shared" si="5"/>
        <v>790</v>
      </c>
      <c r="P25" s="31">
        <v>790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416</v>
      </c>
      <c r="V25" s="31">
        <v>416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32</v>
      </c>
      <c r="B26" s="54" t="s">
        <v>65</v>
      </c>
      <c r="C26" s="55" t="s">
        <v>66</v>
      </c>
      <c r="D26" s="31">
        <f t="shared" si="0"/>
        <v>1335</v>
      </c>
      <c r="E26" s="31">
        <f t="shared" si="1"/>
        <v>1335</v>
      </c>
      <c r="F26" s="31">
        <v>512</v>
      </c>
      <c r="G26" s="31">
        <v>823</v>
      </c>
      <c r="H26" s="31">
        <f t="shared" si="2"/>
        <v>0</v>
      </c>
      <c r="I26" s="31">
        <v>0</v>
      </c>
      <c r="J26" s="31">
        <v>0</v>
      </c>
      <c r="K26" s="31">
        <f t="shared" si="3"/>
        <v>0</v>
      </c>
      <c r="L26" s="31">
        <v>0</v>
      </c>
      <c r="M26" s="31">
        <v>0</v>
      </c>
      <c r="N26" s="31">
        <f t="shared" si="4"/>
        <v>1335</v>
      </c>
      <c r="O26" s="31">
        <f t="shared" si="5"/>
        <v>512</v>
      </c>
      <c r="P26" s="31">
        <v>512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823</v>
      </c>
      <c r="V26" s="31">
        <v>823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32</v>
      </c>
      <c r="B27" s="54" t="s">
        <v>67</v>
      </c>
      <c r="C27" s="55" t="s">
        <v>68</v>
      </c>
      <c r="D27" s="31">
        <f t="shared" si="0"/>
        <v>6070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6070</v>
      </c>
      <c r="L27" s="31">
        <v>574</v>
      </c>
      <c r="M27" s="31">
        <v>5496</v>
      </c>
      <c r="N27" s="31">
        <f t="shared" si="4"/>
        <v>6070</v>
      </c>
      <c r="O27" s="31">
        <f t="shared" si="5"/>
        <v>574</v>
      </c>
      <c r="P27" s="31">
        <v>574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5496</v>
      </c>
      <c r="V27" s="31">
        <v>5496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32</v>
      </c>
      <c r="B28" s="54" t="s">
        <v>69</v>
      </c>
      <c r="C28" s="55" t="s">
        <v>70</v>
      </c>
      <c r="D28" s="31">
        <f t="shared" si="0"/>
        <v>8661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8661</v>
      </c>
      <c r="L28" s="31">
        <v>715</v>
      </c>
      <c r="M28" s="31">
        <v>7946</v>
      </c>
      <c r="N28" s="31">
        <f t="shared" si="4"/>
        <v>8661</v>
      </c>
      <c r="O28" s="31">
        <f t="shared" si="5"/>
        <v>715</v>
      </c>
      <c r="P28" s="31">
        <v>715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7946</v>
      </c>
      <c r="V28" s="31">
        <v>7946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32</v>
      </c>
      <c r="B29" s="54" t="s">
        <v>71</v>
      </c>
      <c r="C29" s="55" t="s">
        <v>72</v>
      </c>
      <c r="D29" s="31">
        <f t="shared" si="0"/>
        <v>8776</v>
      </c>
      <c r="E29" s="31">
        <f t="shared" si="1"/>
        <v>8776</v>
      </c>
      <c r="F29" s="31">
        <v>943</v>
      </c>
      <c r="G29" s="31">
        <v>7833</v>
      </c>
      <c r="H29" s="31">
        <f t="shared" si="2"/>
        <v>0</v>
      </c>
      <c r="I29" s="31">
        <v>0</v>
      </c>
      <c r="J29" s="31">
        <v>0</v>
      </c>
      <c r="K29" s="31">
        <f t="shared" si="3"/>
        <v>0</v>
      </c>
      <c r="L29" s="31">
        <v>0</v>
      </c>
      <c r="M29" s="31">
        <v>0</v>
      </c>
      <c r="N29" s="31">
        <f t="shared" si="4"/>
        <v>8776</v>
      </c>
      <c r="O29" s="31">
        <f t="shared" si="5"/>
        <v>943</v>
      </c>
      <c r="P29" s="31">
        <v>943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7833</v>
      </c>
      <c r="V29" s="31">
        <v>7833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32</v>
      </c>
      <c r="B30" s="54" t="s">
        <v>73</v>
      </c>
      <c r="C30" s="55" t="s">
        <v>74</v>
      </c>
      <c r="D30" s="31">
        <f t="shared" si="0"/>
        <v>7205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7205</v>
      </c>
      <c r="L30" s="31">
        <v>905</v>
      </c>
      <c r="M30" s="31">
        <v>6300</v>
      </c>
      <c r="N30" s="31">
        <f t="shared" si="4"/>
        <v>7205</v>
      </c>
      <c r="O30" s="31">
        <f t="shared" si="5"/>
        <v>905</v>
      </c>
      <c r="P30" s="31">
        <v>905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6300</v>
      </c>
      <c r="V30" s="31">
        <v>6300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32</v>
      </c>
      <c r="B31" s="54" t="s">
        <v>75</v>
      </c>
      <c r="C31" s="55" t="s">
        <v>76</v>
      </c>
      <c r="D31" s="31">
        <f t="shared" si="0"/>
        <v>5190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5190</v>
      </c>
      <c r="L31" s="31">
        <v>805</v>
      </c>
      <c r="M31" s="31">
        <v>4385</v>
      </c>
      <c r="N31" s="31">
        <f t="shared" si="4"/>
        <v>5239</v>
      </c>
      <c r="O31" s="31">
        <f t="shared" si="5"/>
        <v>805</v>
      </c>
      <c r="P31" s="31">
        <v>0</v>
      </c>
      <c r="Q31" s="31">
        <v>0</v>
      </c>
      <c r="R31" s="31">
        <v>805</v>
      </c>
      <c r="S31" s="31">
        <v>0</v>
      </c>
      <c r="T31" s="31">
        <v>0</v>
      </c>
      <c r="U31" s="31">
        <f t="shared" si="6"/>
        <v>4385</v>
      </c>
      <c r="V31" s="31">
        <v>0</v>
      </c>
      <c r="W31" s="31">
        <v>0</v>
      </c>
      <c r="X31" s="31">
        <v>4385</v>
      </c>
      <c r="Y31" s="31">
        <v>0</v>
      </c>
      <c r="Z31" s="31">
        <v>0</v>
      </c>
      <c r="AA31" s="31">
        <f t="shared" si="7"/>
        <v>49</v>
      </c>
      <c r="AB31" s="31">
        <v>49</v>
      </c>
      <c r="AC31" s="31">
        <v>0</v>
      </c>
    </row>
    <row r="32" spans="1:29" ht="13.5">
      <c r="A32" s="54" t="s">
        <v>32</v>
      </c>
      <c r="B32" s="54" t="s">
        <v>77</v>
      </c>
      <c r="C32" s="55" t="s">
        <v>29</v>
      </c>
      <c r="D32" s="31">
        <f t="shared" si="0"/>
        <v>3214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3214</v>
      </c>
      <c r="L32" s="31">
        <v>1093</v>
      </c>
      <c r="M32" s="31">
        <v>2121</v>
      </c>
      <c r="N32" s="31">
        <f t="shared" si="4"/>
        <v>3225</v>
      </c>
      <c r="O32" s="31">
        <f t="shared" si="5"/>
        <v>1093</v>
      </c>
      <c r="P32" s="31">
        <v>1093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2121</v>
      </c>
      <c r="V32" s="31">
        <v>2121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11</v>
      </c>
      <c r="AB32" s="31">
        <v>11</v>
      </c>
      <c r="AC32" s="31">
        <v>0</v>
      </c>
    </row>
    <row r="33" spans="1:29" ht="13.5">
      <c r="A33" s="54" t="s">
        <v>32</v>
      </c>
      <c r="B33" s="54" t="s">
        <v>78</v>
      </c>
      <c r="C33" s="55" t="s">
        <v>79</v>
      </c>
      <c r="D33" s="31">
        <f t="shared" si="0"/>
        <v>3183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3183</v>
      </c>
      <c r="L33" s="31">
        <v>1082</v>
      </c>
      <c r="M33" s="31">
        <v>2101</v>
      </c>
      <c r="N33" s="31">
        <f t="shared" si="4"/>
        <v>3193</v>
      </c>
      <c r="O33" s="31">
        <f t="shared" si="5"/>
        <v>1082</v>
      </c>
      <c r="P33" s="31">
        <v>1082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2101</v>
      </c>
      <c r="V33" s="31">
        <v>2101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10</v>
      </c>
      <c r="AB33" s="31">
        <v>10</v>
      </c>
      <c r="AC33" s="31">
        <v>0</v>
      </c>
    </row>
    <row r="34" spans="1:29" ht="13.5">
      <c r="A34" s="54" t="s">
        <v>32</v>
      </c>
      <c r="B34" s="54" t="s">
        <v>80</v>
      </c>
      <c r="C34" s="55" t="s">
        <v>81</v>
      </c>
      <c r="D34" s="31">
        <f t="shared" si="0"/>
        <v>4361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4361</v>
      </c>
      <c r="L34" s="31">
        <v>1483</v>
      </c>
      <c r="M34" s="31">
        <v>2878</v>
      </c>
      <c r="N34" s="31">
        <f t="shared" si="4"/>
        <v>4376</v>
      </c>
      <c r="O34" s="31">
        <f t="shared" si="5"/>
        <v>1483</v>
      </c>
      <c r="P34" s="31">
        <v>1483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2878</v>
      </c>
      <c r="V34" s="31">
        <v>2878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15</v>
      </c>
      <c r="AB34" s="31">
        <v>15</v>
      </c>
      <c r="AC34" s="31">
        <v>0</v>
      </c>
    </row>
    <row r="35" spans="1:29" ht="13.5">
      <c r="A35" s="54" t="s">
        <v>32</v>
      </c>
      <c r="B35" s="54" t="s">
        <v>82</v>
      </c>
      <c r="C35" s="55" t="s">
        <v>83</v>
      </c>
      <c r="D35" s="31">
        <f t="shared" si="0"/>
        <v>5092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5092</v>
      </c>
      <c r="L35" s="31">
        <v>1731</v>
      </c>
      <c r="M35" s="31">
        <v>3361</v>
      </c>
      <c r="N35" s="31">
        <f t="shared" si="4"/>
        <v>5109</v>
      </c>
      <c r="O35" s="31">
        <f t="shared" si="5"/>
        <v>1731</v>
      </c>
      <c r="P35" s="31">
        <v>1731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3361</v>
      </c>
      <c r="V35" s="31">
        <v>3361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17</v>
      </c>
      <c r="AB35" s="31">
        <v>17</v>
      </c>
      <c r="AC35" s="31">
        <v>0</v>
      </c>
    </row>
    <row r="36" spans="1:29" ht="13.5">
      <c r="A36" s="54" t="s">
        <v>32</v>
      </c>
      <c r="B36" s="54" t="s">
        <v>157</v>
      </c>
      <c r="C36" s="55" t="s">
        <v>158</v>
      </c>
      <c r="D36" s="31">
        <f t="shared" si="0"/>
        <v>3533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3533</v>
      </c>
      <c r="L36" s="31">
        <v>2128</v>
      </c>
      <c r="M36" s="31">
        <v>1405</v>
      </c>
      <c r="N36" s="31">
        <f t="shared" si="4"/>
        <v>3937</v>
      </c>
      <c r="O36" s="31">
        <f t="shared" si="5"/>
        <v>2128</v>
      </c>
      <c r="P36" s="31">
        <v>2128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1405</v>
      </c>
      <c r="V36" s="31">
        <v>1405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404</v>
      </c>
      <c r="AB36" s="31">
        <v>404</v>
      </c>
      <c r="AC36" s="31">
        <v>0</v>
      </c>
    </row>
    <row r="37" spans="1:29" ht="13.5">
      <c r="A37" s="54" t="s">
        <v>32</v>
      </c>
      <c r="B37" s="54" t="s">
        <v>84</v>
      </c>
      <c r="C37" s="55" t="s">
        <v>85</v>
      </c>
      <c r="D37" s="31">
        <f t="shared" si="0"/>
        <v>2055</v>
      </c>
      <c r="E37" s="31">
        <f t="shared" si="1"/>
        <v>91</v>
      </c>
      <c r="F37" s="31">
        <v>12</v>
      </c>
      <c r="G37" s="31">
        <v>79</v>
      </c>
      <c r="H37" s="31">
        <f t="shared" si="2"/>
        <v>0</v>
      </c>
      <c r="I37" s="31">
        <v>0</v>
      </c>
      <c r="J37" s="31">
        <v>0</v>
      </c>
      <c r="K37" s="31">
        <f t="shared" si="3"/>
        <v>1964</v>
      </c>
      <c r="L37" s="31">
        <v>1010</v>
      </c>
      <c r="M37" s="31">
        <v>954</v>
      </c>
      <c r="N37" s="31">
        <f t="shared" si="4"/>
        <v>2316</v>
      </c>
      <c r="O37" s="31">
        <f t="shared" si="5"/>
        <v>1022</v>
      </c>
      <c r="P37" s="31">
        <v>1022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1033</v>
      </c>
      <c r="V37" s="31">
        <v>1033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261</v>
      </c>
      <c r="AB37" s="31">
        <v>261</v>
      </c>
      <c r="AC37" s="31">
        <v>0</v>
      </c>
    </row>
    <row r="38" spans="1:29" ht="13.5">
      <c r="A38" s="54" t="s">
        <v>32</v>
      </c>
      <c r="B38" s="54" t="s">
        <v>86</v>
      </c>
      <c r="C38" s="55" t="s">
        <v>27</v>
      </c>
      <c r="D38" s="31">
        <f t="shared" si="0"/>
        <v>3320</v>
      </c>
      <c r="E38" s="31">
        <f t="shared" si="1"/>
        <v>213</v>
      </c>
      <c r="F38" s="31">
        <v>58</v>
      </c>
      <c r="G38" s="31">
        <v>155</v>
      </c>
      <c r="H38" s="31">
        <f t="shared" si="2"/>
        <v>0</v>
      </c>
      <c r="I38" s="31">
        <v>0</v>
      </c>
      <c r="J38" s="31">
        <v>0</v>
      </c>
      <c r="K38" s="31">
        <f t="shared" si="3"/>
        <v>3107</v>
      </c>
      <c r="L38" s="31">
        <v>1674</v>
      </c>
      <c r="M38" s="31">
        <v>1433</v>
      </c>
      <c r="N38" s="31">
        <f t="shared" si="4"/>
        <v>3481</v>
      </c>
      <c r="O38" s="31">
        <f t="shared" si="5"/>
        <v>1732</v>
      </c>
      <c r="P38" s="31">
        <v>1732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1588</v>
      </c>
      <c r="V38" s="31">
        <v>1588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161</v>
      </c>
      <c r="AB38" s="31">
        <v>161</v>
      </c>
      <c r="AC38" s="31">
        <v>0</v>
      </c>
    </row>
    <row r="39" spans="1:29" ht="13.5">
      <c r="A39" s="54" t="s">
        <v>32</v>
      </c>
      <c r="B39" s="54" t="s">
        <v>87</v>
      </c>
      <c r="C39" s="55" t="s">
        <v>159</v>
      </c>
      <c r="D39" s="31">
        <f t="shared" si="0"/>
        <v>7837</v>
      </c>
      <c r="E39" s="31">
        <f t="shared" si="1"/>
        <v>602</v>
      </c>
      <c r="F39" s="31">
        <v>373</v>
      </c>
      <c r="G39" s="31">
        <v>229</v>
      </c>
      <c r="H39" s="31">
        <f t="shared" si="2"/>
        <v>0</v>
      </c>
      <c r="I39" s="31">
        <v>0</v>
      </c>
      <c r="J39" s="31">
        <v>0</v>
      </c>
      <c r="K39" s="31">
        <f t="shared" si="3"/>
        <v>7235</v>
      </c>
      <c r="L39" s="31">
        <v>4270</v>
      </c>
      <c r="M39" s="31">
        <v>2965</v>
      </c>
      <c r="N39" s="31">
        <f t="shared" si="4"/>
        <v>7911</v>
      </c>
      <c r="O39" s="31">
        <f t="shared" si="5"/>
        <v>4643</v>
      </c>
      <c r="P39" s="31">
        <v>4643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3194</v>
      </c>
      <c r="V39" s="31">
        <v>3194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74</v>
      </c>
      <c r="AB39" s="31">
        <v>74</v>
      </c>
      <c r="AC39" s="31">
        <v>0</v>
      </c>
    </row>
    <row r="40" spans="1:29" ht="13.5">
      <c r="A40" s="54" t="s">
        <v>32</v>
      </c>
      <c r="B40" s="54" t="s">
        <v>88</v>
      </c>
      <c r="C40" s="55" t="s">
        <v>28</v>
      </c>
      <c r="D40" s="31">
        <f t="shared" si="0"/>
        <v>1949</v>
      </c>
      <c r="E40" s="31">
        <f t="shared" si="1"/>
        <v>1013</v>
      </c>
      <c r="F40" s="31">
        <v>315</v>
      </c>
      <c r="G40" s="31">
        <v>698</v>
      </c>
      <c r="H40" s="31">
        <f t="shared" si="2"/>
        <v>0</v>
      </c>
      <c r="I40" s="31">
        <v>0</v>
      </c>
      <c r="J40" s="31">
        <v>0</v>
      </c>
      <c r="K40" s="31">
        <f t="shared" si="3"/>
        <v>936</v>
      </c>
      <c r="L40" s="31">
        <v>384</v>
      </c>
      <c r="M40" s="31">
        <v>552</v>
      </c>
      <c r="N40" s="31">
        <f t="shared" si="4"/>
        <v>3991</v>
      </c>
      <c r="O40" s="31">
        <f t="shared" si="5"/>
        <v>699</v>
      </c>
      <c r="P40" s="31">
        <v>699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1250</v>
      </c>
      <c r="V40" s="31">
        <v>1250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2042</v>
      </c>
      <c r="AB40" s="31">
        <v>2042</v>
      </c>
      <c r="AC40" s="31">
        <v>0</v>
      </c>
    </row>
    <row r="41" spans="1:29" ht="13.5">
      <c r="A41" s="54" t="s">
        <v>32</v>
      </c>
      <c r="B41" s="54" t="s">
        <v>89</v>
      </c>
      <c r="C41" s="55" t="s">
        <v>160</v>
      </c>
      <c r="D41" s="31">
        <f t="shared" si="0"/>
        <v>2691</v>
      </c>
      <c r="E41" s="31">
        <f t="shared" si="1"/>
        <v>1729</v>
      </c>
      <c r="F41" s="31">
        <v>710</v>
      </c>
      <c r="G41" s="31">
        <v>1019</v>
      </c>
      <c r="H41" s="31">
        <f t="shared" si="2"/>
        <v>0</v>
      </c>
      <c r="I41" s="31">
        <v>0</v>
      </c>
      <c r="J41" s="31">
        <v>0</v>
      </c>
      <c r="K41" s="31">
        <f t="shared" si="3"/>
        <v>962</v>
      </c>
      <c r="L41" s="31">
        <v>730</v>
      </c>
      <c r="M41" s="31">
        <v>232</v>
      </c>
      <c r="N41" s="31">
        <f t="shared" si="4"/>
        <v>3036</v>
      </c>
      <c r="O41" s="31">
        <f t="shared" si="5"/>
        <v>1440</v>
      </c>
      <c r="P41" s="31">
        <v>1440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1251</v>
      </c>
      <c r="V41" s="31">
        <v>1251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345</v>
      </c>
      <c r="AB41" s="31">
        <v>345</v>
      </c>
      <c r="AC41" s="31">
        <v>0</v>
      </c>
    </row>
    <row r="42" spans="1:29" ht="13.5">
      <c r="A42" s="54" t="s">
        <v>32</v>
      </c>
      <c r="B42" s="54" t="s">
        <v>90</v>
      </c>
      <c r="C42" s="55" t="s">
        <v>91</v>
      </c>
      <c r="D42" s="31">
        <f t="shared" si="0"/>
        <v>4758</v>
      </c>
      <c r="E42" s="31">
        <f t="shared" si="1"/>
        <v>132</v>
      </c>
      <c r="F42" s="31">
        <v>12</v>
      </c>
      <c r="G42" s="31">
        <v>120</v>
      </c>
      <c r="H42" s="31">
        <f t="shared" si="2"/>
        <v>0</v>
      </c>
      <c r="I42" s="31">
        <v>0</v>
      </c>
      <c r="J42" s="31">
        <v>0</v>
      </c>
      <c r="K42" s="31">
        <f t="shared" si="3"/>
        <v>4626</v>
      </c>
      <c r="L42" s="31">
        <v>2337</v>
      </c>
      <c r="M42" s="31">
        <v>2289</v>
      </c>
      <c r="N42" s="31">
        <f t="shared" si="4"/>
        <v>4811</v>
      </c>
      <c r="O42" s="31">
        <f t="shared" si="5"/>
        <v>2349</v>
      </c>
      <c r="P42" s="31">
        <v>2349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2409</v>
      </c>
      <c r="V42" s="31">
        <v>2409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53</v>
      </c>
      <c r="AB42" s="31">
        <v>53</v>
      </c>
      <c r="AC42" s="31">
        <v>0</v>
      </c>
    </row>
    <row r="43" spans="1:29" ht="13.5">
      <c r="A43" s="54" t="s">
        <v>32</v>
      </c>
      <c r="B43" s="54" t="s">
        <v>92</v>
      </c>
      <c r="C43" s="55" t="s">
        <v>93</v>
      </c>
      <c r="D43" s="31">
        <f t="shared" si="0"/>
        <v>280</v>
      </c>
      <c r="E43" s="31">
        <f t="shared" si="1"/>
        <v>215</v>
      </c>
      <c r="F43" s="31">
        <v>99</v>
      </c>
      <c r="G43" s="31">
        <v>116</v>
      </c>
      <c r="H43" s="31">
        <f t="shared" si="2"/>
        <v>0</v>
      </c>
      <c r="I43" s="31">
        <v>0</v>
      </c>
      <c r="J43" s="31">
        <v>0</v>
      </c>
      <c r="K43" s="31">
        <f t="shared" si="3"/>
        <v>65</v>
      </c>
      <c r="L43" s="31">
        <v>0</v>
      </c>
      <c r="M43" s="31">
        <v>65</v>
      </c>
      <c r="N43" s="31">
        <f t="shared" si="4"/>
        <v>498</v>
      </c>
      <c r="O43" s="31">
        <f t="shared" si="5"/>
        <v>99</v>
      </c>
      <c r="P43" s="31">
        <v>99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181</v>
      </c>
      <c r="V43" s="31">
        <v>181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218</v>
      </c>
      <c r="AB43" s="31">
        <v>218</v>
      </c>
      <c r="AC43" s="31">
        <v>0</v>
      </c>
    </row>
    <row r="44" spans="1:29" ht="13.5">
      <c r="A44" s="54" t="s">
        <v>32</v>
      </c>
      <c r="B44" s="54" t="s">
        <v>94</v>
      </c>
      <c r="C44" s="55" t="s">
        <v>95</v>
      </c>
      <c r="D44" s="31">
        <f t="shared" si="0"/>
        <v>550</v>
      </c>
      <c r="E44" s="31">
        <f t="shared" si="1"/>
        <v>443</v>
      </c>
      <c r="F44" s="31">
        <v>102</v>
      </c>
      <c r="G44" s="31">
        <v>341</v>
      </c>
      <c r="H44" s="31">
        <f t="shared" si="2"/>
        <v>0</v>
      </c>
      <c r="I44" s="31">
        <v>0</v>
      </c>
      <c r="J44" s="31">
        <v>0</v>
      </c>
      <c r="K44" s="31">
        <f t="shared" si="3"/>
        <v>107</v>
      </c>
      <c r="L44" s="31">
        <v>8</v>
      </c>
      <c r="M44" s="31">
        <v>99</v>
      </c>
      <c r="N44" s="31">
        <f t="shared" si="4"/>
        <v>778</v>
      </c>
      <c r="O44" s="31">
        <f t="shared" si="5"/>
        <v>110</v>
      </c>
      <c r="P44" s="31">
        <v>110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440</v>
      </c>
      <c r="V44" s="31">
        <v>440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228</v>
      </c>
      <c r="AB44" s="31">
        <v>228</v>
      </c>
      <c r="AC44" s="31">
        <v>0</v>
      </c>
    </row>
    <row r="45" spans="1:29" ht="13.5">
      <c r="A45" s="83" t="s">
        <v>96</v>
      </c>
      <c r="B45" s="84"/>
      <c r="C45" s="84"/>
      <c r="D45" s="31">
        <f aca="true" t="shared" si="8" ref="D45:AC45">SUM(D7:D44)</f>
        <v>279494</v>
      </c>
      <c r="E45" s="31">
        <f t="shared" si="8"/>
        <v>31360</v>
      </c>
      <c r="F45" s="31">
        <f t="shared" si="8"/>
        <v>13409</v>
      </c>
      <c r="G45" s="31">
        <f t="shared" si="8"/>
        <v>17951</v>
      </c>
      <c r="H45" s="31">
        <f t="shared" si="8"/>
        <v>29843</v>
      </c>
      <c r="I45" s="31">
        <f t="shared" si="8"/>
        <v>5244</v>
      </c>
      <c r="J45" s="31">
        <f t="shared" si="8"/>
        <v>24599</v>
      </c>
      <c r="K45" s="31">
        <f t="shared" si="8"/>
        <v>218291</v>
      </c>
      <c r="L45" s="31">
        <f t="shared" si="8"/>
        <v>46984</v>
      </c>
      <c r="M45" s="31">
        <f t="shared" si="8"/>
        <v>171307</v>
      </c>
      <c r="N45" s="31">
        <f t="shared" si="8"/>
        <v>285766</v>
      </c>
      <c r="O45" s="31">
        <f t="shared" si="8"/>
        <v>65637</v>
      </c>
      <c r="P45" s="31">
        <f t="shared" si="8"/>
        <v>64832</v>
      </c>
      <c r="Q45" s="31">
        <f t="shared" si="8"/>
        <v>0</v>
      </c>
      <c r="R45" s="31">
        <f t="shared" si="8"/>
        <v>805</v>
      </c>
      <c r="S45" s="31">
        <f t="shared" si="8"/>
        <v>0</v>
      </c>
      <c r="T45" s="31">
        <f t="shared" si="8"/>
        <v>0</v>
      </c>
      <c r="U45" s="31">
        <f t="shared" si="8"/>
        <v>213857</v>
      </c>
      <c r="V45" s="31">
        <f t="shared" si="8"/>
        <v>208935</v>
      </c>
      <c r="W45" s="31">
        <f t="shared" si="8"/>
        <v>537</v>
      </c>
      <c r="X45" s="31">
        <f t="shared" si="8"/>
        <v>4385</v>
      </c>
      <c r="Y45" s="31">
        <f t="shared" si="8"/>
        <v>0</v>
      </c>
      <c r="Z45" s="31">
        <f t="shared" si="8"/>
        <v>0</v>
      </c>
      <c r="AA45" s="31">
        <f t="shared" si="8"/>
        <v>6272</v>
      </c>
      <c r="AB45" s="31">
        <f t="shared" si="8"/>
        <v>6272</v>
      </c>
      <c r="AC45" s="31">
        <f t="shared" si="8"/>
        <v>0</v>
      </c>
    </row>
  </sheetData>
  <mergeCells count="7">
    <mergeCell ref="A45:C4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92" t="s">
        <v>31</v>
      </c>
      <c r="B1" s="93"/>
      <c r="C1" s="34" t="s">
        <v>117</v>
      </c>
    </row>
    <row r="2" ht="18" customHeight="1">
      <c r="J2" s="37" t="s">
        <v>118</v>
      </c>
    </row>
    <row r="3" spans="6:11" s="38" customFormat="1" ht="19.5" customHeight="1">
      <c r="F3" s="57" t="s">
        <v>119</v>
      </c>
      <c r="G3" s="57"/>
      <c r="H3" s="39" t="s">
        <v>120</v>
      </c>
      <c r="I3" s="39" t="s">
        <v>121</v>
      </c>
      <c r="J3" s="39" t="s">
        <v>110</v>
      </c>
      <c r="K3" s="39" t="s">
        <v>122</v>
      </c>
    </row>
    <row r="4" spans="2:11" s="38" customFormat="1" ht="19.5" customHeight="1">
      <c r="B4" s="94" t="s">
        <v>123</v>
      </c>
      <c r="C4" s="40" t="s">
        <v>124</v>
      </c>
      <c r="D4" s="41">
        <f>SUMIF('水洗化人口等'!$A$7:$C$45,$A$1,'水洗化人口等'!$G$7:$G$45)</f>
        <v>127370</v>
      </c>
      <c r="F4" s="102" t="s">
        <v>125</v>
      </c>
      <c r="G4" s="40" t="s">
        <v>126</v>
      </c>
      <c r="H4" s="41">
        <f>SUMIF('し尿処理の状況'!$A$7:$C$45,$A$1,'し尿処理の状況'!$P$7:$P$45)</f>
        <v>64832</v>
      </c>
      <c r="I4" s="41">
        <f>SUMIF('し尿処理の状況'!$A$7:$C$45,$A$1,'し尿処理の状況'!$V$7:$V$45)</f>
        <v>208935</v>
      </c>
      <c r="J4" s="41">
        <f aca="true" t="shared" si="0" ref="J4:J11">H4+I4</f>
        <v>273767</v>
      </c>
      <c r="K4" s="42">
        <f aca="true" t="shared" si="1" ref="K4:K9">J4/$J$9</f>
        <v>0.9795093991284249</v>
      </c>
    </row>
    <row r="5" spans="2:11" s="38" customFormat="1" ht="19.5" customHeight="1">
      <c r="B5" s="95"/>
      <c r="C5" s="40" t="s">
        <v>127</v>
      </c>
      <c r="D5" s="41">
        <f>SUMIF('水洗化人口等'!$A$7:$C$45,$A$1,'水洗化人口等'!$H$7:$H$45)</f>
        <v>13007</v>
      </c>
      <c r="F5" s="103"/>
      <c r="G5" s="40" t="s">
        <v>128</v>
      </c>
      <c r="H5" s="41">
        <f>SUMIF('し尿処理の状況'!$A$7:$C$45,$A$1,'し尿処理の状況'!$Q$7:$Q$45)</f>
        <v>0</v>
      </c>
      <c r="I5" s="41">
        <f>SUMIF('し尿処理の状況'!$A$7:$C$45,$A$1,'し尿処理の状況'!$W$7:$W$45)</f>
        <v>537</v>
      </c>
      <c r="J5" s="41">
        <f t="shared" si="0"/>
        <v>537</v>
      </c>
      <c r="K5" s="42">
        <f t="shared" si="1"/>
        <v>0.0019213292593043142</v>
      </c>
    </row>
    <row r="6" spans="2:11" s="38" customFormat="1" ht="19.5" customHeight="1">
      <c r="B6" s="96"/>
      <c r="C6" s="43" t="s">
        <v>129</v>
      </c>
      <c r="D6" s="44">
        <f>SUM(D4:D5)</f>
        <v>140377</v>
      </c>
      <c r="F6" s="103"/>
      <c r="G6" s="40" t="s">
        <v>130</v>
      </c>
      <c r="H6" s="41">
        <f>SUMIF('し尿処理の状況'!$A$7:$C$45,$A$1,'し尿処理の状況'!$R$7:$R$45)</f>
        <v>805</v>
      </c>
      <c r="I6" s="41">
        <f>SUMIF('し尿処理の状況'!$A$7:$C$45,$A$1,'し尿処理の状況'!$X$7:$X$45)</f>
        <v>4385</v>
      </c>
      <c r="J6" s="41">
        <f t="shared" si="0"/>
        <v>5190</v>
      </c>
      <c r="K6" s="42">
        <f t="shared" si="1"/>
        <v>0.018569271612270746</v>
      </c>
    </row>
    <row r="7" spans="2:11" s="38" customFormat="1" ht="19.5" customHeight="1">
      <c r="B7" s="97" t="s">
        <v>131</v>
      </c>
      <c r="C7" s="45" t="s">
        <v>132</v>
      </c>
      <c r="D7" s="41">
        <f>SUMIF('水洗化人口等'!$A$7:$C$45,$A$1,'水洗化人口等'!$K$7:$K$45)</f>
        <v>85349</v>
      </c>
      <c r="F7" s="103"/>
      <c r="G7" s="40" t="s">
        <v>133</v>
      </c>
      <c r="H7" s="41">
        <f>SUMIF('し尿処理の状況'!$A$7:$C$45,$A$1,'し尿処理の状況'!$S$7:$S$45)</f>
        <v>0</v>
      </c>
      <c r="I7" s="41">
        <f>SUMIF('し尿処理の状況'!$A$7:$C$45,$A$1,'し尿処理の状況'!$Y$7:$Y$45)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8"/>
      <c r="C8" s="40" t="s">
        <v>134</v>
      </c>
      <c r="D8" s="41">
        <f>SUMIF('水洗化人口等'!$A$7:$C$45,$A$1,'水洗化人口等'!$M$7:$M$45)</f>
        <v>5612</v>
      </c>
      <c r="F8" s="103"/>
      <c r="G8" s="40" t="s">
        <v>135</v>
      </c>
      <c r="H8" s="41">
        <f>SUMIF('し尿処理の状況'!$A$7:$C$45,$A$1,'し尿処理の状況'!$T$7:$T$45)</f>
        <v>0</v>
      </c>
      <c r="I8" s="41">
        <f>SUMIF('し尿処理の状況'!$A$7:$C$45,$A$1,'し尿処理の状況'!$Z$7:$Z$45)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8"/>
      <c r="C9" s="40" t="s">
        <v>136</v>
      </c>
      <c r="D9" s="41">
        <f>SUMIF('水洗化人口等'!$A$7:$C$45,$A$1,'水洗化人口等'!$O$7:$O$45)</f>
        <v>592595</v>
      </c>
      <c r="F9" s="103"/>
      <c r="G9" s="40" t="s">
        <v>129</v>
      </c>
      <c r="H9" s="41">
        <f>SUM(H4:H8)</f>
        <v>65637</v>
      </c>
      <c r="I9" s="41">
        <f>SUM(I4:I8)</f>
        <v>213857</v>
      </c>
      <c r="J9" s="41">
        <f t="shared" si="0"/>
        <v>279494</v>
      </c>
      <c r="K9" s="42">
        <f t="shared" si="1"/>
        <v>1</v>
      </c>
    </row>
    <row r="10" spans="2:10" s="38" customFormat="1" ht="19.5" customHeight="1">
      <c r="B10" s="99"/>
      <c r="C10" s="43" t="s">
        <v>129</v>
      </c>
      <c r="D10" s="44">
        <f>SUM(D7:D9)</f>
        <v>683556</v>
      </c>
      <c r="F10" s="57" t="s">
        <v>137</v>
      </c>
      <c r="G10" s="57"/>
      <c r="H10" s="41">
        <f>SUMIF('し尿処理の状況'!$A$7:$C$45,$A$1,'し尿処理の状況'!$AB$7:$AB$45)</f>
        <v>6272</v>
      </c>
      <c r="I10" s="41">
        <f>SUMIF('し尿処理の状況'!$A$7:$C$45,$A$1,'し尿処理の状況'!$AC$7:$AC$45)</f>
        <v>0</v>
      </c>
      <c r="J10" s="41">
        <f t="shared" si="0"/>
        <v>6272</v>
      </c>
    </row>
    <row r="11" spans="2:10" s="38" customFormat="1" ht="19.5" customHeight="1">
      <c r="B11" s="100" t="s">
        <v>138</v>
      </c>
      <c r="C11" s="101"/>
      <c r="D11" s="44">
        <f>D6+D10</f>
        <v>823933</v>
      </c>
      <c r="F11" s="57" t="s">
        <v>110</v>
      </c>
      <c r="G11" s="57"/>
      <c r="H11" s="41">
        <f>H9+H10</f>
        <v>71909</v>
      </c>
      <c r="I11" s="41">
        <f>I9+I10</f>
        <v>213857</v>
      </c>
      <c r="J11" s="41">
        <f t="shared" si="0"/>
        <v>285766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139</v>
      </c>
      <c r="J13" s="37" t="s">
        <v>118</v>
      </c>
    </row>
    <row r="14" spans="3:10" s="38" customFormat="1" ht="19.5" customHeight="1">
      <c r="C14" s="41">
        <f>SUMIF('水洗化人口等'!$A$7:$C$45,$A$1,'水洗化人口等'!$P$7:$P$45)</f>
        <v>179167</v>
      </c>
      <c r="D14" s="38" t="s">
        <v>140</v>
      </c>
      <c r="F14" s="57" t="s">
        <v>141</v>
      </c>
      <c r="G14" s="57"/>
      <c r="H14" s="39" t="s">
        <v>120</v>
      </c>
      <c r="I14" s="39" t="s">
        <v>121</v>
      </c>
      <c r="J14" s="39" t="s">
        <v>110</v>
      </c>
    </row>
    <row r="15" spans="6:10" s="38" customFormat="1" ht="15.75" customHeight="1">
      <c r="F15" s="57" t="s">
        <v>142</v>
      </c>
      <c r="G15" s="57"/>
      <c r="H15" s="41">
        <f>SUMIF('し尿処理の状況'!$A$7:$C$45,$A$1,'し尿処理の状況'!$F$7:$F$45)</f>
        <v>13409</v>
      </c>
      <c r="I15" s="41">
        <f>SUMIF('し尿処理の状況'!$A$7:$C$45,$A$1,'し尿処理の状況'!$G$7:$G$45)</f>
        <v>17951</v>
      </c>
      <c r="J15" s="41">
        <f>H15+I15</f>
        <v>31360</v>
      </c>
    </row>
    <row r="16" spans="3:10" s="38" customFormat="1" ht="15.75" customHeight="1">
      <c r="C16" s="38" t="s">
        <v>143</v>
      </c>
      <c r="D16" s="49">
        <f>D10/D11</f>
        <v>0.8296257098574763</v>
      </c>
      <c r="F16" s="57" t="s">
        <v>144</v>
      </c>
      <c r="G16" s="57"/>
      <c r="H16" s="41">
        <f>SUMIF('し尿処理の状況'!$A$7:$C$45,$A$1,'し尿処理の状況'!$I$7:$I$45)</f>
        <v>5244</v>
      </c>
      <c r="I16" s="41">
        <f>SUMIF('し尿処理の状況'!$A$7:$C$45,$A$1,'し尿処理の状況'!$J$7:$J$45)</f>
        <v>24599</v>
      </c>
      <c r="J16" s="41">
        <f>H16+I16</f>
        <v>29843</v>
      </c>
    </row>
    <row r="17" spans="3:10" s="38" customFormat="1" ht="15.75" customHeight="1">
      <c r="C17" s="38" t="s">
        <v>145</v>
      </c>
      <c r="D17" s="49">
        <f>D6/D11</f>
        <v>0.17037429014252373</v>
      </c>
      <c r="F17" s="57" t="s">
        <v>146</v>
      </c>
      <c r="G17" s="57"/>
      <c r="H17" s="41">
        <f>SUMIF('し尿処理の状況'!$A$7:$C$45,$A$1,'し尿処理の状況'!$L$7:$L$45)</f>
        <v>46984</v>
      </c>
      <c r="I17" s="41">
        <f>SUMIF('し尿処理の状況'!$A$7:$C$45,$A$1,'し尿処理の状況'!$M$7:$M$45)</f>
        <v>171307</v>
      </c>
      <c r="J17" s="41">
        <f>H17+I17</f>
        <v>218291</v>
      </c>
    </row>
    <row r="18" spans="3:10" s="38" customFormat="1" ht="15.75" customHeight="1">
      <c r="C18" s="50" t="s">
        <v>147</v>
      </c>
      <c r="D18" s="49">
        <f>D7/D11</f>
        <v>0.10358730624941591</v>
      </c>
      <c r="F18" s="57" t="s">
        <v>110</v>
      </c>
      <c r="G18" s="57"/>
      <c r="H18" s="41">
        <f>SUM(H15:H17)</f>
        <v>65637</v>
      </c>
      <c r="I18" s="41">
        <f>SUM(I15:I17)</f>
        <v>213857</v>
      </c>
      <c r="J18" s="41">
        <f>SUM(J15:J17)</f>
        <v>279494</v>
      </c>
    </row>
    <row r="19" spans="3:10" ht="15.75" customHeight="1">
      <c r="C19" s="36" t="s">
        <v>148</v>
      </c>
      <c r="D19" s="49">
        <f>(D8+D9)/D11</f>
        <v>0.7260384036080604</v>
      </c>
      <c r="J19" s="51"/>
    </row>
    <row r="20" spans="3:10" ht="15.75" customHeight="1">
      <c r="C20" s="36" t="s">
        <v>149</v>
      </c>
      <c r="D20" s="49">
        <f>C14/D11</f>
        <v>0.21745336089220846</v>
      </c>
      <c r="J20" s="52"/>
    </row>
    <row r="21" spans="3:10" ht="15.75" customHeight="1">
      <c r="C21" s="36" t="s">
        <v>150</v>
      </c>
      <c r="D21" s="49">
        <f>D4/D6</f>
        <v>0.907342370901216</v>
      </c>
      <c r="F21" s="53"/>
      <c r="J21" s="52"/>
    </row>
    <row r="22" spans="3:10" ht="15.75" customHeight="1">
      <c r="C22" s="36" t="s">
        <v>151</v>
      </c>
      <c r="D22" s="49">
        <f>D5/D6</f>
        <v>0.09265762909878399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2006-09-08T04:49:47Z</dcterms:modified>
  <cp:category/>
  <cp:version/>
  <cp:contentType/>
  <cp:contentStatus/>
</cp:coreProperties>
</file>