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'し尿処理の状況'!$A$2:$AC$40</definedName>
    <definedName name="_xlnm.Print_Area" localSheetId="0">'水洗化人口等'!$A$2:$U$40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<sst xmlns="http://schemas.openxmlformats.org/spreadsheetml/2006/main" count="381" uniqueCount="152">
  <si>
    <t>美川町</t>
  </si>
  <si>
    <t>水洗化人口等（平成１６年度実績）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</si>
  <si>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</si>
  <si>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</si>
  <si>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</si>
  <si>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</si>
  <si>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</si>
  <si>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</si>
  <si>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</si>
  <si>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</si>
  <si>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</si>
  <si>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</si>
  <si>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</si>
  <si>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</si>
  <si>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</si>
  <si>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</si>
  <si>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し尿処理の状況（平成１６年度実績）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</si>
  <si>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</si>
  <si>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</si>
  <si>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</si>
  <si>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</si>
  <si>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</si>
  <si>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</si>
  <si>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</si>
  <si>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</si>
  <si>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</si>
  <si>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</si>
  <si>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</si>
  <si>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美和町</t>
  </si>
  <si>
    <t>山口県</t>
  </si>
  <si>
    <t>山口県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</si>
  <si>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</si>
  <si>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</si>
  <si>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</si>
  <si>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</si>
  <si>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</si>
  <si>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</si>
  <si>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</si>
  <si>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</si>
  <si>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</si>
  <si>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</si>
  <si>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</si>
  <si>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</si>
  <si>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</si>
  <si>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</si>
  <si>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</si>
  <si>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</si>
  <si>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</si>
  <si>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</si>
  <si>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</si>
  <si>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</si>
  <si>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</si>
  <si>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</si>
  <si>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35321</t>
  </si>
  <si>
    <t>和木町</t>
  </si>
  <si>
    <t>35322</t>
  </si>
  <si>
    <t>由宇町</t>
  </si>
  <si>
    <t>35323</t>
  </si>
  <si>
    <t>玖珂町</t>
  </si>
  <si>
    <t>35324</t>
  </si>
  <si>
    <t>本郷村</t>
  </si>
  <si>
    <t>35325</t>
  </si>
  <si>
    <t>周東町</t>
  </si>
  <si>
    <t>35326</t>
  </si>
  <si>
    <t>錦町</t>
  </si>
  <si>
    <t>35328</t>
  </si>
  <si>
    <t>35329</t>
  </si>
  <si>
    <t>35341</t>
  </si>
  <si>
    <t>上関町</t>
  </si>
  <si>
    <t>35343</t>
  </si>
  <si>
    <t>田布施町</t>
  </si>
  <si>
    <t>35344</t>
  </si>
  <si>
    <t>平生町</t>
  </si>
  <si>
    <t>35381</t>
  </si>
  <si>
    <t>徳地町</t>
  </si>
  <si>
    <t>35401</t>
  </si>
  <si>
    <t>秋穂町</t>
  </si>
  <si>
    <t>35402</t>
  </si>
  <si>
    <t>小郡町</t>
  </si>
  <si>
    <t>35403</t>
  </si>
  <si>
    <t>阿知須町</t>
  </si>
  <si>
    <t>35461</t>
  </si>
  <si>
    <t>美東町</t>
  </si>
  <si>
    <t>35462</t>
  </si>
  <si>
    <t>秋芳町</t>
  </si>
  <si>
    <t>35502</t>
  </si>
  <si>
    <t>阿武町</t>
  </si>
  <si>
    <t>35504</t>
  </si>
  <si>
    <t>阿東町</t>
  </si>
  <si>
    <t>35215</t>
  </si>
  <si>
    <t>周南市</t>
  </si>
  <si>
    <t>山口県合計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</si>
  <si>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</si>
  <si>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</si>
  <si>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</si>
  <si>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</si>
  <si>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</si>
  <si>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</si>
  <si>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</si>
  <si>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</si>
  <si>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</si>
  <si>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</si>
  <si>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</si>
  <si>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</si>
  <si>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</si>
  <si>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</si>
  <si>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</si>
  <si>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</si>
  <si>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</si>
  <si>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</si>
  <si>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</si>
  <si>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</si>
  <si>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</si>
  <si>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</si>
  <si>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</si>
  <si>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</si>
  <si>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</si>
  <si>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</si>
  <si>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</si>
  <si>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</si>
  <si>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</si>
  <si>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</si>
  <si>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</si>
  <si>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</si>
  <si>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</si>
  <si>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</si>
  <si>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</si>
  <si>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</si>
  <si>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</si>
  <si>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</si>
  <si>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</si>
  <si>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</si>
  <si>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</si>
  <si>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</si>
  <si>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</si>
  <si>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</si>
  <si>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</si>
  <si>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</si>
  <si>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</si>
  <si>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</si>
  <si>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</si>
  <si>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</si>
  <si>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</si>
  <si>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</si>
  <si>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</si>
  <si>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</si>
  <si>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</si>
  <si>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35216</t>
  </si>
  <si>
    <t>山陽小野田市</t>
  </si>
  <si>
    <t>35305</t>
  </si>
  <si>
    <t>周防大島町</t>
  </si>
  <si>
    <t>○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</si>
</sst>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  <numFmt numFmtId="227" formatCode="0;[Red]0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7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3" xfId="23" applyFont="1" applyBorder="1" applyAlignment="1">
      <alignment horizontal="center" vertical="center" textRotation="255" shrinkToFit="1"/>
      <protection/>
    </xf>
    <xf numFmtId="0" fontId="9" fillId="0" borderId="10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3" xfId="23" applyFont="1" applyBorder="1" applyAlignment="1">
      <alignment horizontal="center" vertical="center" textRotation="255"/>
      <protection/>
    </xf>
    <xf numFmtId="0" fontId="9" fillId="0" borderId="10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H12集計結果（経費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U40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1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2" t="s">
        <v>101</v>
      </c>
      <c r="B2" s="65" t="s">
        <v>2</v>
      </c>
      <c r="C2" s="68" t="s">
        <v>3</v>
      </c>
      <c r="D2" s="5" t="s">
        <v>102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71" t="s">
        <v>103</v>
      </c>
      <c r="S2" s="72"/>
      <c r="T2" s="72"/>
      <c r="U2" s="73"/>
    </row>
    <row r="3" spans="1:21" s="30" customFormat="1" ht="22.5" customHeight="1">
      <c r="A3" s="63"/>
      <c r="B3" s="66"/>
      <c r="C3" s="69"/>
      <c r="D3" s="22"/>
      <c r="E3" s="7" t="s">
        <v>104</v>
      </c>
      <c r="F3" s="20"/>
      <c r="G3" s="20"/>
      <c r="H3" s="23"/>
      <c r="I3" s="7" t="s">
        <v>4</v>
      </c>
      <c r="J3" s="20"/>
      <c r="K3" s="20"/>
      <c r="L3" s="20"/>
      <c r="M3" s="20"/>
      <c r="N3" s="20"/>
      <c r="O3" s="20"/>
      <c r="P3" s="20"/>
      <c r="Q3" s="21"/>
      <c r="R3" s="74"/>
      <c r="S3" s="75"/>
      <c r="T3" s="75"/>
      <c r="U3" s="76"/>
    </row>
    <row r="4" spans="1:21" s="30" customFormat="1" ht="22.5" customHeight="1">
      <c r="A4" s="63"/>
      <c r="B4" s="66"/>
      <c r="C4" s="69"/>
      <c r="D4" s="22"/>
      <c r="E4" s="6" t="s">
        <v>105</v>
      </c>
      <c r="F4" s="77" t="s">
        <v>5</v>
      </c>
      <c r="G4" s="77" t="s">
        <v>6</v>
      </c>
      <c r="H4" s="77" t="s">
        <v>7</v>
      </c>
      <c r="I4" s="6" t="s">
        <v>105</v>
      </c>
      <c r="J4" s="77" t="s">
        <v>8</v>
      </c>
      <c r="K4" s="77" t="s">
        <v>9</v>
      </c>
      <c r="L4" s="77" t="s">
        <v>10</v>
      </c>
      <c r="M4" s="77" t="s">
        <v>11</v>
      </c>
      <c r="N4" s="77" t="s">
        <v>12</v>
      </c>
      <c r="O4" s="81" t="s">
        <v>13</v>
      </c>
      <c r="P4" s="8"/>
      <c r="Q4" s="77" t="s">
        <v>14</v>
      </c>
      <c r="R4" s="77" t="s">
        <v>106</v>
      </c>
      <c r="S4" s="77" t="s">
        <v>107</v>
      </c>
      <c r="T4" s="79" t="s">
        <v>108</v>
      </c>
      <c r="U4" s="79" t="s">
        <v>109</v>
      </c>
    </row>
    <row r="5" spans="1:21" s="30" customFormat="1" ht="22.5" customHeight="1">
      <c r="A5" s="63"/>
      <c r="B5" s="66"/>
      <c r="C5" s="69"/>
      <c r="D5" s="22"/>
      <c r="E5" s="6"/>
      <c r="F5" s="78"/>
      <c r="G5" s="78"/>
      <c r="H5" s="78"/>
      <c r="I5" s="6"/>
      <c r="J5" s="78"/>
      <c r="K5" s="78"/>
      <c r="L5" s="78"/>
      <c r="M5" s="78"/>
      <c r="N5" s="78"/>
      <c r="O5" s="78"/>
      <c r="P5" s="9" t="s">
        <v>110</v>
      </c>
      <c r="Q5" s="78"/>
      <c r="R5" s="82"/>
      <c r="S5" s="82"/>
      <c r="T5" s="82"/>
      <c r="U5" s="78"/>
    </row>
    <row r="6" spans="1:21" s="30" customFormat="1" ht="22.5" customHeight="1">
      <c r="A6" s="64"/>
      <c r="B6" s="67"/>
      <c r="C6" s="70"/>
      <c r="D6" s="10" t="s">
        <v>111</v>
      </c>
      <c r="E6" s="10" t="s">
        <v>111</v>
      </c>
      <c r="F6" s="11" t="s">
        <v>15</v>
      </c>
      <c r="G6" s="10" t="s">
        <v>111</v>
      </c>
      <c r="H6" s="10" t="s">
        <v>111</v>
      </c>
      <c r="I6" s="10" t="s">
        <v>111</v>
      </c>
      <c r="J6" s="11" t="s">
        <v>15</v>
      </c>
      <c r="K6" s="10" t="s">
        <v>111</v>
      </c>
      <c r="L6" s="11" t="s">
        <v>15</v>
      </c>
      <c r="M6" s="10" t="s">
        <v>111</v>
      </c>
      <c r="N6" s="11" t="s">
        <v>15</v>
      </c>
      <c r="O6" s="10" t="s">
        <v>111</v>
      </c>
      <c r="P6" s="10" t="s">
        <v>111</v>
      </c>
      <c r="Q6" s="11" t="s">
        <v>15</v>
      </c>
      <c r="R6" s="83"/>
      <c r="S6" s="83"/>
      <c r="T6" s="83"/>
      <c r="U6" s="80"/>
    </row>
    <row r="7" spans="1:21" ht="13.5">
      <c r="A7" s="54" t="s">
        <v>30</v>
      </c>
      <c r="B7" s="54" t="s">
        <v>31</v>
      </c>
      <c r="C7" s="55" t="s">
        <v>32</v>
      </c>
      <c r="D7" s="31">
        <f aca="true" t="shared" si="0" ref="D7:D39">E7+I7</f>
        <v>293812</v>
      </c>
      <c r="E7" s="32">
        <f aca="true" t="shared" si="1" ref="E7:E23">G7+H7</f>
        <v>41739</v>
      </c>
      <c r="F7" s="33">
        <f aca="true" t="shared" si="2" ref="F7:F40">E7/D7*100</f>
        <v>14.206022898996636</v>
      </c>
      <c r="G7" s="31">
        <v>39967</v>
      </c>
      <c r="H7" s="31">
        <v>1772</v>
      </c>
      <c r="I7" s="32">
        <f aca="true" t="shared" si="3" ref="I7:I23">K7+M7+O7</f>
        <v>252073</v>
      </c>
      <c r="J7" s="33">
        <f aca="true" t="shared" si="4" ref="J7:J40">I7/D7*100</f>
        <v>85.79397710100336</v>
      </c>
      <c r="K7" s="31">
        <v>158187</v>
      </c>
      <c r="L7" s="33">
        <f aca="true" t="shared" si="5" ref="L7:L40">K7/D7*100</f>
        <v>53.839530039617166</v>
      </c>
      <c r="M7" s="31">
        <v>0</v>
      </c>
      <c r="N7" s="33">
        <f aca="true" t="shared" si="6" ref="N7:N40">M7/D7*100</f>
        <v>0</v>
      </c>
      <c r="O7" s="31">
        <v>93886</v>
      </c>
      <c r="P7" s="31">
        <v>22991</v>
      </c>
      <c r="Q7" s="33">
        <f aca="true" t="shared" si="7" ref="Q7:Q40">O7/D7*100</f>
        <v>31.954447061386194</v>
      </c>
      <c r="R7" s="31"/>
      <c r="S7" s="31" t="s">
        <v>151</v>
      </c>
      <c r="T7" s="31"/>
      <c r="U7" s="31"/>
    </row>
    <row r="8" spans="1:21" ht="13.5">
      <c r="A8" s="54" t="s">
        <v>30</v>
      </c>
      <c r="B8" s="54" t="s">
        <v>33</v>
      </c>
      <c r="C8" s="55" t="s">
        <v>34</v>
      </c>
      <c r="D8" s="31">
        <f t="shared" si="0"/>
        <v>180607</v>
      </c>
      <c r="E8" s="32">
        <f t="shared" si="1"/>
        <v>33363</v>
      </c>
      <c r="F8" s="33">
        <f t="shared" si="2"/>
        <v>18.4727059305564</v>
      </c>
      <c r="G8" s="31">
        <v>32806</v>
      </c>
      <c r="H8" s="31">
        <v>557</v>
      </c>
      <c r="I8" s="32">
        <f t="shared" si="3"/>
        <v>147244</v>
      </c>
      <c r="J8" s="33">
        <f t="shared" si="4"/>
        <v>81.5272940694436</v>
      </c>
      <c r="K8" s="31">
        <v>110930</v>
      </c>
      <c r="L8" s="33">
        <f t="shared" si="5"/>
        <v>61.42065368451942</v>
      </c>
      <c r="M8" s="31">
        <v>0</v>
      </c>
      <c r="N8" s="33">
        <f t="shared" si="6"/>
        <v>0</v>
      </c>
      <c r="O8" s="31">
        <v>36314</v>
      </c>
      <c r="P8" s="31">
        <v>27440</v>
      </c>
      <c r="Q8" s="33">
        <f t="shared" si="7"/>
        <v>20.106640384924173</v>
      </c>
      <c r="R8" s="31" t="s">
        <v>151</v>
      </c>
      <c r="S8" s="31"/>
      <c r="T8" s="31"/>
      <c r="U8" s="31"/>
    </row>
    <row r="9" spans="1:21" ht="13.5">
      <c r="A9" s="54" t="s">
        <v>30</v>
      </c>
      <c r="B9" s="54" t="s">
        <v>35</v>
      </c>
      <c r="C9" s="55" t="s">
        <v>36</v>
      </c>
      <c r="D9" s="31">
        <f t="shared" si="0"/>
        <v>139982</v>
      </c>
      <c r="E9" s="32">
        <f t="shared" si="1"/>
        <v>32537</v>
      </c>
      <c r="F9" s="33">
        <f t="shared" si="2"/>
        <v>23.24370276178366</v>
      </c>
      <c r="G9" s="31">
        <v>30917</v>
      </c>
      <c r="H9" s="31">
        <v>1620</v>
      </c>
      <c r="I9" s="32">
        <f t="shared" si="3"/>
        <v>107445</v>
      </c>
      <c r="J9" s="33">
        <f t="shared" si="4"/>
        <v>76.75629723821635</v>
      </c>
      <c r="K9" s="31">
        <v>73531</v>
      </c>
      <c r="L9" s="33">
        <f t="shared" si="5"/>
        <v>52.52889657241645</v>
      </c>
      <c r="M9" s="31">
        <v>0</v>
      </c>
      <c r="N9" s="33">
        <f t="shared" si="6"/>
        <v>0</v>
      </c>
      <c r="O9" s="31">
        <v>33914</v>
      </c>
      <c r="P9" s="31">
        <v>30873</v>
      </c>
      <c r="Q9" s="33">
        <f t="shared" si="7"/>
        <v>24.227400665799887</v>
      </c>
      <c r="R9" s="31" t="s">
        <v>151</v>
      </c>
      <c r="S9" s="31"/>
      <c r="T9" s="31"/>
      <c r="U9" s="31"/>
    </row>
    <row r="10" spans="1:21" ht="13.5">
      <c r="A10" s="54" t="s">
        <v>30</v>
      </c>
      <c r="B10" s="54" t="s">
        <v>37</v>
      </c>
      <c r="C10" s="55" t="s">
        <v>38</v>
      </c>
      <c r="D10" s="31">
        <f t="shared" si="0"/>
        <v>59806</v>
      </c>
      <c r="E10" s="32">
        <f t="shared" si="1"/>
        <v>14121</v>
      </c>
      <c r="F10" s="33">
        <f t="shared" si="2"/>
        <v>23.61134334347724</v>
      </c>
      <c r="G10" s="31">
        <v>13865</v>
      </c>
      <c r="H10" s="31">
        <v>256</v>
      </c>
      <c r="I10" s="32">
        <f t="shared" si="3"/>
        <v>45685</v>
      </c>
      <c r="J10" s="33">
        <f t="shared" si="4"/>
        <v>76.38865665652276</v>
      </c>
      <c r="K10" s="31">
        <v>15927</v>
      </c>
      <c r="L10" s="33">
        <f t="shared" si="5"/>
        <v>26.63110724676454</v>
      </c>
      <c r="M10" s="31">
        <v>0</v>
      </c>
      <c r="N10" s="33">
        <f t="shared" si="6"/>
        <v>0</v>
      </c>
      <c r="O10" s="31">
        <v>29758</v>
      </c>
      <c r="P10" s="31">
        <v>12904</v>
      </c>
      <c r="Q10" s="33">
        <f t="shared" si="7"/>
        <v>49.75754940975822</v>
      </c>
      <c r="R10" s="31" t="s">
        <v>151</v>
      </c>
      <c r="S10" s="31"/>
      <c r="T10" s="31"/>
      <c r="U10" s="31"/>
    </row>
    <row r="11" spans="1:21" ht="13.5">
      <c r="A11" s="54" t="s">
        <v>30</v>
      </c>
      <c r="B11" s="54" t="s">
        <v>39</v>
      </c>
      <c r="C11" s="55" t="s">
        <v>40</v>
      </c>
      <c r="D11" s="31">
        <f t="shared" si="0"/>
        <v>120103</v>
      </c>
      <c r="E11" s="32">
        <f t="shared" si="1"/>
        <v>25859</v>
      </c>
      <c r="F11" s="33">
        <f t="shared" si="2"/>
        <v>21.530686161045104</v>
      </c>
      <c r="G11" s="31">
        <v>25859</v>
      </c>
      <c r="H11" s="31">
        <v>0</v>
      </c>
      <c r="I11" s="32">
        <f t="shared" si="3"/>
        <v>94244</v>
      </c>
      <c r="J11" s="33">
        <f t="shared" si="4"/>
        <v>78.4693138389549</v>
      </c>
      <c r="K11" s="31">
        <v>47563</v>
      </c>
      <c r="L11" s="33">
        <f t="shared" si="5"/>
        <v>39.60184175249577</v>
      </c>
      <c r="M11" s="31">
        <v>0</v>
      </c>
      <c r="N11" s="33">
        <f t="shared" si="6"/>
        <v>0</v>
      </c>
      <c r="O11" s="31">
        <v>46681</v>
      </c>
      <c r="P11" s="31">
        <v>19332</v>
      </c>
      <c r="Q11" s="33">
        <f t="shared" si="7"/>
        <v>38.867472086459124</v>
      </c>
      <c r="R11" s="31"/>
      <c r="S11" s="31" t="s">
        <v>151</v>
      </c>
      <c r="T11" s="31"/>
      <c r="U11" s="31"/>
    </row>
    <row r="12" spans="1:21" ht="13.5">
      <c r="A12" s="54" t="s">
        <v>30</v>
      </c>
      <c r="B12" s="54" t="s">
        <v>41</v>
      </c>
      <c r="C12" s="55" t="s">
        <v>42</v>
      </c>
      <c r="D12" s="31">
        <f t="shared" si="0"/>
        <v>55087</v>
      </c>
      <c r="E12" s="32">
        <f t="shared" si="1"/>
        <v>6199</v>
      </c>
      <c r="F12" s="33">
        <f t="shared" si="2"/>
        <v>11.253108718935502</v>
      </c>
      <c r="G12" s="31">
        <v>6089</v>
      </c>
      <c r="H12" s="31">
        <v>110</v>
      </c>
      <c r="I12" s="32">
        <f t="shared" si="3"/>
        <v>48888</v>
      </c>
      <c r="J12" s="33">
        <f t="shared" si="4"/>
        <v>88.7468912810645</v>
      </c>
      <c r="K12" s="31">
        <v>38675</v>
      </c>
      <c r="L12" s="33">
        <f t="shared" si="5"/>
        <v>70.20712690834499</v>
      </c>
      <c r="M12" s="31">
        <v>0</v>
      </c>
      <c r="N12" s="33">
        <f t="shared" si="6"/>
        <v>0</v>
      </c>
      <c r="O12" s="31">
        <v>10213</v>
      </c>
      <c r="P12" s="31">
        <v>2162</v>
      </c>
      <c r="Q12" s="33">
        <f t="shared" si="7"/>
        <v>18.539764372719517</v>
      </c>
      <c r="R12" s="31"/>
      <c r="S12" s="31" t="s">
        <v>151</v>
      </c>
      <c r="T12" s="31"/>
      <c r="U12" s="31"/>
    </row>
    <row r="13" spans="1:21" ht="13.5">
      <c r="A13" s="54" t="s">
        <v>30</v>
      </c>
      <c r="B13" s="54" t="s">
        <v>43</v>
      </c>
      <c r="C13" s="55" t="s">
        <v>44</v>
      </c>
      <c r="D13" s="31">
        <f t="shared" si="0"/>
        <v>107305</v>
      </c>
      <c r="E13" s="32">
        <f t="shared" si="1"/>
        <v>10463</v>
      </c>
      <c r="F13" s="33">
        <f t="shared" si="2"/>
        <v>9.750710591305157</v>
      </c>
      <c r="G13" s="31">
        <v>9719</v>
      </c>
      <c r="H13" s="31">
        <v>744</v>
      </c>
      <c r="I13" s="32">
        <f t="shared" si="3"/>
        <v>96842</v>
      </c>
      <c r="J13" s="33">
        <f t="shared" si="4"/>
        <v>90.24928940869485</v>
      </c>
      <c r="K13" s="31">
        <v>20022</v>
      </c>
      <c r="L13" s="33">
        <f t="shared" si="5"/>
        <v>18.658962769675224</v>
      </c>
      <c r="M13" s="31">
        <v>0</v>
      </c>
      <c r="N13" s="33">
        <f t="shared" si="6"/>
        <v>0</v>
      </c>
      <c r="O13" s="31">
        <v>76820</v>
      </c>
      <c r="P13" s="31">
        <v>21230</v>
      </c>
      <c r="Q13" s="33">
        <f t="shared" si="7"/>
        <v>71.59032663901962</v>
      </c>
      <c r="R13" s="31" t="s">
        <v>151</v>
      </c>
      <c r="S13" s="31"/>
      <c r="T13" s="31"/>
      <c r="U13" s="31"/>
    </row>
    <row r="14" spans="1:21" ht="13.5">
      <c r="A14" s="54" t="s">
        <v>30</v>
      </c>
      <c r="B14" s="54" t="s">
        <v>45</v>
      </c>
      <c r="C14" s="55" t="s">
        <v>46</v>
      </c>
      <c r="D14" s="31">
        <f t="shared" si="0"/>
        <v>55663</v>
      </c>
      <c r="E14" s="32">
        <f t="shared" si="1"/>
        <v>8645</v>
      </c>
      <c r="F14" s="33">
        <f t="shared" si="2"/>
        <v>15.530963117331082</v>
      </c>
      <c r="G14" s="31">
        <v>8183</v>
      </c>
      <c r="H14" s="31">
        <v>462</v>
      </c>
      <c r="I14" s="32">
        <f t="shared" si="3"/>
        <v>47018</v>
      </c>
      <c r="J14" s="33">
        <f t="shared" si="4"/>
        <v>84.46903688266892</v>
      </c>
      <c r="K14" s="31">
        <v>33801</v>
      </c>
      <c r="L14" s="33">
        <f t="shared" si="5"/>
        <v>60.72435908952086</v>
      </c>
      <c r="M14" s="31">
        <v>0</v>
      </c>
      <c r="N14" s="33">
        <f t="shared" si="6"/>
        <v>0</v>
      </c>
      <c r="O14" s="31">
        <v>13217</v>
      </c>
      <c r="P14" s="31">
        <v>2355</v>
      </c>
      <c r="Q14" s="33">
        <f t="shared" si="7"/>
        <v>23.744677793148053</v>
      </c>
      <c r="R14" s="31" t="s">
        <v>151</v>
      </c>
      <c r="S14" s="31"/>
      <c r="T14" s="31"/>
      <c r="U14" s="31"/>
    </row>
    <row r="15" spans="1:21" ht="13.5">
      <c r="A15" s="54" t="s">
        <v>30</v>
      </c>
      <c r="B15" s="54" t="s">
        <v>47</v>
      </c>
      <c r="C15" s="55" t="s">
        <v>48</v>
      </c>
      <c r="D15" s="31">
        <f t="shared" si="0"/>
        <v>42785</v>
      </c>
      <c r="E15" s="32">
        <f t="shared" si="1"/>
        <v>11806</v>
      </c>
      <c r="F15" s="33">
        <f t="shared" si="2"/>
        <v>27.59378286782751</v>
      </c>
      <c r="G15" s="31">
        <v>10974</v>
      </c>
      <c r="H15" s="31">
        <v>832</v>
      </c>
      <c r="I15" s="32">
        <f t="shared" si="3"/>
        <v>30979</v>
      </c>
      <c r="J15" s="33">
        <f t="shared" si="4"/>
        <v>72.40621713217249</v>
      </c>
      <c r="K15" s="31">
        <v>15643</v>
      </c>
      <c r="L15" s="33">
        <f t="shared" si="5"/>
        <v>36.56187916325815</v>
      </c>
      <c r="M15" s="31">
        <v>0</v>
      </c>
      <c r="N15" s="33">
        <f t="shared" si="6"/>
        <v>0</v>
      </c>
      <c r="O15" s="31">
        <v>15336</v>
      </c>
      <c r="P15" s="31">
        <v>12522</v>
      </c>
      <c r="Q15" s="33">
        <f t="shared" si="7"/>
        <v>35.84433796891434</v>
      </c>
      <c r="R15" s="31" t="s">
        <v>151</v>
      </c>
      <c r="S15" s="31"/>
      <c r="T15" s="31"/>
      <c r="U15" s="31"/>
    </row>
    <row r="16" spans="1:21" ht="13.5">
      <c r="A16" s="54" t="s">
        <v>30</v>
      </c>
      <c r="B16" s="54" t="s">
        <v>49</v>
      </c>
      <c r="C16" s="55" t="s">
        <v>50</v>
      </c>
      <c r="D16" s="31">
        <f t="shared" si="0"/>
        <v>37048</v>
      </c>
      <c r="E16" s="32">
        <f t="shared" si="1"/>
        <v>14574</v>
      </c>
      <c r="F16" s="33">
        <f t="shared" si="2"/>
        <v>39.33815590585187</v>
      </c>
      <c r="G16" s="31">
        <v>13651</v>
      </c>
      <c r="H16" s="31">
        <v>923</v>
      </c>
      <c r="I16" s="32">
        <f t="shared" si="3"/>
        <v>22474</v>
      </c>
      <c r="J16" s="33">
        <f t="shared" si="4"/>
        <v>60.66184409414813</v>
      </c>
      <c r="K16" s="31">
        <v>5606</v>
      </c>
      <c r="L16" s="33">
        <f t="shared" si="5"/>
        <v>15.131721010580868</v>
      </c>
      <c r="M16" s="31">
        <v>0</v>
      </c>
      <c r="N16" s="33">
        <f t="shared" si="6"/>
        <v>0</v>
      </c>
      <c r="O16" s="31">
        <v>16868</v>
      </c>
      <c r="P16" s="31">
        <v>10462</v>
      </c>
      <c r="Q16" s="33">
        <f t="shared" si="7"/>
        <v>45.53012308356726</v>
      </c>
      <c r="R16" s="31" t="s">
        <v>151</v>
      </c>
      <c r="S16" s="31"/>
      <c r="T16" s="31"/>
      <c r="U16" s="31"/>
    </row>
    <row r="17" spans="1:21" ht="13.5">
      <c r="A17" s="54" t="s">
        <v>30</v>
      </c>
      <c r="B17" s="54" t="s">
        <v>51</v>
      </c>
      <c r="C17" s="55" t="s">
        <v>52</v>
      </c>
      <c r="D17" s="31">
        <f t="shared" si="0"/>
        <v>18560</v>
      </c>
      <c r="E17" s="32">
        <f t="shared" si="1"/>
        <v>4394</v>
      </c>
      <c r="F17" s="33">
        <f t="shared" si="2"/>
        <v>23.674568965517242</v>
      </c>
      <c r="G17" s="31">
        <v>4174</v>
      </c>
      <c r="H17" s="31">
        <v>220</v>
      </c>
      <c r="I17" s="32">
        <f t="shared" si="3"/>
        <v>14166</v>
      </c>
      <c r="J17" s="33">
        <f t="shared" si="4"/>
        <v>76.32543103448276</v>
      </c>
      <c r="K17" s="31">
        <v>9170</v>
      </c>
      <c r="L17" s="33">
        <f t="shared" si="5"/>
        <v>49.4073275862069</v>
      </c>
      <c r="M17" s="31">
        <v>0</v>
      </c>
      <c r="N17" s="33">
        <f t="shared" si="6"/>
        <v>0</v>
      </c>
      <c r="O17" s="31">
        <v>4996</v>
      </c>
      <c r="P17" s="31">
        <v>2639</v>
      </c>
      <c r="Q17" s="33">
        <f t="shared" si="7"/>
        <v>26.91810344827586</v>
      </c>
      <c r="R17" s="31" t="s">
        <v>151</v>
      </c>
      <c r="S17" s="31"/>
      <c r="T17" s="31"/>
      <c r="U17" s="31"/>
    </row>
    <row r="18" spans="1:21" ht="13.5">
      <c r="A18" s="54" t="s">
        <v>30</v>
      </c>
      <c r="B18" s="54" t="s">
        <v>89</v>
      </c>
      <c r="C18" s="55" t="s">
        <v>90</v>
      </c>
      <c r="D18" s="31">
        <f t="shared" si="0"/>
        <v>157277</v>
      </c>
      <c r="E18" s="32">
        <f t="shared" si="1"/>
        <v>13614</v>
      </c>
      <c r="F18" s="33">
        <f t="shared" si="2"/>
        <v>8.65606541325178</v>
      </c>
      <c r="G18" s="31">
        <v>12259</v>
      </c>
      <c r="H18" s="31">
        <v>1355</v>
      </c>
      <c r="I18" s="32">
        <f t="shared" si="3"/>
        <v>143663</v>
      </c>
      <c r="J18" s="33">
        <f t="shared" si="4"/>
        <v>91.34393458674822</v>
      </c>
      <c r="K18" s="31">
        <v>125908</v>
      </c>
      <c r="L18" s="33">
        <f t="shared" si="5"/>
        <v>80.05493492373328</v>
      </c>
      <c r="M18" s="31">
        <v>0</v>
      </c>
      <c r="N18" s="33">
        <f t="shared" si="6"/>
        <v>0</v>
      </c>
      <c r="O18" s="31">
        <v>17755</v>
      </c>
      <c r="P18" s="31">
        <v>8522</v>
      </c>
      <c r="Q18" s="33">
        <f t="shared" si="7"/>
        <v>11.288999663014936</v>
      </c>
      <c r="R18" s="31"/>
      <c r="S18" s="31" t="s">
        <v>151</v>
      </c>
      <c r="T18" s="31"/>
      <c r="U18" s="31"/>
    </row>
    <row r="19" spans="1:21" ht="13.5">
      <c r="A19" s="54" t="s">
        <v>30</v>
      </c>
      <c r="B19" s="54" t="s">
        <v>147</v>
      </c>
      <c r="C19" s="55" t="s">
        <v>148</v>
      </c>
      <c r="D19" s="31">
        <f t="shared" si="0"/>
        <v>68456</v>
      </c>
      <c r="E19" s="32">
        <f t="shared" si="1"/>
        <v>22394</v>
      </c>
      <c r="F19" s="33">
        <f t="shared" si="2"/>
        <v>32.712983522262476</v>
      </c>
      <c r="G19" s="31">
        <v>22168</v>
      </c>
      <c r="H19" s="31">
        <v>226</v>
      </c>
      <c r="I19" s="32">
        <f t="shared" si="3"/>
        <v>46062</v>
      </c>
      <c r="J19" s="33">
        <f t="shared" si="4"/>
        <v>67.28701647773752</v>
      </c>
      <c r="K19" s="31">
        <v>25386</v>
      </c>
      <c r="L19" s="33">
        <f t="shared" si="5"/>
        <v>37.08367418487788</v>
      </c>
      <c r="M19" s="31">
        <v>0</v>
      </c>
      <c r="N19" s="33">
        <f t="shared" si="6"/>
        <v>0</v>
      </c>
      <c r="O19" s="31">
        <v>20676</v>
      </c>
      <c r="P19" s="31">
        <v>16952</v>
      </c>
      <c r="Q19" s="33">
        <f t="shared" si="7"/>
        <v>30.20334229285965</v>
      </c>
      <c r="R19" s="31"/>
      <c r="S19" s="31" t="s">
        <v>151</v>
      </c>
      <c r="T19" s="31"/>
      <c r="U19" s="31"/>
    </row>
    <row r="20" spans="1:21" ht="13.5">
      <c r="A20" s="54" t="s">
        <v>30</v>
      </c>
      <c r="B20" s="54" t="s">
        <v>149</v>
      </c>
      <c r="C20" s="55" t="s">
        <v>150</v>
      </c>
      <c r="D20" s="31">
        <f t="shared" si="0"/>
        <v>22406</v>
      </c>
      <c r="E20" s="32">
        <f t="shared" si="1"/>
        <v>11059</v>
      </c>
      <c r="F20" s="33">
        <f t="shared" si="2"/>
        <v>49.357315004909395</v>
      </c>
      <c r="G20" s="31">
        <v>9817</v>
      </c>
      <c r="H20" s="31">
        <v>1242</v>
      </c>
      <c r="I20" s="32">
        <f t="shared" si="3"/>
        <v>11347</v>
      </c>
      <c r="J20" s="33">
        <f t="shared" si="4"/>
        <v>50.642684995090605</v>
      </c>
      <c r="K20" s="31">
        <v>1574</v>
      </c>
      <c r="L20" s="33">
        <f t="shared" si="5"/>
        <v>7.024904043559761</v>
      </c>
      <c r="M20" s="31">
        <v>0</v>
      </c>
      <c r="N20" s="33">
        <f t="shared" si="6"/>
        <v>0</v>
      </c>
      <c r="O20" s="31">
        <v>9773</v>
      </c>
      <c r="P20" s="31">
        <v>3319</v>
      </c>
      <c r="Q20" s="33">
        <f t="shared" si="7"/>
        <v>43.61778095153084</v>
      </c>
      <c r="R20" s="31" t="s">
        <v>151</v>
      </c>
      <c r="S20" s="31"/>
      <c r="T20" s="31"/>
      <c r="U20" s="31"/>
    </row>
    <row r="21" spans="1:21" ht="13.5">
      <c r="A21" s="54" t="s">
        <v>30</v>
      </c>
      <c r="B21" s="54" t="s">
        <v>53</v>
      </c>
      <c r="C21" s="55" t="s">
        <v>54</v>
      </c>
      <c r="D21" s="31">
        <f t="shared" si="0"/>
        <v>6750</v>
      </c>
      <c r="E21" s="32">
        <f t="shared" si="1"/>
        <v>4</v>
      </c>
      <c r="F21" s="33">
        <f t="shared" si="2"/>
        <v>0.05925925925925926</v>
      </c>
      <c r="G21" s="31">
        <v>4</v>
      </c>
      <c r="H21" s="31">
        <v>0</v>
      </c>
      <c r="I21" s="32">
        <f t="shared" si="3"/>
        <v>6746</v>
      </c>
      <c r="J21" s="33">
        <f t="shared" si="4"/>
        <v>99.94074074074074</v>
      </c>
      <c r="K21" s="31">
        <v>6724</v>
      </c>
      <c r="L21" s="33">
        <f t="shared" si="5"/>
        <v>99.6148148148148</v>
      </c>
      <c r="M21" s="31">
        <v>0</v>
      </c>
      <c r="N21" s="33">
        <f t="shared" si="6"/>
        <v>0</v>
      </c>
      <c r="O21" s="31">
        <v>22</v>
      </c>
      <c r="P21" s="31">
        <v>0</v>
      </c>
      <c r="Q21" s="33">
        <f t="shared" si="7"/>
        <v>0.3259259259259259</v>
      </c>
      <c r="R21" s="31" t="s">
        <v>151</v>
      </c>
      <c r="S21" s="31"/>
      <c r="T21" s="31"/>
      <c r="U21" s="31"/>
    </row>
    <row r="22" spans="1:21" ht="13.5">
      <c r="A22" s="54" t="s">
        <v>30</v>
      </c>
      <c r="B22" s="54" t="s">
        <v>55</v>
      </c>
      <c r="C22" s="55" t="s">
        <v>56</v>
      </c>
      <c r="D22" s="31">
        <f t="shared" si="0"/>
        <v>9329</v>
      </c>
      <c r="E22" s="32">
        <f t="shared" si="1"/>
        <v>2779</v>
      </c>
      <c r="F22" s="33">
        <f t="shared" si="2"/>
        <v>29.78883052845964</v>
      </c>
      <c r="G22" s="31">
        <v>2779</v>
      </c>
      <c r="H22" s="31">
        <v>0</v>
      </c>
      <c r="I22" s="32">
        <f t="shared" si="3"/>
        <v>6550</v>
      </c>
      <c r="J22" s="33">
        <f t="shared" si="4"/>
        <v>70.21116947154036</v>
      </c>
      <c r="K22" s="31">
        <v>0</v>
      </c>
      <c r="L22" s="33">
        <f t="shared" si="5"/>
        <v>0</v>
      </c>
      <c r="M22" s="31">
        <v>0</v>
      </c>
      <c r="N22" s="33">
        <f t="shared" si="6"/>
        <v>0</v>
      </c>
      <c r="O22" s="31">
        <v>6550</v>
      </c>
      <c r="P22" s="31">
        <v>3041</v>
      </c>
      <c r="Q22" s="33">
        <f t="shared" si="7"/>
        <v>70.21116947154036</v>
      </c>
      <c r="R22" s="31" t="s">
        <v>151</v>
      </c>
      <c r="S22" s="31"/>
      <c r="T22" s="31"/>
      <c r="U22" s="31"/>
    </row>
    <row r="23" spans="1:21" ht="13.5">
      <c r="A23" s="54" t="s">
        <v>30</v>
      </c>
      <c r="B23" s="54" t="s">
        <v>57</v>
      </c>
      <c r="C23" s="55" t="s">
        <v>58</v>
      </c>
      <c r="D23" s="31">
        <f t="shared" si="0"/>
        <v>11194</v>
      </c>
      <c r="E23" s="32">
        <f t="shared" si="1"/>
        <v>1038</v>
      </c>
      <c r="F23" s="33">
        <f t="shared" si="2"/>
        <v>9.272824727532607</v>
      </c>
      <c r="G23" s="31">
        <v>1005</v>
      </c>
      <c r="H23" s="31">
        <v>33</v>
      </c>
      <c r="I23" s="32">
        <f t="shared" si="3"/>
        <v>10156</v>
      </c>
      <c r="J23" s="33">
        <f t="shared" si="4"/>
        <v>90.72717527246739</v>
      </c>
      <c r="K23" s="31">
        <v>7979</v>
      </c>
      <c r="L23" s="33">
        <f t="shared" si="5"/>
        <v>71.27925674468464</v>
      </c>
      <c r="M23" s="31">
        <v>0</v>
      </c>
      <c r="N23" s="33">
        <f t="shared" si="6"/>
        <v>0</v>
      </c>
      <c r="O23" s="31">
        <v>2177</v>
      </c>
      <c r="P23" s="31">
        <v>1925</v>
      </c>
      <c r="Q23" s="33">
        <f t="shared" si="7"/>
        <v>19.44791852778274</v>
      </c>
      <c r="R23" s="31" t="s">
        <v>151</v>
      </c>
      <c r="S23" s="31"/>
      <c r="T23" s="31"/>
      <c r="U23" s="31"/>
    </row>
    <row r="24" spans="1:21" ht="13.5">
      <c r="A24" s="54" t="s">
        <v>30</v>
      </c>
      <c r="B24" s="54" t="s">
        <v>59</v>
      </c>
      <c r="C24" s="55" t="s">
        <v>60</v>
      </c>
      <c r="D24" s="31">
        <f t="shared" si="0"/>
        <v>1375</v>
      </c>
      <c r="E24" s="32">
        <f aca="true" t="shared" si="8" ref="E24:E39">G24+H24</f>
        <v>495</v>
      </c>
      <c r="F24" s="33">
        <f t="shared" si="2"/>
        <v>36</v>
      </c>
      <c r="G24" s="31">
        <v>388</v>
      </c>
      <c r="H24" s="31">
        <v>107</v>
      </c>
      <c r="I24" s="32">
        <f aca="true" t="shared" si="9" ref="I24:I39">K24+M24+O24</f>
        <v>880</v>
      </c>
      <c r="J24" s="33">
        <f t="shared" si="4"/>
        <v>64</v>
      </c>
      <c r="K24" s="31">
        <v>0</v>
      </c>
      <c r="L24" s="33">
        <f t="shared" si="5"/>
        <v>0</v>
      </c>
      <c r="M24" s="31">
        <v>0</v>
      </c>
      <c r="N24" s="33">
        <f t="shared" si="6"/>
        <v>0</v>
      </c>
      <c r="O24" s="31">
        <v>880</v>
      </c>
      <c r="P24" s="31">
        <v>182</v>
      </c>
      <c r="Q24" s="33">
        <f t="shared" si="7"/>
        <v>64</v>
      </c>
      <c r="R24" s="31" t="s">
        <v>151</v>
      </c>
      <c r="S24" s="31"/>
      <c r="T24" s="31"/>
      <c r="U24" s="31"/>
    </row>
    <row r="25" spans="1:21" ht="13.5">
      <c r="A25" s="54" t="s">
        <v>30</v>
      </c>
      <c r="B25" s="54" t="s">
        <v>61</v>
      </c>
      <c r="C25" s="55" t="s">
        <v>62</v>
      </c>
      <c r="D25" s="31">
        <f t="shared" si="0"/>
        <v>14744</v>
      </c>
      <c r="E25" s="32">
        <f t="shared" si="8"/>
        <v>4841</v>
      </c>
      <c r="F25" s="33">
        <f t="shared" si="2"/>
        <v>32.83369506239826</v>
      </c>
      <c r="G25" s="31">
        <v>3163</v>
      </c>
      <c r="H25" s="31">
        <v>1678</v>
      </c>
      <c r="I25" s="32">
        <f t="shared" si="9"/>
        <v>9903</v>
      </c>
      <c r="J25" s="33">
        <f t="shared" si="4"/>
        <v>67.16630493760174</v>
      </c>
      <c r="K25" s="31">
        <v>4066</v>
      </c>
      <c r="L25" s="33">
        <f t="shared" si="5"/>
        <v>27.577319587628867</v>
      </c>
      <c r="M25" s="31">
        <v>0</v>
      </c>
      <c r="N25" s="33">
        <f t="shared" si="6"/>
        <v>0</v>
      </c>
      <c r="O25" s="31">
        <v>5837</v>
      </c>
      <c r="P25" s="31">
        <v>2320</v>
      </c>
      <c r="Q25" s="33">
        <f t="shared" si="7"/>
        <v>39.58898534997287</v>
      </c>
      <c r="R25" s="31" t="s">
        <v>151</v>
      </c>
      <c r="S25" s="31"/>
      <c r="T25" s="31"/>
      <c r="U25" s="31"/>
    </row>
    <row r="26" spans="1:21" ht="13.5">
      <c r="A26" s="54" t="s">
        <v>30</v>
      </c>
      <c r="B26" s="54" t="s">
        <v>63</v>
      </c>
      <c r="C26" s="55" t="s">
        <v>64</v>
      </c>
      <c r="D26" s="31">
        <f t="shared" si="0"/>
        <v>3968</v>
      </c>
      <c r="E26" s="32">
        <f t="shared" si="8"/>
        <v>1523</v>
      </c>
      <c r="F26" s="33">
        <f t="shared" si="2"/>
        <v>38.382056451612904</v>
      </c>
      <c r="G26" s="31">
        <v>906</v>
      </c>
      <c r="H26" s="31">
        <v>617</v>
      </c>
      <c r="I26" s="32">
        <f t="shared" si="9"/>
        <v>2445</v>
      </c>
      <c r="J26" s="33">
        <f t="shared" si="4"/>
        <v>61.6179435483871</v>
      </c>
      <c r="K26" s="31">
        <v>1253</v>
      </c>
      <c r="L26" s="33">
        <f t="shared" si="5"/>
        <v>31.577620967741936</v>
      </c>
      <c r="M26" s="31">
        <v>0</v>
      </c>
      <c r="N26" s="33">
        <f t="shared" si="6"/>
        <v>0</v>
      </c>
      <c r="O26" s="31">
        <v>1192</v>
      </c>
      <c r="P26" s="31">
        <v>989</v>
      </c>
      <c r="Q26" s="33">
        <f t="shared" si="7"/>
        <v>30.040322580645164</v>
      </c>
      <c r="R26" s="31" t="s">
        <v>151</v>
      </c>
      <c r="S26" s="31"/>
      <c r="T26" s="31"/>
      <c r="U26" s="31"/>
    </row>
    <row r="27" spans="1:21" ht="13.5">
      <c r="A27" s="54" t="s">
        <v>30</v>
      </c>
      <c r="B27" s="54" t="s">
        <v>65</v>
      </c>
      <c r="C27" s="55" t="s">
        <v>0</v>
      </c>
      <c r="D27" s="31">
        <f t="shared" si="0"/>
        <v>1764</v>
      </c>
      <c r="E27" s="32">
        <f t="shared" si="8"/>
        <v>849</v>
      </c>
      <c r="F27" s="33">
        <f t="shared" si="2"/>
        <v>48.12925170068027</v>
      </c>
      <c r="G27" s="31">
        <v>743</v>
      </c>
      <c r="H27" s="31">
        <v>106</v>
      </c>
      <c r="I27" s="32">
        <f t="shared" si="9"/>
        <v>915</v>
      </c>
      <c r="J27" s="33">
        <f t="shared" si="4"/>
        <v>51.87074829931972</v>
      </c>
      <c r="K27" s="31">
        <v>0</v>
      </c>
      <c r="L27" s="33">
        <f t="shared" si="5"/>
        <v>0</v>
      </c>
      <c r="M27" s="31">
        <v>0</v>
      </c>
      <c r="N27" s="33">
        <f t="shared" si="6"/>
        <v>0</v>
      </c>
      <c r="O27" s="31">
        <v>915</v>
      </c>
      <c r="P27" s="31">
        <v>546</v>
      </c>
      <c r="Q27" s="33">
        <f t="shared" si="7"/>
        <v>51.87074829931972</v>
      </c>
      <c r="R27" s="31" t="s">
        <v>151</v>
      </c>
      <c r="S27" s="31"/>
      <c r="T27" s="31"/>
      <c r="U27" s="31"/>
    </row>
    <row r="28" spans="1:21" ht="13.5">
      <c r="A28" s="54" t="s">
        <v>30</v>
      </c>
      <c r="B28" s="54" t="s">
        <v>66</v>
      </c>
      <c r="C28" s="55" t="s">
        <v>28</v>
      </c>
      <c r="D28" s="31">
        <f t="shared" si="0"/>
        <v>5153</v>
      </c>
      <c r="E28" s="32">
        <f t="shared" si="8"/>
        <v>944</v>
      </c>
      <c r="F28" s="33">
        <f t="shared" si="2"/>
        <v>18.319425577333593</v>
      </c>
      <c r="G28" s="31">
        <v>796</v>
      </c>
      <c r="H28" s="31">
        <v>148</v>
      </c>
      <c r="I28" s="32">
        <f t="shared" si="9"/>
        <v>4209</v>
      </c>
      <c r="J28" s="33">
        <f t="shared" si="4"/>
        <v>81.68057442266641</v>
      </c>
      <c r="K28" s="31">
        <v>0</v>
      </c>
      <c r="L28" s="33">
        <f t="shared" si="5"/>
        <v>0</v>
      </c>
      <c r="M28" s="31">
        <v>0</v>
      </c>
      <c r="N28" s="33">
        <f t="shared" si="6"/>
        <v>0</v>
      </c>
      <c r="O28" s="31">
        <v>4209</v>
      </c>
      <c r="P28" s="31">
        <v>3103</v>
      </c>
      <c r="Q28" s="33">
        <f t="shared" si="7"/>
        <v>81.68057442266641</v>
      </c>
      <c r="R28" s="31" t="s">
        <v>151</v>
      </c>
      <c r="S28" s="31"/>
      <c r="T28" s="31"/>
      <c r="U28" s="31"/>
    </row>
    <row r="29" spans="1:21" ht="13.5">
      <c r="A29" s="54" t="s">
        <v>30</v>
      </c>
      <c r="B29" s="54" t="s">
        <v>67</v>
      </c>
      <c r="C29" s="55" t="s">
        <v>68</v>
      </c>
      <c r="D29" s="31">
        <f t="shared" si="0"/>
        <v>4197</v>
      </c>
      <c r="E29" s="32">
        <f t="shared" si="8"/>
        <v>2961</v>
      </c>
      <c r="F29" s="33">
        <f t="shared" si="2"/>
        <v>70.55039313795568</v>
      </c>
      <c r="G29" s="31">
        <v>2892</v>
      </c>
      <c r="H29" s="31">
        <v>69</v>
      </c>
      <c r="I29" s="32">
        <f t="shared" si="9"/>
        <v>1236</v>
      </c>
      <c r="J29" s="33">
        <f t="shared" si="4"/>
        <v>29.44960686204432</v>
      </c>
      <c r="K29" s="31">
        <v>0</v>
      </c>
      <c r="L29" s="33">
        <f t="shared" si="5"/>
        <v>0</v>
      </c>
      <c r="M29" s="31">
        <v>0</v>
      </c>
      <c r="N29" s="33">
        <f t="shared" si="6"/>
        <v>0</v>
      </c>
      <c r="O29" s="31">
        <v>1236</v>
      </c>
      <c r="P29" s="31">
        <v>561</v>
      </c>
      <c r="Q29" s="33">
        <f t="shared" si="7"/>
        <v>29.44960686204432</v>
      </c>
      <c r="R29" s="31" t="s">
        <v>151</v>
      </c>
      <c r="S29" s="31"/>
      <c r="T29" s="31"/>
      <c r="U29" s="31"/>
    </row>
    <row r="30" spans="1:21" ht="13.5">
      <c r="A30" s="54" t="s">
        <v>30</v>
      </c>
      <c r="B30" s="54" t="s">
        <v>69</v>
      </c>
      <c r="C30" s="55" t="s">
        <v>70</v>
      </c>
      <c r="D30" s="31">
        <f t="shared" si="0"/>
        <v>16707</v>
      </c>
      <c r="E30" s="32">
        <f t="shared" si="8"/>
        <v>4517</v>
      </c>
      <c r="F30" s="33">
        <f t="shared" si="2"/>
        <v>27.036571496977313</v>
      </c>
      <c r="G30" s="31">
        <v>4480</v>
      </c>
      <c r="H30" s="31">
        <v>37</v>
      </c>
      <c r="I30" s="32">
        <f t="shared" si="9"/>
        <v>12190</v>
      </c>
      <c r="J30" s="33">
        <f t="shared" si="4"/>
        <v>72.96342850302268</v>
      </c>
      <c r="K30" s="31">
        <v>3243</v>
      </c>
      <c r="L30" s="33">
        <f t="shared" si="5"/>
        <v>19.41102531872868</v>
      </c>
      <c r="M30" s="31">
        <v>0</v>
      </c>
      <c r="N30" s="33">
        <f t="shared" si="6"/>
        <v>0</v>
      </c>
      <c r="O30" s="31">
        <v>8947</v>
      </c>
      <c r="P30" s="31">
        <v>2438</v>
      </c>
      <c r="Q30" s="33">
        <f t="shared" si="7"/>
        <v>53.55240318429401</v>
      </c>
      <c r="R30" s="31" t="s">
        <v>151</v>
      </c>
      <c r="S30" s="31"/>
      <c r="T30" s="31"/>
      <c r="U30" s="31"/>
    </row>
    <row r="31" spans="1:21" ht="13.5">
      <c r="A31" s="54" t="s">
        <v>30</v>
      </c>
      <c r="B31" s="54" t="s">
        <v>71</v>
      </c>
      <c r="C31" s="55" t="s">
        <v>72</v>
      </c>
      <c r="D31" s="31">
        <f t="shared" si="0"/>
        <v>13777</v>
      </c>
      <c r="E31" s="32">
        <f t="shared" si="8"/>
        <v>5200</v>
      </c>
      <c r="F31" s="33">
        <f t="shared" si="2"/>
        <v>37.74406619728533</v>
      </c>
      <c r="G31" s="31">
        <v>5200</v>
      </c>
      <c r="H31" s="31">
        <v>0</v>
      </c>
      <c r="I31" s="32">
        <f t="shared" si="9"/>
        <v>8577</v>
      </c>
      <c r="J31" s="33">
        <f t="shared" si="4"/>
        <v>62.25593380271467</v>
      </c>
      <c r="K31" s="31">
        <v>4159</v>
      </c>
      <c r="L31" s="33">
        <f t="shared" si="5"/>
        <v>30.187994483559557</v>
      </c>
      <c r="M31" s="31">
        <v>0</v>
      </c>
      <c r="N31" s="33">
        <f t="shared" si="6"/>
        <v>0</v>
      </c>
      <c r="O31" s="31">
        <v>4418</v>
      </c>
      <c r="P31" s="31">
        <v>1712</v>
      </c>
      <c r="Q31" s="33">
        <f t="shared" si="7"/>
        <v>32.067939319155116</v>
      </c>
      <c r="R31" s="31" t="s">
        <v>151</v>
      </c>
      <c r="S31" s="31"/>
      <c r="T31" s="31"/>
      <c r="U31" s="31"/>
    </row>
    <row r="32" spans="1:21" ht="13.5">
      <c r="A32" s="54" t="s">
        <v>30</v>
      </c>
      <c r="B32" s="54" t="s">
        <v>73</v>
      </c>
      <c r="C32" s="55" t="s">
        <v>74</v>
      </c>
      <c r="D32" s="31">
        <f t="shared" si="0"/>
        <v>8276</v>
      </c>
      <c r="E32" s="32">
        <f t="shared" si="8"/>
        <v>5050</v>
      </c>
      <c r="F32" s="33">
        <f t="shared" si="2"/>
        <v>61.01981633639439</v>
      </c>
      <c r="G32" s="31">
        <v>3894</v>
      </c>
      <c r="H32" s="31">
        <v>1156</v>
      </c>
      <c r="I32" s="32">
        <f t="shared" si="9"/>
        <v>3226</v>
      </c>
      <c r="J32" s="33">
        <f t="shared" si="4"/>
        <v>38.98018366360561</v>
      </c>
      <c r="K32" s="31">
        <v>0</v>
      </c>
      <c r="L32" s="33">
        <f t="shared" si="5"/>
        <v>0</v>
      </c>
      <c r="M32" s="31">
        <v>0</v>
      </c>
      <c r="N32" s="33">
        <f t="shared" si="6"/>
        <v>0</v>
      </c>
      <c r="O32" s="31">
        <v>3226</v>
      </c>
      <c r="P32" s="31">
        <v>2009</v>
      </c>
      <c r="Q32" s="33">
        <f t="shared" si="7"/>
        <v>38.98018366360561</v>
      </c>
      <c r="R32" s="31" t="s">
        <v>151</v>
      </c>
      <c r="S32" s="31"/>
      <c r="T32" s="31"/>
      <c r="U32" s="31"/>
    </row>
    <row r="33" spans="1:21" ht="13.5">
      <c r="A33" s="54" t="s">
        <v>30</v>
      </c>
      <c r="B33" s="54" t="s">
        <v>75</v>
      </c>
      <c r="C33" s="55" t="s">
        <v>76</v>
      </c>
      <c r="D33" s="31">
        <f t="shared" si="0"/>
        <v>8080</v>
      </c>
      <c r="E33" s="32">
        <f t="shared" si="8"/>
        <v>4316</v>
      </c>
      <c r="F33" s="33">
        <f t="shared" si="2"/>
        <v>53.41584158415842</v>
      </c>
      <c r="G33" s="31">
        <v>4313</v>
      </c>
      <c r="H33" s="31">
        <v>3</v>
      </c>
      <c r="I33" s="32">
        <f t="shared" si="9"/>
        <v>3764</v>
      </c>
      <c r="J33" s="33">
        <f t="shared" si="4"/>
        <v>46.584158415841586</v>
      </c>
      <c r="K33" s="31">
        <v>0</v>
      </c>
      <c r="L33" s="33">
        <f t="shared" si="5"/>
        <v>0</v>
      </c>
      <c r="M33" s="31">
        <v>0</v>
      </c>
      <c r="N33" s="33">
        <f t="shared" si="6"/>
        <v>0</v>
      </c>
      <c r="O33" s="31">
        <v>3764</v>
      </c>
      <c r="P33" s="31">
        <v>2051</v>
      </c>
      <c r="Q33" s="33">
        <f t="shared" si="7"/>
        <v>46.584158415841586</v>
      </c>
      <c r="R33" s="31"/>
      <c r="S33" s="31"/>
      <c r="T33" s="31"/>
      <c r="U33" s="31" t="s">
        <v>151</v>
      </c>
    </row>
    <row r="34" spans="1:21" ht="13.5">
      <c r="A34" s="54" t="s">
        <v>30</v>
      </c>
      <c r="B34" s="54" t="s">
        <v>77</v>
      </c>
      <c r="C34" s="55" t="s">
        <v>78</v>
      </c>
      <c r="D34" s="31">
        <f t="shared" si="0"/>
        <v>22713</v>
      </c>
      <c r="E34" s="32">
        <f t="shared" si="8"/>
        <v>616</v>
      </c>
      <c r="F34" s="33">
        <f t="shared" si="2"/>
        <v>2.712103200810109</v>
      </c>
      <c r="G34" s="31">
        <v>616</v>
      </c>
      <c r="H34" s="31">
        <v>0</v>
      </c>
      <c r="I34" s="32">
        <f t="shared" si="9"/>
        <v>22097</v>
      </c>
      <c r="J34" s="33">
        <f t="shared" si="4"/>
        <v>97.2878967991899</v>
      </c>
      <c r="K34" s="31">
        <v>20529</v>
      </c>
      <c r="L34" s="33">
        <f t="shared" si="5"/>
        <v>90.38436137894598</v>
      </c>
      <c r="M34" s="31">
        <v>0</v>
      </c>
      <c r="N34" s="33">
        <f t="shared" si="6"/>
        <v>0</v>
      </c>
      <c r="O34" s="31">
        <v>1568</v>
      </c>
      <c r="P34" s="31">
        <v>744</v>
      </c>
      <c r="Q34" s="33">
        <f t="shared" si="7"/>
        <v>6.903535420243913</v>
      </c>
      <c r="R34" s="31"/>
      <c r="S34" s="31"/>
      <c r="T34" s="31"/>
      <c r="U34" s="31" t="s">
        <v>151</v>
      </c>
    </row>
    <row r="35" spans="1:21" ht="13.5">
      <c r="A35" s="54" t="s">
        <v>30</v>
      </c>
      <c r="B35" s="54" t="s">
        <v>79</v>
      </c>
      <c r="C35" s="55" t="s">
        <v>80</v>
      </c>
      <c r="D35" s="31">
        <f t="shared" si="0"/>
        <v>8957</v>
      </c>
      <c r="E35" s="32">
        <f t="shared" si="8"/>
        <v>1321</v>
      </c>
      <c r="F35" s="33">
        <f t="shared" si="2"/>
        <v>14.748241598749582</v>
      </c>
      <c r="G35" s="31">
        <v>1266</v>
      </c>
      <c r="H35" s="31">
        <v>55</v>
      </c>
      <c r="I35" s="32">
        <f t="shared" si="9"/>
        <v>7636</v>
      </c>
      <c r="J35" s="33">
        <f t="shared" si="4"/>
        <v>85.25175840125043</v>
      </c>
      <c r="K35" s="31">
        <v>4163</v>
      </c>
      <c r="L35" s="33">
        <f t="shared" si="5"/>
        <v>46.477615272970866</v>
      </c>
      <c r="M35" s="31">
        <v>0</v>
      </c>
      <c r="N35" s="33">
        <f t="shared" si="6"/>
        <v>0</v>
      </c>
      <c r="O35" s="31">
        <v>3473</v>
      </c>
      <c r="P35" s="31">
        <v>2504</v>
      </c>
      <c r="Q35" s="33">
        <f t="shared" si="7"/>
        <v>38.77414312827956</v>
      </c>
      <c r="R35" s="31" t="s">
        <v>151</v>
      </c>
      <c r="S35" s="31"/>
      <c r="T35" s="31"/>
      <c r="U35" s="31"/>
    </row>
    <row r="36" spans="1:21" ht="13.5">
      <c r="A36" s="54" t="s">
        <v>30</v>
      </c>
      <c r="B36" s="54" t="s">
        <v>81</v>
      </c>
      <c r="C36" s="55" t="s">
        <v>82</v>
      </c>
      <c r="D36" s="31">
        <f t="shared" si="0"/>
        <v>6072</v>
      </c>
      <c r="E36" s="32">
        <f t="shared" si="8"/>
        <v>3072</v>
      </c>
      <c r="F36" s="33">
        <f t="shared" si="2"/>
        <v>50.59288537549407</v>
      </c>
      <c r="G36" s="31">
        <v>1721</v>
      </c>
      <c r="H36" s="31">
        <v>1351</v>
      </c>
      <c r="I36" s="32">
        <f t="shared" si="9"/>
        <v>3000</v>
      </c>
      <c r="J36" s="33">
        <f t="shared" si="4"/>
        <v>49.40711462450593</v>
      </c>
      <c r="K36" s="31">
        <v>0</v>
      </c>
      <c r="L36" s="33">
        <f t="shared" si="5"/>
        <v>0</v>
      </c>
      <c r="M36" s="31">
        <v>0</v>
      </c>
      <c r="N36" s="33">
        <f t="shared" si="6"/>
        <v>0</v>
      </c>
      <c r="O36" s="31">
        <v>3000</v>
      </c>
      <c r="P36" s="31">
        <v>1971</v>
      </c>
      <c r="Q36" s="33">
        <f t="shared" si="7"/>
        <v>49.40711462450593</v>
      </c>
      <c r="R36" s="31" t="s">
        <v>151</v>
      </c>
      <c r="S36" s="31"/>
      <c r="T36" s="31"/>
      <c r="U36" s="31"/>
    </row>
    <row r="37" spans="1:21" ht="13.5">
      <c r="A37" s="54" t="s">
        <v>30</v>
      </c>
      <c r="B37" s="54" t="s">
        <v>83</v>
      </c>
      <c r="C37" s="55" t="s">
        <v>84</v>
      </c>
      <c r="D37" s="31">
        <f t="shared" si="0"/>
        <v>6412</v>
      </c>
      <c r="E37" s="32">
        <f t="shared" si="8"/>
        <v>2367</v>
      </c>
      <c r="F37" s="33">
        <f t="shared" si="2"/>
        <v>36.91515907673113</v>
      </c>
      <c r="G37" s="31">
        <v>1352</v>
      </c>
      <c r="H37" s="31">
        <v>1015</v>
      </c>
      <c r="I37" s="32">
        <f t="shared" si="9"/>
        <v>4045</v>
      </c>
      <c r="J37" s="33">
        <f t="shared" si="4"/>
        <v>63.08484092326887</v>
      </c>
      <c r="K37" s="31">
        <v>0</v>
      </c>
      <c r="L37" s="33">
        <f t="shared" si="5"/>
        <v>0</v>
      </c>
      <c r="M37" s="31">
        <v>107</v>
      </c>
      <c r="N37" s="33">
        <f t="shared" si="6"/>
        <v>1.6687461010605116</v>
      </c>
      <c r="O37" s="31">
        <v>3938</v>
      </c>
      <c r="P37" s="31">
        <v>1558</v>
      </c>
      <c r="Q37" s="33">
        <f t="shared" si="7"/>
        <v>61.41609482220836</v>
      </c>
      <c r="R37" s="31" t="s">
        <v>151</v>
      </c>
      <c r="S37" s="31"/>
      <c r="T37" s="31"/>
      <c r="U37" s="31"/>
    </row>
    <row r="38" spans="1:21" ht="13.5">
      <c r="A38" s="54" t="s">
        <v>30</v>
      </c>
      <c r="B38" s="54" t="s">
        <v>85</v>
      </c>
      <c r="C38" s="55" t="s">
        <v>86</v>
      </c>
      <c r="D38" s="31">
        <f t="shared" si="0"/>
        <v>4361</v>
      </c>
      <c r="E38" s="32">
        <f t="shared" si="8"/>
        <v>578</v>
      </c>
      <c r="F38" s="33">
        <f t="shared" si="2"/>
        <v>13.253840862187571</v>
      </c>
      <c r="G38" s="31">
        <v>272</v>
      </c>
      <c r="H38" s="31">
        <v>306</v>
      </c>
      <c r="I38" s="32">
        <f t="shared" si="9"/>
        <v>3783</v>
      </c>
      <c r="J38" s="33">
        <f t="shared" si="4"/>
        <v>86.74615913781243</v>
      </c>
      <c r="K38" s="31">
        <v>0</v>
      </c>
      <c r="L38" s="33">
        <f t="shared" si="5"/>
        <v>0</v>
      </c>
      <c r="M38" s="31">
        <v>0</v>
      </c>
      <c r="N38" s="33">
        <f t="shared" si="6"/>
        <v>0</v>
      </c>
      <c r="O38" s="31">
        <v>3783</v>
      </c>
      <c r="P38" s="31">
        <v>430</v>
      </c>
      <c r="Q38" s="33">
        <f t="shared" si="7"/>
        <v>86.74615913781243</v>
      </c>
      <c r="R38" s="31" t="s">
        <v>151</v>
      </c>
      <c r="S38" s="31"/>
      <c r="T38" s="31"/>
      <c r="U38" s="31"/>
    </row>
    <row r="39" spans="1:21" ht="13.5">
      <c r="A39" s="54" t="s">
        <v>30</v>
      </c>
      <c r="B39" s="54" t="s">
        <v>87</v>
      </c>
      <c r="C39" s="55" t="s">
        <v>88</v>
      </c>
      <c r="D39" s="31">
        <f t="shared" si="0"/>
        <v>8382</v>
      </c>
      <c r="E39" s="32">
        <f t="shared" si="8"/>
        <v>4793</v>
      </c>
      <c r="F39" s="33">
        <f t="shared" si="2"/>
        <v>57.18205678835601</v>
      </c>
      <c r="G39" s="31">
        <v>2636</v>
      </c>
      <c r="H39" s="31">
        <v>2157</v>
      </c>
      <c r="I39" s="32">
        <f t="shared" si="9"/>
        <v>3589</v>
      </c>
      <c r="J39" s="33">
        <f t="shared" si="4"/>
        <v>42.817943211644</v>
      </c>
      <c r="K39" s="31">
        <v>0</v>
      </c>
      <c r="L39" s="33">
        <f t="shared" si="5"/>
        <v>0</v>
      </c>
      <c r="M39" s="31">
        <v>0</v>
      </c>
      <c r="N39" s="33">
        <f t="shared" si="6"/>
        <v>0</v>
      </c>
      <c r="O39" s="31">
        <v>3589</v>
      </c>
      <c r="P39" s="31">
        <v>2764</v>
      </c>
      <c r="Q39" s="33">
        <f t="shared" si="7"/>
        <v>42.817943211644</v>
      </c>
      <c r="R39" s="31" t="s">
        <v>151</v>
      </c>
      <c r="S39" s="31"/>
      <c r="T39" s="31"/>
      <c r="U39" s="31"/>
    </row>
    <row r="40" spans="1:21" ht="13.5">
      <c r="A40" s="84" t="s">
        <v>91</v>
      </c>
      <c r="B40" s="85"/>
      <c r="C40" s="85"/>
      <c r="D40" s="31">
        <f>SUM(D7:D39)</f>
        <v>1521108</v>
      </c>
      <c r="E40" s="31">
        <f>SUM(E7:E39)</f>
        <v>298031</v>
      </c>
      <c r="F40" s="33">
        <f t="shared" si="2"/>
        <v>19.5930203509547</v>
      </c>
      <c r="G40" s="31">
        <f>SUM(G7:G39)</f>
        <v>278874</v>
      </c>
      <c r="H40" s="31">
        <f>SUM(H7:H39)</f>
        <v>19157</v>
      </c>
      <c r="I40" s="31">
        <f>SUM(I7:I39)</f>
        <v>1223077</v>
      </c>
      <c r="J40" s="33">
        <f t="shared" si="4"/>
        <v>80.4069796490453</v>
      </c>
      <c r="K40" s="31">
        <f>SUM(K7:K39)</f>
        <v>734039</v>
      </c>
      <c r="L40" s="33">
        <f t="shared" si="5"/>
        <v>48.25686276056664</v>
      </c>
      <c r="M40" s="31">
        <f>SUM(M7:M39)</f>
        <v>107</v>
      </c>
      <c r="N40" s="33">
        <f t="shared" si="6"/>
        <v>0.007034346016193458</v>
      </c>
      <c r="O40" s="31">
        <f>SUM(O7:O39)</f>
        <v>488931</v>
      </c>
      <c r="P40" s="31">
        <f>SUM(P7:P39)</f>
        <v>224551</v>
      </c>
      <c r="Q40" s="33">
        <f t="shared" si="7"/>
        <v>32.14308254246247</v>
      </c>
      <c r="R40" s="31">
        <f>COUNTIF(R7:R39,"○")</f>
        <v>26</v>
      </c>
      <c r="S40" s="31">
        <f>COUNTIF(S7:S39,"○")</f>
        <v>5</v>
      </c>
      <c r="T40" s="31">
        <f>COUNTIF(T7:T39,"○")</f>
        <v>0</v>
      </c>
      <c r="U40" s="31">
        <f>COUNTIF(U7:U39,"○")</f>
        <v>2</v>
      </c>
    </row>
  </sheetData>
  <mergeCells count="19">
    <mergeCell ref="A40:C40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AC40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16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60" t="s">
        <v>92</v>
      </c>
      <c r="B2" s="65" t="s">
        <v>17</v>
      </c>
      <c r="C2" s="68" t="s">
        <v>18</v>
      </c>
      <c r="D2" s="14" t="s">
        <v>93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19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3"/>
      <c r="B3" s="61"/>
      <c r="C3" s="87"/>
      <c r="D3" s="26" t="s">
        <v>94</v>
      </c>
      <c r="E3" s="59" t="s">
        <v>95</v>
      </c>
      <c r="F3" s="89"/>
      <c r="G3" s="90"/>
      <c r="H3" s="86" t="s">
        <v>96</v>
      </c>
      <c r="I3" s="57"/>
      <c r="J3" s="58"/>
      <c r="K3" s="59" t="s">
        <v>97</v>
      </c>
      <c r="L3" s="57"/>
      <c r="M3" s="58"/>
      <c r="N3" s="26" t="s">
        <v>94</v>
      </c>
      <c r="O3" s="17" t="s">
        <v>98</v>
      </c>
      <c r="P3" s="24"/>
      <c r="Q3" s="24"/>
      <c r="R3" s="24"/>
      <c r="S3" s="24"/>
      <c r="T3" s="25"/>
      <c r="U3" s="17" t="s">
        <v>99</v>
      </c>
      <c r="V3" s="24"/>
      <c r="W3" s="24"/>
      <c r="X3" s="24"/>
      <c r="Y3" s="24"/>
      <c r="Z3" s="25"/>
      <c r="AA3" s="17" t="s">
        <v>100</v>
      </c>
      <c r="AB3" s="24"/>
      <c r="AC3" s="25"/>
    </row>
    <row r="4" spans="1:29" s="30" customFormat="1" ht="22.5" customHeight="1">
      <c r="A4" s="63"/>
      <c r="B4" s="61"/>
      <c r="C4" s="87"/>
      <c r="D4" s="27"/>
      <c r="E4" s="26" t="s">
        <v>94</v>
      </c>
      <c r="F4" s="18" t="s">
        <v>20</v>
      </c>
      <c r="G4" s="18" t="s">
        <v>21</v>
      </c>
      <c r="H4" s="26" t="s">
        <v>94</v>
      </c>
      <c r="I4" s="18" t="s">
        <v>20</v>
      </c>
      <c r="J4" s="18" t="s">
        <v>21</v>
      </c>
      <c r="K4" s="26" t="s">
        <v>94</v>
      </c>
      <c r="L4" s="18" t="s">
        <v>20</v>
      </c>
      <c r="M4" s="18" t="s">
        <v>21</v>
      </c>
      <c r="N4" s="27"/>
      <c r="O4" s="26" t="s">
        <v>94</v>
      </c>
      <c r="P4" s="18" t="s">
        <v>22</v>
      </c>
      <c r="Q4" s="18" t="s">
        <v>23</v>
      </c>
      <c r="R4" s="18" t="s">
        <v>24</v>
      </c>
      <c r="S4" s="18" t="s">
        <v>25</v>
      </c>
      <c r="T4" s="18" t="s">
        <v>26</v>
      </c>
      <c r="U4" s="26" t="s">
        <v>94</v>
      </c>
      <c r="V4" s="18" t="s">
        <v>22</v>
      </c>
      <c r="W4" s="18" t="s">
        <v>23</v>
      </c>
      <c r="X4" s="18" t="s">
        <v>24</v>
      </c>
      <c r="Y4" s="18" t="s">
        <v>25</v>
      </c>
      <c r="Z4" s="18" t="s">
        <v>26</v>
      </c>
      <c r="AA4" s="26" t="s">
        <v>94</v>
      </c>
      <c r="AB4" s="18" t="s">
        <v>20</v>
      </c>
      <c r="AC4" s="18" t="s">
        <v>21</v>
      </c>
    </row>
    <row r="5" spans="1:29" s="30" customFormat="1" ht="22.5" customHeight="1">
      <c r="A5" s="63"/>
      <c r="B5" s="61"/>
      <c r="C5" s="87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4"/>
      <c r="B6" s="56"/>
      <c r="C6" s="88"/>
      <c r="D6" s="19" t="s">
        <v>27</v>
      </c>
      <c r="E6" s="19" t="s">
        <v>27</v>
      </c>
      <c r="F6" s="19" t="s">
        <v>27</v>
      </c>
      <c r="G6" s="19" t="s">
        <v>27</v>
      </c>
      <c r="H6" s="19" t="s">
        <v>27</v>
      </c>
      <c r="I6" s="19" t="s">
        <v>27</v>
      </c>
      <c r="J6" s="19" t="s">
        <v>27</v>
      </c>
      <c r="K6" s="19" t="s">
        <v>27</v>
      </c>
      <c r="L6" s="19" t="s">
        <v>27</v>
      </c>
      <c r="M6" s="19" t="s">
        <v>27</v>
      </c>
      <c r="N6" s="19" t="s">
        <v>27</v>
      </c>
      <c r="O6" s="19" t="s">
        <v>27</v>
      </c>
      <c r="P6" s="19" t="s">
        <v>27</v>
      </c>
      <c r="Q6" s="19" t="s">
        <v>27</v>
      </c>
      <c r="R6" s="19" t="s">
        <v>27</v>
      </c>
      <c r="S6" s="19" t="s">
        <v>27</v>
      </c>
      <c r="T6" s="19" t="s">
        <v>27</v>
      </c>
      <c r="U6" s="19" t="s">
        <v>27</v>
      </c>
      <c r="V6" s="19" t="s">
        <v>27</v>
      </c>
      <c r="W6" s="19" t="s">
        <v>27</v>
      </c>
      <c r="X6" s="19" t="s">
        <v>27</v>
      </c>
      <c r="Y6" s="19" t="s">
        <v>27</v>
      </c>
      <c r="Z6" s="19" t="s">
        <v>27</v>
      </c>
      <c r="AA6" s="19" t="s">
        <v>27</v>
      </c>
      <c r="AB6" s="19" t="s">
        <v>27</v>
      </c>
      <c r="AC6" s="19" t="s">
        <v>27</v>
      </c>
    </row>
    <row r="7" spans="1:29" ht="13.5">
      <c r="A7" s="54" t="s">
        <v>30</v>
      </c>
      <c r="B7" s="54" t="s">
        <v>31</v>
      </c>
      <c r="C7" s="55" t="s">
        <v>32</v>
      </c>
      <c r="D7" s="31">
        <f aca="true" t="shared" si="0" ref="D7:D39">E7+H7+K7</f>
        <v>96498</v>
      </c>
      <c r="E7" s="31">
        <f aca="true" t="shared" si="1" ref="E7:E39">F7+G7</f>
        <v>3187</v>
      </c>
      <c r="F7" s="31">
        <v>3187</v>
      </c>
      <c r="G7" s="31">
        <v>0</v>
      </c>
      <c r="H7" s="31">
        <f aca="true" t="shared" si="2" ref="H7:H39">I7+J7</f>
        <v>0</v>
      </c>
      <c r="I7" s="31">
        <v>0</v>
      </c>
      <c r="J7" s="31">
        <v>0</v>
      </c>
      <c r="K7" s="31">
        <f aca="true" t="shared" si="3" ref="K7:K39">L7+M7</f>
        <v>93311</v>
      </c>
      <c r="L7" s="31">
        <v>19690</v>
      </c>
      <c r="M7" s="31">
        <v>73621</v>
      </c>
      <c r="N7" s="31">
        <f aca="true" t="shared" si="4" ref="N7:N39">O7+U7+AA7</f>
        <v>97383</v>
      </c>
      <c r="O7" s="31">
        <f aca="true" t="shared" si="5" ref="O7:O39">SUM(P7:T7)</f>
        <v>22875</v>
      </c>
      <c r="P7" s="31">
        <v>6932</v>
      </c>
      <c r="Q7" s="31">
        <v>0</v>
      </c>
      <c r="R7" s="31">
        <v>15943</v>
      </c>
      <c r="S7" s="31">
        <v>0</v>
      </c>
      <c r="T7" s="31">
        <v>0</v>
      </c>
      <c r="U7" s="31">
        <f aca="true" t="shared" si="6" ref="U7:U39">SUM(V7:Z7)</f>
        <v>73620</v>
      </c>
      <c r="V7" s="31">
        <v>9835</v>
      </c>
      <c r="W7" s="31">
        <v>0</v>
      </c>
      <c r="X7" s="31">
        <v>63785</v>
      </c>
      <c r="Y7" s="31">
        <v>0</v>
      </c>
      <c r="Z7" s="31">
        <v>0</v>
      </c>
      <c r="AA7" s="31">
        <f aca="true" t="shared" si="7" ref="AA7:AA39">AB7+AC7</f>
        <v>888</v>
      </c>
      <c r="AB7" s="31">
        <v>888</v>
      </c>
      <c r="AC7" s="31">
        <v>0</v>
      </c>
    </row>
    <row r="8" spans="1:29" ht="13.5">
      <c r="A8" s="54" t="s">
        <v>30</v>
      </c>
      <c r="B8" s="54" t="s">
        <v>33</v>
      </c>
      <c r="C8" s="55" t="s">
        <v>34</v>
      </c>
      <c r="D8" s="31">
        <f t="shared" si="0"/>
        <v>68955</v>
      </c>
      <c r="E8" s="31">
        <f t="shared" si="1"/>
        <v>9704</v>
      </c>
      <c r="F8" s="31">
        <v>9704</v>
      </c>
      <c r="G8" s="31">
        <v>0</v>
      </c>
      <c r="H8" s="31">
        <f t="shared" si="2"/>
        <v>23998</v>
      </c>
      <c r="I8" s="31">
        <v>23998</v>
      </c>
      <c r="J8" s="31">
        <v>0</v>
      </c>
      <c r="K8" s="31">
        <f t="shared" si="3"/>
        <v>35253</v>
      </c>
      <c r="L8" s="31">
        <v>0</v>
      </c>
      <c r="M8" s="31">
        <v>35253</v>
      </c>
      <c r="N8" s="31">
        <f t="shared" si="4"/>
        <v>74100</v>
      </c>
      <c r="O8" s="31">
        <f t="shared" si="5"/>
        <v>38591</v>
      </c>
      <c r="P8" s="31">
        <v>33702</v>
      </c>
      <c r="Q8" s="31">
        <v>4889</v>
      </c>
      <c r="R8" s="31">
        <v>0</v>
      </c>
      <c r="S8" s="31">
        <v>0</v>
      </c>
      <c r="T8" s="31">
        <v>0</v>
      </c>
      <c r="U8" s="31">
        <f t="shared" si="6"/>
        <v>35253</v>
      </c>
      <c r="V8" s="31">
        <v>35253</v>
      </c>
      <c r="W8" s="31">
        <v>0</v>
      </c>
      <c r="X8" s="31">
        <v>0</v>
      </c>
      <c r="Y8" s="31">
        <v>0</v>
      </c>
      <c r="Z8" s="31">
        <v>0</v>
      </c>
      <c r="AA8" s="31">
        <f t="shared" si="7"/>
        <v>256</v>
      </c>
      <c r="AB8" s="31">
        <v>256</v>
      </c>
      <c r="AC8" s="31">
        <v>0</v>
      </c>
    </row>
    <row r="9" spans="1:29" ht="13.5">
      <c r="A9" s="54" t="s">
        <v>30</v>
      </c>
      <c r="B9" s="54" t="s">
        <v>35</v>
      </c>
      <c r="C9" s="55" t="s">
        <v>36</v>
      </c>
      <c r="D9" s="31">
        <f t="shared" si="0"/>
        <v>50276</v>
      </c>
      <c r="E9" s="31">
        <f t="shared" si="1"/>
        <v>0</v>
      </c>
      <c r="F9" s="31">
        <v>0</v>
      </c>
      <c r="G9" s="31">
        <v>0</v>
      </c>
      <c r="H9" s="31">
        <f t="shared" si="2"/>
        <v>0</v>
      </c>
      <c r="I9" s="31">
        <v>0</v>
      </c>
      <c r="J9" s="31">
        <v>0</v>
      </c>
      <c r="K9" s="31">
        <f t="shared" si="3"/>
        <v>50276</v>
      </c>
      <c r="L9" s="31">
        <v>20328</v>
      </c>
      <c r="M9" s="31">
        <v>29948</v>
      </c>
      <c r="N9" s="31">
        <f t="shared" si="4"/>
        <v>51104</v>
      </c>
      <c r="O9" s="31">
        <f t="shared" si="5"/>
        <v>20328</v>
      </c>
      <c r="P9" s="31">
        <v>20328</v>
      </c>
      <c r="Q9" s="31">
        <v>0</v>
      </c>
      <c r="R9" s="31">
        <v>0</v>
      </c>
      <c r="S9" s="31">
        <v>0</v>
      </c>
      <c r="T9" s="31">
        <v>0</v>
      </c>
      <c r="U9" s="31">
        <f t="shared" si="6"/>
        <v>29948</v>
      </c>
      <c r="V9" s="31">
        <v>29948</v>
      </c>
      <c r="W9" s="31">
        <v>0</v>
      </c>
      <c r="X9" s="31">
        <v>0</v>
      </c>
      <c r="Y9" s="31">
        <v>0</v>
      </c>
      <c r="Z9" s="31">
        <v>0</v>
      </c>
      <c r="AA9" s="31">
        <f t="shared" si="7"/>
        <v>828</v>
      </c>
      <c r="AB9" s="31">
        <v>828</v>
      </c>
      <c r="AC9" s="31">
        <v>0</v>
      </c>
    </row>
    <row r="10" spans="1:29" ht="13.5">
      <c r="A10" s="54" t="s">
        <v>30</v>
      </c>
      <c r="B10" s="54" t="s">
        <v>37</v>
      </c>
      <c r="C10" s="55" t="s">
        <v>38</v>
      </c>
      <c r="D10" s="31">
        <f t="shared" si="0"/>
        <v>20835</v>
      </c>
      <c r="E10" s="31">
        <f t="shared" si="1"/>
        <v>488</v>
      </c>
      <c r="F10" s="31">
        <v>448</v>
      </c>
      <c r="G10" s="31">
        <v>40</v>
      </c>
      <c r="H10" s="31">
        <f t="shared" si="2"/>
        <v>0</v>
      </c>
      <c r="I10" s="31">
        <v>0</v>
      </c>
      <c r="J10" s="31">
        <v>0</v>
      </c>
      <c r="K10" s="31">
        <f t="shared" si="3"/>
        <v>20347</v>
      </c>
      <c r="L10" s="31">
        <v>7807</v>
      </c>
      <c r="M10" s="31">
        <v>12540</v>
      </c>
      <c r="N10" s="31">
        <f t="shared" si="4"/>
        <v>25724</v>
      </c>
      <c r="O10" s="31">
        <f t="shared" si="5"/>
        <v>9126</v>
      </c>
      <c r="P10" s="31">
        <v>8796</v>
      </c>
      <c r="Q10" s="31">
        <v>320</v>
      </c>
      <c r="R10" s="31">
        <v>0</v>
      </c>
      <c r="S10" s="31">
        <v>0</v>
      </c>
      <c r="T10" s="31">
        <v>10</v>
      </c>
      <c r="U10" s="31">
        <f t="shared" si="6"/>
        <v>16588</v>
      </c>
      <c r="V10" s="31">
        <v>752</v>
      </c>
      <c r="W10" s="31">
        <v>15836</v>
      </c>
      <c r="X10" s="31">
        <v>0</v>
      </c>
      <c r="Y10" s="31">
        <v>0</v>
      </c>
      <c r="Z10" s="31">
        <v>0</v>
      </c>
      <c r="AA10" s="31">
        <f t="shared" si="7"/>
        <v>10</v>
      </c>
      <c r="AB10" s="31">
        <v>10</v>
      </c>
      <c r="AC10" s="31">
        <v>0</v>
      </c>
    </row>
    <row r="11" spans="1:29" ht="13.5">
      <c r="A11" s="54" t="s">
        <v>30</v>
      </c>
      <c r="B11" s="54" t="s">
        <v>39</v>
      </c>
      <c r="C11" s="55" t="s">
        <v>40</v>
      </c>
      <c r="D11" s="31">
        <f t="shared" si="0"/>
        <v>58013</v>
      </c>
      <c r="E11" s="31">
        <f t="shared" si="1"/>
        <v>0</v>
      </c>
      <c r="F11" s="31">
        <v>0</v>
      </c>
      <c r="G11" s="31">
        <v>0</v>
      </c>
      <c r="H11" s="31">
        <f t="shared" si="2"/>
        <v>0</v>
      </c>
      <c r="I11" s="31">
        <v>0</v>
      </c>
      <c r="J11" s="31">
        <v>0</v>
      </c>
      <c r="K11" s="31">
        <f t="shared" si="3"/>
        <v>58013</v>
      </c>
      <c r="L11" s="31">
        <v>15030</v>
      </c>
      <c r="M11" s="31">
        <v>42983</v>
      </c>
      <c r="N11" s="31">
        <f t="shared" si="4"/>
        <v>58013</v>
      </c>
      <c r="O11" s="31">
        <f t="shared" si="5"/>
        <v>15030</v>
      </c>
      <c r="P11" s="31">
        <v>15030</v>
      </c>
      <c r="Q11" s="31">
        <v>0</v>
      </c>
      <c r="R11" s="31">
        <v>0</v>
      </c>
      <c r="S11" s="31">
        <v>0</v>
      </c>
      <c r="T11" s="31">
        <v>0</v>
      </c>
      <c r="U11" s="31">
        <f t="shared" si="6"/>
        <v>42983</v>
      </c>
      <c r="V11" s="31">
        <v>42983</v>
      </c>
      <c r="W11" s="31">
        <v>0</v>
      </c>
      <c r="X11" s="31">
        <v>0</v>
      </c>
      <c r="Y11" s="31">
        <v>0</v>
      </c>
      <c r="Z11" s="31">
        <v>0</v>
      </c>
      <c r="AA11" s="31">
        <f t="shared" si="7"/>
        <v>0</v>
      </c>
      <c r="AB11" s="31">
        <v>0</v>
      </c>
      <c r="AC11" s="31">
        <v>0</v>
      </c>
    </row>
    <row r="12" spans="1:29" ht="13.5">
      <c r="A12" s="54" t="s">
        <v>30</v>
      </c>
      <c r="B12" s="54" t="s">
        <v>41</v>
      </c>
      <c r="C12" s="55" t="s">
        <v>42</v>
      </c>
      <c r="D12" s="31">
        <f t="shared" si="0"/>
        <v>13574</v>
      </c>
      <c r="E12" s="31">
        <f t="shared" si="1"/>
        <v>0</v>
      </c>
      <c r="F12" s="31">
        <v>0</v>
      </c>
      <c r="G12" s="31">
        <v>0</v>
      </c>
      <c r="H12" s="31">
        <f t="shared" si="2"/>
        <v>5854</v>
      </c>
      <c r="I12" s="31">
        <v>5854</v>
      </c>
      <c r="J12" s="31">
        <v>0</v>
      </c>
      <c r="K12" s="31">
        <f t="shared" si="3"/>
        <v>7720</v>
      </c>
      <c r="L12" s="31">
        <v>383</v>
      </c>
      <c r="M12" s="31">
        <v>7337</v>
      </c>
      <c r="N12" s="31">
        <f t="shared" si="4"/>
        <v>13628</v>
      </c>
      <c r="O12" s="31">
        <f t="shared" si="5"/>
        <v>6237</v>
      </c>
      <c r="P12" s="31">
        <v>6237</v>
      </c>
      <c r="Q12" s="31">
        <v>0</v>
      </c>
      <c r="R12" s="31">
        <v>0</v>
      </c>
      <c r="S12" s="31">
        <v>0</v>
      </c>
      <c r="T12" s="31">
        <v>0</v>
      </c>
      <c r="U12" s="31">
        <f t="shared" si="6"/>
        <v>7337</v>
      </c>
      <c r="V12" s="31">
        <v>7337</v>
      </c>
      <c r="W12" s="31">
        <v>0</v>
      </c>
      <c r="X12" s="31">
        <v>0</v>
      </c>
      <c r="Y12" s="31">
        <v>0</v>
      </c>
      <c r="Z12" s="31">
        <v>0</v>
      </c>
      <c r="AA12" s="31">
        <f t="shared" si="7"/>
        <v>54</v>
      </c>
      <c r="AB12" s="31">
        <v>54</v>
      </c>
      <c r="AC12" s="31">
        <v>0</v>
      </c>
    </row>
    <row r="13" spans="1:29" ht="13.5">
      <c r="A13" s="54" t="s">
        <v>30</v>
      </c>
      <c r="B13" s="54" t="s">
        <v>43</v>
      </c>
      <c r="C13" s="55" t="s">
        <v>44</v>
      </c>
      <c r="D13" s="31">
        <f t="shared" si="0"/>
        <v>40031</v>
      </c>
      <c r="E13" s="31">
        <f t="shared" si="1"/>
        <v>382</v>
      </c>
      <c r="F13" s="31">
        <v>382</v>
      </c>
      <c r="G13" s="31">
        <v>0</v>
      </c>
      <c r="H13" s="31">
        <f t="shared" si="2"/>
        <v>0</v>
      </c>
      <c r="I13" s="31">
        <v>0</v>
      </c>
      <c r="J13" s="31">
        <v>0</v>
      </c>
      <c r="K13" s="31">
        <f t="shared" si="3"/>
        <v>39649</v>
      </c>
      <c r="L13" s="31">
        <v>6492</v>
      </c>
      <c r="M13" s="31">
        <v>33157</v>
      </c>
      <c r="N13" s="31">
        <f t="shared" si="4"/>
        <v>40411</v>
      </c>
      <c r="O13" s="31">
        <f t="shared" si="5"/>
        <v>6874</v>
      </c>
      <c r="P13" s="31">
        <v>6874</v>
      </c>
      <c r="Q13" s="31">
        <v>0</v>
      </c>
      <c r="R13" s="31">
        <v>0</v>
      </c>
      <c r="S13" s="31">
        <v>0</v>
      </c>
      <c r="T13" s="31">
        <v>0</v>
      </c>
      <c r="U13" s="31">
        <f t="shared" si="6"/>
        <v>33157</v>
      </c>
      <c r="V13" s="31">
        <v>33157</v>
      </c>
      <c r="W13" s="31">
        <v>0</v>
      </c>
      <c r="X13" s="31">
        <v>0</v>
      </c>
      <c r="Y13" s="31">
        <v>0</v>
      </c>
      <c r="Z13" s="31">
        <v>0</v>
      </c>
      <c r="AA13" s="31">
        <f t="shared" si="7"/>
        <v>380</v>
      </c>
      <c r="AB13" s="31">
        <v>380</v>
      </c>
      <c r="AC13" s="31">
        <v>0</v>
      </c>
    </row>
    <row r="14" spans="1:29" ht="13.5">
      <c r="A14" s="54" t="s">
        <v>30</v>
      </c>
      <c r="B14" s="54" t="s">
        <v>45</v>
      </c>
      <c r="C14" s="55" t="s">
        <v>46</v>
      </c>
      <c r="D14" s="31">
        <f t="shared" si="0"/>
        <v>16176</v>
      </c>
      <c r="E14" s="31">
        <f t="shared" si="1"/>
        <v>0</v>
      </c>
      <c r="F14" s="31">
        <v>0</v>
      </c>
      <c r="G14" s="31">
        <v>0</v>
      </c>
      <c r="H14" s="31">
        <f t="shared" si="2"/>
        <v>0</v>
      </c>
      <c r="I14" s="31">
        <v>0</v>
      </c>
      <c r="J14" s="31">
        <v>0</v>
      </c>
      <c r="K14" s="31">
        <f t="shared" si="3"/>
        <v>16176</v>
      </c>
      <c r="L14" s="31">
        <v>3682</v>
      </c>
      <c r="M14" s="31">
        <v>12494</v>
      </c>
      <c r="N14" s="31">
        <f t="shared" si="4"/>
        <v>16413</v>
      </c>
      <c r="O14" s="31">
        <f t="shared" si="5"/>
        <v>3682</v>
      </c>
      <c r="P14" s="31">
        <v>3682</v>
      </c>
      <c r="Q14" s="31">
        <v>0</v>
      </c>
      <c r="R14" s="31">
        <v>0</v>
      </c>
      <c r="S14" s="31">
        <v>0</v>
      </c>
      <c r="T14" s="31">
        <v>0</v>
      </c>
      <c r="U14" s="31">
        <f t="shared" si="6"/>
        <v>12494</v>
      </c>
      <c r="V14" s="31">
        <v>12494</v>
      </c>
      <c r="W14" s="31">
        <v>0</v>
      </c>
      <c r="X14" s="31">
        <v>0</v>
      </c>
      <c r="Y14" s="31">
        <v>0</v>
      </c>
      <c r="Z14" s="31">
        <v>0</v>
      </c>
      <c r="AA14" s="31">
        <f t="shared" si="7"/>
        <v>237</v>
      </c>
      <c r="AB14" s="31">
        <v>237</v>
      </c>
      <c r="AC14" s="31">
        <v>0</v>
      </c>
    </row>
    <row r="15" spans="1:29" ht="13.5">
      <c r="A15" s="54" t="s">
        <v>30</v>
      </c>
      <c r="B15" s="54" t="s">
        <v>47</v>
      </c>
      <c r="C15" s="55" t="s">
        <v>48</v>
      </c>
      <c r="D15" s="31">
        <f t="shared" si="0"/>
        <v>14217</v>
      </c>
      <c r="E15" s="31">
        <f t="shared" si="1"/>
        <v>0</v>
      </c>
      <c r="F15" s="31">
        <v>0</v>
      </c>
      <c r="G15" s="31">
        <v>0</v>
      </c>
      <c r="H15" s="31">
        <f t="shared" si="2"/>
        <v>0</v>
      </c>
      <c r="I15" s="31">
        <v>0</v>
      </c>
      <c r="J15" s="31">
        <v>0</v>
      </c>
      <c r="K15" s="31">
        <f t="shared" si="3"/>
        <v>14217</v>
      </c>
      <c r="L15" s="31">
        <v>5885</v>
      </c>
      <c r="M15" s="31">
        <v>8332</v>
      </c>
      <c r="N15" s="31">
        <f t="shared" si="4"/>
        <v>14642</v>
      </c>
      <c r="O15" s="31">
        <f t="shared" si="5"/>
        <v>5885</v>
      </c>
      <c r="P15" s="31">
        <v>1955</v>
      </c>
      <c r="Q15" s="31">
        <v>2924</v>
      </c>
      <c r="R15" s="31">
        <v>1006</v>
      </c>
      <c r="S15" s="31">
        <v>0</v>
      </c>
      <c r="T15" s="31">
        <v>0</v>
      </c>
      <c r="U15" s="31">
        <f t="shared" si="6"/>
        <v>8332</v>
      </c>
      <c r="V15" s="31">
        <v>3110</v>
      </c>
      <c r="W15" s="31">
        <v>2727</v>
      </c>
      <c r="X15" s="31">
        <v>1601</v>
      </c>
      <c r="Y15" s="31">
        <v>0</v>
      </c>
      <c r="Z15" s="31">
        <v>894</v>
      </c>
      <c r="AA15" s="31">
        <f t="shared" si="7"/>
        <v>425</v>
      </c>
      <c r="AB15" s="31">
        <v>425</v>
      </c>
      <c r="AC15" s="31">
        <v>0</v>
      </c>
    </row>
    <row r="16" spans="1:29" ht="13.5">
      <c r="A16" s="54" t="s">
        <v>30</v>
      </c>
      <c r="B16" s="54" t="s">
        <v>49</v>
      </c>
      <c r="C16" s="55" t="s">
        <v>50</v>
      </c>
      <c r="D16" s="31">
        <f t="shared" si="0"/>
        <v>20569</v>
      </c>
      <c r="E16" s="31">
        <f t="shared" si="1"/>
        <v>0</v>
      </c>
      <c r="F16" s="31">
        <v>0</v>
      </c>
      <c r="G16" s="31">
        <v>0</v>
      </c>
      <c r="H16" s="31">
        <f t="shared" si="2"/>
        <v>0</v>
      </c>
      <c r="I16" s="31">
        <v>0</v>
      </c>
      <c r="J16" s="31">
        <v>0</v>
      </c>
      <c r="K16" s="31">
        <f t="shared" si="3"/>
        <v>20569</v>
      </c>
      <c r="L16" s="31">
        <v>7228</v>
      </c>
      <c r="M16" s="31">
        <v>13341</v>
      </c>
      <c r="N16" s="31">
        <f t="shared" si="4"/>
        <v>21041</v>
      </c>
      <c r="O16" s="31">
        <f t="shared" si="5"/>
        <v>7228</v>
      </c>
      <c r="P16" s="31">
        <v>7228</v>
      </c>
      <c r="Q16" s="31">
        <v>0</v>
      </c>
      <c r="R16" s="31">
        <v>0</v>
      </c>
      <c r="S16" s="31">
        <v>0</v>
      </c>
      <c r="T16" s="31">
        <v>0</v>
      </c>
      <c r="U16" s="31">
        <f t="shared" si="6"/>
        <v>13341</v>
      </c>
      <c r="V16" s="31">
        <v>13341</v>
      </c>
      <c r="W16" s="31">
        <v>0</v>
      </c>
      <c r="X16" s="31">
        <v>0</v>
      </c>
      <c r="Y16" s="31">
        <v>0</v>
      </c>
      <c r="Z16" s="31">
        <v>0</v>
      </c>
      <c r="AA16" s="31">
        <f t="shared" si="7"/>
        <v>472</v>
      </c>
      <c r="AB16" s="31">
        <v>472</v>
      </c>
      <c r="AC16" s="31">
        <v>0</v>
      </c>
    </row>
    <row r="17" spans="1:29" ht="13.5">
      <c r="A17" s="54" t="s">
        <v>30</v>
      </c>
      <c r="B17" s="54" t="s">
        <v>51</v>
      </c>
      <c r="C17" s="55" t="s">
        <v>52</v>
      </c>
      <c r="D17" s="31">
        <f t="shared" si="0"/>
        <v>8583</v>
      </c>
      <c r="E17" s="31">
        <f t="shared" si="1"/>
        <v>0</v>
      </c>
      <c r="F17" s="31">
        <v>0</v>
      </c>
      <c r="G17" s="31">
        <v>0</v>
      </c>
      <c r="H17" s="31">
        <f t="shared" si="2"/>
        <v>0</v>
      </c>
      <c r="I17" s="31">
        <v>0</v>
      </c>
      <c r="J17" s="31">
        <v>0</v>
      </c>
      <c r="K17" s="31">
        <f t="shared" si="3"/>
        <v>8583</v>
      </c>
      <c r="L17" s="31">
        <v>4258</v>
      </c>
      <c r="M17" s="31">
        <v>4325</v>
      </c>
      <c r="N17" s="31">
        <f t="shared" si="4"/>
        <v>8793</v>
      </c>
      <c r="O17" s="31">
        <f t="shared" si="5"/>
        <v>4258</v>
      </c>
      <c r="P17" s="31">
        <v>4205</v>
      </c>
      <c r="Q17" s="31">
        <v>0</v>
      </c>
      <c r="R17" s="31">
        <v>53</v>
      </c>
      <c r="S17" s="31">
        <v>0</v>
      </c>
      <c r="T17" s="31">
        <v>0</v>
      </c>
      <c r="U17" s="31">
        <f t="shared" si="6"/>
        <v>4325</v>
      </c>
      <c r="V17" s="31">
        <v>4325</v>
      </c>
      <c r="W17" s="31">
        <v>0</v>
      </c>
      <c r="X17" s="31">
        <v>0</v>
      </c>
      <c r="Y17" s="31">
        <v>0</v>
      </c>
      <c r="Z17" s="31">
        <v>0</v>
      </c>
      <c r="AA17" s="31">
        <f t="shared" si="7"/>
        <v>210</v>
      </c>
      <c r="AB17" s="31">
        <v>210</v>
      </c>
      <c r="AC17" s="31">
        <v>0</v>
      </c>
    </row>
    <row r="18" spans="1:29" ht="13.5">
      <c r="A18" s="54" t="s">
        <v>30</v>
      </c>
      <c r="B18" s="54" t="s">
        <v>89</v>
      </c>
      <c r="C18" s="55" t="s">
        <v>90</v>
      </c>
      <c r="D18" s="31">
        <f t="shared" si="0"/>
        <v>30083</v>
      </c>
      <c r="E18" s="31">
        <f t="shared" si="1"/>
        <v>0</v>
      </c>
      <c r="F18" s="31">
        <v>0</v>
      </c>
      <c r="G18" s="31">
        <v>0</v>
      </c>
      <c r="H18" s="31">
        <f t="shared" si="2"/>
        <v>11099</v>
      </c>
      <c r="I18" s="31">
        <v>11099</v>
      </c>
      <c r="J18" s="31">
        <v>0</v>
      </c>
      <c r="K18" s="31">
        <f t="shared" si="3"/>
        <v>18984</v>
      </c>
      <c r="L18" s="31">
        <v>2987</v>
      </c>
      <c r="M18" s="31">
        <v>15997</v>
      </c>
      <c r="N18" s="31">
        <f t="shared" si="4"/>
        <v>31484</v>
      </c>
      <c r="O18" s="31">
        <f t="shared" si="5"/>
        <v>12957</v>
      </c>
      <c r="P18" s="31">
        <v>2822</v>
      </c>
      <c r="Q18" s="31">
        <v>10135</v>
      </c>
      <c r="R18" s="31">
        <v>0</v>
      </c>
      <c r="S18" s="31">
        <v>0</v>
      </c>
      <c r="T18" s="31">
        <v>0</v>
      </c>
      <c r="U18" s="31">
        <f t="shared" si="6"/>
        <v>17126</v>
      </c>
      <c r="V18" s="31">
        <v>3561</v>
      </c>
      <c r="W18" s="31">
        <v>13565</v>
      </c>
      <c r="X18" s="31">
        <v>0</v>
      </c>
      <c r="Y18" s="31">
        <v>0</v>
      </c>
      <c r="Z18" s="31">
        <v>0</v>
      </c>
      <c r="AA18" s="31">
        <f t="shared" si="7"/>
        <v>1401</v>
      </c>
      <c r="AB18" s="31">
        <v>1401</v>
      </c>
      <c r="AC18" s="31">
        <v>0</v>
      </c>
    </row>
    <row r="19" spans="1:29" ht="13.5">
      <c r="A19" s="54" t="s">
        <v>30</v>
      </c>
      <c r="B19" s="54" t="s">
        <v>147</v>
      </c>
      <c r="C19" s="55" t="s">
        <v>148</v>
      </c>
      <c r="D19" s="31">
        <f t="shared" si="0"/>
        <v>36853</v>
      </c>
      <c r="E19" s="31">
        <f t="shared" si="1"/>
        <v>0</v>
      </c>
      <c r="F19" s="31">
        <v>0</v>
      </c>
      <c r="G19" s="31">
        <v>0</v>
      </c>
      <c r="H19" s="31">
        <f t="shared" si="2"/>
        <v>0</v>
      </c>
      <c r="I19" s="31">
        <v>0</v>
      </c>
      <c r="J19" s="31">
        <v>0</v>
      </c>
      <c r="K19" s="31">
        <f t="shared" si="3"/>
        <v>36853</v>
      </c>
      <c r="L19" s="31">
        <v>22065</v>
      </c>
      <c r="M19" s="31">
        <v>14788</v>
      </c>
      <c r="N19" s="31">
        <f t="shared" si="4"/>
        <v>36933</v>
      </c>
      <c r="O19" s="31">
        <f t="shared" si="5"/>
        <v>22065</v>
      </c>
      <c r="P19" s="31">
        <v>22065</v>
      </c>
      <c r="Q19" s="31">
        <v>0</v>
      </c>
      <c r="R19" s="31">
        <v>0</v>
      </c>
      <c r="S19" s="31">
        <v>0</v>
      </c>
      <c r="T19" s="31">
        <v>0</v>
      </c>
      <c r="U19" s="31">
        <f t="shared" si="6"/>
        <v>14788</v>
      </c>
      <c r="V19" s="31">
        <v>14788</v>
      </c>
      <c r="W19" s="31">
        <v>0</v>
      </c>
      <c r="X19" s="31">
        <v>0</v>
      </c>
      <c r="Y19" s="31">
        <v>0</v>
      </c>
      <c r="Z19" s="31">
        <v>0</v>
      </c>
      <c r="AA19" s="31">
        <f t="shared" si="7"/>
        <v>80</v>
      </c>
      <c r="AB19" s="31">
        <v>80</v>
      </c>
      <c r="AC19" s="31">
        <v>0</v>
      </c>
    </row>
    <row r="20" spans="1:29" ht="13.5">
      <c r="A20" s="54" t="s">
        <v>30</v>
      </c>
      <c r="B20" s="54" t="s">
        <v>149</v>
      </c>
      <c r="C20" s="55" t="s">
        <v>150</v>
      </c>
      <c r="D20" s="31">
        <f t="shared" si="0"/>
        <v>14202</v>
      </c>
      <c r="E20" s="31">
        <f t="shared" si="1"/>
        <v>0</v>
      </c>
      <c r="F20" s="31">
        <v>0</v>
      </c>
      <c r="G20" s="31">
        <v>0</v>
      </c>
      <c r="H20" s="31">
        <f t="shared" si="2"/>
        <v>0</v>
      </c>
      <c r="I20" s="31">
        <v>0</v>
      </c>
      <c r="J20" s="31">
        <v>0</v>
      </c>
      <c r="K20" s="31">
        <f t="shared" si="3"/>
        <v>14202</v>
      </c>
      <c r="L20" s="31">
        <v>4546</v>
      </c>
      <c r="M20" s="31">
        <v>9656</v>
      </c>
      <c r="N20" s="31">
        <f t="shared" si="4"/>
        <v>17837</v>
      </c>
      <c r="O20" s="31">
        <f t="shared" si="5"/>
        <v>7546</v>
      </c>
      <c r="P20" s="31">
        <v>7546</v>
      </c>
      <c r="Q20" s="31">
        <v>0</v>
      </c>
      <c r="R20" s="31">
        <v>0</v>
      </c>
      <c r="S20" s="31">
        <v>0</v>
      </c>
      <c r="T20" s="31">
        <v>0</v>
      </c>
      <c r="U20" s="31">
        <f t="shared" si="6"/>
        <v>9656</v>
      </c>
      <c r="V20" s="31">
        <v>9656</v>
      </c>
      <c r="W20" s="31">
        <v>0</v>
      </c>
      <c r="X20" s="31">
        <v>0</v>
      </c>
      <c r="Y20" s="31">
        <v>0</v>
      </c>
      <c r="Z20" s="31">
        <v>0</v>
      </c>
      <c r="AA20" s="31">
        <f t="shared" si="7"/>
        <v>635</v>
      </c>
      <c r="AB20" s="31">
        <v>635</v>
      </c>
      <c r="AC20" s="31">
        <v>0</v>
      </c>
    </row>
    <row r="21" spans="1:29" ht="13.5">
      <c r="A21" s="54" t="s">
        <v>30</v>
      </c>
      <c r="B21" s="54" t="s">
        <v>53</v>
      </c>
      <c r="C21" s="55" t="s">
        <v>54</v>
      </c>
      <c r="D21" s="31">
        <f t="shared" si="0"/>
        <v>16</v>
      </c>
      <c r="E21" s="31">
        <f t="shared" si="1"/>
        <v>0</v>
      </c>
      <c r="F21" s="31">
        <v>0</v>
      </c>
      <c r="G21" s="31">
        <v>0</v>
      </c>
      <c r="H21" s="31">
        <f t="shared" si="2"/>
        <v>11</v>
      </c>
      <c r="I21" s="31">
        <v>11</v>
      </c>
      <c r="J21" s="31">
        <v>0</v>
      </c>
      <c r="K21" s="31">
        <f t="shared" si="3"/>
        <v>5</v>
      </c>
      <c r="L21" s="31">
        <v>0</v>
      </c>
      <c r="M21" s="31">
        <v>5</v>
      </c>
      <c r="N21" s="31">
        <f t="shared" si="4"/>
        <v>13</v>
      </c>
      <c r="O21" s="31">
        <f t="shared" si="5"/>
        <v>8</v>
      </c>
      <c r="P21" s="31">
        <v>0</v>
      </c>
      <c r="Q21" s="31">
        <v>8</v>
      </c>
      <c r="R21" s="31">
        <v>0</v>
      </c>
      <c r="S21" s="31">
        <v>0</v>
      </c>
      <c r="T21" s="31">
        <v>0</v>
      </c>
      <c r="U21" s="31">
        <f t="shared" si="6"/>
        <v>5</v>
      </c>
      <c r="V21" s="31">
        <v>0</v>
      </c>
      <c r="W21" s="31">
        <v>5</v>
      </c>
      <c r="X21" s="31">
        <v>0</v>
      </c>
      <c r="Y21" s="31">
        <v>0</v>
      </c>
      <c r="Z21" s="31">
        <v>0</v>
      </c>
      <c r="AA21" s="31">
        <f t="shared" si="7"/>
        <v>0</v>
      </c>
      <c r="AB21" s="31">
        <v>0</v>
      </c>
      <c r="AC21" s="31">
        <v>0</v>
      </c>
    </row>
    <row r="22" spans="1:29" ht="13.5">
      <c r="A22" s="54" t="s">
        <v>30</v>
      </c>
      <c r="B22" s="54" t="s">
        <v>55</v>
      </c>
      <c r="C22" s="55" t="s">
        <v>56</v>
      </c>
      <c r="D22" s="31">
        <f t="shared" si="0"/>
        <v>4873</v>
      </c>
      <c r="E22" s="31">
        <f t="shared" si="1"/>
        <v>0</v>
      </c>
      <c r="F22" s="31">
        <v>0</v>
      </c>
      <c r="G22" s="31">
        <v>0</v>
      </c>
      <c r="H22" s="31">
        <f t="shared" si="2"/>
        <v>0</v>
      </c>
      <c r="I22" s="31">
        <v>0</v>
      </c>
      <c r="J22" s="31">
        <v>0</v>
      </c>
      <c r="K22" s="31">
        <f t="shared" si="3"/>
        <v>4873</v>
      </c>
      <c r="L22" s="31">
        <v>1494</v>
      </c>
      <c r="M22" s="31">
        <v>3379</v>
      </c>
      <c r="N22" s="31">
        <f t="shared" si="4"/>
        <v>4873</v>
      </c>
      <c r="O22" s="31">
        <f t="shared" si="5"/>
        <v>1494</v>
      </c>
      <c r="P22" s="31">
        <v>1494</v>
      </c>
      <c r="Q22" s="31">
        <v>0</v>
      </c>
      <c r="R22" s="31">
        <v>0</v>
      </c>
      <c r="S22" s="31">
        <v>0</v>
      </c>
      <c r="T22" s="31">
        <v>0</v>
      </c>
      <c r="U22" s="31">
        <f t="shared" si="6"/>
        <v>3379</v>
      </c>
      <c r="V22" s="31">
        <v>3379</v>
      </c>
      <c r="W22" s="31">
        <v>0</v>
      </c>
      <c r="X22" s="31">
        <v>0</v>
      </c>
      <c r="Y22" s="31">
        <v>0</v>
      </c>
      <c r="Z22" s="31">
        <v>0</v>
      </c>
      <c r="AA22" s="31">
        <f t="shared" si="7"/>
        <v>0</v>
      </c>
      <c r="AB22" s="31">
        <v>0</v>
      </c>
      <c r="AC22" s="31">
        <v>0</v>
      </c>
    </row>
    <row r="23" spans="1:29" ht="13.5">
      <c r="A23" s="54" t="s">
        <v>30</v>
      </c>
      <c r="B23" s="54" t="s">
        <v>57</v>
      </c>
      <c r="C23" s="55" t="s">
        <v>58</v>
      </c>
      <c r="D23" s="31">
        <f t="shared" si="0"/>
        <v>2051</v>
      </c>
      <c r="E23" s="31">
        <f t="shared" si="1"/>
        <v>0</v>
      </c>
      <c r="F23" s="31">
        <v>0</v>
      </c>
      <c r="G23" s="31">
        <v>0</v>
      </c>
      <c r="H23" s="31">
        <f t="shared" si="2"/>
        <v>635</v>
      </c>
      <c r="I23" s="31">
        <v>635</v>
      </c>
      <c r="J23" s="31">
        <v>0</v>
      </c>
      <c r="K23" s="31">
        <f t="shared" si="3"/>
        <v>1416</v>
      </c>
      <c r="L23" s="31">
        <v>0</v>
      </c>
      <c r="M23" s="31">
        <v>1416</v>
      </c>
      <c r="N23" s="31">
        <f t="shared" si="4"/>
        <v>2073</v>
      </c>
      <c r="O23" s="31">
        <f t="shared" si="5"/>
        <v>635</v>
      </c>
      <c r="P23" s="31">
        <v>635</v>
      </c>
      <c r="Q23" s="31">
        <v>0</v>
      </c>
      <c r="R23" s="31">
        <v>0</v>
      </c>
      <c r="S23" s="31">
        <v>0</v>
      </c>
      <c r="T23" s="31">
        <v>0</v>
      </c>
      <c r="U23" s="31">
        <f t="shared" si="6"/>
        <v>1416</v>
      </c>
      <c r="V23" s="31">
        <v>1416</v>
      </c>
      <c r="W23" s="31">
        <v>0</v>
      </c>
      <c r="X23" s="31">
        <v>0</v>
      </c>
      <c r="Y23" s="31">
        <v>0</v>
      </c>
      <c r="Z23" s="31">
        <v>0</v>
      </c>
      <c r="AA23" s="31">
        <f t="shared" si="7"/>
        <v>22</v>
      </c>
      <c r="AB23" s="31">
        <v>22</v>
      </c>
      <c r="AC23" s="31">
        <v>0</v>
      </c>
    </row>
    <row r="24" spans="1:29" ht="13.5">
      <c r="A24" s="54" t="s">
        <v>30</v>
      </c>
      <c r="B24" s="54" t="s">
        <v>59</v>
      </c>
      <c r="C24" s="55" t="s">
        <v>60</v>
      </c>
      <c r="D24" s="31">
        <f t="shared" si="0"/>
        <v>576</v>
      </c>
      <c r="E24" s="31">
        <f t="shared" si="1"/>
        <v>0</v>
      </c>
      <c r="F24" s="31">
        <v>0</v>
      </c>
      <c r="G24" s="31">
        <v>0</v>
      </c>
      <c r="H24" s="31">
        <f t="shared" si="2"/>
        <v>0</v>
      </c>
      <c r="I24" s="31">
        <v>0</v>
      </c>
      <c r="J24" s="31">
        <v>0</v>
      </c>
      <c r="K24" s="31">
        <f t="shared" si="3"/>
        <v>576</v>
      </c>
      <c r="L24" s="31">
        <v>222</v>
      </c>
      <c r="M24" s="31">
        <v>354</v>
      </c>
      <c r="N24" s="31">
        <f t="shared" si="4"/>
        <v>696</v>
      </c>
      <c r="O24" s="31">
        <f t="shared" si="5"/>
        <v>222</v>
      </c>
      <c r="P24" s="31">
        <v>222</v>
      </c>
      <c r="Q24" s="31">
        <v>0</v>
      </c>
      <c r="R24" s="31">
        <v>0</v>
      </c>
      <c r="S24" s="31">
        <v>0</v>
      </c>
      <c r="T24" s="31">
        <v>0</v>
      </c>
      <c r="U24" s="31">
        <f t="shared" si="6"/>
        <v>354</v>
      </c>
      <c r="V24" s="31">
        <v>354</v>
      </c>
      <c r="W24" s="31">
        <v>0</v>
      </c>
      <c r="X24" s="31">
        <v>0</v>
      </c>
      <c r="Y24" s="31">
        <v>0</v>
      </c>
      <c r="Z24" s="31">
        <v>0</v>
      </c>
      <c r="AA24" s="31">
        <f t="shared" si="7"/>
        <v>120</v>
      </c>
      <c r="AB24" s="31">
        <v>120</v>
      </c>
      <c r="AC24" s="31">
        <v>0</v>
      </c>
    </row>
    <row r="25" spans="1:29" ht="13.5">
      <c r="A25" s="54" t="s">
        <v>30</v>
      </c>
      <c r="B25" s="54" t="s">
        <v>61</v>
      </c>
      <c r="C25" s="55" t="s">
        <v>62</v>
      </c>
      <c r="D25" s="31">
        <f t="shared" si="0"/>
        <v>4806</v>
      </c>
      <c r="E25" s="31">
        <f t="shared" si="1"/>
        <v>0</v>
      </c>
      <c r="F25" s="31">
        <v>0</v>
      </c>
      <c r="G25" s="31">
        <v>0</v>
      </c>
      <c r="H25" s="31">
        <f t="shared" si="2"/>
        <v>4806</v>
      </c>
      <c r="I25" s="31">
        <v>1752</v>
      </c>
      <c r="J25" s="31">
        <v>3054</v>
      </c>
      <c r="K25" s="31">
        <f t="shared" si="3"/>
        <v>0</v>
      </c>
      <c r="L25" s="31">
        <v>0</v>
      </c>
      <c r="M25" s="31">
        <v>0</v>
      </c>
      <c r="N25" s="31">
        <f t="shared" si="4"/>
        <v>929</v>
      </c>
      <c r="O25" s="31">
        <f t="shared" si="5"/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f t="shared" si="6"/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f t="shared" si="7"/>
        <v>929</v>
      </c>
      <c r="AB25" s="31">
        <v>929</v>
      </c>
      <c r="AC25" s="31">
        <v>0</v>
      </c>
    </row>
    <row r="26" spans="1:29" ht="13.5">
      <c r="A26" s="54" t="s">
        <v>30</v>
      </c>
      <c r="B26" s="54" t="s">
        <v>63</v>
      </c>
      <c r="C26" s="55" t="s">
        <v>64</v>
      </c>
      <c r="D26" s="31">
        <f t="shared" si="0"/>
        <v>1376</v>
      </c>
      <c r="E26" s="31">
        <f t="shared" si="1"/>
        <v>0</v>
      </c>
      <c r="F26" s="31">
        <v>0</v>
      </c>
      <c r="G26" s="31">
        <v>0</v>
      </c>
      <c r="H26" s="31">
        <f t="shared" si="2"/>
        <v>0</v>
      </c>
      <c r="I26" s="31">
        <v>0</v>
      </c>
      <c r="J26" s="31">
        <v>0</v>
      </c>
      <c r="K26" s="31">
        <f t="shared" si="3"/>
        <v>1376</v>
      </c>
      <c r="L26" s="31">
        <v>574</v>
      </c>
      <c r="M26" s="31">
        <v>802</v>
      </c>
      <c r="N26" s="31">
        <f t="shared" si="4"/>
        <v>1766</v>
      </c>
      <c r="O26" s="31">
        <f t="shared" si="5"/>
        <v>574</v>
      </c>
      <c r="P26" s="31">
        <v>574</v>
      </c>
      <c r="Q26" s="31">
        <v>0</v>
      </c>
      <c r="R26" s="31">
        <v>0</v>
      </c>
      <c r="S26" s="31">
        <v>0</v>
      </c>
      <c r="T26" s="31">
        <v>0</v>
      </c>
      <c r="U26" s="31">
        <f t="shared" si="6"/>
        <v>802</v>
      </c>
      <c r="V26" s="31">
        <v>802</v>
      </c>
      <c r="W26" s="31">
        <v>0</v>
      </c>
      <c r="X26" s="31">
        <v>0</v>
      </c>
      <c r="Y26" s="31">
        <v>0</v>
      </c>
      <c r="Z26" s="31">
        <v>0</v>
      </c>
      <c r="AA26" s="31">
        <f t="shared" si="7"/>
        <v>390</v>
      </c>
      <c r="AB26" s="31">
        <v>390</v>
      </c>
      <c r="AC26" s="31">
        <v>0</v>
      </c>
    </row>
    <row r="27" spans="1:29" ht="13.5">
      <c r="A27" s="54" t="s">
        <v>30</v>
      </c>
      <c r="B27" s="54" t="s">
        <v>65</v>
      </c>
      <c r="C27" s="55" t="s">
        <v>0</v>
      </c>
      <c r="D27" s="31">
        <f t="shared" si="0"/>
        <v>1026</v>
      </c>
      <c r="E27" s="31">
        <f t="shared" si="1"/>
        <v>0</v>
      </c>
      <c r="F27" s="31">
        <v>0</v>
      </c>
      <c r="G27" s="31">
        <v>0</v>
      </c>
      <c r="H27" s="31">
        <f t="shared" si="2"/>
        <v>0</v>
      </c>
      <c r="I27" s="31">
        <v>0</v>
      </c>
      <c r="J27" s="31">
        <v>0</v>
      </c>
      <c r="K27" s="31">
        <f t="shared" si="3"/>
        <v>1026</v>
      </c>
      <c r="L27" s="31">
        <v>445</v>
      </c>
      <c r="M27" s="31">
        <v>581</v>
      </c>
      <c r="N27" s="31">
        <f t="shared" si="4"/>
        <v>1089</v>
      </c>
      <c r="O27" s="31">
        <f t="shared" si="5"/>
        <v>445</v>
      </c>
      <c r="P27" s="31">
        <v>445</v>
      </c>
      <c r="Q27" s="31">
        <v>0</v>
      </c>
      <c r="R27" s="31">
        <v>0</v>
      </c>
      <c r="S27" s="31">
        <v>0</v>
      </c>
      <c r="T27" s="31">
        <v>0</v>
      </c>
      <c r="U27" s="31">
        <f t="shared" si="6"/>
        <v>581</v>
      </c>
      <c r="V27" s="31">
        <v>581</v>
      </c>
      <c r="W27" s="31">
        <v>0</v>
      </c>
      <c r="X27" s="31">
        <v>0</v>
      </c>
      <c r="Y27" s="31">
        <v>0</v>
      </c>
      <c r="Z27" s="31">
        <v>0</v>
      </c>
      <c r="AA27" s="31">
        <f t="shared" si="7"/>
        <v>63</v>
      </c>
      <c r="AB27" s="31">
        <v>63</v>
      </c>
      <c r="AC27" s="31">
        <v>0</v>
      </c>
    </row>
    <row r="28" spans="1:29" ht="13.5">
      <c r="A28" s="54" t="s">
        <v>30</v>
      </c>
      <c r="B28" s="54" t="s">
        <v>66</v>
      </c>
      <c r="C28" s="55" t="s">
        <v>28</v>
      </c>
      <c r="D28" s="31">
        <f t="shared" si="0"/>
        <v>1978</v>
      </c>
      <c r="E28" s="31">
        <f t="shared" si="1"/>
        <v>0</v>
      </c>
      <c r="F28" s="31">
        <v>0</v>
      </c>
      <c r="G28" s="31">
        <v>0</v>
      </c>
      <c r="H28" s="31">
        <f t="shared" si="2"/>
        <v>0</v>
      </c>
      <c r="I28" s="31">
        <v>0</v>
      </c>
      <c r="J28" s="31">
        <v>0</v>
      </c>
      <c r="K28" s="31">
        <f t="shared" si="3"/>
        <v>1978</v>
      </c>
      <c r="L28" s="31">
        <v>453</v>
      </c>
      <c r="M28" s="31">
        <v>1525</v>
      </c>
      <c r="N28" s="31">
        <f t="shared" si="4"/>
        <v>2185</v>
      </c>
      <c r="O28" s="31">
        <f t="shared" si="5"/>
        <v>453</v>
      </c>
      <c r="P28" s="31">
        <v>453</v>
      </c>
      <c r="Q28" s="31">
        <v>0</v>
      </c>
      <c r="R28" s="31">
        <v>0</v>
      </c>
      <c r="S28" s="31">
        <v>0</v>
      </c>
      <c r="T28" s="31">
        <v>0</v>
      </c>
      <c r="U28" s="31">
        <f t="shared" si="6"/>
        <v>1525</v>
      </c>
      <c r="V28" s="31">
        <v>1525</v>
      </c>
      <c r="W28" s="31">
        <v>0</v>
      </c>
      <c r="X28" s="31">
        <v>0</v>
      </c>
      <c r="Y28" s="31">
        <v>0</v>
      </c>
      <c r="Z28" s="31">
        <v>0</v>
      </c>
      <c r="AA28" s="31">
        <f t="shared" si="7"/>
        <v>207</v>
      </c>
      <c r="AB28" s="31">
        <v>207</v>
      </c>
      <c r="AC28" s="31">
        <v>0</v>
      </c>
    </row>
    <row r="29" spans="1:29" ht="13.5">
      <c r="A29" s="54" t="s">
        <v>30</v>
      </c>
      <c r="B29" s="54" t="s">
        <v>67</v>
      </c>
      <c r="C29" s="55" t="s">
        <v>68</v>
      </c>
      <c r="D29" s="31">
        <f t="shared" si="0"/>
        <v>2829</v>
      </c>
      <c r="E29" s="31">
        <f t="shared" si="1"/>
        <v>0</v>
      </c>
      <c r="F29" s="31">
        <v>0</v>
      </c>
      <c r="G29" s="31">
        <v>0</v>
      </c>
      <c r="H29" s="31">
        <f t="shared" si="2"/>
        <v>0</v>
      </c>
      <c r="I29" s="31">
        <v>0</v>
      </c>
      <c r="J29" s="31">
        <v>0</v>
      </c>
      <c r="K29" s="31">
        <f t="shared" si="3"/>
        <v>2829</v>
      </c>
      <c r="L29" s="31">
        <v>2010</v>
      </c>
      <c r="M29" s="31">
        <v>819</v>
      </c>
      <c r="N29" s="31">
        <f t="shared" si="4"/>
        <v>2864</v>
      </c>
      <c r="O29" s="31">
        <f t="shared" si="5"/>
        <v>2010</v>
      </c>
      <c r="P29" s="31">
        <v>2010</v>
      </c>
      <c r="Q29" s="31">
        <v>0</v>
      </c>
      <c r="R29" s="31">
        <v>0</v>
      </c>
      <c r="S29" s="31">
        <v>0</v>
      </c>
      <c r="T29" s="31">
        <v>0</v>
      </c>
      <c r="U29" s="31">
        <f t="shared" si="6"/>
        <v>819</v>
      </c>
      <c r="V29" s="31">
        <v>819</v>
      </c>
      <c r="W29" s="31">
        <v>0</v>
      </c>
      <c r="X29" s="31">
        <v>0</v>
      </c>
      <c r="Y29" s="31">
        <v>0</v>
      </c>
      <c r="Z29" s="31">
        <v>0</v>
      </c>
      <c r="AA29" s="31">
        <f t="shared" si="7"/>
        <v>35</v>
      </c>
      <c r="AB29" s="31">
        <v>35</v>
      </c>
      <c r="AC29" s="31">
        <v>0</v>
      </c>
    </row>
    <row r="30" spans="1:29" ht="13.5">
      <c r="A30" s="54" t="s">
        <v>30</v>
      </c>
      <c r="B30" s="54" t="s">
        <v>69</v>
      </c>
      <c r="C30" s="55" t="s">
        <v>70</v>
      </c>
      <c r="D30" s="31">
        <f t="shared" si="0"/>
        <v>6307</v>
      </c>
      <c r="E30" s="31">
        <f t="shared" si="1"/>
        <v>0</v>
      </c>
      <c r="F30" s="31">
        <v>0</v>
      </c>
      <c r="G30" s="31">
        <v>0</v>
      </c>
      <c r="H30" s="31">
        <f t="shared" si="2"/>
        <v>0</v>
      </c>
      <c r="I30" s="31">
        <v>0</v>
      </c>
      <c r="J30" s="31">
        <v>0</v>
      </c>
      <c r="K30" s="31">
        <f t="shared" si="3"/>
        <v>6307</v>
      </c>
      <c r="L30" s="31">
        <v>3156</v>
      </c>
      <c r="M30" s="31">
        <v>3151</v>
      </c>
      <c r="N30" s="31">
        <f t="shared" si="4"/>
        <v>6326</v>
      </c>
      <c r="O30" s="31">
        <f t="shared" si="5"/>
        <v>3156</v>
      </c>
      <c r="P30" s="31">
        <v>3156</v>
      </c>
      <c r="Q30" s="31">
        <v>0</v>
      </c>
      <c r="R30" s="31">
        <v>0</v>
      </c>
      <c r="S30" s="31">
        <v>0</v>
      </c>
      <c r="T30" s="31">
        <v>0</v>
      </c>
      <c r="U30" s="31">
        <f t="shared" si="6"/>
        <v>3151</v>
      </c>
      <c r="V30" s="31">
        <v>3151</v>
      </c>
      <c r="W30" s="31">
        <v>0</v>
      </c>
      <c r="X30" s="31">
        <v>0</v>
      </c>
      <c r="Y30" s="31">
        <v>0</v>
      </c>
      <c r="Z30" s="31">
        <v>0</v>
      </c>
      <c r="AA30" s="31">
        <f t="shared" si="7"/>
        <v>19</v>
      </c>
      <c r="AB30" s="31">
        <v>19</v>
      </c>
      <c r="AC30" s="31">
        <v>0</v>
      </c>
    </row>
    <row r="31" spans="1:29" ht="13.5">
      <c r="A31" s="54" t="s">
        <v>30</v>
      </c>
      <c r="B31" s="54" t="s">
        <v>71</v>
      </c>
      <c r="C31" s="55" t="s">
        <v>72</v>
      </c>
      <c r="D31" s="31">
        <f t="shared" si="0"/>
        <v>5252</v>
      </c>
      <c r="E31" s="31">
        <f t="shared" si="1"/>
        <v>0</v>
      </c>
      <c r="F31" s="31">
        <v>0</v>
      </c>
      <c r="G31" s="31">
        <v>0</v>
      </c>
      <c r="H31" s="31">
        <f t="shared" si="2"/>
        <v>0</v>
      </c>
      <c r="I31" s="31">
        <v>0</v>
      </c>
      <c r="J31" s="31">
        <v>0</v>
      </c>
      <c r="K31" s="31">
        <f t="shared" si="3"/>
        <v>5252</v>
      </c>
      <c r="L31" s="31">
        <v>2748</v>
      </c>
      <c r="M31" s="31">
        <v>2504</v>
      </c>
      <c r="N31" s="31">
        <f t="shared" si="4"/>
        <v>5252</v>
      </c>
      <c r="O31" s="31">
        <f t="shared" si="5"/>
        <v>2748</v>
      </c>
      <c r="P31" s="31">
        <v>2748</v>
      </c>
      <c r="Q31" s="31">
        <v>0</v>
      </c>
      <c r="R31" s="31">
        <v>0</v>
      </c>
      <c r="S31" s="31">
        <v>0</v>
      </c>
      <c r="T31" s="31">
        <v>0</v>
      </c>
      <c r="U31" s="31">
        <f t="shared" si="6"/>
        <v>2504</v>
      </c>
      <c r="V31" s="31">
        <v>2504</v>
      </c>
      <c r="W31" s="31">
        <v>0</v>
      </c>
      <c r="X31" s="31">
        <v>0</v>
      </c>
      <c r="Y31" s="31">
        <v>0</v>
      </c>
      <c r="Z31" s="31">
        <v>0</v>
      </c>
      <c r="AA31" s="31">
        <f t="shared" si="7"/>
        <v>0</v>
      </c>
      <c r="AB31" s="31">
        <v>0</v>
      </c>
      <c r="AC31" s="31">
        <v>0</v>
      </c>
    </row>
    <row r="32" spans="1:29" ht="13.5">
      <c r="A32" s="54" t="s">
        <v>30</v>
      </c>
      <c r="B32" s="54" t="s">
        <v>73</v>
      </c>
      <c r="C32" s="55" t="s">
        <v>74</v>
      </c>
      <c r="D32" s="31">
        <f t="shared" si="0"/>
        <v>5188</v>
      </c>
      <c r="E32" s="31">
        <f t="shared" si="1"/>
        <v>0</v>
      </c>
      <c r="F32" s="31">
        <v>0</v>
      </c>
      <c r="G32" s="31">
        <v>0</v>
      </c>
      <c r="H32" s="31">
        <f t="shared" si="2"/>
        <v>0</v>
      </c>
      <c r="I32" s="31">
        <v>0</v>
      </c>
      <c r="J32" s="31">
        <v>0</v>
      </c>
      <c r="K32" s="31">
        <f t="shared" si="3"/>
        <v>5188</v>
      </c>
      <c r="L32" s="31">
        <v>2835</v>
      </c>
      <c r="M32" s="31">
        <v>2353</v>
      </c>
      <c r="N32" s="31">
        <f t="shared" si="4"/>
        <v>6030</v>
      </c>
      <c r="O32" s="31">
        <f t="shared" si="5"/>
        <v>2835</v>
      </c>
      <c r="P32" s="31">
        <v>2835</v>
      </c>
      <c r="Q32" s="31">
        <v>0</v>
      </c>
      <c r="R32" s="31">
        <v>0</v>
      </c>
      <c r="S32" s="31">
        <v>0</v>
      </c>
      <c r="T32" s="31">
        <v>0</v>
      </c>
      <c r="U32" s="31">
        <f t="shared" si="6"/>
        <v>2353</v>
      </c>
      <c r="V32" s="31">
        <v>2353</v>
      </c>
      <c r="W32" s="31">
        <v>0</v>
      </c>
      <c r="X32" s="31">
        <v>0</v>
      </c>
      <c r="Y32" s="31">
        <v>0</v>
      </c>
      <c r="Z32" s="31">
        <v>0</v>
      </c>
      <c r="AA32" s="31">
        <f t="shared" si="7"/>
        <v>842</v>
      </c>
      <c r="AB32" s="31">
        <v>842</v>
      </c>
      <c r="AC32" s="31">
        <v>0</v>
      </c>
    </row>
    <row r="33" spans="1:29" ht="13.5">
      <c r="A33" s="54" t="s">
        <v>30</v>
      </c>
      <c r="B33" s="54" t="s">
        <v>75</v>
      </c>
      <c r="C33" s="55" t="s">
        <v>76</v>
      </c>
      <c r="D33" s="31">
        <f t="shared" si="0"/>
        <v>4293</v>
      </c>
      <c r="E33" s="31">
        <f t="shared" si="1"/>
        <v>0</v>
      </c>
      <c r="F33" s="31">
        <v>0</v>
      </c>
      <c r="G33" s="31">
        <v>0</v>
      </c>
      <c r="H33" s="31">
        <f t="shared" si="2"/>
        <v>0</v>
      </c>
      <c r="I33" s="31">
        <v>0</v>
      </c>
      <c r="J33" s="31">
        <v>0</v>
      </c>
      <c r="K33" s="31">
        <f t="shared" si="3"/>
        <v>4293</v>
      </c>
      <c r="L33" s="31">
        <v>2419</v>
      </c>
      <c r="M33" s="31">
        <v>1874</v>
      </c>
      <c r="N33" s="31">
        <f t="shared" si="4"/>
        <v>4294</v>
      </c>
      <c r="O33" s="31">
        <f t="shared" si="5"/>
        <v>2419</v>
      </c>
      <c r="P33" s="31">
        <v>2419</v>
      </c>
      <c r="Q33" s="31">
        <v>0</v>
      </c>
      <c r="R33" s="31">
        <v>0</v>
      </c>
      <c r="S33" s="31">
        <v>0</v>
      </c>
      <c r="T33" s="31">
        <v>0</v>
      </c>
      <c r="U33" s="31">
        <f t="shared" si="6"/>
        <v>1874</v>
      </c>
      <c r="V33" s="31">
        <v>1874</v>
      </c>
      <c r="W33" s="31">
        <v>0</v>
      </c>
      <c r="X33" s="31">
        <v>0</v>
      </c>
      <c r="Y33" s="31">
        <v>0</v>
      </c>
      <c r="Z33" s="31">
        <v>0</v>
      </c>
      <c r="AA33" s="31">
        <f t="shared" si="7"/>
        <v>1</v>
      </c>
      <c r="AB33" s="31">
        <v>1</v>
      </c>
      <c r="AC33" s="31">
        <v>0</v>
      </c>
    </row>
    <row r="34" spans="1:29" ht="13.5">
      <c r="A34" s="54" t="s">
        <v>30</v>
      </c>
      <c r="B34" s="54" t="s">
        <v>77</v>
      </c>
      <c r="C34" s="55" t="s">
        <v>78</v>
      </c>
      <c r="D34" s="31">
        <f t="shared" si="0"/>
        <v>1422</v>
      </c>
      <c r="E34" s="31">
        <f t="shared" si="1"/>
        <v>0</v>
      </c>
      <c r="F34" s="31">
        <v>0</v>
      </c>
      <c r="G34" s="31">
        <v>0</v>
      </c>
      <c r="H34" s="31">
        <f t="shared" si="2"/>
        <v>0</v>
      </c>
      <c r="I34" s="31">
        <v>0</v>
      </c>
      <c r="J34" s="31">
        <v>0</v>
      </c>
      <c r="K34" s="31">
        <f t="shared" si="3"/>
        <v>1422</v>
      </c>
      <c r="L34" s="31">
        <v>409</v>
      </c>
      <c r="M34" s="31">
        <v>1013</v>
      </c>
      <c r="N34" s="31">
        <f t="shared" si="4"/>
        <v>1422</v>
      </c>
      <c r="O34" s="31">
        <f t="shared" si="5"/>
        <v>409</v>
      </c>
      <c r="P34" s="31">
        <v>409</v>
      </c>
      <c r="Q34" s="31">
        <v>0</v>
      </c>
      <c r="R34" s="31">
        <v>0</v>
      </c>
      <c r="S34" s="31">
        <v>0</v>
      </c>
      <c r="T34" s="31">
        <v>0</v>
      </c>
      <c r="U34" s="31">
        <f t="shared" si="6"/>
        <v>1013</v>
      </c>
      <c r="V34" s="31">
        <v>1013</v>
      </c>
      <c r="W34" s="31">
        <v>0</v>
      </c>
      <c r="X34" s="31">
        <v>0</v>
      </c>
      <c r="Y34" s="31">
        <v>0</v>
      </c>
      <c r="Z34" s="31">
        <v>0</v>
      </c>
      <c r="AA34" s="31">
        <f t="shared" si="7"/>
        <v>0</v>
      </c>
      <c r="AB34" s="31">
        <v>0</v>
      </c>
      <c r="AC34" s="31">
        <v>0</v>
      </c>
    </row>
    <row r="35" spans="1:29" ht="13.5">
      <c r="A35" s="54" t="s">
        <v>30</v>
      </c>
      <c r="B35" s="54" t="s">
        <v>79</v>
      </c>
      <c r="C35" s="55" t="s">
        <v>80</v>
      </c>
      <c r="D35" s="31">
        <f t="shared" si="0"/>
        <v>3767</v>
      </c>
      <c r="E35" s="31">
        <f t="shared" si="1"/>
        <v>0</v>
      </c>
      <c r="F35" s="31">
        <v>0</v>
      </c>
      <c r="G35" s="31">
        <v>0</v>
      </c>
      <c r="H35" s="31">
        <f t="shared" si="2"/>
        <v>0</v>
      </c>
      <c r="I35" s="31">
        <v>0</v>
      </c>
      <c r="J35" s="31">
        <v>0</v>
      </c>
      <c r="K35" s="31">
        <f t="shared" si="3"/>
        <v>3767</v>
      </c>
      <c r="L35" s="31">
        <v>1337</v>
      </c>
      <c r="M35" s="31">
        <v>2430</v>
      </c>
      <c r="N35" s="31">
        <f t="shared" si="4"/>
        <v>3807</v>
      </c>
      <c r="O35" s="31">
        <f t="shared" si="5"/>
        <v>1337</v>
      </c>
      <c r="P35" s="31">
        <v>1337</v>
      </c>
      <c r="Q35" s="31">
        <v>0</v>
      </c>
      <c r="R35" s="31">
        <v>0</v>
      </c>
      <c r="S35" s="31">
        <v>0</v>
      </c>
      <c r="T35" s="31">
        <v>0</v>
      </c>
      <c r="U35" s="31">
        <f t="shared" si="6"/>
        <v>2430</v>
      </c>
      <c r="V35" s="31">
        <v>2430</v>
      </c>
      <c r="W35" s="31">
        <v>0</v>
      </c>
      <c r="X35" s="31">
        <v>0</v>
      </c>
      <c r="Y35" s="31">
        <v>0</v>
      </c>
      <c r="Z35" s="31">
        <v>0</v>
      </c>
      <c r="AA35" s="31">
        <f t="shared" si="7"/>
        <v>40</v>
      </c>
      <c r="AB35" s="31">
        <v>40</v>
      </c>
      <c r="AC35" s="31">
        <v>0</v>
      </c>
    </row>
    <row r="36" spans="1:29" ht="13.5">
      <c r="A36" s="54" t="s">
        <v>30</v>
      </c>
      <c r="B36" s="54" t="s">
        <v>81</v>
      </c>
      <c r="C36" s="55" t="s">
        <v>82</v>
      </c>
      <c r="D36" s="31">
        <f t="shared" si="0"/>
        <v>4806</v>
      </c>
      <c r="E36" s="31">
        <f t="shared" si="1"/>
        <v>0</v>
      </c>
      <c r="F36" s="31">
        <v>0</v>
      </c>
      <c r="G36" s="31">
        <v>0</v>
      </c>
      <c r="H36" s="31">
        <f t="shared" si="2"/>
        <v>0</v>
      </c>
      <c r="I36" s="31">
        <v>0</v>
      </c>
      <c r="J36" s="31">
        <v>0</v>
      </c>
      <c r="K36" s="31">
        <f t="shared" si="3"/>
        <v>4806</v>
      </c>
      <c r="L36" s="31">
        <v>1586</v>
      </c>
      <c r="M36" s="31">
        <v>3220</v>
      </c>
      <c r="N36" s="31">
        <f t="shared" si="4"/>
        <v>8737</v>
      </c>
      <c r="O36" s="31">
        <f t="shared" si="5"/>
        <v>1586</v>
      </c>
      <c r="P36" s="31">
        <v>1586</v>
      </c>
      <c r="Q36" s="31">
        <v>0</v>
      </c>
      <c r="R36" s="31">
        <v>0</v>
      </c>
      <c r="S36" s="31">
        <v>0</v>
      </c>
      <c r="T36" s="31">
        <v>0</v>
      </c>
      <c r="U36" s="31">
        <f t="shared" si="6"/>
        <v>3240</v>
      </c>
      <c r="V36" s="31">
        <v>3220</v>
      </c>
      <c r="W36" s="31">
        <v>0</v>
      </c>
      <c r="X36" s="31">
        <v>20</v>
      </c>
      <c r="Y36" s="31">
        <v>0</v>
      </c>
      <c r="Z36" s="31">
        <v>0</v>
      </c>
      <c r="AA36" s="31">
        <f t="shared" si="7"/>
        <v>3911</v>
      </c>
      <c r="AB36" s="31">
        <v>691</v>
      </c>
      <c r="AC36" s="31">
        <v>3220</v>
      </c>
    </row>
    <row r="37" spans="1:29" ht="13.5">
      <c r="A37" s="54" t="s">
        <v>30</v>
      </c>
      <c r="B37" s="54" t="s">
        <v>83</v>
      </c>
      <c r="C37" s="55" t="s">
        <v>84</v>
      </c>
      <c r="D37" s="31">
        <f t="shared" si="0"/>
        <v>5019</v>
      </c>
      <c r="E37" s="31">
        <f t="shared" si="1"/>
        <v>0</v>
      </c>
      <c r="F37" s="31">
        <v>0</v>
      </c>
      <c r="G37" s="31">
        <v>0</v>
      </c>
      <c r="H37" s="31">
        <f t="shared" si="2"/>
        <v>0</v>
      </c>
      <c r="I37" s="31">
        <v>0</v>
      </c>
      <c r="J37" s="31">
        <v>0</v>
      </c>
      <c r="K37" s="31">
        <f t="shared" si="3"/>
        <v>5019</v>
      </c>
      <c r="L37" s="31">
        <v>1357</v>
      </c>
      <c r="M37" s="31">
        <v>3662</v>
      </c>
      <c r="N37" s="31">
        <f t="shared" si="4"/>
        <v>5117</v>
      </c>
      <c r="O37" s="31">
        <f t="shared" si="5"/>
        <v>1357</v>
      </c>
      <c r="P37" s="31">
        <v>1340</v>
      </c>
      <c r="Q37" s="31">
        <v>0</v>
      </c>
      <c r="R37" s="31">
        <v>17</v>
      </c>
      <c r="S37" s="31">
        <v>0</v>
      </c>
      <c r="T37" s="31">
        <v>0</v>
      </c>
      <c r="U37" s="31">
        <f t="shared" si="6"/>
        <v>3662</v>
      </c>
      <c r="V37" s="31">
        <v>3662</v>
      </c>
      <c r="W37" s="31">
        <v>0</v>
      </c>
      <c r="X37" s="31">
        <v>0</v>
      </c>
      <c r="Y37" s="31">
        <v>0</v>
      </c>
      <c r="Z37" s="31">
        <v>0</v>
      </c>
      <c r="AA37" s="31">
        <f t="shared" si="7"/>
        <v>98</v>
      </c>
      <c r="AB37" s="31">
        <v>98</v>
      </c>
      <c r="AC37" s="31">
        <v>0</v>
      </c>
    </row>
    <row r="38" spans="1:29" ht="13.5">
      <c r="A38" s="54" t="s">
        <v>30</v>
      </c>
      <c r="B38" s="54" t="s">
        <v>85</v>
      </c>
      <c r="C38" s="55" t="s">
        <v>86</v>
      </c>
      <c r="D38" s="31">
        <f t="shared" si="0"/>
        <v>378</v>
      </c>
      <c r="E38" s="31">
        <f t="shared" si="1"/>
        <v>0</v>
      </c>
      <c r="F38" s="31">
        <v>0</v>
      </c>
      <c r="G38" s="31">
        <v>0</v>
      </c>
      <c r="H38" s="31">
        <f t="shared" si="2"/>
        <v>0</v>
      </c>
      <c r="I38" s="31">
        <v>0</v>
      </c>
      <c r="J38" s="31">
        <v>0</v>
      </c>
      <c r="K38" s="31">
        <f t="shared" si="3"/>
        <v>378</v>
      </c>
      <c r="L38" s="31">
        <v>248</v>
      </c>
      <c r="M38" s="31">
        <v>130</v>
      </c>
      <c r="N38" s="31">
        <f t="shared" si="4"/>
        <v>534</v>
      </c>
      <c r="O38" s="31">
        <f t="shared" si="5"/>
        <v>248</v>
      </c>
      <c r="P38" s="31">
        <v>248</v>
      </c>
      <c r="Q38" s="31">
        <v>0</v>
      </c>
      <c r="R38" s="31">
        <v>0</v>
      </c>
      <c r="S38" s="31">
        <v>0</v>
      </c>
      <c r="T38" s="31">
        <v>0</v>
      </c>
      <c r="U38" s="31">
        <f t="shared" si="6"/>
        <v>130</v>
      </c>
      <c r="V38" s="31">
        <v>130</v>
      </c>
      <c r="W38" s="31">
        <v>0</v>
      </c>
      <c r="X38" s="31">
        <v>0</v>
      </c>
      <c r="Y38" s="31">
        <v>0</v>
      </c>
      <c r="Z38" s="31">
        <v>0</v>
      </c>
      <c r="AA38" s="31">
        <f t="shared" si="7"/>
        <v>156</v>
      </c>
      <c r="AB38" s="31">
        <v>156</v>
      </c>
      <c r="AC38" s="31">
        <v>0</v>
      </c>
    </row>
    <row r="39" spans="1:29" ht="13.5">
      <c r="A39" s="54" t="s">
        <v>30</v>
      </c>
      <c r="B39" s="54" t="s">
        <v>87</v>
      </c>
      <c r="C39" s="55" t="s">
        <v>88</v>
      </c>
      <c r="D39" s="31">
        <f t="shared" si="0"/>
        <v>5990</v>
      </c>
      <c r="E39" s="31">
        <f t="shared" si="1"/>
        <v>0</v>
      </c>
      <c r="F39" s="31">
        <v>0</v>
      </c>
      <c r="G39" s="31">
        <v>0</v>
      </c>
      <c r="H39" s="31">
        <f t="shared" si="2"/>
        <v>0</v>
      </c>
      <c r="I39" s="31">
        <v>0</v>
      </c>
      <c r="J39" s="31">
        <v>0</v>
      </c>
      <c r="K39" s="31">
        <f t="shared" si="3"/>
        <v>5990</v>
      </c>
      <c r="L39" s="31">
        <v>2388</v>
      </c>
      <c r="M39" s="31">
        <v>3602</v>
      </c>
      <c r="N39" s="31">
        <f t="shared" si="4"/>
        <v>7944</v>
      </c>
      <c r="O39" s="31">
        <f t="shared" si="5"/>
        <v>2388</v>
      </c>
      <c r="P39" s="31">
        <v>2388</v>
      </c>
      <c r="Q39" s="31">
        <v>0</v>
      </c>
      <c r="R39" s="31">
        <v>0</v>
      </c>
      <c r="S39" s="31">
        <v>0</v>
      </c>
      <c r="T39" s="31">
        <v>0</v>
      </c>
      <c r="U39" s="31">
        <f t="shared" si="6"/>
        <v>3602</v>
      </c>
      <c r="V39" s="31">
        <v>3602</v>
      </c>
      <c r="W39" s="31">
        <v>0</v>
      </c>
      <c r="X39" s="31">
        <v>0</v>
      </c>
      <c r="Y39" s="31">
        <v>0</v>
      </c>
      <c r="Z39" s="31">
        <v>0</v>
      </c>
      <c r="AA39" s="31">
        <f t="shared" si="7"/>
        <v>1954</v>
      </c>
      <c r="AB39" s="31">
        <v>1954</v>
      </c>
      <c r="AC39" s="31">
        <v>0</v>
      </c>
    </row>
    <row r="40" spans="1:29" ht="13.5">
      <c r="A40" s="84" t="s">
        <v>91</v>
      </c>
      <c r="B40" s="85"/>
      <c r="C40" s="85"/>
      <c r="D40" s="31">
        <f aca="true" t="shared" si="8" ref="D40:AC40">SUM(D7:D39)</f>
        <v>550818</v>
      </c>
      <c r="E40" s="31">
        <f t="shared" si="8"/>
        <v>13761</v>
      </c>
      <c r="F40" s="31">
        <f t="shared" si="8"/>
        <v>13721</v>
      </c>
      <c r="G40" s="31">
        <f t="shared" si="8"/>
        <v>40</v>
      </c>
      <c r="H40" s="31">
        <f t="shared" si="8"/>
        <v>46403</v>
      </c>
      <c r="I40" s="31">
        <f t="shared" si="8"/>
        <v>43349</v>
      </c>
      <c r="J40" s="31">
        <f t="shared" si="8"/>
        <v>3054</v>
      </c>
      <c r="K40" s="31">
        <f t="shared" si="8"/>
        <v>490654</v>
      </c>
      <c r="L40" s="31">
        <f t="shared" si="8"/>
        <v>144062</v>
      </c>
      <c r="M40" s="31">
        <f t="shared" si="8"/>
        <v>346592</v>
      </c>
      <c r="N40" s="31">
        <f t="shared" si="8"/>
        <v>573457</v>
      </c>
      <c r="O40" s="31">
        <f t="shared" si="8"/>
        <v>207006</v>
      </c>
      <c r="P40" s="31">
        <f t="shared" si="8"/>
        <v>171701</v>
      </c>
      <c r="Q40" s="31">
        <f t="shared" si="8"/>
        <v>18276</v>
      </c>
      <c r="R40" s="31">
        <f t="shared" si="8"/>
        <v>17019</v>
      </c>
      <c r="S40" s="31">
        <f t="shared" si="8"/>
        <v>0</v>
      </c>
      <c r="T40" s="31">
        <f t="shared" si="8"/>
        <v>10</v>
      </c>
      <c r="U40" s="31">
        <f t="shared" si="8"/>
        <v>351788</v>
      </c>
      <c r="V40" s="31">
        <f t="shared" si="8"/>
        <v>253355</v>
      </c>
      <c r="W40" s="31">
        <f t="shared" si="8"/>
        <v>32133</v>
      </c>
      <c r="X40" s="31">
        <f t="shared" si="8"/>
        <v>65406</v>
      </c>
      <c r="Y40" s="31">
        <f t="shared" si="8"/>
        <v>0</v>
      </c>
      <c r="Z40" s="31">
        <f t="shared" si="8"/>
        <v>894</v>
      </c>
      <c r="AA40" s="31">
        <f t="shared" si="8"/>
        <v>14663</v>
      </c>
      <c r="AB40" s="31">
        <f t="shared" si="8"/>
        <v>11443</v>
      </c>
      <c r="AC40" s="31">
        <f t="shared" si="8"/>
        <v>3220</v>
      </c>
    </row>
  </sheetData>
  <mergeCells count="7">
    <mergeCell ref="A40:C40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6" customWidth="1"/>
    <col min="2" max="2" width="4.875" style="36" customWidth="1"/>
    <col min="3" max="3" width="13.375" style="36" customWidth="1"/>
    <col min="4" max="4" width="13.75390625" style="36" customWidth="1"/>
    <col min="5" max="5" width="3.375" style="36" customWidth="1"/>
    <col min="6" max="6" width="3.875" style="36" customWidth="1"/>
    <col min="7" max="9" width="13.00390625" style="36" customWidth="1"/>
    <col min="10" max="10" width="12.875" style="36" customWidth="1"/>
    <col min="11" max="16384" width="8.00390625" style="36" customWidth="1"/>
  </cols>
  <sheetData>
    <row r="1" spans="1:3" s="35" customFormat="1" ht="21" customHeight="1">
      <c r="A1" s="103" t="s">
        <v>29</v>
      </c>
      <c r="B1" s="92"/>
      <c r="C1" s="34" t="s">
        <v>112</v>
      </c>
    </row>
    <row r="2" ht="18" customHeight="1">
      <c r="J2" s="37" t="s">
        <v>113</v>
      </c>
    </row>
    <row r="3" spans="6:11" s="38" customFormat="1" ht="19.5" customHeight="1">
      <c r="F3" s="91" t="s">
        <v>114</v>
      </c>
      <c r="G3" s="91"/>
      <c r="H3" s="39" t="s">
        <v>115</v>
      </c>
      <c r="I3" s="39" t="s">
        <v>116</v>
      </c>
      <c r="J3" s="39" t="s">
        <v>105</v>
      </c>
      <c r="K3" s="39" t="s">
        <v>117</v>
      </c>
    </row>
    <row r="4" spans="2:11" s="38" customFormat="1" ht="19.5" customHeight="1">
      <c r="B4" s="93" t="s">
        <v>118</v>
      </c>
      <c r="C4" s="40" t="s">
        <v>119</v>
      </c>
      <c r="D4" s="41">
        <f>SUMIF('水洗化人口等'!$A$7:$C$40,$A$1,'水洗化人口等'!$G$7:$G$40)</f>
        <v>278874</v>
      </c>
      <c r="F4" s="101" t="s">
        <v>120</v>
      </c>
      <c r="G4" s="40" t="s">
        <v>121</v>
      </c>
      <c r="H4" s="41">
        <f>SUMIF('し尿処理の状況'!$A$7:$C$40,$A$1,'し尿処理の状況'!$P$7:$P$40)</f>
        <v>171701</v>
      </c>
      <c r="I4" s="41">
        <f>SUMIF('し尿処理の状況'!$A$7:$C$40,$A$1,'し尿処理の状況'!$V$7:$V$40)</f>
        <v>253355</v>
      </c>
      <c r="J4" s="41">
        <f aca="true" t="shared" si="0" ref="J4:J11">H4+I4</f>
        <v>425056</v>
      </c>
      <c r="K4" s="42">
        <f aca="true" t="shared" si="1" ref="K4:K9">J4/$J$9</f>
        <v>0.7606667215467596</v>
      </c>
    </row>
    <row r="5" spans="2:11" s="38" customFormat="1" ht="19.5" customHeight="1">
      <c r="B5" s="94"/>
      <c r="C5" s="40" t="s">
        <v>122</v>
      </c>
      <c r="D5" s="41">
        <f>SUMIF('水洗化人口等'!$A$7:$C$40,$A$1,'水洗化人口等'!$H$7:$H$40)</f>
        <v>19157</v>
      </c>
      <c r="F5" s="102"/>
      <c r="G5" s="40" t="s">
        <v>123</v>
      </c>
      <c r="H5" s="41">
        <f>SUMIF('し尿処理の状況'!$A$7:$C$40,$A$1,'し尿処理の状況'!$Q$7:$Q$40)</f>
        <v>18276</v>
      </c>
      <c r="I5" s="41">
        <f>SUMIF('し尿処理の状況'!$A$7:$C$40,$A$1,'し尿処理の状況'!$W$7:$W$40)</f>
        <v>32133</v>
      </c>
      <c r="J5" s="41">
        <f t="shared" si="0"/>
        <v>50409</v>
      </c>
      <c r="K5" s="42">
        <f t="shared" si="1"/>
        <v>0.09021034585195975</v>
      </c>
    </row>
    <row r="6" spans="2:11" s="38" customFormat="1" ht="19.5" customHeight="1">
      <c r="B6" s="95"/>
      <c r="C6" s="43" t="s">
        <v>124</v>
      </c>
      <c r="D6" s="44">
        <f>SUM(D4:D5)</f>
        <v>298031</v>
      </c>
      <c r="F6" s="102"/>
      <c r="G6" s="40" t="s">
        <v>125</v>
      </c>
      <c r="H6" s="41">
        <f>SUMIF('し尿処理の状況'!$A$7:$C$40,$A$1,'し尿処理の状況'!$R$7:$R$40)</f>
        <v>17019</v>
      </c>
      <c r="I6" s="41">
        <f>SUMIF('し尿処理の状況'!$A$7:$C$40,$A$1,'し尿処理の状況'!$X$7:$X$40)</f>
        <v>65406</v>
      </c>
      <c r="J6" s="41">
        <f t="shared" si="0"/>
        <v>82425</v>
      </c>
      <c r="K6" s="42">
        <f t="shared" si="1"/>
        <v>0.1475051629043977</v>
      </c>
    </row>
    <row r="7" spans="2:11" s="38" customFormat="1" ht="19.5" customHeight="1">
      <c r="B7" s="96" t="s">
        <v>126</v>
      </c>
      <c r="C7" s="45" t="s">
        <v>127</v>
      </c>
      <c r="D7" s="41">
        <f>SUMIF('水洗化人口等'!$A$7:$C$40,$A$1,'水洗化人口等'!$K$7:$K$40)</f>
        <v>734039</v>
      </c>
      <c r="F7" s="102"/>
      <c r="G7" s="40" t="s">
        <v>128</v>
      </c>
      <c r="H7" s="41">
        <f>SUMIF('し尿処理の状況'!$A$7:$C$40,$A$1,'し尿処理の状況'!$S$7:$S$40)</f>
        <v>0</v>
      </c>
      <c r="I7" s="41">
        <f>SUMIF('し尿処理の状況'!$A$7:$C$40,$A$1,'し尿処理の状況'!$Y$7:$Y$40)</f>
        <v>0</v>
      </c>
      <c r="J7" s="41">
        <f t="shared" si="0"/>
        <v>0</v>
      </c>
      <c r="K7" s="42">
        <f t="shared" si="1"/>
        <v>0</v>
      </c>
    </row>
    <row r="8" spans="2:11" s="38" customFormat="1" ht="19.5" customHeight="1">
      <c r="B8" s="97"/>
      <c r="C8" s="40" t="s">
        <v>129</v>
      </c>
      <c r="D8" s="41">
        <f>SUMIF('水洗化人口等'!$A$7:$C$40,$A$1,'水洗化人口等'!$M$7:$M$40)</f>
        <v>107</v>
      </c>
      <c r="F8" s="102"/>
      <c r="G8" s="40" t="s">
        <v>130</v>
      </c>
      <c r="H8" s="41">
        <f>SUMIF('し尿処理の状況'!$A$7:$C$40,$A$1,'し尿処理の状況'!$T$7:$T$40)</f>
        <v>10</v>
      </c>
      <c r="I8" s="41">
        <f>SUMIF('し尿処理の状況'!$A$7:$C$40,$A$1,'し尿処理の状況'!$Z$7:$Z$40)</f>
        <v>894</v>
      </c>
      <c r="J8" s="41">
        <f t="shared" si="0"/>
        <v>904</v>
      </c>
      <c r="K8" s="42">
        <f t="shared" si="1"/>
        <v>0.00161776969688293</v>
      </c>
    </row>
    <row r="9" spans="2:11" s="38" customFormat="1" ht="19.5" customHeight="1">
      <c r="B9" s="97"/>
      <c r="C9" s="40" t="s">
        <v>131</v>
      </c>
      <c r="D9" s="41">
        <f>SUMIF('水洗化人口等'!$A$7:$C$40,$A$1,'水洗化人口等'!$O$7:$O$40)</f>
        <v>488931</v>
      </c>
      <c r="F9" s="102"/>
      <c r="G9" s="40" t="s">
        <v>124</v>
      </c>
      <c r="H9" s="41">
        <f>SUM(H4:H8)</f>
        <v>207006</v>
      </c>
      <c r="I9" s="41">
        <f>SUM(I4:I8)</f>
        <v>351788</v>
      </c>
      <c r="J9" s="41">
        <f t="shared" si="0"/>
        <v>558794</v>
      </c>
      <c r="K9" s="42">
        <f t="shared" si="1"/>
        <v>1</v>
      </c>
    </row>
    <row r="10" spans="2:10" s="38" customFormat="1" ht="19.5" customHeight="1">
      <c r="B10" s="98"/>
      <c r="C10" s="43" t="s">
        <v>124</v>
      </c>
      <c r="D10" s="44">
        <f>SUM(D7:D9)</f>
        <v>1223077</v>
      </c>
      <c r="F10" s="91" t="s">
        <v>132</v>
      </c>
      <c r="G10" s="91"/>
      <c r="H10" s="41">
        <f>SUMIF('し尿処理の状況'!$A$7:$C$40,$A$1,'し尿処理の状況'!$AB$7:$AB$40)</f>
        <v>11443</v>
      </c>
      <c r="I10" s="41">
        <f>SUMIF('し尿処理の状況'!$A$7:$C$40,$A$1,'し尿処理の状況'!$AC$7:$AC$40)</f>
        <v>3220</v>
      </c>
      <c r="J10" s="41">
        <f t="shared" si="0"/>
        <v>14663</v>
      </c>
    </row>
    <row r="11" spans="2:10" s="38" customFormat="1" ht="19.5" customHeight="1">
      <c r="B11" s="99" t="s">
        <v>133</v>
      </c>
      <c r="C11" s="100"/>
      <c r="D11" s="44">
        <f>D6+D10</f>
        <v>1521108</v>
      </c>
      <c r="F11" s="91" t="s">
        <v>105</v>
      </c>
      <c r="G11" s="91"/>
      <c r="H11" s="41">
        <f>H9+H10</f>
        <v>218449</v>
      </c>
      <c r="I11" s="41">
        <f>I9+I10</f>
        <v>355008</v>
      </c>
      <c r="J11" s="41">
        <f t="shared" si="0"/>
        <v>573457</v>
      </c>
    </row>
    <row r="12" spans="6:10" s="38" customFormat="1" ht="19.5" customHeight="1">
      <c r="F12" s="46"/>
      <c r="G12" s="46"/>
      <c r="H12" s="47"/>
      <c r="I12" s="47"/>
      <c r="J12" s="47"/>
    </row>
    <row r="13" spans="2:10" s="38" customFormat="1" ht="19.5" customHeight="1">
      <c r="B13" s="48" t="s">
        <v>134</v>
      </c>
      <c r="J13" s="37" t="s">
        <v>113</v>
      </c>
    </row>
    <row r="14" spans="3:10" s="38" customFormat="1" ht="19.5" customHeight="1">
      <c r="C14" s="41">
        <f>SUMIF('水洗化人口等'!$A$7:$C$40,$A$1,'水洗化人口等'!$P$7:$P$40)</f>
        <v>224551</v>
      </c>
      <c r="D14" s="38" t="s">
        <v>135</v>
      </c>
      <c r="F14" s="91" t="s">
        <v>136</v>
      </c>
      <c r="G14" s="91"/>
      <c r="H14" s="39" t="s">
        <v>115</v>
      </c>
      <c r="I14" s="39" t="s">
        <v>116</v>
      </c>
      <c r="J14" s="39" t="s">
        <v>105</v>
      </c>
    </row>
    <row r="15" spans="6:10" s="38" customFormat="1" ht="15.75" customHeight="1">
      <c r="F15" s="91" t="s">
        <v>137</v>
      </c>
      <c r="G15" s="91"/>
      <c r="H15" s="41">
        <f>SUMIF('し尿処理の状況'!$A$7:$C$40,$A$1,'し尿処理の状況'!$F$7:$F$40)</f>
        <v>13721</v>
      </c>
      <c r="I15" s="41">
        <f>SUMIF('し尿処理の状況'!$A$7:$C$40,$A$1,'し尿処理の状況'!$G$7:$G$40)</f>
        <v>40</v>
      </c>
      <c r="J15" s="41">
        <f>H15+I15</f>
        <v>13761</v>
      </c>
    </row>
    <row r="16" spans="3:10" s="38" customFormat="1" ht="15.75" customHeight="1">
      <c r="C16" s="38" t="s">
        <v>138</v>
      </c>
      <c r="D16" s="49">
        <f>D10/D11</f>
        <v>0.804069796490453</v>
      </c>
      <c r="F16" s="91" t="s">
        <v>139</v>
      </c>
      <c r="G16" s="91"/>
      <c r="H16" s="41">
        <f>SUMIF('し尿処理の状況'!$A$7:$C$40,$A$1,'し尿処理の状況'!$I$7:$I$40)</f>
        <v>43349</v>
      </c>
      <c r="I16" s="41">
        <f>SUMIF('し尿処理の状況'!$A$7:$C$40,$A$1,'し尿処理の状況'!$J$7:$J$40)</f>
        <v>3054</v>
      </c>
      <c r="J16" s="41">
        <f>H16+I16</f>
        <v>46403</v>
      </c>
    </row>
    <row r="17" spans="3:10" s="38" customFormat="1" ht="15.75" customHeight="1">
      <c r="C17" s="38" t="s">
        <v>140</v>
      </c>
      <c r="D17" s="49">
        <f>D6/D11</f>
        <v>0.19593020350954699</v>
      </c>
      <c r="F17" s="91" t="s">
        <v>141</v>
      </c>
      <c r="G17" s="91"/>
      <c r="H17" s="41">
        <f>SUMIF('し尿処理の状況'!$A$7:$C$40,$A$1,'し尿処理の状況'!$L$7:$L$40)</f>
        <v>144062</v>
      </c>
      <c r="I17" s="41">
        <f>SUMIF('し尿処理の状況'!$A$7:$C$40,$A$1,'し尿処理の状況'!$M$7:$M$40)</f>
        <v>346592</v>
      </c>
      <c r="J17" s="41">
        <f>H17+I17</f>
        <v>490654</v>
      </c>
    </row>
    <row r="18" spans="3:10" s="38" customFormat="1" ht="15.75" customHeight="1">
      <c r="C18" s="50" t="s">
        <v>142</v>
      </c>
      <c r="D18" s="49">
        <f>D7/D11</f>
        <v>0.4825686276056664</v>
      </c>
      <c r="F18" s="91" t="s">
        <v>105</v>
      </c>
      <c r="G18" s="91"/>
      <c r="H18" s="41">
        <f>SUM(H15:H17)</f>
        <v>201132</v>
      </c>
      <c r="I18" s="41">
        <f>SUM(I15:I17)</f>
        <v>349686</v>
      </c>
      <c r="J18" s="41">
        <f>SUM(J15:J17)</f>
        <v>550818</v>
      </c>
    </row>
    <row r="19" spans="3:10" ht="15.75" customHeight="1">
      <c r="C19" s="36" t="s">
        <v>143</v>
      </c>
      <c r="D19" s="49">
        <f>(D8+D9)/D11</f>
        <v>0.32150116888478664</v>
      </c>
      <c r="J19" s="51"/>
    </row>
    <row r="20" spans="3:10" ht="15.75" customHeight="1">
      <c r="C20" s="36" t="s">
        <v>144</v>
      </c>
      <c r="D20" s="49">
        <f>C14/D11</f>
        <v>0.14762331142824836</v>
      </c>
      <c r="J20" s="52"/>
    </row>
    <row r="21" spans="3:10" ht="15.75" customHeight="1">
      <c r="C21" s="36" t="s">
        <v>145</v>
      </c>
      <c r="D21" s="49">
        <f>D4/D6</f>
        <v>0.935721451795283</v>
      </c>
      <c r="F21" s="53"/>
      <c r="J21" s="52"/>
    </row>
    <row r="22" spans="3:10" ht="15.75" customHeight="1">
      <c r="C22" s="36" t="s">
        <v>146</v>
      </c>
      <c r="D22" s="49">
        <f>D5/D6</f>
        <v>0.06427854820471696</v>
      </c>
      <c r="F22" s="53"/>
      <c r="J22" s="52"/>
    </row>
    <row r="23" spans="6:10" ht="15" customHeight="1">
      <c r="F23" s="53"/>
      <c r="J23" s="52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2006-04-24T08:17:48Z</cp:lastPrinted>
  <dcterms:created xsi:type="dcterms:W3CDTF">2002-10-23T07:25:09Z</dcterms:created>
  <dcterms:modified xsi:type="dcterms:W3CDTF">2006-06-30T04:32:42Z</dcterms:modified>
  <cp:category/>
  <cp:version/>
  <cp:contentType/>
  <cp:contentStatus/>
</cp:coreProperties>
</file>