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'し尿処理の状況'!$A$2:$AC$36</definedName>
    <definedName name="_xlnm.Print_Area" localSheetId="0">'水洗化人口等'!$A$2:$U$36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<sst xmlns="http://schemas.openxmlformats.org/spreadsheetml/2006/main" count="353" uniqueCount="144">
  <si>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</si>
  <si>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</si>
  <si>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</si>
  <si>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</si>
  <si>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</si>
  <si>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</si>
  <si>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</si>
  <si>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</si>
  <si>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</si>
  <si>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</si>
  <si>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</si>
  <si>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</si>
  <si>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</si>
  <si>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</si>
  <si>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</si>
  <si>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</si>
  <si>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</si>
  <si>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</si>
  <si>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</si>
  <si>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</si>
  <si>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</si>
  <si>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</si>
  <si>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</si>
  <si>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</si>
  <si>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</si>
  <si>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</si>
  <si>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</si>
  <si>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34215</t>
  </si>
  <si>
    <t>江田島市</t>
  </si>
  <si>
    <t>34368</t>
  </si>
  <si>
    <t>安芸太田町</t>
  </si>
  <si>
    <t>34369</t>
  </si>
  <si>
    <t>広島県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</si>
  <si>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</si>
  <si>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</si>
  <si>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</si>
  <si>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</si>
  <si>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</si>
  <si>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</si>
  <si>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</si>
  <si>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</si>
  <si>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</si>
  <si>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</si>
  <si>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</si>
  <si>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34206</t>
  </si>
  <si>
    <t>因島市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</si>
  <si>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</si>
  <si>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</si>
  <si>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</si>
  <si>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</si>
  <si>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</si>
  <si>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</si>
  <si>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</si>
  <si>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</si>
  <si>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</si>
  <si>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</si>
  <si>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</si>
  <si>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</si>
  <si>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</si>
  <si>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</si>
  <si>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</si>
  <si>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</si>
  <si>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</si>
  <si>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</si>
  <si>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</si>
  <si>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</si>
  <si>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</si>
  <si>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34323</t>
  </si>
  <si>
    <t>34324</t>
  </si>
  <si>
    <t>湯来町</t>
  </si>
  <si>
    <t>34327</t>
  </si>
  <si>
    <t>宮島町</t>
  </si>
  <si>
    <t>34430</t>
  </si>
  <si>
    <t>瀬戸田町</t>
  </si>
  <si>
    <t>34462</t>
  </si>
  <si>
    <t>世羅町</t>
  </si>
  <si>
    <t>34501</t>
  </si>
  <si>
    <t>神辺町</t>
  </si>
  <si>
    <t>34214</t>
  </si>
  <si>
    <t>安芸高田市</t>
  </si>
  <si>
    <t>34431</t>
  </si>
  <si>
    <t>大崎上島町</t>
  </si>
  <si>
    <t>広島県合計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</si>
  <si>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</si>
  <si>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</si>
  <si>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</si>
  <si>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</si>
  <si>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</si>
  <si>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</si>
  <si>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</si>
  <si>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</si>
  <si>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</si>
  <si>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</si>
  <si>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</si>
  <si>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</si>
  <si>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</si>
  <si>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</si>
  <si>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</si>
  <si>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</si>
  <si>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</si>
  <si>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</si>
  <si>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</si>
  <si>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</si>
  <si>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大野町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</si>
  <si>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</si>
  <si>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</si>
  <si>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</si>
  <si>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</si>
  <si>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</si>
  <si>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</si>
  <si>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</si>
  <si>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</si>
  <si>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</si>
  <si>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</si>
  <si>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</si>
  <si>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</si>
  <si>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</si>
  <si>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</si>
  <si>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</si>
  <si>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</si>
  <si>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</si>
  <si>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</si>
  <si>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</si>
  <si>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</si>
  <si>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</si>
  <si>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</si>
  <si>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</si>
  <si>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</si>
  <si>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</si>
  <si>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</si>
  <si>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</si>
  <si>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</si>
  <si>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</si>
  <si>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</si>
  <si>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</si>
  <si>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</si>
  <si>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</si>
  <si>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</si>
  <si>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</si>
  <si>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北広島町</t>
  </si>
  <si>
    <t>34545</t>
  </si>
  <si>
    <t>神石高原町</t>
  </si>
  <si>
    <t>府中市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</si>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</sst>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3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92</v>
      </c>
      <c r="B2" s="65" t="s">
        <v>1</v>
      </c>
      <c r="C2" s="68" t="s">
        <v>2</v>
      </c>
      <c r="D2" s="5" t="s">
        <v>93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94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95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96</v>
      </c>
      <c r="F4" s="77" t="s">
        <v>4</v>
      </c>
      <c r="G4" s="77" t="s">
        <v>5</v>
      </c>
      <c r="H4" s="77" t="s">
        <v>6</v>
      </c>
      <c r="I4" s="6" t="s">
        <v>96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97</v>
      </c>
      <c r="S4" s="77" t="s">
        <v>98</v>
      </c>
      <c r="T4" s="79" t="s">
        <v>99</v>
      </c>
      <c r="U4" s="79" t="s">
        <v>100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101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102</v>
      </c>
      <c r="E6" s="10" t="s">
        <v>102</v>
      </c>
      <c r="F6" s="11" t="s">
        <v>14</v>
      </c>
      <c r="G6" s="10" t="s">
        <v>102</v>
      </c>
      <c r="H6" s="10" t="s">
        <v>102</v>
      </c>
      <c r="I6" s="10" t="s">
        <v>102</v>
      </c>
      <c r="J6" s="11" t="s">
        <v>14</v>
      </c>
      <c r="K6" s="10" t="s">
        <v>102</v>
      </c>
      <c r="L6" s="11" t="s">
        <v>14</v>
      </c>
      <c r="M6" s="10" t="s">
        <v>102</v>
      </c>
      <c r="N6" s="11" t="s">
        <v>14</v>
      </c>
      <c r="O6" s="10" t="s">
        <v>102</v>
      </c>
      <c r="P6" s="10" t="s">
        <v>102</v>
      </c>
      <c r="Q6" s="11" t="s">
        <v>14</v>
      </c>
      <c r="R6" s="83"/>
      <c r="S6" s="83"/>
      <c r="T6" s="83"/>
      <c r="U6" s="80"/>
    </row>
    <row r="7" spans="1:21" ht="13.5">
      <c r="A7" s="54" t="s">
        <v>33</v>
      </c>
      <c r="B7" s="54" t="s">
        <v>34</v>
      </c>
      <c r="C7" s="55" t="s">
        <v>35</v>
      </c>
      <c r="D7" s="31">
        <f aca="true" t="shared" si="0" ref="D7:D35">E7+I7</f>
        <v>1129462</v>
      </c>
      <c r="E7" s="32">
        <f aca="true" t="shared" si="1" ref="E7:E35">G7+H7</f>
        <v>53303</v>
      </c>
      <c r="F7" s="33">
        <f aca="true" t="shared" si="2" ref="F7:F22">E7/D7*100</f>
        <v>4.7193265466213115</v>
      </c>
      <c r="G7" s="31">
        <v>48751</v>
      </c>
      <c r="H7" s="31">
        <v>4552</v>
      </c>
      <c r="I7" s="32">
        <f aca="true" t="shared" si="3" ref="I7:I35">K7+M7+O7</f>
        <v>1076159</v>
      </c>
      <c r="J7" s="33">
        <f aca="true" t="shared" si="4" ref="J7:J22">I7/D7*100</f>
        <v>95.28067345337868</v>
      </c>
      <c r="K7" s="31">
        <v>974476</v>
      </c>
      <c r="L7" s="33">
        <f aca="true" t="shared" si="5" ref="L7:L22">K7/D7*100</f>
        <v>86.27789159794663</v>
      </c>
      <c r="M7" s="31">
        <v>0</v>
      </c>
      <c r="N7" s="33">
        <f aca="true" t="shared" si="6" ref="N7:N22">M7/D7*100</f>
        <v>0</v>
      </c>
      <c r="O7" s="31">
        <v>101683</v>
      </c>
      <c r="P7" s="31">
        <v>40724</v>
      </c>
      <c r="Q7" s="33">
        <f aca="true" t="shared" si="7" ref="Q7:Q22">O7/D7*100</f>
        <v>9.002781855432056</v>
      </c>
      <c r="R7" s="31"/>
      <c r="S7" s="31" t="s">
        <v>143</v>
      </c>
      <c r="T7" s="31"/>
      <c r="U7" s="31"/>
    </row>
    <row r="8" spans="1:21" ht="13.5">
      <c r="A8" s="54" t="s">
        <v>33</v>
      </c>
      <c r="B8" s="54" t="s">
        <v>36</v>
      </c>
      <c r="C8" s="55" t="s">
        <v>37</v>
      </c>
      <c r="D8" s="31">
        <f t="shared" si="0"/>
        <v>256063</v>
      </c>
      <c r="E8" s="32">
        <f t="shared" si="1"/>
        <v>28712</v>
      </c>
      <c r="F8" s="33">
        <f t="shared" si="2"/>
        <v>11.212865583860223</v>
      </c>
      <c r="G8" s="31">
        <v>27342</v>
      </c>
      <c r="H8" s="31">
        <v>1370</v>
      </c>
      <c r="I8" s="32">
        <f t="shared" si="3"/>
        <v>227351</v>
      </c>
      <c r="J8" s="33">
        <f t="shared" si="4"/>
        <v>88.78713441613978</v>
      </c>
      <c r="K8" s="31">
        <v>182384</v>
      </c>
      <c r="L8" s="33">
        <f t="shared" si="5"/>
        <v>71.22622167201041</v>
      </c>
      <c r="M8" s="31">
        <v>828</v>
      </c>
      <c r="N8" s="33">
        <f t="shared" si="6"/>
        <v>0.3233579236359802</v>
      </c>
      <c r="O8" s="31">
        <v>44139</v>
      </c>
      <c r="P8" s="31">
        <v>11822</v>
      </c>
      <c r="Q8" s="33">
        <f t="shared" si="7"/>
        <v>17.237554820493393</v>
      </c>
      <c r="R8" s="31"/>
      <c r="S8" s="31" t="s">
        <v>143</v>
      </c>
      <c r="T8" s="31"/>
      <c r="U8" s="31"/>
    </row>
    <row r="9" spans="1:21" ht="13.5">
      <c r="A9" s="54" t="s">
        <v>33</v>
      </c>
      <c r="B9" s="54" t="s">
        <v>38</v>
      </c>
      <c r="C9" s="55" t="s">
        <v>39</v>
      </c>
      <c r="D9" s="31">
        <f t="shared" si="0"/>
        <v>31643</v>
      </c>
      <c r="E9" s="32">
        <f t="shared" si="1"/>
        <v>11457</v>
      </c>
      <c r="F9" s="33">
        <f t="shared" si="2"/>
        <v>36.20706001327308</v>
      </c>
      <c r="G9" s="31">
        <v>11457</v>
      </c>
      <c r="H9" s="31">
        <v>0</v>
      </c>
      <c r="I9" s="32">
        <f t="shared" si="3"/>
        <v>20186</v>
      </c>
      <c r="J9" s="33">
        <f t="shared" si="4"/>
        <v>63.79293998672693</v>
      </c>
      <c r="K9" s="31">
        <v>0</v>
      </c>
      <c r="L9" s="33">
        <f t="shared" si="5"/>
        <v>0</v>
      </c>
      <c r="M9" s="31">
        <v>0</v>
      </c>
      <c r="N9" s="33">
        <f t="shared" si="6"/>
        <v>0</v>
      </c>
      <c r="O9" s="31">
        <v>20186</v>
      </c>
      <c r="P9" s="31">
        <v>7284</v>
      </c>
      <c r="Q9" s="33">
        <f t="shared" si="7"/>
        <v>63.79293998672693</v>
      </c>
      <c r="R9" s="31" t="s">
        <v>143</v>
      </c>
      <c r="S9" s="31"/>
      <c r="T9" s="31"/>
      <c r="U9" s="31"/>
    </row>
    <row r="10" spans="1:21" ht="13.5">
      <c r="A10" s="54" t="s">
        <v>33</v>
      </c>
      <c r="B10" s="54" t="s">
        <v>40</v>
      </c>
      <c r="C10" s="55" t="s">
        <v>41</v>
      </c>
      <c r="D10" s="31">
        <f t="shared" si="0"/>
        <v>105016</v>
      </c>
      <c r="E10" s="32">
        <f t="shared" si="1"/>
        <v>35814</v>
      </c>
      <c r="F10" s="33">
        <f t="shared" si="2"/>
        <v>34.1033747238516</v>
      </c>
      <c r="G10" s="31">
        <v>33177</v>
      </c>
      <c r="H10" s="31">
        <v>2637</v>
      </c>
      <c r="I10" s="32">
        <f t="shared" si="3"/>
        <v>69202</v>
      </c>
      <c r="J10" s="33">
        <f t="shared" si="4"/>
        <v>65.8966252761484</v>
      </c>
      <c r="K10" s="31">
        <v>18342</v>
      </c>
      <c r="L10" s="33">
        <f t="shared" si="5"/>
        <v>17.465909956578045</v>
      </c>
      <c r="M10" s="31">
        <v>0</v>
      </c>
      <c r="N10" s="33">
        <f t="shared" si="6"/>
        <v>0</v>
      </c>
      <c r="O10" s="31">
        <v>50860</v>
      </c>
      <c r="P10" s="31">
        <v>23389</v>
      </c>
      <c r="Q10" s="33">
        <f t="shared" si="7"/>
        <v>48.43071531957035</v>
      </c>
      <c r="R10" s="31"/>
      <c r="S10" s="31" t="s">
        <v>143</v>
      </c>
      <c r="T10" s="31"/>
      <c r="U10" s="31"/>
    </row>
    <row r="11" spans="1:21" ht="13.5">
      <c r="A11" s="54" t="s">
        <v>33</v>
      </c>
      <c r="B11" s="54" t="s">
        <v>42</v>
      </c>
      <c r="C11" s="55" t="s">
        <v>43</v>
      </c>
      <c r="D11" s="31">
        <f t="shared" si="0"/>
        <v>117446</v>
      </c>
      <c r="E11" s="32">
        <f t="shared" si="1"/>
        <v>35708</v>
      </c>
      <c r="F11" s="33">
        <f t="shared" si="2"/>
        <v>30.403760025884235</v>
      </c>
      <c r="G11" s="31">
        <v>35423</v>
      </c>
      <c r="H11" s="31">
        <v>285</v>
      </c>
      <c r="I11" s="32">
        <f t="shared" si="3"/>
        <v>81738</v>
      </c>
      <c r="J11" s="33">
        <f t="shared" si="4"/>
        <v>69.59623997411576</v>
      </c>
      <c r="K11" s="31">
        <v>12774</v>
      </c>
      <c r="L11" s="33">
        <f t="shared" si="5"/>
        <v>10.876487917851609</v>
      </c>
      <c r="M11" s="31">
        <v>0</v>
      </c>
      <c r="N11" s="33">
        <f t="shared" si="6"/>
        <v>0</v>
      </c>
      <c r="O11" s="31">
        <v>68964</v>
      </c>
      <c r="P11" s="31">
        <v>29902</v>
      </c>
      <c r="Q11" s="33">
        <f t="shared" si="7"/>
        <v>58.71975205626415</v>
      </c>
      <c r="R11" s="31" t="s">
        <v>143</v>
      </c>
      <c r="S11" s="31"/>
      <c r="T11" s="31"/>
      <c r="U11" s="31"/>
    </row>
    <row r="12" spans="1:21" ht="13.5">
      <c r="A12" s="54" t="s">
        <v>33</v>
      </c>
      <c r="B12" s="54" t="s">
        <v>44</v>
      </c>
      <c r="C12" s="55" t="s">
        <v>45</v>
      </c>
      <c r="D12" s="31">
        <f t="shared" si="0"/>
        <v>27879</v>
      </c>
      <c r="E12" s="32">
        <f t="shared" si="1"/>
        <v>13701</v>
      </c>
      <c r="F12" s="33">
        <f t="shared" si="2"/>
        <v>49.14451737867212</v>
      </c>
      <c r="G12" s="31">
        <v>13661</v>
      </c>
      <c r="H12" s="31">
        <v>40</v>
      </c>
      <c r="I12" s="32">
        <f t="shared" si="3"/>
        <v>14178</v>
      </c>
      <c r="J12" s="33">
        <f t="shared" si="4"/>
        <v>50.85548262132789</v>
      </c>
      <c r="K12" s="31">
        <v>0</v>
      </c>
      <c r="L12" s="33">
        <f t="shared" si="5"/>
        <v>0</v>
      </c>
      <c r="M12" s="31">
        <v>0</v>
      </c>
      <c r="N12" s="33">
        <f t="shared" si="6"/>
        <v>0</v>
      </c>
      <c r="O12" s="31">
        <v>14178</v>
      </c>
      <c r="P12" s="31">
        <v>3204</v>
      </c>
      <c r="Q12" s="33">
        <f t="shared" si="7"/>
        <v>50.85548262132789</v>
      </c>
      <c r="R12" s="31" t="s">
        <v>143</v>
      </c>
      <c r="S12" s="31"/>
      <c r="T12" s="31"/>
      <c r="U12" s="31"/>
    </row>
    <row r="13" spans="1:21" ht="13.5">
      <c r="A13" s="54" t="s">
        <v>33</v>
      </c>
      <c r="B13" s="54" t="s">
        <v>46</v>
      </c>
      <c r="C13" s="55" t="s">
        <v>47</v>
      </c>
      <c r="D13" s="31">
        <f t="shared" si="0"/>
        <v>421268</v>
      </c>
      <c r="E13" s="32">
        <f t="shared" si="1"/>
        <v>68138</v>
      </c>
      <c r="F13" s="33">
        <f t="shared" si="2"/>
        <v>16.174501742358782</v>
      </c>
      <c r="G13" s="31">
        <v>63566</v>
      </c>
      <c r="H13" s="31">
        <v>4572</v>
      </c>
      <c r="I13" s="32">
        <f t="shared" si="3"/>
        <v>353130</v>
      </c>
      <c r="J13" s="33">
        <f t="shared" si="4"/>
        <v>83.82549825764121</v>
      </c>
      <c r="K13" s="31">
        <v>251554</v>
      </c>
      <c r="L13" s="33">
        <f t="shared" si="5"/>
        <v>59.71353152862311</v>
      </c>
      <c r="M13" s="31">
        <v>0</v>
      </c>
      <c r="N13" s="33">
        <f t="shared" si="6"/>
        <v>0</v>
      </c>
      <c r="O13" s="31">
        <v>101576</v>
      </c>
      <c r="P13" s="31">
        <v>31993</v>
      </c>
      <c r="Q13" s="33">
        <f t="shared" si="7"/>
        <v>24.111966729018107</v>
      </c>
      <c r="R13" s="31"/>
      <c r="S13" s="31" t="s">
        <v>143</v>
      </c>
      <c r="T13" s="31"/>
      <c r="U13" s="31"/>
    </row>
    <row r="14" spans="1:21" ht="13.5">
      <c r="A14" s="54" t="s">
        <v>33</v>
      </c>
      <c r="B14" s="54" t="s">
        <v>48</v>
      </c>
      <c r="C14" s="55" t="s">
        <v>142</v>
      </c>
      <c r="D14" s="31">
        <f t="shared" si="0"/>
        <v>47171</v>
      </c>
      <c r="E14" s="32">
        <f t="shared" si="1"/>
        <v>15175</v>
      </c>
      <c r="F14" s="33">
        <f t="shared" si="2"/>
        <v>32.17018931122936</v>
      </c>
      <c r="G14" s="31">
        <v>13910</v>
      </c>
      <c r="H14" s="31">
        <v>1265</v>
      </c>
      <c r="I14" s="32">
        <f t="shared" si="3"/>
        <v>31996</v>
      </c>
      <c r="J14" s="33">
        <f t="shared" si="4"/>
        <v>67.82981068877064</v>
      </c>
      <c r="K14" s="31">
        <v>6123</v>
      </c>
      <c r="L14" s="33">
        <f t="shared" si="5"/>
        <v>12.980432893091093</v>
      </c>
      <c r="M14" s="31">
        <v>0</v>
      </c>
      <c r="N14" s="33">
        <f t="shared" si="6"/>
        <v>0</v>
      </c>
      <c r="O14" s="31">
        <v>25873</v>
      </c>
      <c r="P14" s="31">
        <v>9278</v>
      </c>
      <c r="Q14" s="33">
        <f t="shared" si="7"/>
        <v>54.849377795679544</v>
      </c>
      <c r="R14" s="31"/>
      <c r="S14" s="31" t="s">
        <v>143</v>
      </c>
      <c r="T14" s="31"/>
      <c r="U14" s="31"/>
    </row>
    <row r="15" spans="1:21" ht="13.5">
      <c r="A15" s="54" t="s">
        <v>33</v>
      </c>
      <c r="B15" s="54" t="s">
        <v>49</v>
      </c>
      <c r="C15" s="55" t="s">
        <v>50</v>
      </c>
      <c r="D15" s="31">
        <f t="shared" si="0"/>
        <v>61127</v>
      </c>
      <c r="E15" s="32">
        <f t="shared" si="1"/>
        <v>26518</v>
      </c>
      <c r="F15" s="33">
        <f t="shared" si="2"/>
        <v>43.38181163806501</v>
      </c>
      <c r="G15" s="31">
        <v>20123</v>
      </c>
      <c r="H15" s="31">
        <v>6395</v>
      </c>
      <c r="I15" s="32">
        <f t="shared" si="3"/>
        <v>34609</v>
      </c>
      <c r="J15" s="33">
        <f t="shared" si="4"/>
        <v>56.61818836193498</v>
      </c>
      <c r="K15" s="31">
        <v>8128</v>
      </c>
      <c r="L15" s="33">
        <f t="shared" si="5"/>
        <v>13.296906440689057</v>
      </c>
      <c r="M15" s="31">
        <v>0</v>
      </c>
      <c r="N15" s="33">
        <f t="shared" si="6"/>
        <v>0</v>
      </c>
      <c r="O15" s="31">
        <v>26481</v>
      </c>
      <c r="P15" s="31">
        <v>9078</v>
      </c>
      <c r="Q15" s="33">
        <f t="shared" si="7"/>
        <v>43.32128192124593</v>
      </c>
      <c r="R15" s="31" t="s">
        <v>143</v>
      </c>
      <c r="S15" s="31"/>
      <c r="T15" s="31"/>
      <c r="U15" s="31"/>
    </row>
    <row r="16" spans="1:21" ht="13.5">
      <c r="A16" s="54" t="s">
        <v>33</v>
      </c>
      <c r="B16" s="54" t="s">
        <v>51</v>
      </c>
      <c r="C16" s="55" t="s">
        <v>52</v>
      </c>
      <c r="D16" s="31">
        <f t="shared" si="0"/>
        <v>44619</v>
      </c>
      <c r="E16" s="32">
        <f t="shared" si="1"/>
        <v>20561</v>
      </c>
      <c r="F16" s="33">
        <f t="shared" si="2"/>
        <v>46.081265828458726</v>
      </c>
      <c r="G16" s="31">
        <v>15513</v>
      </c>
      <c r="H16" s="31">
        <v>5048</v>
      </c>
      <c r="I16" s="32">
        <f t="shared" si="3"/>
        <v>24058</v>
      </c>
      <c r="J16" s="33">
        <f t="shared" si="4"/>
        <v>53.918734171541274</v>
      </c>
      <c r="K16" s="31">
        <v>10393</v>
      </c>
      <c r="L16" s="33">
        <f t="shared" si="5"/>
        <v>23.29276765503485</v>
      </c>
      <c r="M16" s="31">
        <v>0</v>
      </c>
      <c r="N16" s="33">
        <f t="shared" si="6"/>
        <v>0</v>
      </c>
      <c r="O16" s="31">
        <v>13665</v>
      </c>
      <c r="P16" s="31">
        <v>10653</v>
      </c>
      <c r="Q16" s="33">
        <f t="shared" si="7"/>
        <v>30.62596651650642</v>
      </c>
      <c r="R16" s="31" t="s">
        <v>143</v>
      </c>
      <c r="S16" s="31"/>
      <c r="T16" s="31"/>
      <c r="U16" s="31"/>
    </row>
    <row r="17" spans="1:21" ht="13.5">
      <c r="A17" s="54" t="s">
        <v>33</v>
      </c>
      <c r="B17" s="54" t="s">
        <v>53</v>
      </c>
      <c r="C17" s="55" t="s">
        <v>54</v>
      </c>
      <c r="D17" s="31">
        <f t="shared" si="0"/>
        <v>30449</v>
      </c>
      <c r="E17" s="32">
        <f t="shared" si="1"/>
        <v>1025</v>
      </c>
      <c r="F17" s="33">
        <f t="shared" si="2"/>
        <v>3.366284607047851</v>
      </c>
      <c r="G17" s="31">
        <v>821</v>
      </c>
      <c r="H17" s="31">
        <v>204</v>
      </c>
      <c r="I17" s="32">
        <f t="shared" si="3"/>
        <v>29424</v>
      </c>
      <c r="J17" s="33">
        <f t="shared" si="4"/>
        <v>96.63371539295214</v>
      </c>
      <c r="K17" s="31">
        <v>28057</v>
      </c>
      <c r="L17" s="33">
        <f t="shared" si="5"/>
        <v>92.14424119018688</v>
      </c>
      <c r="M17" s="31">
        <v>0</v>
      </c>
      <c r="N17" s="33">
        <f t="shared" si="6"/>
        <v>0</v>
      </c>
      <c r="O17" s="31">
        <v>1367</v>
      </c>
      <c r="P17" s="31">
        <v>1099</v>
      </c>
      <c r="Q17" s="33">
        <f t="shared" si="7"/>
        <v>4.48947420276528</v>
      </c>
      <c r="R17" s="31" t="s">
        <v>143</v>
      </c>
      <c r="S17" s="31"/>
      <c r="T17" s="31"/>
      <c r="U17" s="31"/>
    </row>
    <row r="18" spans="1:21" ht="13.5">
      <c r="A18" s="54" t="s">
        <v>33</v>
      </c>
      <c r="B18" s="54" t="s">
        <v>55</v>
      </c>
      <c r="C18" s="55" t="s">
        <v>56</v>
      </c>
      <c r="D18" s="31">
        <f t="shared" si="0"/>
        <v>174065</v>
      </c>
      <c r="E18" s="32">
        <f t="shared" si="1"/>
        <v>65052</v>
      </c>
      <c r="F18" s="33">
        <f t="shared" si="2"/>
        <v>37.37224600005745</v>
      </c>
      <c r="G18" s="31">
        <v>40896</v>
      </c>
      <c r="H18" s="31">
        <v>24156</v>
      </c>
      <c r="I18" s="32">
        <f t="shared" si="3"/>
        <v>109013</v>
      </c>
      <c r="J18" s="33">
        <f t="shared" si="4"/>
        <v>62.62775399994255</v>
      </c>
      <c r="K18" s="31">
        <v>40295</v>
      </c>
      <c r="L18" s="33">
        <f t="shared" si="5"/>
        <v>23.14939821331112</v>
      </c>
      <c r="M18" s="31">
        <v>0</v>
      </c>
      <c r="N18" s="33">
        <f t="shared" si="6"/>
        <v>0</v>
      </c>
      <c r="O18" s="31">
        <v>68718</v>
      </c>
      <c r="P18" s="31">
        <v>47909</v>
      </c>
      <c r="Q18" s="33">
        <f t="shared" si="7"/>
        <v>39.47835578663143</v>
      </c>
      <c r="R18" s="31" t="s">
        <v>143</v>
      </c>
      <c r="S18" s="31"/>
      <c r="T18" s="31"/>
      <c r="U18" s="31"/>
    </row>
    <row r="19" spans="1:21" ht="13.5">
      <c r="A19" s="54" t="s">
        <v>33</v>
      </c>
      <c r="B19" s="54" t="s">
        <v>57</v>
      </c>
      <c r="C19" s="55" t="s">
        <v>58</v>
      </c>
      <c r="D19" s="31">
        <f t="shared" si="0"/>
        <v>89496</v>
      </c>
      <c r="E19" s="32">
        <f t="shared" si="1"/>
        <v>13859</v>
      </c>
      <c r="F19" s="33">
        <f t="shared" si="2"/>
        <v>15.485608295342809</v>
      </c>
      <c r="G19" s="31">
        <v>13358</v>
      </c>
      <c r="H19" s="31">
        <v>501</v>
      </c>
      <c r="I19" s="32">
        <f t="shared" si="3"/>
        <v>75637</v>
      </c>
      <c r="J19" s="33">
        <f t="shared" si="4"/>
        <v>84.51439170465719</v>
      </c>
      <c r="K19" s="31">
        <v>15825</v>
      </c>
      <c r="L19" s="33">
        <f t="shared" si="5"/>
        <v>17.682354518637705</v>
      </c>
      <c r="M19" s="31">
        <v>0</v>
      </c>
      <c r="N19" s="33">
        <f t="shared" si="6"/>
        <v>0</v>
      </c>
      <c r="O19" s="31">
        <v>59812</v>
      </c>
      <c r="P19" s="31">
        <v>46947</v>
      </c>
      <c r="Q19" s="33">
        <f t="shared" si="7"/>
        <v>66.83203718601949</v>
      </c>
      <c r="R19" s="31" t="s">
        <v>143</v>
      </c>
      <c r="S19" s="31"/>
      <c r="T19" s="31"/>
      <c r="U19" s="31"/>
    </row>
    <row r="20" spans="1:21" ht="13.5">
      <c r="A20" s="54" t="s">
        <v>33</v>
      </c>
      <c r="B20" s="54" t="s">
        <v>78</v>
      </c>
      <c r="C20" s="55" t="s">
        <v>79</v>
      </c>
      <c r="D20" s="31">
        <f t="shared" si="0"/>
        <v>34146</v>
      </c>
      <c r="E20" s="32">
        <f t="shared" si="1"/>
        <v>18200</v>
      </c>
      <c r="F20" s="33">
        <f t="shared" si="2"/>
        <v>53.30053300533005</v>
      </c>
      <c r="G20" s="31">
        <v>14951</v>
      </c>
      <c r="H20" s="31">
        <v>3249</v>
      </c>
      <c r="I20" s="32">
        <f t="shared" si="3"/>
        <v>15946</v>
      </c>
      <c r="J20" s="33">
        <f t="shared" si="4"/>
        <v>46.69946699466995</v>
      </c>
      <c r="K20" s="31">
        <v>4930</v>
      </c>
      <c r="L20" s="33">
        <f t="shared" si="5"/>
        <v>14.438001522872371</v>
      </c>
      <c r="M20" s="31">
        <v>0</v>
      </c>
      <c r="N20" s="33">
        <f t="shared" si="6"/>
        <v>0</v>
      </c>
      <c r="O20" s="31">
        <v>11016</v>
      </c>
      <c r="P20" s="31">
        <v>8092</v>
      </c>
      <c r="Q20" s="33">
        <f t="shared" si="7"/>
        <v>32.26146547179757</v>
      </c>
      <c r="R20" s="31" t="s">
        <v>143</v>
      </c>
      <c r="S20" s="31"/>
      <c r="T20" s="31"/>
      <c r="U20" s="31"/>
    </row>
    <row r="21" spans="1:21" ht="13.5">
      <c r="A21" s="54" t="s">
        <v>33</v>
      </c>
      <c r="B21" s="54" t="s">
        <v>27</v>
      </c>
      <c r="C21" s="55" t="s">
        <v>28</v>
      </c>
      <c r="D21" s="31">
        <f t="shared" si="0"/>
        <v>31057</v>
      </c>
      <c r="E21" s="32">
        <f t="shared" si="1"/>
        <v>13510</v>
      </c>
      <c r="F21" s="33">
        <f t="shared" si="2"/>
        <v>43.50066007663329</v>
      </c>
      <c r="G21" s="31">
        <v>13119</v>
      </c>
      <c r="H21" s="31">
        <v>391</v>
      </c>
      <c r="I21" s="32">
        <f t="shared" si="3"/>
        <v>17547</v>
      </c>
      <c r="J21" s="33">
        <f t="shared" si="4"/>
        <v>56.49933992336671</v>
      </c>
      <c r="K21" s="31">
        <v>5300</v>
      </c>
      <c r="L21" s="33">
        <f t="shared" si="5"/>
        <v>17.06539588498567</v>
      </c>
      <c r="M21" s="31">
        <v>0</v>
      </c>
      <c r="N21" s="33">
        <f t="shared" si="6"/>
        <v>0</v>
      </c>
      <c r="O21" s="31">
        <v>12247</v>
      </c>
      <c r="P21" s="31">
        <v>4152</v>
      </c>
      <c r="Q21" s="33">
        <f t="shared" si="7"/>
        <v>39.43394403838104</v>
      </c>
      <c r="R21" s="31" t="s">
        <v>143</v>
      </c>
      <c r="S21" s="31"/>
      <c r="T21" s="31"/>
      <c r="U21" s="31"/>
    </row>
    <row r="22" spans="1:21" ht="13.5">
      <c r="A22" s="54" t="s">
        <v>33</v>
      </c>
      <c r="B22" s="54" t="s">
        <v>59</v>
      </c>
      <c r="C22" s="55" t="s">
        <v>60</v>
      </c>
      <c r="D22" s="31">
        <f t="shared" si="0"/>
        <v>50083</v>
      </c>
      <c r="E22" s="32">
        <f t="shared" si="1"/>
        <v>3781</v>
      </c>
      <c r="F22" s="33">
        <f t="shared" si="2"/>
        <v>7.5494678833137</v>
      </c>
      <c r="G22" s="31">
        <v>3663</v>
      </c>
      <c r="H22" s="31">
        <v>118</v>
      </c>
      <c r="I22" s="32">
        <f t="shared" si="3"/>
        <v>46302</v>
      </c>
      <c r="J22" s="33">
        <f t="shared" si="4"/>
        <v>92.4505321166863</v>
      </c>
      <c r="K22" s="31">
        <v>32436</v>
      </c>
      <c r="L22" s="33">
        <f t="shared" si="5"/>
        <v>64.76449094503126</v>
      </c>
      <c r="M22" s="31">
        <v>0</v>
      </c>
      <c r="N22" s="33">
        <f t="shared" si="6"/>
        <v>0</v>
      </c>
      <c r="O22" s="31">
        <v>13866</v>
      </c>
      <c r="P22" s="31">
        <v>5640</v>
      </c>
      <c r="Q22" s="33">
        <f t="shared" si="7"/>
        <v>27.686041171655052</v>
      </c>
      <c r="R22" s="31"/>
      <c r="S22" s="31" t="s">
        <v>143</v>
      </c>
      <c r="T22" s="31"/>
      <c r="U22" s="31"/>
    </row>
    <row r="23" spans="1:21" ht="13.5">
      <c r="A23" s="54" t="s">
        <v>33</v>
      </c>
      <c r="B23" s="54" t="s">
        <v>61</v>
      </c>
      <c r="C23" s="55" t="s">
        <v>62</v>
      </c>
      <c r="D23" s="31">
        <f t="shared" si="0"/>
        <v>28733</v>
      </c>
      <c r="E23" s="32">
        <f t="shared" si="1"/>
        <v>2633</v>
      </c>
      <c r="F23" s="33">
        <f aca="true" t="shared" si="8" ref="F23:F35">E23/D23*100</f>
        <v>9.163679393032401</v>
      </c>
      <c r="G23" s="31">
        <v>2045</v>
      </c>
      <c r="H23" s="31">
        <v>588</v>
      </c>
      <c r="I23" s="32">
        <f t="shared" si="3"/>
        <v>26100</v>
      </c>
      <c r="J23" s="33">
        <f aca="true" t="shared" si="9" ref="J23:J35">I23/D23*100</f>
        <v>90.8363206069676</v>
      </c>
      <c r="K23" s="31">
        <v>20806</v>
      </c>
      <c r="L23" s="33">
        <f aca="true" t="shared" si="10" ref="L23:L35">K23/D23*100</f>
        <v>72.41151289458114</v>
      </c>
      <c r="M23" s="31">
        <v>0</v>
      </c>
      <c r="N23" s="33">
        <f aca="true" t="shared" si="11" ref="N23:N35">M23/D23*100</f>
        <v>0</v>
      </c>
      <c r="O23" s="31">
        <v>5294</v>
      </c>
      <c r="P23" s="31">
        <v>746</v>
      </c>
      <c r="Q23" s="33">
        <f aca="true" t="shared" si="12" ref="Q23:Q35">O23/D23*100</f>
        <v>18.424807712386453</v>
      </c>
      <c r="R23" s="31"/>
      <c r="S23" s="31" t="s">
        <v>143</v>
      </c>
      <c r="T23" s="31"/>
      <c r="U23" s="31"/>
    </row>
    <row r="24" spans="1:21" ht="13.5">
      <c r="A24" s="54" t="s">
        <v>33</v>
      </c>
      <c r="B24" s="54" t="s">
        <v>63</v>
      </c>
      <c r="C24" s="55" t="s">
        <v>64</v>
      </c>
      <c r="D24" s="31">
        <f t="shared" si="0"/>
        <v>26106</v>
      </c>
      <c r="E24" s="32">
        <f t="shared" si="1"/>
        <v>5552</v>
      </c>
      <c r="F24" s="33">
        <f t="shared" si="8"/>
        <v>21.267141653259785</v>
      </c>
      <c r="G24" s="31">
        <v>3073</v>
      </c>
      <c r="H24" s="31">
        <v>2479</v>
      </c>
      <c r="I24" s="32">
        <f t="shared" si="3"/>
        <v>20554</v>
      </c>
      <c r="J24" s="33">
        <f t="shared" si="9"/>
        <v>78.73285834674022</v>
      </c>
      <c r="K24" s="31">
        <v>17962</v>
      </c>
      <c r="L24" s="33">
        <f t="shared" si="10"/>
        <v>68.80410633570827</v>
      </c>
      <c r="M24" s="31">
        <v>0</v>
      </c>
      <c r="N24" s="33">
        <f t="shared" si="11"/>
        <v>0</v>
      </c>
      <c r="O24" s="31">
        <v>2592</v>
      </c>
      <c r="P24" s="31">
        <v>2239</v>
      </c>
      <c r="Q24" s="33">
        <f t="shared" si="12"/>
        <v>9.928752011031946</v>
      </c>
      <c r="R24" s="31"/>
      <c r="S24" s="31" t="s">
        <v>143</v>
      </c>
      <c r="T24" s="31"/>
      <c r="U24" s="31"/>
    </row>
    <row r="25" spans="1:21" ht="13.5">
      <c r="A25" s="54" t="s">
        <v>33</v>
      </c>
      <c r="B25" s="54" t="s">
        <v>65</v>
      </c>
      <c r="C25" s="55" t="s">
        <v>66</v>
      </c>
      <c r="D25" s="31">
        <f t="shared" si="0"/>
        <v>12336</v>
      </c>
      <c r="E25" s="32">
        <f t="shared" si="1"/>
        <v>1010</v>
      </c>
      <c r="F25" s="33">
        <f t="shared" si="8"/>
        <v>8.187418936446173</v>
      </c>
      <c r="G25" s="31">
        <v>861</v>
      </c>
      <c r="H25" s="31">
        <v>149</v>
      </c>
      <c r="I25" s="32">
        <f t="shared" si="3"/>
        <v>11326</v>
      </c>
      <c r="J25" s="33">
        <f t="shared" si="9"/>
        <v>91.81258106355382</v>
      </c>
      <c r="K25" s="31">
        <v>10183</v>
      </c>
      <c r="L25" s="33">
        <f t="shared" si="10"/>
        <v>82.54701686121919</v>
      </c>
      <c r="M25" s="31">
        <v>0</v>
      </c>
      <c r="N25" s="33">
        <f t="shared" si="11"/>
        <v>0</v>
      </c>
      <c r="O25" s="31">
        <v>1143</v>
      </c>
      <c r="P25" s="31">
        <v>263</v>
      </c>
      <c r="Q25" s="33">
        <f t="shared" si="12"/>
        <v>9.26556420233463</v>
      </c>
      <c r="R25" s="31" t="s">
        <v>143</v>
      </c>
      <c r="S25" s="31"/>
      <c r="T25" s="31"/>
      <c r="U25" s="31"/>
    </row>
    <row r="26" spans="1:21" ht="13.5">
      <c r="A26" s="54" t="s">
        <v>33</v>
      </c>
      <c r="B26" s="54" t="s">
        <v>67</v>
      </c>
      <c r="C26" s="55" t="s">
        <v>103</v>
      </c>
      <c r="D26" s="31">
        <f t="shared" si="0"/>
        <v>26870</v>
      </c>
      <c r="E26" s="32">
        <f t="shared" si="1"/>
        <v>2553</v>
      </c>
      <c r="F26" s="33">
        <f t="shared" si="8"/>
        <v>9.501302567919613</v>
      </c>
      <c r="G26" s="31">
        <v>2453</v>
      </c>
      <c r="H26" s="31">
        <v>100</v>
      </c>
      <c r="I26" s="32">
        <f t="shared" si="3"/>
        <v>24317</v>
      </c>
      <c r="J26" s="33">
        <f t="shared" si="9"/>
        <v>90.49869743208039</v>
      </c>
      <c r="K26" s="31">
        <v>7152</v>
      </c>
      <c r="L26" s="33">
        <f t="shared" si="10"/>
        <v>26.61704503163379</v>
      </c>
      <c r="M26" s="31">
        <v>0</v>
      </c>
      <c r="N26" s="33">
        <f t="shared" si="11"/>
        <v>0</v>
      </c>
      <c r="O26" s="31">
        <v>17165</v>
      </c>
      <c r="P26" s="31">
        <v>10079</v>
      </c>
      <c r="Q26" s="33">
        <f t="shared" si="12"/>
        <v>63.8816524004466</v>
      </c>
      <c r="R26" s="31"/>
      <c r="S26" s="31" t="s">
        <v>143</v>
      </c>
      <c r="T26" s="31"/>
      <c r="U26" s="31"/>
    </row>
    <row r="27" spans="1:21" ht="13.5">
      <c r="A27" s="54" t="s">
        <v>33</v>
      </c>
      <c r="B27" s="54" t="s">
        <v>68</v>
      </c>
      <c r="C27" s="55" t="s">
        <v>69</v>
      </c>
      <c r="D27" s="31">
        <f t="shared" si="0"/>
        <v>7803</v>
      </c>
      <c r="E27" s="32">
        <f t="shared" si="1"/>
        <v>2595</v>
      </c>
      <c r="F27" s="33">
        <f t="shared" si="8"/>
        <v>33.256439830834296</v>
      </c>
      <c r="G27" s="31">
        <v>1647</v>
      </c>
      <c r="H27" s="31">
        <v>948</v>
      </c>
      <c r="I27" s="32">
        <f t="shared" si="3"/>
        <v>5208</v>
      </c>
      <c r="J27" s="33">
        <f t="shared" si="9"/>
        <v>66.7435601691657</v>
      </c>
      <c r="K27" s="31">
        <v>217</v>
      </c>
      <c r="L27" s="33">
        <f t="shared" si="10"/>
        <v>2.780981673715238</v>
      </c>
      <c r="M27" s="31">
        <v>0</v>
      </c>
      <c r="N27" s="33">
        <f t="shared" si="11"/>
        <v>0</v>
      </c>
      <c r="O27" s="31">
        <v>4991</v>
      </c>
      <c r="P27" s="31">
        <v>4679</v>
      </c>
      <c r="Q27" s="33">
        <f t="shared" si="12"/>
        <v>63.96257849545047</v>
      </c>
      <c r="R27" s="31" t="s">
        <v>143</v>
      </c>
      <c r="S27" s="31"/>
      <c r="T27" s="31"/>
      <c r="U27" s="31"/>
    </row>
    <row r="28" spans="1:21" ht="13.5">
      <c r="A28" s="54" t="s">
        <v>33</v>
      </c>
      <c r="B28" s="54" t="s">
        <v>70</v>
      </c>
      <c r="C28" s="55" t="s">
        <v>71</v>
      </c>
      <c r="D28" s="31">
        <f t="shared" si="0"/>
        <v>2061</v>
      </c>
      <c r="E28" s="32">
        <f t="shared" si="1"/>
        <v>18</v>
      </c>
      <c r="F28" s="33">
        <f t="shared" si="8"/>
        <v>0.8733624454148471</v>
      </c>
      <c r="G28" s="31">
        <v>18</v>
      </c>
      <c r="H28" s="31">
        <v>0</v>
      </c>
      <c r="I28" s="32">
        <f t="shared" si="3"/>
        <v>2043</v>
      </c>
      <c r="J28" s="33">
        <f t="shared" si="9"/>
        <v>99.12663755458514</v>
      </c>
      <c r="K28" s="31">
        <v>2030</v>
      </c>
      <c r="L28" s="33">
        <f t="shared" si="10"/>
        <v>98.4958757884522</v>
      </c>
      <c r="M28" s="31">
        <v>0</v>
      </c>
      <c r="N28" s="33">
        <f t="shared" si="11"/>
        <v>0</v>
      </c>
      <c r="O28" s="31">
        <v>13</v>
      </c>
      <c r="P28" s="31">
        <v>4</v>
      </c>
      <c r="Q28" s="33">
        <f t="shared" si="12"/>
        <v>0.6307617661329452</v>
      </c>
      <c r="R28" s="31" t="s">
        <v>143</v>
      </c>
      <c r="S28" s="31"/>
      <c r="T28" s="31"/>
      <c r="U28" s="31"/>
    </row>
    <row r="29" spans="1:21" ht="13.5">
      <c r="A29" s="54" t="s">
        <v>33</v>
      </c>
      <c r="B29" s="54" t="s">
        <v>29</v>
      </c>
      <c r="C29" s="55" t="s">
        <v>30</v>
      </c>
      <c r="D29" s="31">
        <f t="shared" si="0"/>
        <v>8752</v>
      </c>
      <c r="E29" s="32">
        <f t="shared" si="1"/>
        <v>3739</v>
      </c>
      <c r="F29" s="33">
        <f t="shared" si="8"/>
        <v>42.721663619744064</v>
      </c>
      <c r="G29" s="31">
        <v>2853</v>
      </c>
      <c r="H29" s="31">
        <v>886</v>
      </c>
      <c r="I29" s="32">
        <f t="shared" si="3"/>
        <v>5013</v>
      </c>
      <c r="J29" s="33">
        <f t="shared" si="9"/>
        <v>57.27833638025594</v>
      </c>
      <c r="K29" s="31">
        <v>921</v>
      </c>
      <c r="L29" s="33">
        <f t="shared" si="10"/>
        <v>10.523308957952468</v>
      </c>
      <c r="M29" s="31">
        <v>0</v>
      </c>
      <c r="N29" s="33">
        <f t="shared" si="11"/>
        <v>0</v>
      </c>
      <c r="O29" s="31">
        <v>4092</v>
      </c>
      <c r="P29" s="31">
        <v>3331</v>
      </c>
      <c r="Q29" s="33">
        <f t="shared" si="12"/>
        <v>46.75502742230348</v>
      </c>
      <c r="R29" s="31" t="s">
        <v>143</v>
      </c>
      <c r="S29" s="31"/>
      <c r="T29" s="31"/>
      <c r="U29" s="31"/>
    </row>
    <row r="30" spans="1:21" ht="13.5">
      <c r="A30" s="54" t="s">
        <v>33</v>
      </c>
      <c r="B30" s="54" t="s">
        <v>31</v>
      </c>
      <c r="C30" s="55" t="s">
        <v>139</v>
      </c>
      <c r="D30" s="31">
        <f t="shared" si="0"/>
        <v>21413</v>
      </c>
      <c r="E30" s="32">
        <f t="shared" si="1"/>
        <v>4748</v>
      </c>
      <c r="F30" s="33">
        <f t="shared" si="8"/>
        <v>22.173446037453886</v>
      </c>
      <c r="G30" s="31">
        <v>3663</v>
      </c>
      <c r="H30" s="31">
        <v>1085</v>
      </c>
      <c r="I30" s="32">
        <f t="shared" si="3"/>
        <v>16665</v>
      </c>
      <c r="J30" s="33">
        <f t="shared" si="9"/>
        <v>77.82655396254611</v>
      </c>
      <c r="K30" s="31">
        <v>6038</v>
      </c>
      <c r="L30" s="33">
        <f t="shared" si="10"/>
        <v>28.1978237519264</v>
      </c>
      <c r="M30" s="31">
        <v>0</v>
      </c>
      <c r="N30" s="33">
        <f t="shared" si="11"/>
        <v>0</v>
      </c>
      <c r="O30" s="31">
        <v>10627</v>
      </c>
      <c r="P30" s="31">
        <v>8667</v>
      </c>
      <c r="Q30" s="33">
        <f t="shared" si="12"/>
        <v>49.628730210619715</v>
      </c>
      <c r="R30" s="31" t="s">
        <v>143</v>
      </c>
      <c r="S30" s="31"/>
      <c r="T30" s="31"/>
      <c r="U30" s="31"/>
    </row>
    <row r="31" spans="1:21" ht="13.5">
      <c r="A31" s="54" t="s">
        <v>33</v>
      </c>
      <c r="B31" s="54" t="s">
        <v>72</v>
      </c>
      <c r="C31" s="55" t="s">
        <v>73</v>
      </c>
      <c r="D31" s="31">
        <f t="shared" si="0"/>
        <v>9491</v>
      </c>
      <c r="E31" s="32">
        <f t="shared" si="1"/>
        <v>5671</v>
      </c>
      <c r="F31" s="33">
        <f t="shared" si="8"/>
        <v>59.75134337793699</v>
      </c>
      <c r="G31" s="31">
        <v>5671</v>
      </c>
      <c r="H31" s="31">
        <v>0</v>
      </c>
      <c r="I31" s="32">
        <f t="shared" si="3"/>
        <v>3820</v>
      </c>
      <c r="J31" s="33">
        <f t="shared" si="9"/>
        <v>40.24865662206301</v>
      </c>
      <c r="K31" s="31">
        <v>0</v>
      </c>
      <c r="L31" s="33">
        <f t="shared" si="10"/>
        <v>0</v>
      </c>
      <c r="M31" s="31">
        <v>0</v>
      </c>
      <c r="N31" s="33">
        <f t="shared" si="11"/>
        <v>0</v>
      </c>
      <c r="O31" s="31">
        <v>3820</v>
      </c>
      <c r="P31" s="31">
        <v>1306</v>
      </c>
      <c r="Q31" s="33">
        <f t="shared" si="12"/>
        <v>40.24865662206301</v>
      </c>
      <c r="R31" s="31" t="s">
        <v>143</v>
      </c>
      <c r="S31" s="31"/>
      <c r="T31" s="31"/>
      <c r="U31" s="31"/>
    </row>
    <row r="32" spans="1:21" ht="13.5">
      <c r="A32" s="54" t="s">
        <v>33</v>
      </c>
      <c r="B32" s="54" t="s">
        <v>80</v>
      </c>
      <c r="C32" s="55" t="s">
        <v>81</v>
      </c>
      <c r="D32" s="31">
        <f t="shared" si="0"/>
        <v>9624</v>
      </c>
      <c r="E32" s="32">
        <f t="shared" si="1"/>
        <v>5015</v>
      </c>
      <c r="F32" s="33">
        <f t="shared" si="8"/>
        <v>52.109310058187866</v>
      </c>
      <c r="G32" s="31">
        <v>5015</v>
      </c>
      <c r="H32" s="31">
        <v>0</v>
      </c>
      <c r="I32" s="32">
        <f t="shared" si="3"/>
        <v>4609</v>
      </c>
      <c r="J32" s="33">
        <f t="shared" si="9"/>
        <v>47.890689941812134</v>
      </c>
      <c r="K32" s="31">
        <v>123</v>
      </c>
      <c r="L32" s="33">
        <f t="shared" si="10"/>
        <v>1.2780548628428927</v>
      </c>
      <c r="M32" s="31">
        <v>357</v>
      </c>
      <c r="N32" s="33">
        <f t="shared" si="11"/>
        <v>3.7094763092269325</v>
      </c>
      <c r="O32" s="31">
        <v>4129</v>
      </c>
      <c r="P32" s="31">
        <v>1917</v>
      </c>
      <c r="Q32" s="33">
        <f t="shared" si="12"/>
        <v>42.90315876974231</v>
      </c>
      <c r="R32" s="31" t="s">
        <v>143</v>
      </c>
      <c r="S32" s="31"/>
      <c r="T32" s="31"/>
      <c r="U32" s="31"/>
    </row>
    <row r="33" spans="1:21" ht="13.5">
      <c r="A33" s="54" t="s">
        <v>33</v>
      </c>
      <c r="B33" s="54" t="s">
        <v>74</v>
      </c>
      <c r="C33" s="55" t="s">
        <v>75</v>
      </c>
      <c r="D33" s="31">
        <f t="shared" si="0"/>
        <v>19777</v>
      </c>
      <c r="E33" s="32">
        <f t="shared" si="1"/>
        <v>8028</v>
      </c>
      <c r="F33" s="33">
        <f t="shared" si="8"/>
        <v>40.59260757445517</v>
      </c>
      <c r="G33" s="31">
        <v>7637</v>
      </c>
      <c r="H33" s="31">
        <v>391</v>
      </c>
      <c r="I33" s="32">
        <f t="shared" si="3"/>
        <v>11749</v>
      </c>
      <c r="J33" s="33">
        <f t="shared" si="9"/>
        <v>59.40739242554483</v>
      </c>
      <c r="K33" s="31">
        <v>0</v>
      </c>
      <c r="L33" s="33">
        <f t="shared" si="10"/>
        <v>0</v>
      </c>
      <c r="M33" s="31">
        <v>0</v>
      </c>
      <c r="N33" s="33">
        <f t="shared" si="11"/>
        <v>0</v>
      </c>
      <c r="O33" s="31">
        <v>11749</v>
      </c>
      <c r="P33" s="31">
        <v>6704</v>
      </c>
      <c r="Q33" s="33">
        <f t="shared" si="12"/>
        <v>59.40739242554483</v>
      </c>
      <c r="R33" s="31" t="s">
        <v>143</v>
      </c>
      <c r="S33" s="31"/>
      <c r="T33" s="31"/>
      <c r="U33" s="31"/>
    </row>
    <row r="34" spans="1:21" ht="13.5">
      <c r="A34" s="54" t="s">
        <v>33</v>
      </c>
      <c r="B34" s="54" t="s">
        <v>76</v>
      </c>
      <c r="C34" s="55" t="s">
        <v>77</v>
      </c>
      <c r="D34" s="31">
        <f t="shared" si="0"/>
        <v>40971</v>
      </c>
      <c r="E34" s="32">
        <f t="shared" si="1"/>
        <v>14999</v>
      </c>
      <c r="F34" s="33">
        <f t="shared" si="8"/>
        <v>36.60882087330063</v>
      </c>
      <c r="G34" s="31">
        <v>14457</v>
      </c>
      <c r="H34" s="31">
        <v>542</v>
      </c>
      <c r="I34" s="32">
        <f t="shared" si="3"/>
        <v>25972</v>
      </c>
      <c r="J34" s="33">
        <f t="shared" si="9"/>
        <v>63.39117912669937</v>
      </c>
      <c r="K34" s="31">
        <v>4477</v>
      </c>
      <c r="L34" s="33">
        <f t="shared" si="10"/>
        <v>10.927241219399088</v>
      </c>
      <c r="M34" s="31">
        <v>1169</v>
      </c>
      <c r="N34" s="33">
        <f t="shared" si="11"/>
        <v>2.8532376559029555</v>
      </c>
      <c r="O34" s="31">
        <v>20326</v>
      </c>
      <c r="P34" s="31">
        <v>4178</v>
      </c>
      <c r="Q34" s="33">
        <f t="shared" si="12"/>
        <v>49.610700251397326</v>
      </c>
      <c r="R34" s="31" t="s">
        <v>143</v>
      </c>
      <c r="S34" s="31"/>
      <c r="T34" s="31"/>
      <c r="U34" s="31"/>
    </row>
    <row r="35" spans="1:21" ht="13.5">
      <c r="A35" s="54" t="s">
        <v>33</v>
      </c>
      <c r="B35" s="54" t="s">
        <v>140</v>
      </c>
      <c r="C35" s="55" t="s">
        <v>141</v>
      </c>
      <c r="D35" s="31">
        <f t="shared" si="0"/>
        <v>12453</v>
      </c>
      <c r="E35" s="32">
        <f t="shared" si="1"/>
        <v>5359</v>
      </c>
      <c r="F35" s="33">
        <f t="shared" si="8"/>
        <v>43.03380711475147</v>
      </c>
      <c r="G35" s="31">
        <v>3044</v>
      </c>
      <c r="H35" s="31">
        <v>2315</v>
      </c>
      <c r="I35" s="32">
        <f t="shared" si="3"/>
        <v>7094</v>
      </c>
      <c r="J35" s="33">
        <f t="shared" si="9"/>
        <v>56.96619288524853</v>
      </c>
      <c r="K35" s="31">
        <v>0</v>
      </c>
      <c r="L35" s="33">
        <f t="shared" si="10"/>
        <v>0</v>
      </c>
      <c r="M35" s="31">
        <v>0</v>
      </c>
      <c r="N35" s="33">
        <f t="shared" si="11"/>
        <v>0</v>
      </c>
      <c r="O35" s="31">
        <v>7094</v>
      </c>
      <c r="P35" s="31">
        <v>6714</v>
      </c>
      <c r="Q35" s="33">
        <f t="shared" si="12"/>
        <v>56.96619288524853</v>
      </c>
      <c r="R35" s="31" t="s">
        <v>143</v>
      </c>
      <c r="S35" s="31"/>
      <c r="T35" s="31"/>
      <c r="U35" s="31"/>
    </row>
    <row r="36" spans="1:21" ht="13.5">
      <c r="A36" s="84" t="s">
        <v>82</v>
      </c>
      <c r="B36" s="85"/>
      <c r="C36" s="85"/>
      <c r="D36" s="31">
        <f>SUM(D7:D35)</f>
        <v>2877380</v>
      </c>
      <c r="E36" s="31">
        <f>SUM(E7:E35)</f>
        <v>486434</v>
      </c>
      <c r="F36" s="33">
        <f>E36/D36*100</f>
        <v>16.90544870680967</v>
      </c>
      <c r="G36" s="31">
        <f>SUM(G7:G35)</f>
        <v>422168</v>
      </c>
      <c r="H36" s="31">
        <f>SUM(H7:H35)</f>
        <v>64266</v>
      </c>
      <c r="I36" s="31">
        <f>SUM(I7:I35)</f>
        <v>2390946</v>
      </c>
      <c r="J36" s="33">
        <f>I36/D36*100</f>
        <v>83.09455129319034</v>
      </c>
      <c r="K36" s="31">
        <f>SUM(K7:K35)</f>
        <v>1660926</v>
      </c>
      <c r="L36" s="33">
        <f>K36/D36*100</f>
        <v>57.72355406654665</v>
      </c>
      <c r="M36" s="31">
        <f>SUM(M7:M35)</f>
        <v>2354</v>
      </c>
      <c r="N36" s="33">
        <f>M36/D36*100</f>
        <v>0.0818105359736983</v>
      </c>
      <c r="O36" s="31">
        <f>SUM(O7:O35)</f>
        <v>727666</v>
      </c>
      <c r="P36" s="31">
        <f>SUM(P7:P35)</f>
        <v>341993</v>
      </c>
      <c r="Q36" s="33">
        <f>O36/D36*100</f>
        <v>25.289186690669986</v>
      </c>
      <c r="R36" s="31">
        <f>COUNTIF(R7:R35,"○")</f>
        <v>20</v>
      </c>
      <c r="S36" s="31">
        <f>COUNTIF(S7:S35,"○")</f>
        <v>9</v>
      </c>
      <c r="T36" s="31">
        <f>COUNTIF(T7:T35,"○")</f>
        <v>0</v>
      </c>
      <c r="U36" s="31">
        <f>COUNTIF(U7:U35,"○")</f>
        <v>0</v>
      </c>
    </row>
  </sheetData>
  <mergeCells count="19">
    <mergeCell ref="A36:C3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3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83</v>
      </c>
      <c r="B2" s="65" t="s">
        <v>16</v>
      </c>
      <c r="C2" s="68" t="s">
        <v>17</v>
      </c>
      <c r="D2" s="14" t="s">
        <v>84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85</v>
      </c>
      <c r="E3" s="59" t="s">
        <v>86</v>
      </c>
      <c r="F3" s="89"/>
      <c r="G3" s="90"/>
      <c r="H3" s="86" t="s">
        <v>87</v>
      </c>
      <c r="I3" s="57"/>
      <c r="J3" s="58"/>
      <c r="K3" s="59" t="s">
        <v>88</v>
      </c>
      <c r="L3" s="57"/>
      <c r="M3" s="58"/>
      <c r="N3" s="26" t="s">
        <v>85</v>
      </c>
      <c r="O3" s="17" t="s">
        <v>89</v>
      </c>
      <c r="P3" s="24"/>
      <c r="Q3" s="24"/>
      <c r="R3" s="24"/>
      <c r="S3" s="24"/>
      <c r="T3" s="25"/>
      <c r="U3" s="17" t="s">
        <v>90</v>
      </c>
      <c r="V3" s="24"/>
      <c r="W3" s="24"/>
      <c r="X3" s="24"/>
      <c r="Y3" s="24"/>
      <c r="Z3" s="25"/>
      <c r="AA3" s="17" t="s">
        <v>91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85</v>
      </c>
      <c r="F4" s="18" t="s">
        <v>19</v>
      </c>
      <c r="G4" s="18" t="s">
        <v>20</v>
      </c>
      <c r="H4" s="26" t="s">
        <v>85</v>
      </c>
      <c r="I4" s="18" t="s">
        <v>19</v>
      </c>
      <c r="J4" s="18" t="s">
        <v>20</v>
      </c>
      <c r="K4" s="26" t="s">
        <v>85</v>
      </c>
      <c r="L4" s="18" t="s">
        <v>19</v>
      </c>
      <c r="M4" s="18" t="s">
        <v>20</v>
      </c>
      <c r="N4" s="27"/>
      <c r="O4" s="26" t="s">
        <v>85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85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85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33</v>
      </c>
      <c r="B7" s="54" t="s">
        <v>34</v>
      </c>
      <c r="C7" s="55" t="s">
        <v>35</v>
      </c>
      <c r="D7" s="31">
        <f aca="true" t="shared" si="0" ref="D7:D35">E7+H7+K7</f>
        <v>112887</v>
      </c>
      <c r="E7" s="31">
        <f aca="true" t="shared" si="1" ref="E7:E35">F7+G7</f>
        <v>0</v>
      </c>
      <c r="F7" s="31">
        <v>0</v>
      </c>
      <c r="G7" s="31">
        <v>0</v>
      </c>
      <c r="H7" s="31">
        <f aca="true" t="shared" si="2" ref="H7:H35">I7+J7</f>
        <v>55079</v>
      </c>
      <c r="I7" s="31">
        <v>55079</v>
      </c>
      <c r="J7" s="31">
        <v>0</v>
      </c>
      <c r="K7" s="31">
        <f aca="true" t="shared" si="3" ref="K7:K35">L7+M7</f>
        <v>57808</v>
      </c>
      <c r="L7" s="31">
        <v>0</v>
      </c>
      <c r="M7" s="31">
        <v>57808</v>
      </c>
      <c r="N7" s="31">
        <f aca="true" t="shared" si="4" ref="N7:N35">O7+U7+AA7</f>
        <v>118330</v>
      </c>
      <c r="O7" s="31">
        <f aca="true" t="shared" si="5" ref="O7:O35">SUM(P7:T7)</f>
        <v>55079</v>
      </c>
      <c r="P7" s="31">
        <v>55079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35">SUM(V7:Z7)</f>
        <v>57808</v>
      </c>
      <c r="V7" s="31">
        <v>57808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35">AB7+AC7</f>
        <v>5443</v>
      </c>
      <c r="AB7" s="31">
        <v>5443</v>
      </c>
      <c r="AC7" s="31">
        <v>0</v>
      </c>
    </row>
    <row r="8" spans="1:29" ht="13.5">
      <c r="A8" s="54" t="s">
        <v>33</v>
      </c>
      <c r="B8" s="54" t="s">
        <v>36</v>
      </c>
      <c r="C8" s="55" t="s">
        <v>37</v>
      </c>
      <c r="D8" s="31">
        <f t="shared" si="0"/>
        <v>43576</v>
      </c>
      <c r="E8" s="31">
        <f t="shared" si="1"/>
        <v>57</v>
      </c>
      <c r="F8" s="31">
        <v>57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43519</v>
      </c>
      <c r="L8" s="31">
        <v>25544</v>
      </c>
      <c r="M8" s="31">
        <v>17975</v>
      </c>
      <c r="N8" s="31">
        <f t="shared" si="4"/>
        <v>44879</v>
      </c>
      <c r="O8" s="31">
        <f t="shared" si="5"/>
        <v>25601</v>
      </c>
      <c r="P8" s="31">
        <v>22223</v>
      </c>
      <c r="Q8" s="31">
        <v>3378</v>
      </c>
      <c r="R8" s="31">
        <v>0</v>
      </c>
      <c r="S8" s="31">
        <v>0</v>
      </c>
      <c r="T8" s="31">
        <v>0</v>
      </c>
      <c r="U8" s="31">
        <f t="shared" si="6"/>
        <v>17975</v>
      </c>
      <c r="V8" s="31">
        <v>13335</v>
      </c>
      <c r="W8" s="31">
        <v>4640</v>
      </c>
      <c r="X8" s="31">
        <v>0</v>
      </c>
      <c r="Y8" s="31">
        <v>0</v>
      </c>
      <c r="Z8" s="31">
        <v>0</v>
      </c>
      <c r="AA8" s="31">
        <f t="shared" si="7"/>
        <v>1303</v>
      </c>
      <c r="AB8" s="31">
        <v>880</v>
      </c>
      <c r="AC8" s="31">
        <v>423</v>
      </c>
    </row>
    <row r="9" spans="1:29" ht="13.5">
      <c r="A9" s="54" t="s">
        <v>33</v>
      </c>
      <c r="B9" s="54" t="s">
        <v>38</v>
      </c>
      <c r="C9" s="55" t="s">
        <v>39</v>
      </c>
      <c r="D9" s="31">
        <f t="shared" si="0"/>
        <v>17299</v>
      </c>
      <c r="E9" s="31">
        <f t="shared" si="1"/>
        <v>0</v>
      </c>
      <c r="F9" s="31">
        <v>0</v>
      </c>
      <c r="G9" s="31">
        <v>0</v>
      </c>
      <c r="H9" s="31">
        <f t="shared" si="2"/>
        <v>827</v>
      </c>
      <c r="I9" s="31">
        <v>102</v>
      </c>
      <c r="J9" s="31">
        <v>725</v>
      </c>
      <c r="K9" s="31">
        <f t="shared" si="3"/>
        <v>16472</v>
      </c>
      <c r="L9" s="31">
        <v>7380</v>
      </c>
      <c r="M9" s="31">
        <v>9092</v>
      </c>
      <c r="N9" s="31">
        <f t="shared" si="4"/>
        <v>17299</v>
      </c>
      <c r="O9" s="31">
        <f t="shared" si="5"/>
        <v>7482</v>
      </c>
      <c r="P9" s="31">
        <v>7482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9817</v>
      </c>
      <c r="V9" s="31">
        <v>9817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33</v>
      </c>
      <c r="B10" s="54" t="s">
        <v>40</v>
      </c>
      <c r="C10" s="55" t="s">
        <v>41</v>
      </c>
      <c r="D10" s="31">
        <f t="shared" si="0"/>
        <v>60199</v>
      </c>
      <c r="E10" s="31">
        <f t="shared" si="1"/>
        <v>0</v>
      </c>
      <c r="F10" s="31">
        <v>0</v>
      </c>
      <c r="G10" s="31">
        <v>0</v>
      </c>
      <c r="H10" s="31">
        <f t="shared" si="2"/>
        <v>92</v>
      </c>
      <c r="I10" s="31">
        <v>29</v>
      </c>
      <c r="J10" s="31">
        <v>63</v>
      </c>
      <c r="K10" s="31">
        <f t="shared" si="3"/>
        <v>60107</v>
      </c>
      <c r="L10" s="31">
        <v>23923</v>
      </c>
      <c r="M10" s="31">
        <v>36184</v>
      </c>
      <c r="N10" s="31">
        <f t="shared" si="4"/>
        <v>61989</v>
      </c>
      <c r="O10" s="31">
        <f t="shared" si="5"/>
        <v>23952</v>
      </c>
      <c r="P10" s="31">
        <v>18324</v>
      </c>
      <c r="Q10" s="31">
        <v>5628</v>
      </c>
      <c r="R10" s="31">
        <v>0</v>
      </c>
      <c r="S10" s="31">
        <v>0</v>
      </c>
      <c r="T10" s="31">
        <v>0</v>
      </c>
      <c r="U10" s="31">
        <f t="shared" si="6"/>
        <v>36247</v>
      </c>
      <c r="V10" s="31">
        <v>35902</v>
      </c>
      <c r="W10" s="31">
        <v>345</v>
      </c>
      <c r="X10" s="31">
        <v>0</v>
      </c>
      <c r="Y10" s="31">
        <v>0</v>
      </c>
      <c r="Z10" s="31">
        <v>0</v>
      </c>
      <c r="AA10" s="31">
        <f t="shared" si="7"/>
        <v>1790</v>
      </c>
      <c r="AB10" s="31">
        <v>1790</v>
      </c>
      <c r="AC10" s="31">
        <v>0</v>
      </c>
    </row>
    <row r="11" spans="1:29" ht="13.5">
      <c r="A11" s="54" t="s">
        <v>33</v>
      </c>
      <c r="B11" s="54" t="s">
        <v>42</v>
      </c>
      <c r="C11" s="55" t="s">
        <v>43</v>
      </c>
      <c r="D11" s="31">
        <f t="shared" si="0"/>
        <v>67875</v>
      </c>
      <c r="E11" s="31">
        <f t="shared" si="1"/>
        <v>0</v>
      </c>
      <c r="F11" s="31">
        <v>0</v>
      </c>
      <c r="G11" s="31">
        <v>0</v>
      </c>
      <c r="H11" s="31">
        <f t="shared" si="2"/>
        <v>177</v>
      </c>
      <c r="I11" s="31">
        <v>154</v>
      </c>
      <c r="J11" s="31">
        <v>23</v>
      </c>
      <c r="K11" s="31">
        <f t="shared" si="3"/>
        <v>67698</v>
      </c>
      <c r="L11" s="31">
        <v>46724</v>
      </c>
      <c r="M11" s="31">
        <v>20974</v>
      </c>
      <c r="N11" s="31">
        <f t="shared" si="4"/>
        <v>68021</v>
      </c>
      <c r="O11" s="31">
        <f t="shared" si="5"/>
        <v>46878</v>
      </c>
      <c r="P11" s="31">
        <v>46878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20997</v>
      </c>
      <c r="V11" s="31">
        <v>20997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146</v>
      </c>
      <c r="AB11" s="31">
        <v>146</v>
      </c>
      <c r="AC11" s="31">
        <v>0</v>
      </c>
    </row>
    <row r="12" spans="1:29" ht="13.5">
      <c r="A12" s="54" t="s">
        <v>33</v>
      </c>
      <c r="B12" s="54" t="s">
        <v>44</v>
      </c>
      <c r="C12" s="55" t="s">
        <v>45</v>
      </c>
      <c r="D12" s="31">
        <f t="shared" si="0"/>
        <v>24201</v>
      </c>
      <c r="E12" s="31">
        <f t="shared" si="1"/>
        <v>15854</v>
      </c>
      <c r="F12" s="31">
        <v>15854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8347</v>
      </c>
      <c r="L12" s="31">
        <v>0</v>
      </c>
      <c r="M12" s="31">
        <v>8347</v>
      </c>
      <c r="N12" s="31">
        <f t="shared" si="4"/>
        <v>24246</v>
      </c>
      <c r="O12" s="31">
        <f t="shared" si="5"/>
        <v>15854</v>
      </c>
      <c r="P12" s="31">
        <v>15854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8347</v>
      </c>
      <c r="V12" s="31">
        <v>8347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45</v>
      </c>
      <c r="AB12" s="31">
        <v>45</v>
      </c>
      <c r="AC12" s="31">
        <v>0</v>
      </c>
    </row>
    <row r="13" spans="1:29" ht="13.5">
      <c r="A13" s="54" t="s">
        <v>33</v>
      </c>
      <c r="B13" s="54" t="s">
        <v>46</v>
      </c>
      <c r="C13" s="55" t="s">
        <v>47</v>
      </c>
      <c r="D13" s="31">
        <f t="shared" si="0"/>
        <v>99898</v>
      </c>
      <c r="E13" s="31">
        <f t="shared" si="1"/>
        <v>0</v>
      </c>
      <c r="F13" s="31">
        <v>0</v>
      </c>
      <c r="G13" s="31">
        <v>0</v>
      </c>
      <c r="H13" s="31">
        <f t="shared" si="2"/>
        <v>500</v>
      </c>
      <c r="I13" s="31">
        <v>346</v>
      </c>
      <c r="J13" s="31">
        <v>154</v>
      </c>
      <c r="K13" s="31">
        <f t="shared" si="3"/>
        <v>99398</v>
      </c>
      <c r="L13" s="31">
        <v>42231</v>
      </c>
      <c r="M13" s="31">
        <v>57167</v>
      </c>
      <c r="N13" s="31">
        <f t="shared" si="4"/>
        <v>102233</v>
      </c>
      <c r="O13" s="31">
        <f t="shared" si="5"/>
        <v>42577</v>
      </c>
      <c r="P13" s="31">
        <v>42577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57321</v>
      </c>
      <c r="V13" s="31">
        <v>57321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2335</v>
      </c>
      <c r="AB13" s="31">
        <v>2335</v>
      </c>
      <c r="AC13" s="31">
        <v>0</v>
      </c>
    </row>
    <row r="14" spans="1:29" ht="13.5">
      <c r="A14" s="54" t="s">
        <v>33</v>
      </c>
      <c r="B14" s="54" t="s">
        <v>48</v>
      </c>
      <c r="C14" s="55" t="s">
        <v>142</v>
      </c>
      <c r="D14" s="31">
        <f t="shared" si="0"/>
        <v>22017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22017</v>
      </c>
      <c r="L14" s="31">
        <v>9563</v>
      </c>
      <c r="M14" s="31">
        <v>12454</v>
      </c>
      <c r="N14" s="31">
        <f t="shared" si="4"/>
        <v>22044</v>
      </c>
      <c r="O14" s="31">
        <f t="shared" si="5"/>
        <v>9563</v>
      </c>
      <c r="P14" s="31">
        <v>9563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12454</v>
      </c>
      <c r="V14" s="31">
        <v>12454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27</v>
      </c>
      <c r="AB14" s="31">
        <v>27</v>
      </c>
      <c r="AC14" s="31">
        <v>0</v>
      </c>
    </row>
    <row r="15" spans="1:29" ht="13.5">
      <c r="A15" s="54" t="s">
        <v>33</v>
      </c>
      <c r="B15" s="54" t="s">
        <v>49</v>
      </c>
      <c r="C15" s="55" t="s">
        <v>50</v>
      </c>
      <c r="D15" s="31">
        <f t="shared" si="0"/>
        <v>40201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40201</v>
      </c>
      <c r="L15" s="31">
        <v>15568</v>
      </c>
      <c r="M15" s="31">
        <v>24633</v>
      </c>
      <c r="N15" s="31">
        <f t="shared" si="4"/>
        <v>45148</v>
      </c>
      <c r="O15" s="31">
        <f t="shared" si="5"/>
        <v>15568</v>
      </c>
      <c r="P15" s="31">
        <v>15568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24633</v>
      </c>
      <c r="V15" s="31">
        <v>24633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4947</v>
      </c>
      <c r="AB15" s="31">
        <v>4947</v>
      </c>
      <c r="AC15" s="31">
        <v>0</v>
      </c>
    </row>
    <row r="16" spans="1:29" ht="13.5">
      <c r="A16" s="54" t="s">
        <v>33</v>
      </c>
      <c r="B16" s="54" t="s">
        <v>51</v>
      </c>
      <c r="C16" s="55" t="s">
        <v>52</v>
      </c>
      <c r="D16" s="31">
        <f t="shared" si="0"/>
        <v>25884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25884</v>
      </c>
      <c r="L16" s="31">
        <v>11850</v>
      </c>
      <c r="M16" s="31">
        <v>14034</v>
      </c>
      <c r="N16" s="31">
        <f t="shared" si="4"/>
        <v>28459</v>
      </c>
      <c r="O16" s="31">
        <f t="shared" si="5"/>
        <v>11850</v>
      </c>
      <c r="P16" s="31">
        <v>11850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14034</v>
      </c>
      <c r="V16" s="31">
        <v>14034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2575</v>
      </c>
      <c r="AB16" s="31">
        <v>2575</v>
      </c>
      <c r="AC16" s="31">
        <v>0</v>
      </c>
    </row>
    <row r="17" spans="1:29" ht="13.5">
      <c r="A17" s="54" t="s">
        <v>33</v>
      </c>
      <c r="B17" s="54" t="s">
        <v>53</v>
      </c>
      <c r="C17" s="55" t="s">
        <v>54</v>
      </c>
      <c r="D17" s="31">
        <f t="shared" si="0"/>
        <v>10092</v>
      </c>
      <c r="E17" s="31">
        <f t="shared" si="1"/>
        <v>0</v>
      </c>
      <c r="F17" s="31">
        <v>0</v>
      </c>
      <c r="G17" s="31">
        <v>0</v>
      </c>
      <c r="H17" s="31">
        <f t="shared" si="2"/>
        <v>5559</v>
      </c>
      <c r="I17" s="31">
        <v>5559</v>
      </c>
      <c r="J17" s="31">
        <v>0</v>
      </c>
      <c r="K17" s="31">
        <f t="shared" si="3"/>
        <v>4533</v>
      </c>
      <c r="L17" s="31">
        <v>0</v>
      </c>
      <c r="M17" s="31">
        <v>4533</v>
      </c>
      <c r="N17" s="31">
        <f t="shared" si="4"/>
        <v>10511</v>
      </c>
      <c r="O17" s="31">
        <f t="shared" si="5"/>
        <v>5673</v>
      </c>
      <c r="P17" s="31">
        <v>5673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4837</v>
      </c>
      <c r="V17" s="31">
        <v>4837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1</v>
      </c>
      <c r="AB17" s="31">
        <v>1</v>
      </c>
      <c r="AC17" s="31">
        <v>0</v>
      </c>
    </row>
    <row r="18" spans="1:29" ht="13.5">
      <c r="A18" s="54" t="s">
        <v>33</v>
      </c>
      <c r="B18" s="54" t="s">
        <v>55</v>
      </c>
      <c r="C18" s="55" t="s">
        <v>56</v>
      </c>
      <c r="D18" s="31">
        <f t="shared" si="0"/>
        <v>84087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84087</v>
      </c>
      <c r="L18" s="31">
        <v>31913</v>
      </c>
      <c r="M18" s="31">
        <v>52174</v>
      </c>
      <c r="N18" s="31">
        <f t="shared" si="4"/>
        <v>102269</v>
      </c>
      <c r="O18" s="31">
        <f t="shared" si="5"/>
        <v>31913</v>
      </c>
      <c r="P18" s="31">
        <v>31913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52174</v>
      </c>
      <c r="V18" s="31">
        <v>44432</v>
      </c>
      <c r="W18" s="31">
        <v>7742</v>
      </c>
      <c r="X18" s="31">
        <v>0</v>
      </c>
      <c r="Y18" s="31">
        <v>0</v>
      </c>
      <c r="Z18" s="31">
        <v>0</v>
      </c>
      <c r="AA18" s="31">
        <f t="shared" si="7"/>
        <v>18182</v>
      </c>
      <c r="AB18" s="31">
        <v>18182</v>
      </c>
      <c r="AC18" s="31">
        <v>0</v>
      </c>
    </row>
    <row r="19" spans="1:29" ht="13.5">
      <c r="A19" s="54" t="s">
        <v>33</v>
      </c>
      <c r="B19" s="54" t="s">
        <v>57</v>
      </c>
      <c r="C19" s="55" t="s">
        <v>58</v>
      </c>
      <c r="D19" s="31">
        <f t="shared" si="0"/>
        <v>21368</v>
      </c>
      <c r="E19" s="31">
        <f t="shared" si="1"/>
        <v>75</v>
      </c>
      <c r="F19" s="31">
        <v>75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21293</v>
      </c>
      <c r="L19" s="31">
        <v>4134</v>
      </c>
      <c r="M19" s="31">
        <v>17159</v>
      </c>
      <c r="N19" s="31">
        <f t="shared" si="4"/>
        <v>28843</v>
      </c>
      <c r="O19" s="31">
        <f t="shared" si="5"/>
        <v>8809</v>
      </c>
      <c r="P19" s="31">
        <v>8809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19639</v>
      </c>
      <c r="V19" s="31">
        <v>19639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395</v>
      </c>
      <c r="AB19" s="31">
        <v>395</v>
      </c>
      <c r="AC19" s="31">
        <v>0</v>
      </c>
    </row>
    <row r="20" spans="1:29" ht="13.5">
      <c r="A20" s="54" t="s">
        <v>33</v>
      </c>
      <c r="B20" s="54" t="s">
        <v>78</v>
      </c>
      <c r="C20" s="55" t="s">
        <v>79</v>
      </c>
      <c r="D20" s="31">
        <f t="shared" si="0"/>
        <v>21744</v>
      </c>
      <c r="E20" s="31">
        <f t="shared" si="1"/>
        <v>0</v>
      </c>
      <c r="F20" s="31">
        <v>0</v>
      </c>
      <c r="G20" s="31">
        <v>0</v>
      </c>
      <c r="H20" s="31">
        <f t="shared" si="2"/>
        <v>11651</v>
      </c>
      <c r="I20" s="31">
        <v>7661</v>
      </c>
      <c r="J20" s="31">
        <v>3990</v>
      </c>
      <c r="K20" s="31">
        <f t="shared" si="3"/>
        <v>10093</v>
      </c>
      <c r="L20" s="31">
        <v>0</v>
      </c>
      <c r="M20" s="31">
        <v>10093</v>
      </c>
      <c r="N20" s="31">
        <f t="shared" si="4"/>
        <v>23615</v>
      </c>
      <c r="O20" s="31">
        <f t="shared" si="5"/>
        <v>7661</v>
      </c>
      <c r="P20" s="31">
        <v>7661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14083</v>
      </c>
      <c r="V20" s="31">
        <v>11399</v>
      </c>
      <c r="W20" s="31">
        <v>2684</v>
      </c>
      <c r="X20" s="31">
        <v>0</v>
      </c>
      <c r="Y20" s="31">
        <v>0</v>
      </c>
      <c r="Z20" s="31">
        <v>0</v>
      </c>
      <c r="AA20" s="31">
        <f t="shared" si="7"/>
        <v>1871</v>
      </c>
      <c r="AB20" s="31">
        <v>1871</v>
      </c>
      <c r="AC20" s="31">
        <v>0</v>
      </c>
    </row>
    <row r="21" spans="1:29" ht="13.5">
      <c r="A21" s="54" t="s">
        <v>33</v>
      </c>
      <c r="B21" s="54" t="s">
        <v>27</v>
      </c>
      <c r="C21" s="55" t="s">
        <v>28</v>
      </c>
      <c r="D21" s="31">
        <f t="shared" si="0"/>
        <v>14033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14033</v>
      </c>
      <c r="L21" s="31">
        <v>9924</v>
      </c>
      <c r="M21" s="31">
        <v>4109</v>
      </c>
      <c r="N21" s="31">
        <f t="shared" si="4"/>
        <v>14049</v>
      </c>
      <c r="O21" s="31">
        <f t="shared" si="5"/>
        <v>9924</v>
      </c>
      <c r="P21" s="31">
        <v>9924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4109</v>
      </c>
      <c r="V21" s="31">
        <v>4109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16</v>
      </c>
      <c r="AB21" s="31">
        <v>16</v>
      </c>
      <c r="AC21" s="31">
        <v>0</v>
      </c>
    </row>
    <row r="22" spans="1:29" ht="13.5">
      <c r="A22" s="54" t="s">
        <v>33</v>
      </c>
      <c r="B22" s="54" t="s">
        <v>59</v>
      </c>
      <c r="C22" s="55" t="s">
        <v>60</v>
      </c>
      <c r="D22" s="31">
        <f t="shared" si="0"/>
        <v>11316</v>
      </c>
      <c r="E22" s="31">
        <f t="shared" si="1"/>
        <v>0</v>
      </c>
      <c r="F22" s="31">
        <v>0</v>
      </c>
      <c r="G22" s="31">
        <v>0</v>
      </c>
      <c r="H22" s="31">
        <f t="shared" si="2"/>
        <v>1116</v>
      </c>
      <c r="I22" s="31">
        <v>1116</v>
      </c>
      <c r="J22" s="31">
        <v>0</v>
      </c>
      <c r="K22" s="31">
        <f t="shared" si="3"/>
        <v>10200</v>
      </c>
      <c r="L22" s="31">
        <v>2162</v>
      </c>
      <c r="M22" s="31">
        <v>8038</v>
      </c>
      <c r="N22" s="31">
        <f t="shared" si="4"/>
        <v>11426</v>
      </c>
      <c r="O22" s="31">
        <f t="shared" si="5"/>
        <v>3278</v>
      </c>
      <c r="P22" s="31">
        <v>3278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8038</v>
      </c>
      <c r="V22" s="31">
        <v>8038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110</v>
      </c>
      <c r="AB22" s="31">
        <v>110</v>
      </c>
      <c r="AC22" s="31">
        <v>0</v>
      </c>
    </row>
    <row r="23" spans="1:29" ht="13.5">
      <c r="A23" s="54" t="s">
        <v>33</v>
      </c>
      <c r="B23" s="54" t="s">
        <v>61</v>
      </c>
      <c r="C23" s="55" t="s">
        <v>62</v>
      </c>
      <c r="D23" s="31">
        <f t="shared" si="0"/>
        <v>7155</v>
      </c>
      <c r="E23" s="31">
        <f t="shared" si="1"/>
        <v>0</v>
      </c>
      <c r="F23" s="31">
        <v>0</v>
      </c>
      <c r="G23" s="31">
        <v>0</v>
      </c>
      <c r="H23" s="31">
        <f t="shared" si="2"/>
        <v>2329</v>
      </c>
      <c r="I23" s="31">
        <v>2329</v>
      </c>
      <c r="J23" s="31">
        <v>0</v>
      </c>
      <c r="K23" s="31">
        <f t="shared" si="3"/>
        <v>4826</v>
      </c>
      <c r="L23" s="31">
        <v>0</v>
      </c>
      <c r="M23" s="31">
        <v>4826</v>
      </c>
      <c r="N23" s="31">
        <f t="shared" si="4"/>
        <v>7612</v>
      </c>
      <c r="O23" s="31">
        <f t="shared" si="5"/>
        <v>2329</v>
      </c>
      <c r="P23" s="31">
        <v>2329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4826</v>
      </c>
      <c r="V23" s="31">
        <v>4826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457</v>
      </c>
      <c r="AB23" s="31">
        <v>457</v>
      </c>
      <c r="AC23" s="31">
        <v>0</v>
      </c>
    </row>
    <row r="24" spans="1:29" ht="13.5">
      <c r="A24" s="54" t="s">
        <v>33</v>
      </c>
      <c r="B24" s="54" t="s">
        <v>63</v>
      </c>
      <c r="C24" s="55" t="s">
        <v>64</v>
      </c>
      <c r="D24" s="31">
        <f t="shared" si="0"/>
        <v>6170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6170</v>
      </c>
      <c r="L24" s="31">
        <v>3583</v>
      </c>
      <c r="M24" s="31">
        <v>2587</v>
      </c>
      <c r="N24" s="31">
        <f t="shared" si="4"/>
        <v>9060</v>
      </c>
      <c r="O24" s="31">
        <f t="shared" si="5"/>
        <v>3583</v>
      </c>
      <c r="P24" s="31">
        <v>3583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2587</v>
      </c>
      <c r="V24" s="31">
        <v>2587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2890</v>
      </c>
      <c r="AB24" s="31">
        <v>2890</v>
      </c>
      <c r="AC24" s="31">
        <v>0</v>
      </c>
    </row>
    <row r="25" spans="1:29" ht="13.5">
      <c r="A25" s="54" t="s">
        <v>33</v>
      </c>
      <c r="B25" s="54" t="s">
        <v>65</v>
      </c>
      <c r="C25" s="55" t="s">
        <v>66</v>
      </c>
      <c r="D25" s="31">
        <f t="shared" si="0"/>
        <v>1625</v>
      </c>
      <c r="E25" s="31">
        <f t="shared" si="1"/>
        <v>0</v>
      </c>
      <c r="F25" s="31">
        <v>0</v>
      </c>
      <c r="G25" s="31">
        <v>0</v>
      </c>
      <c r="H25" s="31">
        <f t="shared" si="2"/>
        <v>762</v>
      </c>
      <c r="I25" s="31">
        <v>762</v>
      </c>
      <c r="J25" s="31">
        <v>0</v>
      </c>
      <c r="K25" s="31">
        <f t="shared" si="3"/>
        <v>863</v>
      </c>
      <c r="L25" s="31">
        <v>0</v>
      </c>
      <c r="M25" s="31">
        <v>863</v>
      </c>
      <c r="N25" s="31">
        <f t="shared" si="4"/>
        <v>1757</v>
      </c>
      <c r="O25" s="31">
        <f t="shared" si="5"/>
        <v>762</v>
      </c>
      <c r="P25" s="31">
        <v>762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863</v>
      </c>
      <c r="V25" s="31">
        <v>863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132</v>
      </c>
      <c r="AB25" s="31">
        <v>132</v>
      </c>
      <c r="AC25" s="31">
        <v>0</v>
      </c>
    </row>
    <row r="26" spans="1:29" ht="13.5">
      <c r="A26" s="54" t="s">
        <v>33</v>
      </c>
      <c r="B26" s="54" t="s">
        <v>67</v>
      </c>
      <c r="C26" s="55" t="s">
        <v>103</v>
      </c>
      <c r="D26" s="31">
        <f t="shared" si="0"/>
        <v>9177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9177</v>
      </c>
      <c r="L26" s="31">
        <v>2907</v>
      </c>
      <c r="M26" s="31">
        <v>6270</v>
      </c>
      <c r="N26" s="31">
        <f t="shared" si="4"/>
        <v>9276</v>
      </c>
      <c r="O26" s="31">
        <f t="shared" si="5"/>
        <v>2907</v>
      </c>
      <c r="P26" s="31">
        <v>2907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6270</v>
      </c>
      <c r="V26" s="31">
        <v>6270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99</v>
      </c>
      <c r="AB26" s="31">
        <v>99</v>
      </c>
      <c r="AC26" s="31">
        <v>0</v>
      </c>
    </row>
    <row r="27" spans="1:29" ht="13.5">
      <c r="A27" s="54" t="s">
        <v>33</v>
      </c>
      <c r="B27" s="54" t="s">
        <v>68</v>
      </c>
      <c r="C27" s="55" t="s">
        <v>69</v>
      </c>
      <c r="D27" s="31">
        <f t="shared" si="0"/>
        <v>2650</v>
      </c>
      <c r="E27" s="31">
        <f t="shared" si="1"/>
        <v>1211</v>
      </c>
      <c r="F27" s="31">
        <v>1211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1439</v>
      </c>
      <c r="L27" s="31">
        <v>0</v>
      </c>
      <c r="M27" s="31">
        <v>1439</v>
      </c>
      <c r="N27" s="31">
        <f t="shared" si="4"/>
        <v>3347</v>
      </c>
      <c r="O27" s="31">
        <f t="shared" si="5"/>
        <v>1211</v>
      </c>
      <c r="P27" s="31">
        <v>1211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1439</v>
      </c>
      <c r="V27" s="31">
        <v>1252</v>
      </c>
      <c r="W27" s="31">
        <v>0</v>
      </c>
      <c r="X27" s="31">
        <v>0</v>
      </c>
      <c r="Y27" s="31">
        <v>0</v>
      </c>
      <c r="Z27" s="31">
        <v>187</v>
      </c>
      <c r="AA27" s="31">
        <f t="shared" si="7"/>
        <v>697</v>
      </c>
      <c r="AB27" s="31">
        <v>697</v>
      </c>
      <c r="AC27" s="31">
        <v>0</v>
      </c>
    </row>
    <row r="28" spans="1:29" ht="13.5">
      <c r="A28" s="54" t="s">
        <v>33</v>
      </c>
      <c r="B28" s="54" t="s">
        <v>70</v>
      </c>
      <c r="C28" s="55" t="s">
        <v>71</v>
      </c>
      <c r="D28" s="31">
        <f t="shared" si="0"/>
        <v>19</v>
      </c>
      <c r="E28" s="31">
        <f t="shared" si="1"/>
        <v>18</v>
      </c>
      <c r="F28" s="31">
        <v>18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1</v>
      </c>
      <c r="L28" s="31">
        <v>0</v>
      </c>
      <c r="M28" s="31">
        <v>1</v>
      </c>
      <c r="N28" s="31">
        <f t="shared" si="4"/>
        <v>19</v>
      </c>
      <c r="O28" s="31">
        <f t="shared" si="5"/>
        <v>18</v>
      </c>
      <c r="P28" s="31">
        <v>0</v>
      </c>
      <c r="Q28" s="31">
        <v>18</v>
      </c>
      <c r="R28" s="31">
        <v>0</v>
      </c>
      <c r="S28" s="31">
        <v>0</v>
      </c>
      <c r="T28" s="31">
        <v>0</v>
      </c>
      <c r="U28" s="31">
        <f t="shared" si="6"/>
        <v>1</v>
      </c>
      <c r="V28" s="31">
        <v>0</v>
      </c>
      <c r="W28" s="31">
        <v>1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33</v>
      </c>
      <c r="B29" s="54" t="s">
        <v>29</v>
      </c>
      <c r="C29" s="55" t="s">
        <v>30</v>
      </c>
      <c r="D29" s="31">
        <f t="shared" si="0"/>
        <v>5269</v>
      </c>
      <c r="E29" s="31">
        <f t="shared" si="1"/>
        <v>1996</v>
      </c>
      <c r="F29" s="31">
        <v>1996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3273</v>
      </c>
      <c r="L29" s="31">
        <v>0</v>
      </c>
      <c r="M29" s="31">
        <v>3273</v>
      </c>
      <c r="N29" s="31">
        <f t="shared" si="4"/>
        <v>5846</v>
      </c>
      <c r="O29" s="31">
        <f t="shared" si="5"/>
        <v>1996</v>
      </c>
      <c r="P29" s="31">
        <v>1996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3273</v>
      </c>
      <c r="V29" s="31">
        <v>3273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577</v>
      </c>
      <c r="AB29" s="31">
        <v>577</v>
      </c>
      <c r="AC29" s="31">
        <v>0</v>
      </c>
    </row>
    <row r="30" spans="1:29" ht="13.5">
      <c r="A30" s="54" t="s">
        <v>33</v>
      </c>
      <c r="B30" s="54" t="s">
        <v>31</v>
      </c>
      <c r="C30" s="55" t="s">
        <v>139</v>
      </c>
      <c r="D30" s="31">
        <f t="shared" si="0"/>
        <v>11460</v>
      </c>
      <c r="E30" s="31">
        <f t="shared" si="1"/>
        <v>280</v>
      </c>
      <c r="F30" s="31">
        <v>280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11180</v>
      </c>
      <c r="L30" s="31">
        <v>2701</v>
      </c>
      <c r="M30" s="31">
        <v>8479</v>
      </c>
      <c r="N30" s="31">
        <f t="shared" si="4"/>
        <v>12130</v>
      </c>
      <c r="O30" s="31">
        <f t="shared" si="5"/>
        <v>2981</v>
      </c>
      <c r="P30" s="31">
        <v>2981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8479</v>
      </c>
      <c r="V30" s="31">
        <v>8479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670</v>
      </c>
      <c r="AB30" s="31">
        <v>670</v>
      </c>
      <c r="AC30" s="31">
        <v>0</v>
      </c>
    </row>
    <row r="31" spans="1:29" ht="13.5">
      <c r="A31" s="54" t="s">
        <v>33</v>
      </c>
      <c r="B31" s="54" t="s">
        <v>72</v>
      </c>
      <c r="C31" s="55" t="s">
        <v>73</v>
      </c>
      <c r="D31" s="31">
        <f t="shared" si="0"/>
        <v>5478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5478</v>
      </c>
      <c r="L31" s="31">
        <v>4594</v>
      </c>
      <c r="M31" s="31">
        <v>884</v>
      </c>
      <c r="N31" s="31">
        <f t="shared" si="4"/>
        <v>5478</v>
      </c>
      <c r="O31" s="31">
        <f t="shared" si="5"/>
        <v>4594</v>
      </c>
      <c r="P31" s="31">
        <v>4594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884</v>
      </c>
      <c r="V31" s="31">
        <v>884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33</v>
      </c>
      <c r="B32" s="54" t="s">
        <v>80</v>
      </c>
      <c r="C32" s="55" t="s">
        <v>81</v>
      </c>
      <c r="D32" s="31">
        <f t="shared" si="0"/>
        <v>6796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6796</v>
      </c>
      <c r="L32" s="31">
        <v>4780</v>
      </c>
      <c r="M32" s="31">
        <v>2016</v>
      </c>
      <c r="N32" s="31">
        <f t="shared" si="4"/>
        <v>6796</v>
      </c>
      <c r="O32" s="31">
        <f t="shared" si="5"/>
        <v>4780</v>
      </c>
      <c r="P32" s="31">
        <v>4780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2016</v>
      </c>
      <c r="V32" s="31">
        <v>2016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33</v>
      </c>
      <c r="B33" s="54" t="s">
        <v>74</v>
      </c>
      <c r="C33" s="55" t="s">
        <v>75</v>
      </c>
      <c r="D33" s="31">
        <f t="shared" si="0"/>
        <v>11864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11864</v>
      </c>
      <c r="L33" s="31">
        <v>4802</v>
      </c>
      <c r="M33" s="31">
        <v>7062</v>
      </c>
      <c r="N33" s="31">
        <f t="shared" si="4"/>
        <v>12079</v>
      </c>
      <c r="O33" s="31">
        <f t="shared" si="5"/>
        <v>4802</v>
      </c>
      <c r="P33" s="31">
        <v>4802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7062</v>
      </c>
      <c r="V33" s="31">
        <v>7062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215</v>
      </c>
      <c r="AB33" s="31">
        <v>215</v>
      </c>
      <c r="AC33" s="31">
        <v>0</v>
      </c>
    </row>
    <row r="34" spans="1:29" ht="13.5">
      <c r="A34" s="54" t="s">
        <v>33</v>
      </c>
      <c r="B34" s="54" t="s">
        <v>76</v>
      </c>
      <c r="C34" s="55" t="s">
        <v>77</v>
      </c>
      <c r="D34" s="31">
        <f t="shared" si="0"/>
        <v>17919</v>
      </c>
      <c r="E34" s="31">
        <f t="shared" si="1"/>
        <v>8512</v>
      </c>
      <c r="F34" s="31">
        <v>8512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9407</v>
      </c>
      <c r="L34" s="31">
        <v>0</v>
      </c>
      <c r="M34" s="31">
        <v>9407</v>
      </c>
      <c r="N34" s="31">
        <f t="shared" si="4"/>
        <v>18124</v>
      </c>
      <c r="O34" s="31">
        <f t="shared" si="5"/>
        <v>8512</v>
      </c>
      <c r="P34" s="31">
        <v>8512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9407</v>
      </c>
      <c r="V34" s="31">
        <v>9407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205</v>
      </c>
      <c r="AB34" s="31">
        <v>205</v>
      </c>
      <c r="AC34" s="31">
        <v>0</v>
      </c>
    </row>
    <row r="35" spans="1:29" ht="13.5">
      <c r="A35" s="54" t="s">
        <v>33</v>
      </c>
      <c r="B35" s="54" t="s">
        <v>140</v>
      </c>
      <c r="C35" s="55" t="s">
        <v>141</v>
      </c>
      <c r="D35" s="31">
        <f t="shared" si="0"/>
        <v>4994</v>
      </c>
      <c r="E35" s="31">
        <f t="shared" si="1"/>
        <v>1465</v>
      </c>
      <c r="F35" s="31">
        <v>1465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3529</v>
      </c>
      <c r="L35" s="31">
        <v>0</v>
      </c>
      <c r="M35" s="31">
        <v>3529</v>
      </c>
      <c r="N35" s="31">
        <f t="shared" si="4"/>
        <v>6187</v>
      </c>
      <c r="O35" s="31">
        <f t="shared" si="5"/>
        <v>1465</v>
      </c>
      <c r="P35" s="31">
        <v>1465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3529</v>
      </c>
      <c r="V35" s="31">
        <v>3529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1193</v>
      </c>
      <c r="AB35" s="31">
        <v>1193</v>
      </c>
      <c r="AC35" s="31">
        <v>0</v>
      </c>
    </row>
    <row r="36" spans="1:29" ht="13.5">
      <c r="A36" s="84" t="s">
        <v>82</v>
      </c>
      <c r="B36" s="85"/>
      <c r="C36" s="85"/>
      <c r="D36" s="31">
        <f aca="true" t="shared" si="8" ref="D36:AC36">SUM(D7:D35)</f>
        <v>767253</v>
      </c>
      <c r="E36" s="31">
        <f t="shared" si="8"/>
        <v>29468</v>
      </c>
      <c r="F36" s="31">
        <f t="shared" si="8"/>
        <v>29468</v>
      </c>
      <c r="G36" s="31">
        <f t="shared" si="8"/>
        <v>0</v>
      </c>
      <c r="H36" s="31">
        <f t="shared" si="8"/>
        <v>78092</v>
      </c>
      <c r="I36" s="31">
        <f t="shared" si="8"/>
        <v>73137</v>
      </c>
      <c r="J36" s="31">
        <f t="shared" si="8"/>
        <v>4955</v>
      </c>
      <c r="K36" s="31">
        <f t="shared" si="8"/>
        <v>659693</v>
      </c>
      <c r="L36" s="31">
        <f t="shared" si="8"/>
        <v>254283</v>
      </c>
      <c r="M36" s="31">
        <f t="shared" si="8"/>
        <v>405410</v>
      </c>
      <c r="N36" s="31">
        <f t="shared" si="8"/>
        <v>821072</v>
      </c>
      <c r="O36" s="31">
        <f t="shared" si="8"/>
        <v>361602</v>
      </c>
      <c r="P36" s="31">
        <f t="shared" si="8"/>
        <v>352578</v>
      </c>
      <c r="Q36" s="31">
        <f t="shared" si="8"/>
        <v>9024</v>
      </c>
      <c r="R36" s="31">
        <f t="shared" si="8"/>
        <v>0</v>
      </c>
      <c r="S36" s="31">
        <f t="shared" si="8"/>
        <v>0</v>
      </c>
      <c r="T36" s="31">
        <f t="shared" si="8"/>
        <v>0</v>
      </c>
      <c r="U36" s="31">
        <f t="shared" si="8"/>
        <v>413149</v>
      </c>
      <c r="V36" s="31">
        <f t="shared" si="8"/>
        <v>397550</v>
      </c>
      <c r="W36" s="31">
        <f t="shared" si="8"/>
        <v>15412</v>
      </c>
      <c r="X36" s="31">
        <f t="shared" si="8"/>
        <v>0</v>
      </c>
      <c r="Y36" s="31">
        <f t="shared" si="8"/>
        <v>0</v>
      </c>
      <c r="Z36" s="31">
        <f t="shared" si="8"/>
        <v>187</v>
      </c>
      <c r="AA36" s="31">
        <f t="shared" si="8"/>
        <v>46321</v>
      </c>
      <c r="AB36" s="31">
        <f t="shared" si="8"/>
        <v>45898</v>
      </c>
      <c r="AC36" s="31">
        <f t="shared" si="8"/>
        <v>423</v>
      </c>
    </row>
  </sheetData>
  <mergeCells count="7">
    <mergeCell ref="A36:C3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32</v>
      </c>
      <c r="B1" s="92"/>
      <c r="C1" s="34" t="s">
        <v>104</v>
      </c>
    </row>
    <row r="2" ht="18" customHeight="1">
      <c r="J2" s="37" t="s">
        <v>105</v>
      </c>
    </row>
    <row r="3" spans="6:11" s="38" customFormat="1" ht="19.5" customHeight="1">
      <c r="F3" s="91" t="s">
        <v>106</v>
      </c>
      <c r="G3" s="91"/>
      <c r="H3" s="39" t="s">
        <v>107</v>
      </c>
      <c r="I3" s="39" t="s">
        <v>108</v>
      </c>
      <c r="J3" s="39" t="s">
        <v>96</v>
      </c>
      <c r="K3" s="39" t="s">
        <v>109</v>
      </c>
    </row>
    <row r="4" spans="2:11" s="38" customFormat="1" ht="19.5" customHeight="1">
      <c r="B4" s="93" t="s">
        <v>110</v>
      </c>
      <c r="C4" s="40" t="s">
        <v>111</v>
      </c>
      <c r="D4" s="41">
        <f>SUMIF('水洗化人口等'!$A$7:$C$36,$A$1,'水洗化人口等'!$G$7:$G$36)</f>
        <v>422168</v>
      </c>
      <c r="F4" s="101" t="s">
        <v>112</v>
      </c>
      <c r="G4" s="40" t="s">
        <v>113</v>
      </c>
      <c r="H4" s="41">
        <f>SUMIF('し尿処理の状況'!$A$7:$C$36,$A$1,'し尿処理の状況'!$P$7:$P$36)</f>
        <v>352578</v>
      </c>
      <c r="I4" s="41">
        <f>SUMIF('し尿処理の状況'!$A$7:$C$36,$A$1,'し尿処理の状況'!$V$7:$V$36)</f>
        <v>397550</v>
      </c>
      <c r="J4" s="41">
        <f aca="true" t="shared" si="0" ref="J4:J11">H4+I4</f>
        <v>750128</v>
      </c>
      <c r="K4" s="42">
        <f aca="true" t="shared" si="1" ref="K4:K9">J4/$J$9</f>
        <v>0.9682181759042583</v>
      </c>
    </row>
    <row r="5" spans="2:11" s="38" customFormat="1" ht="19.5" customHeight="1">
      <c r="B5" s="94"/>
      <c r="C5" s="40" t="s">
        <v>114</v>
      </c>
      <c r="D5" s="41">
        <f>SUMIF('水洗化人口等'!$A$7:$C$36,$A$1,'水洗化人口等'!$H$7:$H$36)</f>
        <v>64266</v>
      </c>
      <c r="F5" s="102"/>
      <c r="G5" s="40" t="s">
        <v>115</v>
      </c>
      <c r="H5" s="41">
        <f>SUMIF('し尿処理の状況'!$A$7:$C$36,$A$1,'し尿処理の状況'!$Q$7:$Q$36)</f>
        <v>9024</v>
      </c>
      <c r="I5" s="41">
        <f>SUMIF('し尿処理の状況'!$A$7:$C$36,$A$1,'し尿処理の状況'!$W$7:$W$36)</f>
        <v>15412</v>
      </c>
      <c r="J5" s="41">
        <f t="shared" si="0"/>
        <v>24436</v>
      </c>
      <c r="K5" s="42">
        <f t="shared" si="1"/>
        <v>0.03154045622399971</v>
      </c>
    </row>
    <row r="6" spans="2:11" s="38" customFormat="1" ht="19.5" customHeight="1">
      <c r="B6" s="95"/>
      <c r="C6" s="43" t="s">
        <v>116</v>
      </c>
      <c r="D6" s="44">
        <f>SUM(D4:D5)</f>
        <v>486434</v>
      </c>
      <c r="F6" s="102"/>
      <c r="G6" s="40" t="s">
        <v>117</v>
      </c>
      <c r="H6" s="41">
        <f>SUMIF('し尿処理の状況'!$A$7:$C$36,$A$1,'し尿処理の状況'!$R$7:$R$36)</f>
        <v>0</v>
      </c>
      <c r="I6" s="41">
        <f>SUMIF('し尿処理の状況'!$A$7:$C$36,$A$1,'し尿処理の状況'!$X$7:$X$36)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118</v>
      </c>
      <c r="C7" s="45" t="s">
        <v>119</v>
      </c>
      <c r="D7" s="41">
        <f>SUMIF('水洗化人口等'!$A$7:$C$36,$A$1,'水洗化人口等'!$K$7:$K$36)</f>
        <v>1660926</v>
      </c>
      <c r="F7" s="102"/>
      <c r="G7" s="40" t="s">
        <v>120</v>
      </c>
      <c r="H7" s="41">
        <f>SUMIF('し尿処理の状況'!$A$7:$C$36,$A$1,'し尿処理の状況'!$S$7:$S$36)</f>
        <v>0</v>
      </c>
      <c r="I7" s="41">
        <f>SUMIF('し尿処理の状況'!$A$7:$C$36,$A$1,'し尿処理の状況'!$Y$7:$Y$36)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121</v>
      </c>
      <c r="D8" s="41">
        <f>SUMIF('水洗化人口等'!$A$7:$C$36,$A$1,'水洗化人口等'!$M$7:$M$36)</f>
        <v>2354</v>
      </c>
      <c r="F8" s="102"/>
      <c r="G8" s="40" t="s">
        <v>122</v>
      </c>
      <c r="H8" s="41">
        <f>SUMIF('し尿処理の状況'!$A$7:$C$36,$A$1,'し尿処理の状況'!$T$7:$T$36)</f>
        <v>0</v>
      </c>
      <c r="I8" s="41">
        <f>SUMIF('し尿処理の状況'!$A$7:$C$36,$A$1,'し尿処理の状況'!$Z$7:$Z$36)</f>
        <v>187</v>
      </c>
      <c r="J8" s="41">
        <f t="shared" si="0"/>
        <v>187</v>
      </c>
      <c r="K8" s="42">
        <f t="shared" si="1"/>
        <v>0.00024136787174201775</v>
      </c>
    </row>
    <row r="9" spans="2:11" s="38" customFormat="1" ht="19.5" customHeight="1">
      <c r="B9" s="97"/>
      <c r="C9" s="40" t="s">
        <v>123</v>
      </c>
      <c r="D9" s="41">
        <f>SUMIF('水洗化人口等'!$A$7:$C$36,$A$1,'水洗化人口等'!$O$7:$O$36)</f>
        <v>727666</v>
      </c>
      <c r="F9" s="102"/>
      <c r="G9" s="40" t="s">
        <v>116</v>
      </c>
      <c r="H9" s="41">
        <f>SUM(H4:H8)</f>
        <v>361602</v>
      </c>
      <c r="I9" s="41">
        <f>SUM(I4:I8)</f>
        <v>413149</v>
      </c>
      <c r="J9" s="41">
        <f t="shared" si="0"/>
        <v>774751</v>
      </c>
      <c r="K9" s="42">
        <f t="shared" si="1"/>
        <v>1</v>
      </c>
    </row>
    <row r="10" spans="2:10" s="38" customFormat="1" ht="19.5" customHeight="1">
      <c r="B10" s="98"/>
      <c r="C10" s="43" t="s">
        <v>116</v>
      </c>
      <c r="D10" s="44">
        <f>SUM(D7:D9)</f>
        <v>2390946</v>
      </c>
      <c r="F10" s="91" t="s">
        <v>124</v>
      </c>
      <c r="G10" s="91"/>
      <c r="H10" s="41">
        <f>SUMIF('し尿処理の状況'!$A$7:$C$36,$A$1,'し尿処理の状況'!$AB$7:$AB$36)</f>
        <v>45898</v>
      </c>
      <c r="I10" s="41">
        <f>SUMIF('し尿処理の状況'!$A$7:$C$36,$A$1,'し尿処理の状況'!$AC$7:$AC$36)</f>
        <v>423</v>
      </c>
      <c r="J10" s="41">
        <f t="shared" si="0"/>
        <v>46321</v>
      </c>
    </row>
    <row r="11" spans="2:10" s="38" customFormat="1" ht="19.5" customHeight="1">
      <c r="B11" s="99" t="s">
        <v>125</v>
      </c>
      <c r="C11" s="100"/>
      <c r="D11" s="44">
        <f>D6+D10</f>
        <v>2877380</v>
      </c>
      <c r="F11" s="91" t="s">
        <v>96</v>
      </c>
      <c r="G11" s="91"/>
      <c r="H11" s="41">
        <f>H9+H10</f>
        <v>407500</v>
      </c>
      <c r="I11" s="41">
        <f>I9+I10</f>
        <v>413572</v>
      </c>
      <c r="J11" s="41">
        <f t="shared" si="0"/>
        <v>821072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126</v>
      </c>
      <c r="J13" s="37" t="s">
        <v>105</v>
      </c>
    </row>
    <row r="14" spans="3:10" s="38" customFormat="1" ht="19.5" customHeight="1">
      <c r="C14" s="41">
        <f>SUMIF('水洗化人口等'!$A$7:$C$36,$A$1,'水洗化人口等'!$P$7:$P$36)</f>
        <v>341993</v>
      </c>
      <c r="D14" s="38" t="s">
        <v>127</v>
      </c>
      <c r="F14" s="91" t="s">
        <v>128</v>
      </c>
      <c r="G14" s="91"/>
      <c r="H14" s="39" t="s">
        <v>107</v>
      </c>
      <c r="I14" s="39" t="s">
        <v>108</v>
      </c>
      <c r="J14" s="39" t="s">
        <v>96</v>
      </c>
    </row>
    <row r="15" spans="6:10" s="38" customFormat="1" ht="15.75" customHeight="1">
      <c r="F15" s="91" t="s">
        <v>129</v>
      </c>
      <c r="G15" s="91"/>
      <c r="H15" s="41">
        <f>SUMIF('し尿処理の状況'!$A$7:$C$36,$A$1,'し尿処理の状況'!$F$7:$F$36)</f>
        <v>29468</v>
      </c>
      <c r="I15" s="41">
        <f>SUMIF('し尿処理の状況'!$A$7:$C$36,$A$1,'し尿処理の状況'!$G$7:$G$36)</f>
        <v>0</v>
      </c>
      <c r="J15" s="41">
        <f>H15+I15</f>
        <v>29468</v>
      </c>
    </row>
    <row r="16" spans="3:10" s="38" customFormat="1" ht="15.75" customHeight="1">
      <c r="C16" s="38" t="s">
        <v>130</v>
      </c>
      <c r="D16" s="49">
        <f>D10/D11</f>
        <v>0.8309455129319033</v>
      </c>
      <c r="F16" s="91" t="s">
        <v>131</v>
      </c>
      <c r="G16" s="91"/>
      <c r="H16" s="41">
        <f>SUMIF('し尿処理の状況'!$A$7:$C$36,$A$1,'し尿処理の状況'!$I$7:$I$36)</f>
        <v>73137</v>
      </c>
      <c r="I16" s="41">
        <f>SUMIF('し尿処理の状況'!$A$7:$C$36,$A$1,'し尿処理の状況'!$J$7:$J$36)</f>
        <v>4955</v>
      </c>
      <c r="J16" s="41">
        <f>H16+I16</f>
        <v>78092</v>
      </c>
    </row>
    <row r="17" spans="3:10" s="38" customFormat="1" ht="15.75" customHeight="1">
      <c r="C17" s="38" t="s">
        <v>132</v>
      </c>
      <c r="D17" s="49">
        <f>D6/D11</f>
        <v>0.16905448706809667</v>
      </c>
      <c r="F17" s="91" t="s">
        <v>133</v>
      </c>
      <c r="G17" s="91"/>
      <c r="H17" s="41">
        <f>SUMIF('し尿処理の状況'!$A$7:$C$36,$A$1,'し尿処理の状況'!$L$7:$L$36)</f>
        <v>254283</v>
      </c>
      <c r="I17" s="41">
        <f>SUMIF('し尿処理の状況'!$A$7:$C$36,$A$1,'し尿処理の状況'!$M$7:$M$36)</f>
        <v>405410</v>
      </c>
      <c r="J17" s="41">
        <f>H17+I17</f>
        <v>659693</v>
      </c>
    </row>
    <row r="18" spans="3:10" s="38" customFormat="1" ht="15.75" customHeight="1">
      <c r="C18" s="50" t="s">
        <v>134</v>
      </c>
      <c r="D18" s="49">
        <f>D7/D11</f>
        <v>0.5772355406654665</v>
      </c>
      <c r="F18" s="91" t="s">
        <v>96</v>
      </c>
      <c r="G18" s="91"/>
      <c r="H18" s="41">
        <f>SUM(H15:H17)</f>
        <v>356888</v>
      </c>
      <c r="I18" s="41">
        <f>SUM(I15:I17)</f>
        <v>410365</v>
      </c>
      <c r="J18" s="41">
        <f>SUM(J15:J17)</f>
        <v>767253</v>
      </c>
    </row>
    <row r="19" spans="3:10" ht="15.75" customHeight="1">
      <c r="C19" s="36" t="s">
        <v>135</v>
      </c>
      <c r="D19" s="49">
        <f>(D8+D9)/D11</f>
        <v>0.2537099722664368</v>
      </c>
      <c r="J19" s="51"/>
    </row>
    <row r="20" spans="3:10" ht="15.75" customHeight="1">
      <c r="C20" s="36" t="s">
        <v>136</v>
      </c>
      <c r="D20" s="49">
        <f>C14/D11</f>
        <v>0.11885569511152506</v>
      </c>
      <c r="J20" s="52"/>
    </row>
    <row r="21" spans="3:10" ht="15.75" customHeight="1">
      <c r="C21" s="36" t="s">
        <v>137</v>
      </c>
      <c r="D21" s="49">
        <f>D4/D6</f>
        <v>0.867883412754865</v>
      </c>
      <c r="F21" s="53"/>
      <c r="J21" s="52"/>
    </row>
    <row r="22" spans="3:10" ht="15.75" customHeight="1">
      <c r="C22" s="36" t="s">
        <v>138</v>
      </c>
      <c r="D22" s="49">
        <f>D5/D6</f>
        <v>0.132116587245135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2006-06-30T04:32:07Z</dcterms:modified>
  <cp:category/>
  <cp:version/>
  <cp:contentType/>
  <cp:contentStatus/>
</cp:coreProperties>
</file>