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'し尿処理の状況'!$A$2:$AC$41</definedName>
    <definedName name="_xlnm.Print_Area" localSheetId="0">'水洗化人口等'!$A$2:$U$41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<sst xmlns="http://schemas.openxmlformats.org/spreadsheetml/2006/main" count="388" uniqueCount="154">
  <si>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</si>
  <si>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</si>
  <si>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</si>
  <si>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</si>
  <si>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</si>
  <si>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</si>
  <si>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</si>
  <si>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</si>
  <si>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</si>
  <si>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</si>
  <si>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</si>
  <si>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</si>
  <si>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</si>
  <si>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</si>
  <si>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</si>
  <si>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</si>
  <si>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</si>
  <si>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</si>
  <si>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</si>
  <si>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</si>
  <si>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</si>
  <si>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</si>
  <si>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</si>
  <si>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</si>
  <si>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</si>
  <si>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</si>
  <si>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</si>
  <si>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</si>
  <si>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</si>
  <si>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</si>
  <si>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</si>
  <si>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</si>
  <si>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</si>
  <si>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</si>
  <si>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</si>
  <si>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33666</t>
  </si>
  <si>
    <t>美咲町</t>
  </si>
  <si>
    <t>33681</t>
  </si>
  <si>
    <t>吉備中央町</t>
  </si>
  <si>
    <t>岡山県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</si>
  <si>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</si>
  <si>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</si>
  <si>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</si>
  <si>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</si>
  <si>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</si>
  <si>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</si>
  <si>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</si>
  <si>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</si>
  <si>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</si>
  <si>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</si>
  <si>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</si>
  <si>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</si>
  <si>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</si>
  <si>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</si>
  <si>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</si>
  <si>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</si>
  <si>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</si>
  <si>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</si>
  <si>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</si>
  <si>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</si>
  <si>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</si>
  <si>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33303</t>
  </si>
  <si>
    <t>建部町</t>
  </si>
  <si>
    <t>33321</t>
  </si>
  <si>
    <t>瀬戸町</t>
  </si>
  <si>
    <t>33345</t>
  </si>
  <si>
    <t>佐伯町</t>
  </si>
  <si>
    <t>33346</t>
  </si>
  <si>
    <t>和気町</t>
  </si>
  <si>
    <t>33423</t>
  </si>
  <si>
    <t>早島町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</si>
  <si>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</si>
  <si>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</si>
  <si>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</si>
  <si>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</si>
  <si>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</si>
  <si>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</si>
  <si>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</si>
  <si>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</si>
  <si>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</si>
  <si>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</si>
  <si>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</si>
  <si>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</si>
  <si>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33503</t>
  </si>
  <si>
    <t>真備町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</si>
  <si>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</si>
  <si>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</si>
  <si>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</si>
  <si>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</si>
  <si>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</si>
  <si>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</si>
  <si>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</si>
  <si>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</si>
  <si>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</si>
  <si>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</si>
  <si>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</si>
  <si>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</si>
  <si>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岡山県合計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</si>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</sst>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107</v>
      </c>
      <c r="B2" s="65" t="s">
        <v>1</v>
      </c>
      <c r="C2" s="68" t="s">
        <v>2</v>
      </c>
      <c r="D2" s="5" t="s">
        <v>108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109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110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111</v>
      </c>
      <c r="F4" s="77" t="s">
        <v>4</v>
      </c>
      <c r="G4" s="77" t="s">
        <v>5</v>
      </c>
      <c r="H4" s="77" t="s">
        <v>6</v>
      </c>
      <c r="I4" s="6" t="s">
        <v>111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112</v>
      </c>
      <c r="S4" s="77" t="s">
        <v>113</v>
      </c>
      <c r="T4" s="79" t="s">
        <v>114</v>
      </c>
      <c r="U4" s="79" t="s">
        <v>115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116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117</v>
      </c>
      <c r="E6" s="10" t="s">
        <v>117</v>
      </c>
      <c r="F6" s="11" t="s">
        <v>14</v>
      </c>
      <c r="G6" s="10" t="s">
        <v>117</v>
      </c>
      <c r="H6" s="10" t="s">
        <v>117</v>
      </c>
      <c r="I6" s="10" t="s">
        <v>117</v>
      </c>
      <c r="J6" s="11" t="s">
        <v>14</v>
      </c>
      <c r="K6" s="10" t="s">
        <v>117</v>
      </c>
      <c r="L6" s="11" t="s">
        <v>14</v>
      </c>
      <c r="M6" s="10" t="s">
        <v>117</v>
      </c>
      <c r="N6" s="11" t="s">
        <v>14</v>
      </c>
      <c r="O6" s="10" t="s">
        <v>117</v>
      </c>
      <c r="P6" s="10" t="s">
        <v>117</v>
      </c>
      <c r="Q6" s="11" t="s">
        <v>14</v>
      </c>
      <c r="R6" s="83"/>
      <c r="S6" s="83"/>
      <c r="T6" s="83"/>
      <c r="U6" s="80"/>
    </row>
    <row r="7" spans="1:21" ht="13.5">
      <c r="A7" s="54" t="s">
        <v>40</v>
      </c>
      <c r="B7" s="54" t="s">
        <v>41</v>
      </c>
      <c r="C7" s="55" t="s">
        <v>42</v>
      </c>
      <c r="D7" s="31">
        <f aca="true" t="shared" si="0" ref="D7:D40">E7+I7</f>
        <v>657530</v>
      </c>
      <c r="E7" s="32">
        <f aca="true" t="shared" si="1" ref="E7:E40">G7+H7</f>
        <v>102681</v>
      </c>
      <c r="F7" s="33">
        <f aca="true" t="shared" si="2" ref="F7:F37">E7/D7*100</f>
        <v>15.616169604428695</v>
      </c>
      <c r="G7" s="31">
        <v>102460</v>
      </c>
      <c r="H7" s="31">
        <v>221</v>
      </c>
      <c r="I7" s="32">
        <f aca="true" t="shared" si="3" ref="I7:I40">K7+M7+O7</f>
        <v>554849</v>
      </c>
      <c r="J7" s="33">
        <f aca="true" t="shared" si="4" ref="J7:J37">I7/D7*100</f>
        <v>84.38383039557131</v>
      </c>
      <c r="K7" s="31">
        <v>266230</v>
      </c>
      <c r="L7" s="33">
        <f aca="true" t="shared" si="5" ref="L7:L37">K7/D7*100</f>
        <v>40.48940732742232</v>
      </c>
      <c r="M7" s="31">
        <v>506</v>
      </c>
      <c r="N7" s="33">
        <f aca="true" t="shared" si="6" ref="N7:N37">M7/D7*100</f>
        <v>0.07695466366553617</v>
      </c>
      <c r="O7" s="31">
        <v>288113</v>
      </c>
      <c r="P7" s="31">
        <v>92434</v>
      </c>
      <c r="Q7" s="33">
        <f aca="true" t="shared" si="7" ref="Q7:Q37">O7/D7*100</f>
        <v>43.81746840448344</v>
      </c>
      <c r="R7" s="31"/>
      <c r="S7" s="31" t="s">
        <v>153</v>
      </c>
      <c r="T7" s="31"/>
      <c r="U7" s="31"/>
    </row>
    <row r="8" spans="1:21" ht="13.5">
      <c r="A8" s="54" t="s">
        <v>40</v>
      </c>
      <c r="B8" s="54" t="s">
        <v>43</v>
      </c>
      <c r="C8" s="55" t="s">
        <v>44</v>
      </c>
      <c r="D8" s="31">
        <f t="shared" si="0"/>
        <v>437886</v>
      </c>
      <c r="E8" s="32">
        <f t="shared" si="1"/>
        <v>48183</v>
      </c>
      <c r="F8" s="33">
        <f t="shared" si="2"/>
        <v>11.003548868883682</v>
      </c>
      <c r="G8" s="31">
        <v>47513</v>
      </c>
      <c r="H8" s="31">
        <v>670</v>
      </c>
      <c r="I8" s="32">
        <f t="shared" si="3"/>
        <v>389703</v>
      </c>
      <c r="J8" s="33">
        <f t="shared" si="4"/>
        <v>88.99645113111632</v>
      </c>
      <c r="K8" s="31">
        <v>243316</v>
      </c>
      <c r="L8" s="33">
        <f t="shared" si="5"/>
        <v>55.566060572843156</v>
      </c>
      <c r="M8" s="31">
        <v>0</v>
      </c>
      <c r="N8" s="33">
        <f t="shared" si="6"/>
        <v>0</v>
      </c>
      <c r="O8" s="31">
        <v>146387</v>
      </c>
      <c r="P8" s="31">
        <v>85759</v>
      </c>
      <c r="Q8" s="33">
        <f t="shared" si="7"/>
        <v>33.43039055827316</v>
      </c>
      <c r="R8" s="31" t="s">
        <v>153</v>
      </c>
      <c r="S8" s="31"/>
      <c r="T8" s="31"/>
      <c r="U8" s="31"/>
    </row>
    <row r="9" spans="1:21" ht="13.5">
      <c r="A9" s="54" t="s">
        <v>40</v>
      </c>
      <c r="B9" s="54" t="s">
        <v>45</v>
      </c>
      <c r="C9" s="55" t="s">
        <v>46</v>
      </c>
      <c r="D9" s="31">
        <f t="shared" si="0"/>
        <v>110744</v>
      </c>
      <c r="E9" s="32">
        <f t="shared" si="1"/>
        <v>52306</v>
      </c>
      <c r="F9" s="33">
        <f t="shared" si="2"/>
        <v>47.23145271978617</v>
      </c>
      <c r="G9" s="31">
        <v>50508</v>
      </c>
      <c r="H9" s="31">
        <v>1798</v>
      </c>
      <c r="I9" s="32">
        <f t="shared" si="3"/>
        <v>58438</v>
      </c>
      <c r="J9" s="33">
        <f t="shared" si="4"/>
        <v>52.76854728021383</v>
      </c>
      <c r="K9" s="31">
        <v>32516</v>
      </c>
      <c r="L9" s="33">
        <f t="shared" si="5"/>
        <v>29.36141009896699</v>
      </c>
      <c r="M9" s="31">
        <v>0</v>
      </c>
      <c r="N9" s="33">
        <f t="shared" si="6"/>
        <v>0</v>
      </c>
      <c r="O9" s="31">
        <v>25922</v>
      </c>
      <c r="P9" s="31">
        <v>24695</v>
      </c>
      <c r="Q9" s="33">
        <f t="shared" si="7"/>
        <v>23.40713718124684</v>
      </c>
      <c r="R9" s="31"/>
      <c r="S9" s="31" t="s">
        <v>153</v>
      </c>
      <c r="T9" s="31"/>
      <c r="U9" s="31"/>
    </row>
    <row r="10" spans="1:21" ht="13.5">
      <c r="A10" s="54" t="s">
        <v>40</v>
      </c>
      <c r="B10" s="54" t="s">
        <v>47</v>
      </c>
      <c r="C10" s="55" t="s">
        <v>48</v>
      </c>
      <c r="D10" s="31">
        <f t="shared" si="0"/>
        <v>69222</v>
      </c>
      <c r="E10" s="32">
        <f t="shared" si="1"/>
        <v>12073</v>
      </c>
      <c r="F10" s="33">
        <f t="shared" si="2"/>
        <v>17.440986969460575</v>
      </c>
      <c r="G10" s="31">
        <v>11912</v>
      </c>
      <c r="H10" s="31">
        <v>161</v>
      </c>
      <c r="I10" s="32">
        <f t="shared" si="3"/>
        <v>57149</v>
      </c>
      <c r="J10" s="33">
        <f t="shared" si="4"/>
        <v>82.55901303053942</v>
      </c>
      <c r="K10" s="31">
        <v>49244</v>
      </c>
      <c r="L10" s="33">
        <f t="shared" si="5"/>
        <v>71.13923319175984</v>
      </c>
      <c r="M10" s="31">
        <v>0</v>
      </c>
      <c r="N10" s="33">
        <f t="shared" si="6"/>
        <v>0</v>
      </c>
      <c r="O10" s="31">
        <v>7905</v>
      </c>
      <c r="P10" s="31">
        <v>5387</v>
      </c>
      <c r="Q10" s="33">
        <f t="shared" si="7"/>
        <v>11.41977983877958</v>
      </c>
      <c r="R10" s="31"/>
      <c r="S10" s="31" t="s">
        <v>153</v>
      </c>
      <c r="T10" s="31"/>
      <c r="U10" s="31"/>
    </row>
    <row r="11" spans="1:21" ht="13.5">
      <c r="A11" s="54" t="s">
        <v>40</v>
      </c>
      <c r="B11" s="54" t="s">
        <v>49</v>
      </c>
      <c r="C11" s="55" t="s">
        <v>50</v>
      </c>
      <c r="D11" s="31">
        <f t="shared" si="0"/>
        <v>58185</v>
      </c>
      <c r="E11" s="32">
        <f t="shared" si="1"/>
        <v>18538</v>
      </c>
      <c r="F11" s="33">
        <f t="shared" si="2"/>
        <v>31.86044513190685</v>
      </c>
      <c r="G11" s="31">
        <v>16158</v>
      </c>
      <c r="H11" s="31">
        <v>2380</v>
      </c>
      <c r="I11" s="32">
        <f t="shared" si="3"/>
        <v>39647</v>
      </c>
      <c r="J11" s="33">
        <f t="shared" si="4"/>
        <v>68.13955486809316</v>
      </c>
      <c r="K11" s="31">
        <v>20129</v>
      </c>
      <c r="L11" s="33">
        <f t="shared" si="5"/>
        <v>34.59482684540689</v>
      </c>
      <c r="M11" s="31">
        <v>0</v>
      </c>
      <c r="N11" s="33">
        <f t="shared" si="6"/>
        <v>0</v>
      </c>
      <c r="O11" s="31">
        <v>19518</v>
      </c>
      <c r="P11" s="31">
        <v>10023</v>
      </c>
      <c r="Q11" s="33">
        <f t="shared" si="7"/>
        <v>33.54472802268626</v>
      </c>
      <c r="R11" s="31" t="s">
        <v>153</v>
      </c>
      <c r="S11" s="31"/>
      <c r="T11" s="31"/>
      <c r="U11" s="31"/>
    </row>
    <row r="12" spans="1:21" ht="13.5">
      <c r="A12" s="54" t="s">
        <v>40</v>
      </c>
      <c r="B12" s="54" t="s">
        <v>51</v>
      </c>
      <c r="C12" s="55" t="s">
        <v>52</v>
      </c>
      <c r="D12" s="31">
        <f t="shared" si="0"/>
        <v>47003</v>
      </c>
      <c r="E12" s="32">
        <f t="shared" si="1"/>
        <v>22587</v>
      </c>
      <c r="F12" s="33">
        <f t="shared" si="2"/>
        <v>48.054379507690996</v>
      </c>
      <c r="G12" s="31">
        <v>21974</v>
      </c>
      <c r="H12" s="31">
        <v>613</v>
      </c>
      <c r="I12" s="32">
        <f t="shared" si="3"/>
        <v>24416</v>
      </c>
      <c r="J12" s="33">
        <f t="shared" si="4"/>
        <v>51.945620492309</v>
      </c>
      <c r="K12" s="31">
        <v>9951</v>
      </c>
      <c r="L12" s="33">
        <f t="shared" si="5"/>
        <v>21.170989085803033</v>
      </c>
      <c r="M12" s="31">
        <v>0</v>
      </c>
      <c r="N12" s="33">
        <f t="shared" si="6"/>
        <v>0</v>
      </c>
      <c r="O12" s="31">
        <v>14465</v>
      </c>
      <c r="P12" s="31">
        <v>7588</v>
      </c>
      <c r="Q12" s="33">
        <f t="shared" si="7"/>
        <v>30.77463140650597</v>
      </c>
      <c r="R12" s="31" t="s">
        <v>153</v>
      </c>
      <c r="S12" s="31"/>
      <c r="T12" s="31"/>
      <c r="U12" s="31"/>
    </row>
    <row r="13" spans="1:21" ht="13.5">
      <c r="A13" s="54" t="s">
        <v>40</v>
      </c>
      <c r="B13" s="54" t="s">
        <v>53</v>
      </c>
      <c r="C13" s="55" t="s">
        <v>54</v>
      </c>
      <c r="D13" s="31">
        <f t="shared" si="0"/>
        <v>66862</v>
      </c>
      <c r="E13" s="32">
        <f t="shared" si="1"/>
        <v>11573</v>
      </c>
      <c r="F13" s="33">
        <f t="shared" si="2"/>
        <v>17.30878525919057</v>
      </c>
      <c r="G13" s="31">
        <v>10495</v>
      </c>
      <c r="H13" s="31">
        <v>1078</v>
      </c>
      <c r="I13" s="32">
        <f t="shared" si="3"/>
        <v>55289</v>
      </c>
      <c r="J13" s="33">
        <f t="shared" si="4"/>
        <v>82.69121474080943</v>
      </c>
      <c r="K13" s="31">
        <v>35313</v>
      </c>
      <c r="L13" s="33">
        <f t="shared" si="5"/>
        <v>52.81475277437109</v>
      </c>
      <c r="M13" s="31">
        <v>0</v>
      </c>
      <c r="N13" s="33">
        <f t="shared" si="6"/>
        <v>0</v>
      </c>
      <c r="O13" s="31">
        <v>19976</v>
      </c>
      <c r="P13" s="31">
        <v>16277</v>
      </c>
      <c r="Q13" s="33">
        <f t="shared" si="7"/>
        <v>29.876461966438335</v>
      </c>
      <c r="R13" s="31" t="s">
        <v>153</v>
      </c>
      <c r="S13" s="31"/>
      <c r="T13" s="31"/>
      <c r="U13" s="31"/>
    </row>
    <row r="14" spans="1:21" ht="13.5">
      <c r="A14" s="54" t="s">
        <v>40</v>
      </c>
      <c r="B14" s="54" t="s">
        <v>55</v>
      </c>
      <c r="C14" s="55" t="s">
        <v>56</v>
      </c>
      <c r="D14" s="31">
        <f t="shared" si="0"/>
        <v>37890</v>
      </c>
      <c r="E14" s="32">
        <f t="shared" si="1"/>
        <v>16060</v>
      </c>
      <c r="F14" s="33">
        <f t="shared" si="2"/>
        <v>42.38585378727897</v>
      </c>
      <c r="G14" s="31">
        <v>14018</v>
      </c>
      <c r="H14" s="31">
        <v>2042</v>
      </c>
      <c r="I14" s="32">
        <f t="shared" si="3"/>
        <v>21830</v>
      </c>
      <c r="J14" s="33">
        <f t="shared" si="4"/>
        <v>57.61414621272103</v>
      </c>
      <c r="K14" s="31">
        <v>11304</v>
      </c>
      <c r="L14" s="33">
        <f t="shared" si="5"/>
        <v>29.833729216152015</v>
      </c>
      <c r="M14" s="31">
        <v>0</v>
      </c>
      <c r="N14" s="33">
        <f t="shared" si="6"/>
        <v>0</v>
      </c>
      <c r="O14" s="31">
        <v>10526</v>
      </c>
      <c r="P14" s="31">
        <v>7705</v>
      </c>
      <c r="Q14" s="33">
        <f t="shared" si="7"/>
        <v>27.780416996569013</v>
      </c>
      <c r="R14" s="31" t="s">
        <v>153</v>
      </c>
      <c r="S14" s="31"/>
      <c r="T14" s="31"/>
      <c r="U14" s="31"/>
    </row>
    <row r="15" spans="1:21" ht="13.5">
      <c r="A15" s="54" t="s">
        <v>40</v>
      </c>
      <c r="B15" s="54" t="s">
        <v>57</v>
      </c>
      <c r="C15" s="55" t="s">
        <v>58</v>
      </c>
      <c r="D15" s="31">
        <f t="shared" si="0"/>
        <v>37183</v>
      </c>
      <c r="E15" s="32">
        <f t="shared" si="1"/>
        <v>12727</v>
      </c>
      <c r="F15" s="33">
        <f t="shared" si="2"/>
        <v>34.228007422746956</v>
      </c>
      <c r="G15" s="31">
        <v>12727</v>
      </c>
      <c r="H15" s="31">
        <v>0</v>
      </c>
      <c r="I15" s="32">
        <f t="shared" si="3"/>
        <v>24456</v>
      </c>
      <c r="J15" s="33">
        <f t="shared" si="4"/>
        <v>65.77199257725304</v>
      </c>
      <c r="K15" s="31">
        <v>14959</v>
      </c>
      <c r="L15" s="33">
        <f t="shared" si="5"/>
        <v>40.230750611838744</v>
      </c>
      <c r="M15" s="31">
        <v>0</v>
      </c>
      <c r="N15" s="33">
        <f t="shared" si="6"/>
        <v>0</v>
      </c>
      <c r="O15" s="31">
        <v>9497</v>
      </c>
      <c r="P15" s="31">
        <v>7418</v>
      </c>
      <c r="Q15" s="33">
        <f t="shared" si="7"/>
        <v>25.5412419654143</v>
      </c>
      <c r="R15" s="31" t="s">
        <v>153</v>
      </c>
      <c r="S15" s="31"/>
      <c r="T15" s="31"/>
      <c r="U15" s="31"/>
    </row>
    <row r="16" spans="1:21" ht="13.5">
      <c r="A16" s="54" t="s">
        <v>40</v>
      </c>
      <c r="B16" s="54" t="s">
        <v>59</v>
      </c>
      <c r="C16" s="55" t="s">
        <v>60</v>
      </c>
      <c r="D16" s="31">
        <f t="shared" si="0"/>
        <v>42295</v>
      </c>
      <c r="E16" s="32">
        <f t="shared" si="1"/>
        <v>7123</v>
      </c>
      <c r="F16" s="33">
        <f t="shared" si="2"/>
        <v>16.84123418843835</v>
      </c>
      <c r="G16" s="31">
        <v>6784</v>
      </c>
      <c r="H16" s="31">
        <v>339</v>
      </c>
      <c r="I16" s="32">
        <f t="shared" si="3"/>
        <v>35172</v>
      </c>
      <c r="J16" s="33">
        <f t="shared" si="4"/>
        <v>83.15876581156165</v>
      </c>
      <c r="K16" s="31">
        <v>28123</v>
      </c>
      <c r="L16" s="33">
        <f t="shared" si="5"/>
        <v>66.49249320250621</v>
      </c>
      <c r="M16" s="31">
        <v>0</v>
      </c>
      <c r="N16" s="33">
        <f t="shared" si="6"/>
        <v>0</v>
      </c>
      <c r="O16" s="31">
        <v>7049</v>
      </c>
      <c r="P16" s="31">
        <v>3730</v>
      </c>
      <c r="Q16" s="33">
        <f t="shared" si="7"/>
        <v>16.666272609055444</v>
      </c>
      <c r="R16" s="31" t="s">
        <v>153</v>
      </c>
      <c r="S16" s="31"/>
      <c r="T16" s="31"/>
      <c r="U16" s="31"/>
    </row>
    <row r="17" spans="1:21" ht="13.5">
      <c r="A17" s="54" t="s">
        <v>40</v>
      </c>
      <c r="B17" s="54" t="s">
        <v>27</v>
      </c>
      <c r="C17" s="55" t="s">
        <v>28</v>
      </c>
      <c r="D17" s="31">
        <f t="shared" si="0"/>
        <v>40370</v>
      </c>
      <c r="E17" s="32">
        <f t="shared" si="1"/>
        <v>16890</v>
      </c>
      <c r="F17" s="33">
        <f t="shared" si="2"/>
        <v>41.837998513747834</v>
      </c>
      <c r="G17" s="31">
        <v>16836</v>
      </c>
      <c r="H17" s="31">
        <v>54</v>
      </c>
      <c r="I17" s="32">
        <f t="shared" si="3"/>
        <v>23480</v>
      </c>
      <c r="J17" s="33">
        <f t="shared" si="4"/>
        <v>58.162001486252166</v>
      </c>
      <c r="K17" s="31">
        <v>1683</v>
      </c>
      <c r="L17" s="33">
        <f t="shared" si="5"/>
        <v>4.168937329700272</v>
      </c>
      <c r="M17" s="31">
        <v>0</v>
      </c>
      <c r="N17" s="33">
        <f t="shared" si="6"/>
        <v>0</v>
      </c>
      <c r="O17" s="31">
        <v>21797</v>
      </c>
      <c r="P17" s="31">
        <v>16967</v>
      </c>
      <c r="Q17" s="33">
        <f t="shared" si="7"/>
        <v>53.993064156551895</v>
      </c>
      <c r="R17" s="31" t="s">
        <v>153</v>
      </c>
      <c r="S17" s="31"/>
      <c r="T17" s="31"/>
      <c r="U17" s="31"/>
    </row>
    <row r="18" spans="1:21" ht="13.5">
      <c r="A18" s="54" t="s">
        <v>40</v>
      </c>
      <c r="B18" s="54" t="s">
        <v>29</v>
      </c>
      <c r="C18" s="55" t="s">
        <v>30</v>
      </c>
      <c r="D18" s="31">
        <f t="shared" si="0"/>
        <v>45482</v>
      </c>
      <c r="E18" s="32">
        <f t="shared" si="1"/>
        <v>13880</v>
      </c>
      <c r="F18" s="33">
        <f t="shared" si="2"/>
        <v>30.51756738929686</v>
      </c>
      <c r="G18" s="31">
        <v>13880</v>
      </c>
      <c r="H18" s="31">
        <v>0</v>
      </c>
      <c r="I18" s="32">
        <f t="shared" si="3"/>
        <v>31602</v>
      </c>
      <c r="J18" s="33">
        <f t="shared" si="4"/>
        <v>69.48243261070314</v>
      </c>
      <c r="K18" s="31">
        <v>9736</v>
      </c>
      <c r="L18" s="33">
        <f t="shared" si="5"/>
        <v>21.406270612550017</v>
      </c>
      <c r="M18" s="31">
        <v>0</v>
      </c>
      <c r="N18" s="33">
        <f t="shared" si="6"/>
        <v>0</v>
      </c>
      <c r="O18" s="31">
        <v>21866</v>
      </c>
      <c r="P18" s="31">
        <v>20361</v>
      </c>
      <c r="Q18" s="33">
        <f t="shared" si="7"/>
        <v>48.07616199815312</v>
      </c>
      <c r="R18" s="31" t="s">
        <v>153</v>
      </c>
      <c r="S18" s="31"/>
      <c r="T18" s="31"/>
      <c r="U18" s="31"/>
    </row>
    <row r="19" spans="1:21" ht="13.5">
      <c r="A19" s="54" t="s">
        <v>40</v>
      </c>
      <c r="B19" s="54" t="s">
        <v>31</v>
      </c>
      <c r="C19" s="55" t="s">
        <v>32</v>
      </c>
      <c r="D19" s="31">
        <f t="shared" si="0"/>
        <v>54515</v>
      </c>
      <c r="E19" s="32">
        <f t="shared" si="1"/>
        <v>27978</v>
      </c>
      <c r="F19" s="33">
        <f t="shared" si="2"/>
        <v>51.32165459047968</v>
      </c>
      <c r="G19" s="31">
        <v>25635</v>
      </c>
      <c r="H19" s="31">
        <v>2343</v>
      </c>
      <c r="I19" s="32">
        <f t="shared" si="3"/>
        <v>26537</v>
      </c>
      <c r="J19" s="33">
        <f t="shared" si="4"/>
        <v>48.67834540952031</v>
      </c>
      <c r="K19" s="31">
        <v>4572</v>
      </c>
      <c r="L19" s="33">
        <f t="shared" si="5"/>
        <v>8.386682564431808</v>
      </c>
      <c r="M19" s="31">
        <v>0</v>
      </c>
      <c r="N19" s="33">
        <f t="shared" si="6"/>
        <v>0</v>
      </c>
      <c r="O19" s="31">
        <v>21965</v>
      </c>
      <c r="P19" s="31">
        <v>15870</v>
      </c>
      <c r="Q19" s="33">
        <f t="shared" si="7"/>
        <v>40.2916628450885</v>
      </c>
      <c r="R19" s="31" t="s">
        <v>153</v>
      </c>
      <c r="S19" s="31"/>
      <c r="T19" s="31"/>
      <c r="U19" s="31"/>
    </row>
    <row r="20" spans="1:21" ht="13.5">
      <c r="A20" s="54" t="s">
        <v>40</v>
      </c>
      <c r="B20" s="54" t="s">
        <v>33</v>
      </c>
      <c r="C20" s="55" t="s">
        <v>34</v>
      </c>
      <c r="D20" s="31">
        <f t="shared" si="0"/>
        <v>34311</v>
      </c>
      <c r="E20" s="32">
        <f t="shared" si="1"/>
        <v>11064</v>
      </c>
      <c r="F20" s="33">
        <f t="shared" si="2"/>
        <v>32.246218413919735</v>
      </c>
      <c r="G20" s="31">
        <v>10920</v>
      </c>
      <c r="H20" s="31">
        <v>144</v>
      </c>
      <c r="I20" s="32">
        <f t="shared" si="3"/>
        <v>23247</v>
      </c>
      <c r="J20" s="33">
        <f t="shared" si="4"/>
        <v>67.75378158608027</v>
      </c>
      <c r="K20" s="31">
        <v>14580</v>
      </c>
      <c r="L20" s="33">
        <f t="shared" si="5"/>
        <v>42.49366092506776</v>
      </c>
      <c r="M20" s="31">
        <v>0</v>
      </c>
      <c r="N20" s="33">
        <f t="shared" si="6"/>
        <v>0</v>
      </c>
      <c r="O20" s="31">
        <v>8667</v>
      </c>
      <c r="P20" s="31">
        <v>6688</v>
      </c>
      <c r="Q20" s="33">
        <f t="shared" si="7"/>
        <v>25.260120661012504</v>
      </c>
      <c r="R20" s="31" t="s">
        <v>153</v>
      </c>
      <c r="S20" s="31"/>
      <c r="T20" s="31"/>
      <c r="U20" s="31"/>
    </row>
    <row r="21" spans="1:21" ht="13.5">
      <c r="A21" s="54" t="s">
        <v>40</v>
      </c>
      <c r="B21" s="54" t="s">
        <v>61</v>
      </c>
      <c r="C21" s="55" t="s">
        <v>62</v>
      </c>
      <c r="D21" s="31">
        <f t="shared" si="0"/>
        <v>6922</v>
      </c>
      <c r="E21" s="32">
        <f t="shared" si="1"/>
        <v>2004</v>
      </c>
      <c r="F21" s="33">
        <f t="shared" si="2"/>
        <v>28.951170182028314</v>
      </c>
      <c r="G21" s="31">
        <v>1923</v>
      </c>
      <c r="H21" s="31">
        <v>81</v>
      </c>
      <c r="I21" s="32">
        <f t="shared" si="3"/>
        <v>4918</v>
      </c>
      <c r="J21" s="33">
        <f t="shared" si="4"/>
        <v>71.04882981797168</v>
      </c>
      <c r="K21" s="31">
        <v>2351</v>
      </c>
      <c r="L21" s="33">
        <f t="shared" si="5"/>
        <v>33.96417220456516</v>
      </c>
      <c r="M21" s="31">
        <v>0</v>
      </c>
      <c r="N21" s="33">
        <f t="shared" si="6"/>
        <v>0</v>
      </c>
      <c r="O21" s="31">
        <v>2567</v>
      </c>
      <c r="P21" s="31">
        <v>2041</v>
      </c>
      <c r="Q21" s="33">
        <f t="shared" si="7"/>
        <v>37.08465761340653</v>
      </c>
      <c r="R21" s="31" t="s">
        <v>153</v>
      </c>
      <c r="S21" s="31"/>
      <c r="T21" s="31"/>
      <c r="U21" s="31"/>
    </row>
    <row r="22" spans="1:21" ht="13.5">
      <c r="A22" s="54" t="s">
        <v>40</v>
      </c>
      <c r="B22" s="54" t="s">
        <v>63</v>
      </c>
      <c r="C22" s="55" t="s">
        <v>64</v>
      </c>
      <c r="D22" s="31">
        <f t="shared" si="0"/>
        <v>14944</v>
      </c>
      <c r="E22" s="32">
        <f t="shared" si="1"/>
        <v>1554</v>
      </c>
      <c r="F22" s="33">
        <f t="shared" si="2"/>
        <v>10.39882226980728</v>
      </c>
      <c r="G22" s="31">
        <v>1516</v>
      </c>
      <c r="H22" s="31">
        <v>38</v>
      </c>
      <c r="I22" s="32">
        <f t="shared" si="3"/>
        <v>13390</v>
      </c>
      <c r="J22" s="33">
        <f t="shared" si="4"/>
        <v>89.60117773019272</v>
      </c>
      <c r="K22" s="31">
        <v>9062</v>
      </c>
      <c r="L22" s="33">
        <f t="shared" si="5"/>
        <v>60.639721627408996</v>
      </c>
      <c r="M22" s="31">
        <v>0</v>
      </c>
      <c r="N22" s="33">
        <f t="shared" si="6"/>
        <v>0</v>
      </c>
      <c r="O22" s="31">
        <v>4328</v>
      </c>
      <c r="P22" s="31">
        <v>3374</v>
      </c>
      <c r="Q22" s="33">
        <f t="shared" si="7"/>
        <v>28.96145610278373</v>
      </c>
      <c r="R22" s="31" t="s">
        <v>153</v>
      </c>
      <c r="S22" s="31"/>
      <c r="T22" s="31"/>
      <c r="U22" s="31"/>
    </row>
    <row r="23" spans="1:21" ht="13.5">
      <c r="A23" s="54" t="s">
        <v>40</v>
      </c>
      <c r="B23" s="54" t="s">
        <v>65</v>
      </c>
      <c r="C23" s="55" t="s">
        <v>66</v>
      </c>
      <c r="D23" s="31">
        <f t="shared" si="0"/>
        <v>4144</v>
      </c>
      <c r="E23" s="32">
        <f t="shared" si="1"/>
        <v>120</v>
      </c>
      <c r="F23" s="33">
        <f t="shared" si="2"/>
        <v>2.8957528957528957</v>
      </c>
      <c r="G23" s="31">
        <v>100</v>
      </c>
      <c r="H23" s="31">
        <v>20</v>
      </c>
      <c r="I23" s="32">
        <f t="shared" si="3"/>
        <v>4024</v>
      </c>
      <c r="J23" s="33">
        <f t="shared" si="4"/>
        <v>97.1042471042471</v>
      </c>
      <c r="K23" s="31">
        <v>3065</v>
      </c>
      <c r="L23" s="33">
        <f t="shared" si="5"/>
        <v>73.96235521235522</v>
      </c>
      <c r="M23" s="31">
        <v>0</v>
      </c>
      <c r="N23" s="33">
        <f t="shared" si="6"/>
        <v>0</v>
      </c>
      <c r="O23" s="31">
        <v>959</v>
      </c>
      <c r="P23" s="31">
        <v>943</v>
      </c>
      <c r="Q23" s="33">
        <f t="shared" si="7"/>
        <v>23.14189189189189</v>
      </c>
      <c r="R23" s="31" t="s">
        <v>153</v>
      </c>
      <c r="S23" s="31"/>
      <c r="T23" s="31"/>
      <c r="U23" s="31"/>
    </row>
    <row r="24" spans="1:21" ht="13.5">
      <c r="A24" s="54" t="s">
        <v>40</v>
      </c>
      <c r="B24" s="54" t="s">
        <v>67</v>
      </c>
      <c r="C24" s="55" t="s">
        <v>68</v>
      </c>
      <c r="D24" s="31">
        <f t="shared" si="0"/>
        <v>12621</v>
      </c>
      <c r="E24" s="32">
        <f t="shared" si="1"/>
        <v>96</v>
      </c>
      <c r="F24" s="33">
        <f t="shared" si="2"/>
        <v>0.7606370335155692</v>
      </c>
      <c r="G24" s="31">
        <v>96</v>
      </c>
      <c r="H24" s="31">
        <v>0</v>
      </c>
      <c r="I24" s="32">
        <f t="shared" si="3"/>
        <v>12525</v>
      </c>
      <c r="J24" s="33">
        <f t="shared" si="4"/>
        <v>99.23936296648444</v>
      </c>
      <c r="K24" s="31">
        <v>12379</v>
      </c>
      <c r="L24" s="33">
        <f t="shared" si="5"/>
        <v>98.08256081134617</v>
      </c>
      <c r="M24" s="31">
        <v>0</v>
      </c>
      <c r="N24" s="33">
        <f t="shared" si="6"/>
        <v>0</v>
      </c>
      <c r="O24" s="31">
        <v>146</v>
      </c>
      <c r="P24" s="31">
        <v>122</v>
      </c>
      <c r="Q24" s="33">
        <f t="shared" si="7"/>
        <v>1.1568021551382617</v>
      </c>
      <c r="R24" s="31" t="s">
        <v>153</v>
      </c>
      <c r="S24" s="31"/>
      <c r="T24" s="31"/>
      <c r="U24" s="31"/>
    </row>
    <row r="25" spans="1:21" ht="13.5">
      <c r="A25" s="54" t="s">
        <v>40</v>
      </c>
      <c r="B25" s="54" t="s">
        <v>69</v>
      </c>
      <c r="C25" s="55" t="s">
        <v>70</v>
      </c>
      <c r="D25" s="31">
        <f t="shared" si="0"/>
        <v>11994</v>
      </c>
      <c r="E25" s="32">
        <f t="shared" si="1"/>
        <v>479</v>
      </c>
      <c r="F25" s="33">
        <f t="shared" si="2"/>
        <v>3.9936634984158745</v>
      </c>
      <c r="G25" s="31">
        <v>479</v>
      </c>
      <c r="H25" s="31">
        <v>0</v>
      </c>
      <c r="I25" s="32">
        <f t="shared" si="3"/>
        <v>11515</v>
      </c>
      <c r="J25" s="33">
        <f t="shared" si="4"/>
        <v>96.00633650158412</v>
      </c>
      <c r="K25" s="31">
        <v>10770</v>
      </c>
      <c r="L25" s="33">
        <f t="shared" si="5"/>
        <v>89.79489744872437</v>
      </c>
      <c r="M25" s="31">
        <v>0</v>
      </c>
      <c r="N25" s="33">
        <f t="shared" si="6"/>
        <v>0</v>
      </c>
      <c r="O25" s="31">
        <v>745</v>
      </c>
      <c r="P25" s="31">
        <v>59</v>
      </c>
      <c r="Q25" s="33">
        <f t="shared" si="7"/>
        <v>6.211439052859763</v>
      </c>
      <c r="R25" s="31" t="s">
        <v>153</v>
      </c>
      <c r="S25" s="31"/>
      <c r="T25" s="31"/>
      <c r="U25" s="31"/>
    </row>
    <row r="26" spans="1:21" ht="13.5">
      <c r="A26" s="54" t="s">
        <v>40</v>
      </c>
      <c r="B26" s="54" t="s">
        <v>71</v>
      </c>
      <c r="C26" s="55" t="s">
        <v>72</v>
      </c>
      <c r="D26" s="31">
        <f t="shared" si="0"/>
        <v>7569</v>
      </c>
      <c r="E26" s="32">
        <f t="shared" si="1"/>
        <v>2590</v>
      </c>
      <c r="F26" s="33">
        <f t="shared" si="2"/>
        <v>34.21852292244682</v>
      </c>
      <c r="G26" s="31">
        <v>2530</v>
      </c>
      <c r="H26" s="31">
        <v>60</v>
      </c>
      <c r="I26" s="32">
        <f t="shared" si="3"/>
        <v>4979</v>
      </c>
      <c r="J26" s="33">
        <f t="shared" si="4"/>
        <v>65.78147707755318</v>
      </c>
      <c r="K26" s="31">
        <v>288</v>
      </c>
      <c r="L26" s="33">
        <f t="shared" si="5"/>
        <v>3.804994054696789</v>
      </c>
      <c r="M26" s="31">
        <v>0</v>
      </c>
      <c r="N26" s="33">
        <f t="shared" si="6"/>
        <v>0</v>
      </c>
      <c r="O26" s="31">
        <v>4691</v>
      </c>
      <c r="P26" s="31">
        <v>1809</v>
      </c>
      <c r="Q26" s="33">
        <f t="shared" si="7"/>
        <v>61.976483022856385</v>
      </c>
      <c r="R26" s="31" t="s">
        <v>153</v>
      </c>
      <c r="S26" s="31"/>
      <c r="T26" s="31"/>
      <c r="U26" s="31"/>
    </row>
    <row r="27" spans="1:21" ht="13.5">
      <c r="A27" s="54" t="s">
        <v>40</v>
      </c>
      <c r="B27" s="54" t="s">
        <v>73</v>
      </c>
      <c r="C27" s="55" t="s">
        <v>74</v>
      </c>
      <c r="D27" s="31">
        <f t="shared" si="0"/>
        <v>12542</v>
      </c>
      <c r="E27" s="32">
        <f t="shared" si="1"/>
        <v>6837</v>
      </c>
      <c r="F27" s="33">
        <f t="shared" si="2"/>
        <v>54.5128368681231</v>
      </c>
      <c r="G27" s="31">
        <v>6811</v>
      </c>
      <c r="H27" s="31">
        <v>26</v>
      </c>
      <c r="I27" s="32">
        <f t="shared" si="3"/>
        <v>5705</v>
      </c>
      <c r="J27" s="33">
        <f t="shared" si="4"/>
        <v>45.4871631318769</v>
      </c>
      <c r="K27" s="31">
        <v>2092</v>
      </c>
      <c r="L27" s="33">
        <f t="shared" si="5"/>
        <v>16.67995535002392</v>
      </c>
      <c r="M27" s="31">
        <v>0</v>
      </c>
      <c r="N27" s="33">
        <f t="shared" si="6"/>
        <v>0</v>
      </c>
      <c r="O27" s="31">
        <v>3613</v>
      </c>
      <c r="P27" s="31">
        <v>2034</v>
      </c>
      <c r="Q27" s="33">
        <f t="shared" si="7"/>
        <v>28.807207781852973</v>
      </c>
      <c r="R27" s="31" t="s">
        <v>153</v>
      </c>
      <c r="S27" s="31"/>
      <c r="T27" s="31"/>
      <c r="U27" s="31"/>
    </row>
    <row r="28" spans="1:21" ht="13.5">
      <c r="A28" s="54" t="s">
        <v>40</v>
      </c>
      <c r="B28" s="54" t="s">
        <v>75</v>
      </c>
      <c r="C28" s="55" t="s">
        <v>76</v>
      </c>
      <c r="D28" s="31">
        <f t="shared" si="0"/>
        <v>19201</v>
      </c>
      <c r="E28" s="32">
        <f t="shared" si="1"/>
        <v>8992</v>
      </c>
      <c r="F28" s="33">
        <f t="shared" si="2"/>
        <v>46.830894224259154</v>
      </c>
      <c r="G28" s="31">
        <v>8517</v>
      </c>
      <c r="H28" s="31">
        <v>475</v>
      </c>
      <c r="I28" s="32">
        <f t="shared" si="3"/>
        <v>10209</v>
      </c>
      <c r="J28" s="33">
        <f t="shared" si="4"/>
        <v>53.169105775740846</v>
      </c>
      <c r="K28" s="31">
        <v>4793</v>
      </c>
      <c r="L28" s="33">
        <f t="shared" si="5"/>
        <v>24.962241549919277</v>
      </c>
      <c r="M28" s="31">
        <v>883</v>
      </c>
      <c r="N28" s="33">
        <f t="shared" si="6"/>
        <v>4.5987188167282955</v>
      </c>
      <c r="O28" s="31">
        <v>4533</v>
      </c>
      <c r="P28" s="31">
        <v>2462</v>
      </c>
      <c r="Q28" s="33">
        <f t="shared" si="7"/>
        <v>23.608145409093275</v>
      </c>
      <c r="R28" s="31" t="s">
        <v>153</v>
      </c>
      <c r="S28" s="31"/>
      <c r="T28" s="31"/>
      <c r="U28" s="31"/>
    </row>
    <row r="29" spans="1:21" ht="13.5">
      <c r="A29" s="54" t="s">
        <v>40</v>
      </c>
      <c r="B29" s="54" t="s">
        <v>77</v>
      </c>
      <c r="C29" s="55" t="s">
        <v>78</v>
      </c>
      <c r="D29" s="31">
        <f t="shared" si="0"/>
        <v>6762</v>
      </c>
      <c r="E29" s="32">
        <f t="shared" si="1"/>
        <v>3162</v>
      </c>
      <c r="F29" s="33">
        <f t="shared" si="2"/>
        <v>46.76131322094055</v>
      </c>
      <c r="G29" s="31">
        <v>3162</v>
      </c>
      <c r="H29" s="31">
        <v>0</v>
      </c>
      <c r="I29" s="32">
        <f t="shared" si="3"/>
        <v>3600</v>
      </c>
      <c r="J29" s="33">
        <f t="shared" si="4"/>
        <v>53.23868677905945</v>
      </c>
      <c r="K29" s="31">
        <v>3425</v>
      </c>
      <c r="L29" s="33">
        <f t="shared" si="5"/>
        <v>50.65069506063294</v>
      </c>
      <c r="M29" s="31">
        <v>0</v>
      </c>
      <c r="N29" s="33">
        <f t="shared" si="6"/>
        <v>0</v>
      </c>
      <c r="O29" s="31">
        <v>175</v>
      </c>
      <c r="P29" s="31">
        <v>131</v>
      </c>
      <c r="Q29" s="33">
        <f t="shared" si="7"/>
        <v>2.587991718426501</v>
      </c>
      <c r="R29" s="31" t="s">
        <v>153</v>
      </c>
      <c r="S29" s="31"/>
      <c r="T29" s="31"/>
      <c r="U29" s="31"/>
    </row>
    <row r="30" spans="1:21" ht="13.5">
      <c r="A30" s="54" t="s">
        <v>40</v>
      </c>
      <c r="B30" s="54" t="s">
        <v>79</v>
      </c>
      <c r="C30" s="55" t="s">
        <v>80</v>
      </c>
      <c r="D30" s="31">
        <f t="shared" si="0"/>
        <v>11100</v>
      </c>
      <c r="E30" s="32">
        <f t="shared" si="1"/>
        <v>5981</v>
      </c>
      <c r="F30" s="33">
        <f t="shared" si="2"/>
        <v>53.88288288288289</v>
      </c>
      <c r="G30" s="31">
        <v>5967</v>
      </c>
      <c r="H30" s="31">
        <v>14</v>
      </c>
      <c r="I30" s="32">
        <f t="shared" si="3"/>
        <v>5119</v>
      </c>
      <c r="J30" s="33">
        <f t="shared" si="4"/>
        <v>46.11711711711712</v>
      </c>
      <c r="K30" s="31">
        <v>1720</v>
      </c>
      <c r="L30" s="33">
        <f t="shared" si="5"/>
        <v>15.495495495495495</v>
      </c>
      <c r="M30" s="31">
        <v>0</v>
      </c>
      <c r="N30" s="33">
        <f t="shared" si="6"/>
        <v>0</v>
      </c>
      <c r="O30" s="31">
        <v>3399</v>
      </c>
      <c r="P30" s="31">
        <v>2610</v>
      </c>
      <c r="Q30" s="33">
        <f t="shared" si="7"/>
        <v>30.62162162162162</v>
      </c>
      <c r="R30" s="31" t="s">
        <v>153</v>
      </c>
      <c r="S30" s="31"/>
      <c r="T30" s="31"/>
      <c r="U30" s="31"/>
    </row>
    <row r="31" spans="1:21" ht="13.5">
      <c r="A31" s="54" t="s">
        <v>40</v>
      </c>
      <c r="B31" s="54" t="s">
        <v>81</v>
      </c>
      <c r="C31" s="55" t="s">
        <v>82</v>
      </c>
      <c r="D31" s="31">
        <f t="shared" si="0"/>
        <v>16380</v>
      </c>
      <c r="E31" s="32">
        <f t="shared" si="1"/>
        <v>6795</v>
      </c>
      <c r="F31" s="33">
        <f t="shared" si="2"/>
        <v>41.48351648351649</v>
      </c>
      <c r="G31" s="31">
        <v>6795</v>
      </c>
      <c r="H31" s="31">
        <v>0</v>
      </c>
      <c r="I31" s="32">
        <f t="shared" si="3"/>
        <v>9585</v>
      </c>
      <c r="J31" s="33">
        <f t="shared" si="4"/>
        <v>58.51648351648352</v>
      </c>
      <c r="K31" s="31">
        <v>4194</v>
      </c>
      <c r="L31" s="33">
        <f t="shared" si="5"/>
        <v>25.604395604395602</v>
      </c>
      <c r="M31" s="31">
        <v>0</v>
      </c>
      <c r="N31" s="33">
        <f t="shared" si="6"/>
        <v>0</v>
      </c>
      <c r="O31" s="31">
        <v>5391</v>
      </c>
      <c r="P31" s="31">
        <v>4896</v>
      </c>
      <c r="Q31" s="33">
        <f t="shared" si="7"/>
        <v>32.91208791208791</v>
      </c>
      <c r="R31" s="31" t="s">
        <v>153</v>
      </c>
      <c r="S31" s="31"/>
      <c r="T31" s="31"/>
      <c r="U31" s="31"/>
    </row>
    <row r="32" spans="1:21" ht="13.5">
      <c r="A32" s="54" t="s">
        <v>40</v>
      </c>
      <c r="B32" s="54" t="s">
        <v>83</v>
      </c>
      <c r="C32" s="55" t="s">
        <v>84</v>
      </c>
      <c r="D32" s="31">
        <f t="shared" si="0"/>
        <v>23379</v>
      </c>
      <c r="E32" s="32">
        <f t="shared" si="1"/>
        <v>4975</v>
      </c>
      <c r="F32" s="33">
        <f t="shared" si="2"/>
        <v>21.279781000042775</v>
      </c>
      <c r="G32" s="31">
        <v>4975</v>
      </c>
      <c r="H32" s="31">
        <v>0</v>
      </c>
      <c r="I32" s="32">
        <f t="shared" si="3"/>
        <v>18404</v>
      </c>
      <c r="J32" s="33">
        <f t="shared" si="4"/>
        <v>78.72021899995723</v>
      </c>
      <c r="K32" s="31">
        <v>2636</v>
      </c>
      <c r="L32" s="33">
        <f t="shared" si="5"/>
        <v>11.275075922836734</v>
      </c>
      <c r="M32" s="31">
        <v>0</v>
      </c>
      <c r="N32" s="33">
        <f t="shared" si="6"/>
        <v>0</v>
      </c>
      <c r="O32" s="31">
        <v>15768</v>
      </c>
      <c r="P32" s="31">
        <v>10827</v>
      </c>
      <c r="Q32" s="33">
        <f t="shared" si="7"/>
        <v>67.44514307712049</v>
      </c>
      <c r="R32" s="31" t="s">
        <v>153</v>
      </c>
      <c r="S32" s="31"/>
      <c r="T32" s="31"/>
      <c r="U32" s="31"/>
    </row>
    <row r="33" spans="1:21" ht="13.5">
      <c r="A33" s="54" t="s">
        <v>40</v>
      </c>
      <c r="B33" s="54" t="s">
        <v>85</v>
      </c>
      <c r="C33" s="55" t="s">
        <v>86</v>
      </c>
      <c r="D33" s="31">
        <f t="shared" si="0"/>
        <v>1128</v>
      </c>
      <c r="E33" s="32">
        <f t="shared" si="1"/>
        <v>906</v>
      </c>
      <c r="F33" s="33">
        <f t="shared" si="2"/>
        <v>80.31914893617021</v>
      </c>
      <c r="G33" s="31">
        <v>645</v>
      </c>
      <c r="H33" s="31">
        <v>261</v>
      </c>
      <c r="I33" s="32">
        <f t="shared" si="3"/>
        <v>222</v>
      </c>
      <c r="J33" s="33">
        <f t="shared" si="4"/>
        <v>19.680851063829788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222</v>
      </c>
      <c r="P33" s="31">
        <v>176</v>
      </c>
      <c r="Q33" s="33">
        <f t="shared" si="7"/>
        <v>19.680851063829788</v>
      </c>
      <c r="R33" s="31" t="s">
        <v>153</v>
      </c>
      <c r="S33" s="31"/>
      <c r="T33" s="31"/>
      <c r="U33" s="31"/>
    </row>
    <row r="34" spans="1:21" ht="13.5">
      <c r="A34" s="54" t="s">
        <v>40</v>
      </c>
      <c r="B34" s="54" t="s">
        <v>87</v>
      </c>
      <c r="C34" s="55" t="s">
        <v>88</v>
      </c>
      <c r="D34" s="31">
        <f t="shared" si="0"/>
        <v>15052</v>
      </c>
      <c r="E34" s="32">
        <f t="shared" si="1"/>
        <v>7289</v>
      </c>
      <c r="F34" s="33">
        <f t="shared" si="2"/>
        <v>48.42545841084242</v>
      </c>
      <c r="G34" s="31">
        <v>5295</v>
      </c>
      <c r="H34" s="31">
        <v>1994</v>
      </c>
      <c r="I34" s="32">
        <f t="shared" si="3"/>
        <v>7763</v>
      </c>
      <c r="J34" s="33">
        <f t="shared" si="4"/>
        <v>51.57454158915758</v>
      </c>
      <c r="K34" s="31">
        <v>678</v>
      </c>
      <c r="L34" s="33">
        <f t="shared" si="5"/>
        <v>4.504384799362211</v>
      </c>
      <c r="M34" s="31">
        <v>0</v>
      </c>
      <c r="N34" s="33">
        <f t="shared" si="6"/>
        <v>0</v>
      </c>
      <c r="O34" s="31">
        <v>7085</v>
      </c>
      <c r="P34" s="31">
        <v>5303</v>
      </c>
      <c r="Q34" s="33">
        <f t="shared" si="7"/>
        <v>47.07015678979538</v>
      </c>
      <c r="R34" s="31" t="s">
        <v>153</v>
      </c>
      <c r="S34" s="31"/>
      <c r="T34" s="31"/>
      <c r="U34" s="31"/>
    </row>
    <row r="35" spans="1:21" ht="13.5">
      <c r="A35" s="54" t="s">
        <v>40</v>
      </c>
      <c r="B35" s="54" t="s">
        <v>89</v>
      </c>
      <c r="C35" s="55" t="s">
        <v>90</v>
      </c>
      <c r="D35" s="31">
        <f t="shared" si="0"/>
        <v>11576</v>
      </c>
      <c r="E35" s="32">
        <f t="shared" si="1"/>
        <v>2876</v>
      </c>
      <c r="F35" s="33">
        <f t="shared" si="2"/>
        <v>24.84450587422253</v>
      </c>
      <c r="G35" s="31">
        <v>2841</v>
      </c>
      <c r="H35" s="31">
        <v>35</v>
      </c>
      <c r="I35" s="32">
        <f t="shared" si="3"/>
        <v>8700</v>
      </c>
      <c r="J35" s="33">
        <f t="shared" si="4"/>
        <v>75.15549412577747</v>
      </c>
      <c r="K35" s="31">
        <v>6861</v>
      </c>
      <c r="L35" s="33">
        <f t="shared" si="5"/>
        <v>59.269177608845894</v>
      </c>
      <c r="M35" s="31">
        <v>0</v>
      </c>
      <c r="N35" s="33">
        <f t="shared" si="6"/>
        <v>0</v>
      </c>
      <c r="O35" s="31">
        <v>1839</v>
      </c>
      <c r="P35" s="31">
        <v>1234</v>
      </c>
      <c r="Q35" s="33">
        <f t="shared" si="7"/>
        <v>15.886316516931581</v>
      </c>
      <c r="R35" s="31" t="s">
        <v>153</v>
      </c>
      <c r="S35" s="31"/>
      <c r="T35" s="31"/>
      <c r="U35" s="31"/>
    </row>
    <row r="36" spans="1:21" ht="13.5">
      <c r="A36" s="54" t="s">
        <v>40</v>
      </c>
      <c r="B36" s="54" t="s">
        <v>91</v>
      </c>
      <c r="C36" s="55" t="s">
        <v>92</v>
      </c>
      <c r="D36" s="31">
        <f t="shared" si="0"/>
        <v>6754</v>
      </c>
      <c r="E36" s="32">
        <f t="shared" si="1"/>
        <v>3549</v>
      </c>
      <c r="F36" s="33">
        <f t="shared" si="2"/>
        <v>52.54663902872372</v>
      </c>
      <c r="G36" s="31">
        <v>3422</v>
      </c>
      <c r="H36" s="31">
        <v>127</v>
      </c>
      <c r="I36" s="32">
        <f t="shared" si="3"/>
        <v>3205</v>
      </c>
      <c r="J36" s="33">
        <f t="shared" si="4"/>
        <v>47.45336097127628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3205</v>
      </c>
      <c r="P36" s="31">
        <v>2465</v>
      </c>
      <c r="Q36" s="33">
        <f t="shared" si="7"/>
        <v>47.45336097127628</v>
      </c>
      <c r="R36" s="31" t="s">
        <v>153</v>
      </c>
      <c r="S36" s="31"/>
      <c r="T36" s="31"/>
      <c r="U36" s="31"/>
    </row>
    <row r="37" spans="1:21" ht="13.5">
      <c r="A37" s="54" t="s">
        <v>40</v>
      </c>
      <c r="B37" s="54" t="s">
        <v>93</v>
      </c>
      <c r="C37" s="55" t="s">
        <v>94</v>
      </c>
      <c r="D37" s="31">
        <f t="shared" si="0"/>
        <v>1737</v>
      </c>
      <c r="E37" s="32">
        <f t="shared" si="1"/>
        <v>369</v>
      </c>
      <c r="F37" s="33">
        <f t="shared" si="2"/>
        <v>21.243523316062177</v>
      </c>
      <c r="G37" s="31">
        <v>369</v>
      </c>
      <c r="H37" s="31">
        <v>0</v>
      </c>
      <c r="I37" s="32">
        <f t="shared" si="3"/>
        <v>1368</v>
      </c>
      <c r="J37" s="33">
        <f t="shared" si="4"/>
        <v>78.75647668393782</v>
      </c>
      <c r="K37" s="31">
        <v>0</v>
      </c>
      <c r="L37" s="33">
        <f t="shared" si="5"/>
        <v>0</v>
      </c>
      <c r="M37" s="31">
        <v>0</v>
      </c>
      <c r="N37" s="33">
        <f t="shared" si="6"/>
        <v>0</v>
      </c>
      <c r="O37" s="31">
        <v>1368</v>
      </c>
      <c r="P37" s="31">
        <v>1347</v>
      </c>
      <c r="Q37" s="33">
        <f t="shared" si="7"/>
        <v>78.75647668393782</v>
      </c>
      <c r="R37" s="31" t="s">
        <v>153</v>
      </c>
      <c r="S37" s="31"/>
      <c r="T37" s="31"/>
      <c r="U37" s="31"/>
    </row>
    <row r="38" spans="1:21" ht="13.5">
      <c r="A38" s="54" t="s">
        <v>40</v>
      </c>
      <c r="B38" s="54" t="s">
        <v>95</v>
      </c>
      <c r="C38" s="55" t="s">
        <v>96</v>
      </c>
      <c r="D38" s="31">
        <f t="shared" si="0"/>
        <v>6043</v>
      </c>
      <c r="E38" s="32">
        <f t="shared" si="1"/>
        <v>3848</v>
      </c>
      <c r="F38" s="33">
        <f>E38/D38*100</f>
        <v>63.67698163163992</v>
      </c>
      <c r="G38" s="31">
        <v>2928</v>
      </c>
      <c r="H38" s="31">
        <v>920</v>
      </c>
      <c r="I38" s="32">
        <f t="shared" si="3"/>
        <v>2195</v>
      </c>
      <c r="J38" s="33">
        <f>I38/D38*100</f>
        <v>36.32301836836009</v>
      </c>
      <c r="K38" s="31">
        <v>920</v>
      </c>
      <c r="L38" s="33">
        <f>K38/D38*100</f>
        <v>15.224226377627007</v>
      </c>
      <c r="M38" s="31">
        <v>0</v>
      </c>
      <c r="N38" s="33">
        <f>M38/D38*100</f>
        <v>0</v>
      </c>
      <c r="O38" s="31">
        <v>1275</v>
      </c>
      <c r="P38" s="31">
        <v>1084</v>
      </c>
      <c r="Q38" s="33">
        <f>O38/D38*100</f>
        <v>21.09879199073308</v>
      </c>
      <c r="R38" s="31" t="s">
        <v>153</v>
      </c>
      <c r="S38" s="31"/>
      <c r="T38" s="31"/>
      <c r="U38" s="31"/>
    </row>
    <row r="39" spans="1:21" ht="13.5">
      <c r="A39" s="54" t="s">
        <v>40</v>
      </c>
      <c r="B39" s="54" t="s">
        <v>35</v>
      </c>
      <c r="C39" s="55" t="s">
        <v>36</v>
      </c>
      <c r="D39" s="31">
        <f t="shared" si="0"/>
        <v>17648</v>
      </c>
      <c r="E39" s="32">
        <f t="shared" si="1"/>
        <v>7348</v>
      </c>
      <c r="F39" s="33">
        <f>E39/D39*100</f>
        <v>41.63644605621034</v>
      </c>
      <c r="G39" s="31">
        <v>6864</v>
      </c>
      <c r="H39" s="31">
        <v>484</v>
      </c>
      <c r="I39" s="32">
        <f t="shared" si="3"/>
        <v>10300</v>
      </c>
      <c r="J39" s="33">
        <f>I39/D39*100</f>
        <v>58.36355394378967</v>
      </c>
      <c r="K39" s="31">
        <v>979</v>
      </c>
      <c r="L39" s="33">
        <f>K39/D39*100</f>
        <v>5.547370806890299</v>
      </c>
      <c r="M39" s="31">
        <v>0</v>
      </c>
      <c r="N39" s="33">
        <f>M39/D39*100</f>
        <v>0</v>
      </c>
      <c r="O39" s="31">
        <v>9321</v>
      </c>
      <c r="P39" s="31">
        <v>4479</v>
      </c>
      <c r="Q39" s="33">
        <f>O39/D39*100</f>
        <v>52.81618313689936</v>
      </c>
      <c r="R39" s="31" t="s">
        <v>153</v>
      </c>
      <c r="S39" s="31"/>
      <c r="T39" s="31"/>
      <c r="U39" s="31"/>
    </row>
    <row r="40" spans="1:21" ht="13.5">
      <c r="A40" s="54" t="s">
        <v>40</v>
      </c>
      <c r="B40" s="54" t="s">
        <v>37</v>
      </c>
      <c r="C40" s="55" t="s">
        <v>38</v>
      </c>
      <c r="D40" s="31">
        <f t="shared" si="0"/>
        <v>14524</v>
      </c>
      <c r="E40" s="32">
        <f t="shared" si="1"/>
        <v>6526</v>
      </c>
      <c r="F40" s="33">
        <f>E40/D40*100</f>
        <v>44.932525475075735</v>
      </c>
      <c r="G40" s="31">
        <v>5563</v>
      </c>
      <c r="H40" s="31">
        <v>963</v>
      </c>
      <c r="I40" s="32">
        <f t="shared" si="3"/>
        <v>7998</v>
      </c>
      <c r="J40" s="33">
        <f>I40/D40*100</f>
        <v>55.067474524924265</v>
      </c>
      <c r="K40" s="31">
        <v>1312</v>
      </c>
      <c r="L40" s="33">
        <f>K40/D40*100</f>
        <v>9.03332415312586</v>
      </c>
      <c r="M40" s="31">
        <v>0</v>
      </c>
      <c r="N40" s="33">
        <f>M40/D40*100</f>
        <v>0</v>
      </c>
      <c r="O40" s="31">
        <v>6686</v>
      </c>
      <c r="P40" s="31">
        <v>5071</v>
      </c>
      <c r="Q40" s="33">
        <f>O40/D40*100</f>
        <v>46.034150371798404</v>
      </c>
      <c r="R40" s="31" t="s">
        <v>153</v>
      </c>
      <c r="S40" s="31"/>
      <c r="T40" s="31"/>
      <c r="U40" s="31"/>
    </row>
    <row r="41" spans="1:21" ht="13.5">
      <c r="A41" s="84" t="s">
        <v>97</v>
      </c>
      <c r="B41" s="85"/>
      <c r="C41" s="85"/>
      <c r="D41" s="31">
        <f>SUM(D7:D40)</f>
        <v>1961498</v>
      </c>
      <c r="E41" s="31">
        <f>SUM(E7:E40)</f>
        <v>449959</v>
      </c>
      <c r="F41" s="33">
        <f>E41/D41*100</f>
        <v>22.93955945914806</v>
      </c>
      <c r="G41" s="31">
        <f>SUM(G7:G40)</f>
        <v>432618</v>
      </c>
      <c r="H41" s="31">
        <f>SUM(H7:H40)</f>
        <v>17341</v>
      </c>
      <c r="I41" s="31">
        <f>SUM(I7:I40)</f>
        <v>1511539</v>
      </c>
      <c r="J41" s="33">
        <f>I41/D41*100</f>
        <v>77.06044054085194</v>
      </c>
      <c r="K41" s="31">
        <f>SUM(K7:K40)</f>
        <v>809181</v>
      </c>
      <c r="L41" s="33">
        <f>K41/D41*100</f>
        <v>41.25321565456605</v>
      </c>
      <c r="M41" s="31">
        <f>SUM(M7:M40)</f>
        <v>1389</v>
      </c>
      <c r="N41" s="33">
        <f>M41/D41*100</f>
        <v>0.0708132254022181</v>
      </c>
      <c r="O41" s="31">
        <f>SUM(O7:O40)</f>
        <v>700969</v>
      </c>
      <c r="P41" s="31">
        <f>SUM(P7:P40)</f>
        <v>373369</v>
      </c>
      <c r="Q41" s="33">
        <f>O41/D41*100</f>
        <v>35.73641166088367</v>
      </c>
      <c r="R41" s="31">
        <f>COUNTIF(R7:R40,"○")</f>
        <v>31</v>
      </c>
      <c r="S41" s="31">
        <f>COUNTIF(S7:S40,"○")</f>
        <v>3</v>
      </c>
      <c r="T41" s="31">
        <f>COUNTIF(T7:T40,"○")</f>
        <v>0</v>
      </c>
      <c r="U41" s="31">
        <f>COUNTIF(U7:U40,"○")</f>
        <v>0</v>
      </c>
    </row>
  </sheetData>
  <mergeCells count="19">
    <mergeCell ref="A41:C4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98</v>
      </c>
      <c r="B2" s="65" t="s">
        <v>16</v>
      </c>
      <c r="C2" s="68" t="s">
        <v>17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100</v>
      </c>
      <c r="E3" s="59" t="s">
        <v>101</v>
      </c>
      <c r="F3" s="89"/>
      <c r="G3" s="90"/>
      <c r="H3" s="86" t="s">
        <v>102</v>
      </c>
      <c r="I3" s="57"/>
      <c r="J3" s="58"/>
      <c r="K3" s="59" t="s">
        <v>103</v>
      </c>
      <c r="L3" s="57"/>
      <c r="M3" s="58"/>
      <c r="N3" s="26" t="s">
        <v>100</v>
      </c>
      <c r="O3" s="17" t="s">
        <v>104</v>
      </c>
      <c r="P3" s="24"/>
      <c r="Q3" s="24"/>
      <c r="R3" s="24"/>
      <c r="S3" s="24"/>
      <c r="T3" s="25"/>
      <c r="U3" s="17" t="s">
        <v>105</v>
      </c>
      <c r="V3" s="24"/>
      <c r="W3" s="24"/>
      <c r="X3" s="24"/>
      <c r="Y3" s="24"/>
      <c r="Z3" s="25"/>
      <c r="AA3" s="17" t="s">
        <v>106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100</v>
      </c>
      <c r="F4" s="18" t="s">
        <v>19</v>
      </c>
      <c r="G4" s="18" t="s">
        <v>20</v>
      </c>
      <c r="H4" s="26" t="s">
        <v>100</v>
      </c>
      <c r="I4" s="18" t="s">
        <v>19</v>
      </c>
      <c r="J4" s="18" t="s">
        <v>20</v>
      </c>
      <c r="K4" s="26" t="s">
        <v>100</v>
      </c>
      <c r="L4" s="18" t="s">
        <v>19</v>
      </c>
      <c r="M4" s="18" t="s">
        <v>20</v>
      </c>
      <c r="N4" s="27"/>
      <c r="O4" s="26" t="s">
        <v>100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100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100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40</v>
      </c>
      <c r="B7" s="54" t="s">
        <v>41</v>
      </c>
      <c r="C7" s="55" t="s">
        <v>42</v>
      </c>
      <c r="D7" s="31">
        <f aca="true" t="shared" si="0" ref="D7:D40">E7+H7+K7</f>
        <v>224171</v>
      </c>
      <c r="E7" s="31">
        <f aca="true" t="shared" si="1" ref="E7:E40">F7+G7</f>
        <v>7082</v>
      </c>
      <c r="F7" s="31">
        <v>7082</v>
      </c>
      <c r="G7" s="31">
        <v>0</v>
      </c>
      <c r="H7" s="31">
        <f aca="true" t="shared" si="2" ref="H7:H40">I7+J7</f>
        <v>16554</v>
      </c>
      <c r="I7" s="31">
        <v>2971</v>
      </c>
      <c r="J7" s="31">
        <v>13583</v>
      </c>
      <c r="K7" s="31">
        <f aca="true" t="shared" si="3" ref="K7:K40">L7+M7</f>
        <v>200535</v>
      </c>
      <c r="L7" s="31">
        <v>68212</v>
      </c>
      <c r="M7" s="31">
        <v>132323</v>
      </c>
      <c r="N7" s="31">
        <f aca="true" t="shared" si="4" ref="N7:N40">O7+U7+AA7</f>
        <v>224284</v>
      </c>
      <c r="O7" s="31">
        <f aca="true" t="shared" si="5" ref="O7:O40">SUM(P7:T7)</f>
        <v>78265</v>
      </c>
      <c r="P7" s="31">
        <v>61093</v>
      </c>
      <c r="Q7" s="31">
        <v>17036</v>
      </c>
      <c r="R7" s="31">
        <v>105</v>
      </c>
      <c r="S7" s="31">
        <v>31</v>
      </c>
      <c r="T7" s="31">
        <v>0</v>
      </c>
      <c r="U7" s="31">
        <f aca="true" t="shared" si="6" ref="U7:U40">SUM(V7:Z7)</f>
        <v>145906</v>
      </c>
      <c r="V7" s="31">
        <v>112451</v>
      </c>
      <c r="W7" s="31">
        <v>23042</v>
      </c>
      <c r="X7" s="31">
        <v>66</v>
      </c>
      <c r="Y7" s="31">
        <v>35</v>
      </c>
      <c r="Z7" s="31">
        <v>10312</v>
      </c>
      <c r="AA7" s="31">
        <f aca="true" t="shared" si="7" ref="AA7:AA40">AB7+AC7</f>
        <v>113</v>
      </c>
      <c r="AB7" s="31">
        <v>113</v>
      </c>
      <c r="AC7" s="31">
        <v>0</v>
      </c>
    </row>
    <row r="8" spans="1:29" ht="13.5">
      <c r="A8" s="54" t="s">
        <v>40</v>
      </c>
      <c r="B8" s="54" t="s">
        <v>43</v>
      </c>
      <c r="C8" s="55" t="s">
        <v>44</v>
      </c>
      <c r="D8" s="31">
        <f t="shared" si="0"/>
        <v>140601</v>
      </c>
      <c r="E8" s="31">
        <f t="shared" si="1"/>
        <v>9569</v>
      </c>
      <c r="F8" s="31">
        <v>9569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131032</v>
      </c>
      <c r="L8" s="31">
        <v>35094</v>
      </c>
      <c r="M8" s="31">
        <v>95938</v>
      </c>
      <c r="N8" s="31">
        <f t="shared" si="4"/>
        <v>140943</v>
      </c>
      <c r="O8" s="31">
        <f t="shared" si="5"/>
        <v>44663</v>
      </c>
      <c r="P8" s="31">
        <v>35022</v>
      </c>
      <c r="Q8" s="31">
        <v>9569</v>
      </c>
      <c r="R8" s="31">
        <v>72</v>
      </c>
      <c r="S8" s="31">
        <v>0</v>
      </c>
      <c r="T8" s="31">
        <v>0</v>
      </c>
      <c r="U8" s="31">
        <f t="shared" si="6"/>
        <v>95938</v>
      </c>
      <c r="V8" s="31">
        <v>62542</v>
      </c>
      <c r="W8" s="31">
        <v>33279</v>
      </c>
      <c r="X8" s="31">
        <v>117</v>
      </c>
      <c r="Y8" s="31">
        <v>0</v>
      </c>
      <c r="Z8" s="31">
        <v>0</v>
      </c>
      <c r="AA8" s="31">
        <f t="shared" si="7"/>
        <v>342</v>
      </c>
      <c r="AB8" s="31">
        <v>342</v>
      </c>
      <c r="AC8" s="31">
        <v>0</v>
      </c>
    </row>
    <row r="9" spans="1:29" ht="13.5">
      <c r="A9" s="54" t="s">
        <v>40</v>
      </c>
      <c r="B9" s="54" t="s">
        <v>45</v>
      </c>
      <c r="C9" s="55" t="s">
        <v>46</v>
      </c>
      <c r="D9" s="31">
        <f t="shared" si="0"/>
        <v>54490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54490</v>
      </c>
      <c r="L9" s="31">
        <v>32056</v>
      </c>
      <c r="M9" s="31">
        <v>22434</v>
      </c>
      <c r="N9" s="31">
        <f t="shared" si="4"/>
        <v>55008</v>
      </c>
      <c r="O9" s="31">
        <f t="shared" si="5"/>
        <v>32056</v>
      </c>
      <c r="P9" s="31">
        <v>30743</v>
      </c>
      <c r="Q9" s="31">
        <v>0</v>
      </c>
      <c r="R9" s="31">
        <v>1313</v>
      </c>
      <c r="S9" s="31">
        <v>0</v>
      </c>
      <c r="T9" s="31">
        <v>0</v>
      </c>
      <c r="U9" s="31">
        <f t="shared" si="6"/>
        <v>22434</v>
      </c>
      <c r="V9" s="31">
        <v>14373</v>
      </c>
      <c r="W9" s="31">
        <v>7142</v>
      </c>
      <c r="X9" s="31">
        <v>919</v>
      </c>
      <c r="Y9" s="31">
        <v>0</v>
      </c>
      <c r="Z9" s="31">
        <v>0</v>
      </c>
      <c r="AA9" s="31">
        <f t="shared" si="7"/>
        <v>518</v>
      </c>
      <c r="AB9" s="31">
        <v>518</v>
      </c>
      <c r="AC9" s="31">
        <v>0</v>
      </c>
    </row>
    <row r="10" spans="1:29" ht="13.5">
      <c r="A10" s="54" t="s">
        <v>40</v>
      </c>
      <c r="B10" s="54" t="s">
        <v>47</v>
      </c>
      <c r="C10" s="55" t="s">
        <v>48</v>
      </c>
      <c r="D10" s="31">
        <f t="shared" si="0"/>
        <v>18921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18921</v>
      </c>
      <c r="L10" s="31">
        <v>11035</v>
      </c>
      <c r="M10" s="31">
        <v>7886</v>
      </c>
      <c r="N10" s="31">
        <f t="shared" si="4"/>
        <v>19003</v>
      </c>
      <c r="O10" s="31">
        <f t="shared" si="5"/>
        <v>11035</v>
      </c>
      <c r="P10" s="31">
        <v>11035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7886</v>
      </c>
      <c r="V10" s="31">
        <v>7886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82</v>
      </c>
      <c r="AB10" s="31">
        <v>82</v>
      </c>
      <c r="AC10" s="31">
        <v>0</v>
      </c>
    </row>
    <row r="11" spans="1:29" ht="13.5">
      <c r="A11" s="54" t="s">
        <v>40</v>
      </c>
      <c r="B11" s="54" t="s">
        <v>49</v>
      </c>
      <c r="C11" s="55" t="s">
        <v>50</v>
      </c>
      <c r="D11" s="31">
        <f t="shared" si="0"/>
        <v>26915</v>
      </c>
      <c r="E11" s="31">
        <f t="shared" si="1"/>
        <v>2028</v>
      </c>
      <c r="F11" s="31">
        <v>2028</v>
      </c>
      <c r="G11" s="31">
        <v>0</v>
      </c>
      <c r="H11" s="31">
        <f t="shared" si="2"/>
        <v>12047</v>
      </c>
      <c r="I11" s="31">
        <v>12047</v>
      </c>
      <c r="J11" s="31">
        <v>0</v>
      </c>
      <c r="K11" s="31">
        <f t="shared" si="3"/>
        <v>12840</v>
      </c>
      <c r="L11" s="31">
        <v>0</v>
      </c>
      <c r="M11" s="31">
        <v>12840</v>
      </c>
      <c r="N11" s="31">
        <f t="shared" si="4"/>
        <v>28722</v>
      </c>
      <c r="O11" s="31">
        <f t="shared" si="5"/>
        <v>14075</v>
      </c>
      <c r="P11" s="31">
        <v>14043</v>
      </c>
      <c r="Q11" s="31">
        <v>0</v>
      </c>
      <c r="R11" s="31">
        <v>32</v>
      </c>
      <c r="S11" s="31">
        <v>0</v>
      </c>
      <c r="T11" s="31">
        <v>0</v>
      </c>
      <c r="U11" s="31">
        <f t="shared" si="6"/>
        <v>12840</v>
      </c>
      <c r="V11" s="31">
        <v>12810</v>
      </c>
      <c r="W11" s="31">
        <v>0</v>
      </c>
      <c r="X11" s="31">
        <v>30</v>
      </c>
      <c r="Y11" s="31">
        <v>0</v>
      </c>
      <c r="Z11" s="31">
        <v>0</v>
      </c>
      <c r="AA11" s="31">
        <f t="shared" si="7"/>
        <v>1807</v>
      </c>
      <c r="AB11" s="31">
        <v>1807</v>
      </c>
      <c r="AC11" s="31">
        <v>0</v>
      </c>
    </row>
    <row r="12" spans="1:29" ht="13.5">
      <c r="A12" s="54" t="s">
        <v>40</v>
      </c>
      <c r="B12" s="54" t="s">
        <v>51</v>
      </c>
      <c r="C12" s="55" t="s">
        <v>52</v>
      </c>
      <c r="D12" s="31">
        <f t="shared" si="0"/>
        <v>28503</v>
      </c>
      <c r="E12" s="31">
        <f t="shared" si="1"/>
        <v>0</v>
      </c>
      <c r="F12" s="31">
        <v>0</v>
      </c>
      <c r="G12" s="31">
        <v>0</v>
      </c>
      <c r="H12" s="31">
        <f t="shared" si="2"/>
        <v>3350</v>
      </c>
      <c r="I12" s="31">
        <v>1719</v>
      </c>
      <c r="J12" s="31">
        <v>1631</v>
      </c>
      <c r="K12" s="31">
        <f t="shared" si="3"/>
        <v>25153</v>
      </c>
      <c r="L12" s="31">
        <v>12909</v>
      </c>
      <c r="M12" s="31">
        <v>12244</v>
      </c>
      <c r="N12" s="31">
        <f t="shared" si="4"/>
        <v>28816</v>
      </c>
      <c r="O12" s="31">
        <f t="shared" si="5"/>
        <v>14628</v>
      </c>
      <c r="P12" s="31">
        <v>14593</v>
      </c>
      <c r="Q12" s="31">
        <v>0</v>
      </c>
      <c r="R12" s="31">
        <v>35</v>
      </c>
      <c r="S12" s="31">
        <v>0</v>
      </c>
      <c r="T12" s="31">
        <v>0</v>
      </c>
      <c r="U12" s="31">
        <f t="shared" si="6"/>
        <v>13875</v>
      </c>
      <c r="V12" s="31">
        <v>13843</v>
      </c>
      <c r="W12" s="31">
        <v>0</v>
      </c>
      <c r="X12" s="31">
        <v>32</v>
      </c>
      <c r="Y12" s="31">
        <v>0</v>
      </c>
      <c r="Z12" s="31">
        <v>0</v>
      </c>
      <c r="AA12" s="31">
        <f t="shared" si="7"/>
        <v>313</v>
      </c>
      <c r="AB12" s="31">
        <v>313</v>
      </c>
      <c r="AC12" s="31">
        <v>0</v>
      </c>
    </row>
    <row r="13" spans="1:29" ht="13.5">
      <c r="A13" s="54" t="s">
        <v>40</v>
      </c>
      <c r="B13" s="54" t="s">
        <v>53</v>
      </c>
      <c r="C13" s="55" t="s">
        <v>54</v>
      </c>
      <c r="D13" s="31">
        <f t="shared" si="0"/>
        <v>25865</v>
      </c>
      <c r="E13" s="31">
        <f t="shared" si="1"/>
        <v>0</v>
      </c>
      <c r="F13" s="31">
        <v>0</v>
      </c>
      <c r="G13" s="31">
        <v>0</v>
      </c>
      <c r="H13" s="31">
        <f t="shared" si="2"/>
        <v>7341</v>
      </c>
      <c r="I13" s="31">
        <v>7341</v>
      </c>
      <c r="J13" s="31">
        <v>0</v>
      </c>
      <c r="K13" s="31">
        <f t="shared" si="3"/>
        <v>18524</v>
      </c>
      <c r="L13" s="31">
        <v>189</v>
      </c>
      <c r="M13" s="31">
        <v>18335</v>
      </c>
      <c r="N13" s="31">
        <f t="shared" si="4"/>
        <v>26416</v>
      </c>
      <c r="O13" s="31">
        <f t="shared" si="5"/>
        <v>7530</v>
      </c>
      <c r="P13" s="31">
        <v>7515</v>
      </c>
      <c r="Q13" s="31">
        <v>0</v>
      </c>
      <c r="R13" s="31">
        <v>15</v>
      </c>
      <c r="S13" s="31">
        <v>0</v>
      </c>
      <c r="T13" s="31">
        <v>0</v>
      </c>
      <c r="U13" s="31">
        <f t="shared" si="6"/>
        <v>18335</v>
      </c>
      <c r="V13" s="31">
        <v>18300</v>
      </c>
      <c r="W13" s="31">
        <v>0</v>
      </c>
      <c r="X13" s="31">
        <v>35</v>
      </c>
      <c r="Y13" s="31">
        <v>0</v>
      </c>
      <c r="Z13" s="31">
        <v>0</v>
      </c>
      <c r="AA13" s="31">
        <f t="shared" si="7"/>
        <v>551</v>
      </c>
      <c r="AB13" s="31">
        <v>551</v>
      </c>
      <c r="AC13" s="31">
        <v>0</v>
      </c>
    </row>
    <row r="14" spans="1:29" ht="13.5">
      <c r="A14" s="54" t="s">
        <v>40</v>
      </c>
      <c r="B14" s="54" t="s">
        <v>55</v>
      </c>
      <c r="C14" s="55" t="s">
        <v>56</v>
      </c>
      <c r="D14" s="31">
        <f t="shared" si="0"/>
        <v>14618</v>
      </c>
      <c r="E14" s="31">
        <f t="shared" si="1"/>
        <v>4292</v>
      </c>
      <c r="F14" s="31">
        <v>4292</v>
      </c>
      <c r="G14" s="31">
        <v>0</v>
      </c>
      <c r="H14" s="31">
        <f t="shared" si="2"/>
        <v>3793</v>
      </c>
      <c r="I14" s="31">
        <v>3793</v>
      </c>
      <c r="J14" s="31">
        <v>0</v>
      </c>
      <c r="K14" s="31">
        <f t="shared" si="3"/>
        <v>6533</v>
      </c>
      <c r="L14" s="31">
        <v>0</v>
      </c>
      <c r="M14" s="31">
        <v>6533</v>
      </c>
      <c r="N14" s="31">
        <f t="shared" si="4"/>
        <v>15796</v>
      </c>
      <c r="O14" s="31">
        <f t="shared" si="5"/>
        <v>8085</v>
      </c>
      <c r="P14" s="31">
        <v>8064</v>
      </c>
      <c r="Q14" s="31">
        <v>0</v>
      </c>
      <c r="R14" s="31">
        <v>21</v>
      </c>
      <c r="S14" s="31">
        <v>0</v>
      </c>
      <c r="T14" s="31">
        <v>0</v>
      </c>
      <c r="U14" s="31">
        <f t="shared" si="6"/>
        <v>6533</v>
      </c>
      <c r="V14" s="31">
        <v>6516</v>
      </c>
      <c r="W14" s="31">
        <v>0</v>
      </c>
      <c r="X14" s="31">
        <v>17</v>
      </c>
      <c r="Y14" s="31">
        <v>0</v>
      </c>
      <c r="Z14" s="31">
        <v>0</v>
      </c>
      <c r="AA14" s="31">
        <f t="shared" si="7"/>
        <v>1178</v>
      </c>
      <c r="AB14" s="31">
        <v>1178</v>
      </c>
      <c r="AC14" s="31">
        <v>0</v>
      </c>
    </row>
    <row r="15" spans="1:29" ht="13.5">
      <c r="A15" s="54" t="s">
        <v>40</v>
      </c>
      <c r="B15" s="54" t="s">
        <v>57</v>
      </c>
      <c r="C15" s="55" t="s">
        <v>58</v>
      </c>
      <c r="D15" s="31">
        <f t="shared" si="0"/>
        <v>18901</v>
      </c>
      <c r="E15" s="31">
        <f t="shared" si="1"/>
        <v>163</v>
      </c>
      <c r="F15" s="31">
        <v>163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18738</v>
      </c>
      <c r="L15" s="31">
        <v>13071</v>
      </c>
      <c r="M15" s="31">
        <v>5667</v>
      </c>
      <c r="N15" s="31">
        <f t="shared" si="4"/>
        <v>18901</v>
      </c>
      <c r="O15" s="31">
        <f t="shared" si="5"/>
        <v>13234</v>
      </c>
      <c r="P15" s="31">
        <v>13219</v>
      </c>
      <c r="Q15" s="31">
        <v>0</v>
      </c>
      <c r="R15" s="31">
        <v>15</v>
      </c>
      <c r="S15" s="31">
        <v>0</v>
      </c>
      <c r="T15" s="31">
        <v>0</v>
      </c>
      <c r="U15" s="31">
        <f t="shared" si="6"/>
        <v>5667</v>
      </c>
      <c r="V15" s="31">
        <v>5632</v>
      </c>
      <c r="W15" s="31">
        <v>0</v>
      </c>
      <c r="X15" s="31">
        <v>35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40</v>
      </c>
      <c r="B16" s="54" t="s">
        <v>59</v>
      </c>
      <c r="C16" s="55" t="s">
        <v>60</v>
      </c>
      <c r="D16" s="31">
        <f t="shared" si="0"/>
        <v>14885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14885</v>
      </c>
      <c r="L16" s="31">
        <v>7888</v>
      </c>
      <c r="M16" s="31">
        <v>6997</v>
      </c>
      <c r="N16" s="31">
        <f t="shared" si="4"/>
        <v>15073</v>
      </c>
      <c r="O16" s="31">
        <f t="shared" si="5"/>
        <v>7888</v>
      </c>
      <c r="P16" s="31">
        <v>7873</v>
      </c>
      <c r="Q16" s="31">
        <v>0</v>
      </c>
      <c r="R16" s="31">
        <v>15</v>
      </c>
      <c r="S16" s="31">
        <v>0</v>
      </c>
      <c r="T16" s="31">
        <v>0</v>
      </c>
      <c r="U16" s="31">
        <f t="shared" si="6"/>
        <v>6997</v>
      </c>
      <c r="V16" s="31">
        <v>6957</v>
      </c>
      <c r="W16" s="31">
        <v>0</v>
      </c>
      <c r="X16" s="31">
        <v>40</v>
      </c>
      <c r="Y16" s="31">
        <v>0</v>
      </c>
      <c r="Z16" s="31">
        <v>0</v>
      </c>
      <c r="AA16" s="31">
        <f t="shared" si="7"/>
        <v>188</v>
      </c>
      <c r="AB16" s="31">
        <v>188</v>
      </c>
      <c r="AC16" s="31">
        <v>0</v>
      </c>
    </row>
    <row r="17" spans="1:29" ht="13.5">
      <c r="A17" s="54" t="s">
        <v>40</v>
      </c>
      <c r="B17" s="54" t="s">
        <v>27</v>
      </c>
      <c r="C17" s="55" t="s">
        <v>28</v>
      </c>
      <c r="D17" s="31">
        <f t="shared" si="0"/>
        <v>29619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29619</v>
      </c>
      <c r="L17" s="31">
        <v>16198</v>
      </c>
      <c r="M17" s="31">
        <v>13421</v>
      </c>
      <c r="N17" s="31">
        <f t="shared" si="4"/>
        <v>29644</v>
      </c>
      <c r="O17" s="31">
        <f t="shared" si="5"/>
        <v>16198</v>
      </c>
      <c r="P17" s="31">
        <v>16124</v>
      </c>
      <c r="Q17" s="31">
        <v>0</v>
      </c>
      <c r="R17" s="31">
        <v>74</v>
      </c>
      <c r="S17" s="31">
        <v>0</v>
      </c>
      <c r="T17" s="31">
        <v>0</v>
      </c>
      <c r="U17" s="31">
        <f t="shared" si="6"/>
        <v>13421</v>
      </c>
      <c r="V17" s="31">
        <v>13351</v>
      </c>
      <c r="W17" s="31">
        <v>0</v>
      </c>
      <c r="X17" s="31">
        <v>70</v>
      </c>
      <c r="Y17" s="31">
        <v>0</v>
      </c>
      <c r="Z17" s="31">
        <v>0</v>
      </c>
      <c r="AA17" s="31">
        <f t="shared" si="7"/>
        <v>25</v>
      </c>
      <c r="AB17" s="31">
        <v>25</v>
      </c>
      <c r="AC17" s="31">
        <v>0</v>
      </c>
    </row>
    <row r="18" spans="1:29" ht="13.5">
      <c r="A18" s="54" t="s">
        <v>40</v>
      </c>
      <c r="B18" s="54" t="s">
        <v>29</v>
      </c>
      <c r="C18" s="55" t="s">
        <v>30</v>
      </c>
      <c r="D18" s="31">
        <f t="shared" si="0"/>
        <v>20678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20678</v>
      </c>
      <c r="L18" s="31">
        <v>13240</v>
      </c>
      <c r="M18" s="31">
        <v>7438</v>
      </c>
      <c r="N18" s="31">
        <f t="shared" si="4"/>
        <v>20678</v>
      </c>
      <c r="O18" s="31">
        <f t="shared" si="5"/>
        <v>13240</v>
      </c>
      <c r="P18" s="31">
        <v>13240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7438</v>
      </c>
      <c r="V18" s="31">
        <v>0</v>
      </c>
      <c r="W18" s="31">
        <v>7248</v>
      </c>
      <c r="X18" s="31">
        <v>190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40</v>
      </c>
      <c r="B19" s="54" t="s">
        <v>31</v>
      </c>
      <c r="C19" s="55" t="s">
        <v>32</v>
      </c>
      <c r="D19" s="31">
        <f t="shared" si="0"/>
        <v>39096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39096</v>
      </c>
      <c r="L19" s="31">
        <v>18377</v>
      </c>
      <c r="M19" s="31">
        <v>20719</v>
      </c>
      <c r="N19" s="31">
        <f t="shared" si="4"/>
        <v>40295</v>
      </c>
      <c r="O19" s="31">
        <f t="shared" si="5"/>
        <v>18377</v>
      </c>
      <c r="P19" s="31">
        <v>18316</v>
      </c>
      <c r="Q19" s="31">
        <v>0</v>
      </c>
      <c r="R19" s="31">
        <v>61</v>
      </c>
      <c r="S19" s="31">
        <v>0</v>
      </c>
      <c r="T19" s="31">
        <v>0</v>
      </c>
      <c r="U19" s="31">
        <f t="shared" si="6"/>
        <v>20719</v>
      </c>
      <c r="V19" s="31">
        <v>20659</v>
      </c>
      <c r="W19" s="31">
        <v>0</v>
      </c>
      <c r="X19" s="31">
        <v>60</v>
      </c>
      <c r="Y19" s="31">
        <v>0</v>
      </c>
      <c r="Z19" s="31">
        <v>0</v>
      </c>
      <c r="AA19" s="31">
        <f t="shared" si="7"/>
        <v>1199</v>
      </c>
      <c r="AB19" s="31">
        <v>1199</v>
      </c>
      <c r="AC19" s="31">
        <v>0</v>
      </c>
    </row>
    <row r="20" spans="1:29" ht="13.5">
      <c r="A20" s="54" t="s">
        <v>40</v>
      </c>
      <c r="B20" s="54" t="s">
        <v>33</v>
      </c>
      <c r="C20" s="55" t="s">
        <v>34</v>
      </c>
      <c r="D20" s="31">
        <f t="shared" si="0"/>
        <v>11711</v>
      </c>
      <c r="E20" s="31">
        <f t="shared" si="1"/>
        <v>0</v>
      </c>
      <c r="F20" s="31">
        <v>0</v>
      </c>
      <c r="G20" s="31">
        <v>0</v>
      </c>
      <c r="H20" s="31">
        <f t="shared" si="2"/>
        <v>11711</v>
      </c>
      <c r="I20" s="31">
        <v>6658</v>
      </c>
      <c r="J20" s="31">
        <v>5053</v>
      </c>
      <c r="K20" s="31">
        <f t="shared" si="3"/>
        <v>0</v>
      </c>
      <c r="L20" s="31">
        <v>0</v>
      </c>
      <c r="M20" s="31">
        <v>0</v>
      </c>
      <c r="N20" s="31">
        <f t="shared" si="4"/>
        <v>11775</v>
      </c>
      <c r="O20" s="31">
        <f t="shared" si="5"/>
        <v>6658</v>
      </c>
      <c r="P20" s="31">
        <v>6573</v>
      </c>
      <c r="Q20" s="31">
        <v>0</v>
      </c>
      <c r="R20" s="31">
        <v>85</v>
      </c>
      <c r="S20" s="31">
        <v>0</v>
      </c>
      <c r="T20" s="31">
        <v>0</v>
      </c>
      <c r="U20" s="31">
        <f t="shared" si="6"/>
        <v>5053</v>
      </c>
      <c r="V20" s="31">
        <v>5009</v>
      </c>
      <c r="W20" s="31">
        <v>0</v>
      </c>
      <c r="X20" s="31">
        <v>44</v>
      </c>
      <c r="Y20" s="31">
        <v>0</v>
      </c>
      <c r="Z20" s="31">
        <v>0</v>
      </c>
      <c r="AA20" s="31">
        <f t="shared" si="7"/>
        <v>64</v>
      </c>
      <c r="AB20" s="31">
        <v>64</v>
      </c>
      <c r="AC20" s="31">
        <v>0</v>
      </c>
    </row>
    <row r="21" spans="1:29" ht="13.5">
      <c r="A21" s="54" t="s">
        <v>40</v>
      </c>
      <c r="B21" s="54" t="s">
        <v>61</v>
      </c>
      <c r="C21" s="55" t="s">
        <v>62</v>
      </c>
      <c r="D21" s="31">
        <f t="shared" si="0"/>
        <v>4012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4012</v>
      </c>
      <c r="L21" s="31">
        <v>2153</v>
      </c>
      <c r="M21" s="31">
        <v>1859</v>
      </c>
      <c r="N21" s="31">
        <f t="shared" si="4"/>
        <v>4083</v>
      </c>
      <c r="O21" s="31">
        <f t="shared" si="5"/>
        <v>2153</v>
      </c>
      <c r="P21" s="31">
        <v>2132</v>
      </c>
      <c r="Q21" s="31">
        <v>0</v>
      </c>
      <c r="R21" s="31">
        <v>21</v>
      </c>
      <c r="S21" s="31">
        <v>0</v>
      </c>
      <c r="T21" s="31">
        <v>0</v>
      </c>
      <c r="U21" s="31">
        <f t="shared" si="6"/>
        <v>1859</v>
      </c>
      <c r="V21" s="31">
        <v>1859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71</v>
      </c>
      <c r="AB21" s="31">
        <v>71</v>
      </c>
      <c r="AC21" s="31">
        <v>0</v>
      </c>
    </row>
    <row r="22" spans="1:29" ht="13.5">
      <c r="A22" s="54" t="s">
        <v>40</v>
      </c>
      <c r="B22" s="54" t="s">
        <v>63</v>
      </c>
      <c r="C22" s="55" t="s">
        <v>64</v>
      </c>
      <c r="D22" s="31">
        <f t="shared" si="0"/>
        <v>4629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4629</v>
      </c>
      <c r="L22" s="31">
        <v>2038</v>
      </c>
      <c r="M22" s="31">
        <v>2591</v>
      </c>
      <c r="N22" s="31">
        <f t="shared" si="4"/>
        <v>4649</v>
      </c>
      <c r="O22" s="31">
        <f t="shared" si="5"/>
        <v>2038</v>
      </c>
      <c r="P22" s="31">
        <v>2030</v>
      </c>
      <c r="Q22" s="31">
        <v>0</v>
      </c>
      <c r="R22" s="31">
        <v>8</v>
      </c>
      <c r="S22" s="31">
        <v>0</v>
      </c>
      <c r="T22" s="31">
        <v>0</v>
      </c>
      <c r="U22" s="31">
        <f t="shared" si="6"/>
        <v>2591</v>
      </c>
      <c r="V22" s="31">
        <v>2581</v>
      </c>
      <c r="W22" s="31">
        <v>0</v>
      </c>
      <c r="X22" s="31">
        <v>10</v>
      </c>
      <c r="Y22" s="31">
        <v>0</v>
      </c>
      <c r="Z22" s="31">
        <v>0</v>
      </c>
      <c r="AA22" s="31">
        <f t="shared" si="7"/>
        <v>20</v>
      </c>
      <c r="AB22" s="31">
        <v>20</v>
      </c>
      <c r="AC22" s="31">
        <v>0</v>
      </c>
    </row>
    <row r="23" spans="1:29" ht="13.5">
      <c r="A23" s="54" t="s">
        <v>40</v>
      </c>
      <c r="B23" s="54" t="s">
        <v>65</v>
      </c>
      <c r="C23" s="55" t="s">
        <v>66</v>
      </c>
      <c r="D23" s="31">
        <f t="shared" si="0"/>
        <v>548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548</v>
      </c>
      <c r="L23" s="31">
        <v>287</v>
      </c>
      <c r="M23" s="31">
        <v>261</v>
      </c>
      <c r="N23" s="31">
        <f t="shared" si="4"/>
        <v>560</v>
      </c>
      <c r="O23" s="31">
        <f t="shared" si="5"/>
        <v>287</v>
      </c>
      <c r="P23" s="31">
        <v>287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261</v>
      </c>
      <c r="V23" s="31">
        <v>0</v>
      </c>
      <c r="W23" s="31">
        <v>255</v>
      </c>
      <c r="X23" s="31">
        <v>6</v>
      </c>
      <c r="Y23" s="31">
        <v>0</v>
      </c>
      <c r="Z23" s="31">
        <v>0</v>
      </c>
      <c r="AA23" s="31">
        <f t="shared" si="7"/>
        <v>12</v>
      </c>
      <c r="AB23" s="31">
        <v>12</v>
      </c>
      <c r="AC23" s="31">
        <v>0</v>
      </c>
    </row>
    <row r="24" spans="1:29" ht="13.5">
      <c r="A24" s="54" t="s">
        <v>40</v>
      </c>
      <c r="B24" s="54" t="s">
        <v>67</v>
      </c>
      <c r="C24" s="55" t="s">
        <v>68</v>
      </c>
      <c r="D24" s="31">
        <f t="shared" si="0"/>
        <v>482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482</v>
      </c>
      <c r="L24" s="31">
        <v>376</v>
      </c>
      <c r="M24" s="31">
        <v>106</v>
      </c>
      <c r="N24" s="31">
        <f t="shared" si="4"/>
        <v>482</v>
      </c>
      <c r="O24" s="31">
        <f t="shared" si="5"/>
        <v>376</v>
      </c>
      <c r="P24" s="31">
        <v>376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106</v>
      </c>
      <c r="V24" s="31">
        <v>0</v>
      </c>
      <c r="W24" s="31">
        <v>104</v>
      </c>
      <c r="X24" s="31">
        <v>2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40</v>
      </c>
      <c r="B25" s="54" t="s">
        <v>69</v>
      </c>
      <c r="C25" s="55" t="s">
        <v>70</v>
      </c>
      <c r="D25" s="31">
        <f t="shared" si="0"/>
        <v>800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800</v>
      </c>
      <c r="L25" s="31">
        <v>355</v>
      </c>
      <c r="M25" s="31">
        <v>445</v>
      </c>
      <c r="N25" s="31">
        <f t="shared" si="4"/>
        <v>800</v>
      </c>
      <c r="O25" s="31">
        <f t="shared" si="5"/>
        <v>355</v>
      </c>
      <c r="P25" s="31">
        <v>352</v>
      </c>
      <c r="Q25" s="31">
        <v>0</v>
      </c>
      <c r="R25" s="31">
        <v>3</v>
      </c>
      <c r="S25" s="31">
        <v>0</v>
      </c>
      <c r="T25" s="31">
        <v>0</v>
      </c>
      <c r="U25" s="31">
        <f t="shared" si="6"/>
        <v>445</v>
      </c>
      <c r="V25" s="31">
        <v>441</v>
      </c>
      <c r="W25" s="31">
        <v>0</v>
      </c>
      <c r="X25" s="31">
        <v>4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40</v>
      </c>
      <c r="B26" s="54" t="s">
        <v>71</v>
      </c>
      <c r="C26" s="55" t="s">
        <v>72</v>
      </c>
      <c r="D26" s="31">
        <f t="shared" si="0"/>
        <v>3972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3972</v>
      </c>
      <c r="L26" s="31">
        <v>1453</v>
      </c>
      <c r="M26" s="31">
        <v>2519</v>
      </c>
      <c r="N26" s="31">
        <f t="shared" si="4"/>
        <v>4003</v>
      </c>
      <c r="O26" s="31">
        <f t="shared" si="5"/>
        <v>1453</v>
      </c>
      <c r="P26" s="31">
        <v>1453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2519</v>
      </c>
      <c r="V26" s="31">
        <v>2519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31</v>
      </c>
      <c r="AB26" s="31">
        <v>31</v>
      </c>
      <c r="AC26" s="31">
        <v>0</v>
      </c>
    </row>
    <row r="27" spans="1:29" ht="13.5">
      <c r="A27" s="54" t="s">
        <v>40</v>
      </c>
      <c r="B27" s="54" t="s">
        <v>73</v>
      </c>
      <c r="C27" s="55" t="s">
        <v>74</v>
      </c>
      <c r="D27" s="31">
        <f t="shared" si="0"/>
        <v>9891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9891</v>
      </c>
      <c r="L27" s="31">
        <v>7362</v>
      </c>
      <c r="M27" s="31">
        <v>2529</v>
      </c>
      <c r="N27" s="31">
        <f t="shared" si="4"/>
        <v>9904</v>
      </c>
      <c r="O27" s="31">
        <f t="shared" si="5"/>
        <v>7362</v>
      </c>
      <c r="P27" s="31">
        <v>7362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2529</v>
      </c>
      <c r="V27" s="31">
        <v>0</v>
      </c>
      <c r="W27" s="31">
        <v>2529</v>
      </c>
      <c r="X27" s="31">
        <v>0</v>
      </c>
      <c r="Y27" s="31">
        <v>0</v>
      </c>
      <c r="Z27" s="31">
        <v>0</v>
      </c>
      <c r="AA27" s="31">
        <f t="shared" si="7"/>
        <v>13</v>
      </c>
      <c r="AB27" s="31">
        <v>13</v>
      </c>
      <c r="AC27" s="31">
        <v>0</v>
      </c>
    </row>
    <row r="28" spans="1:29" ht="13.5">
      <c r="A28" s="54" t="s">
        <v>40</v>
      </c>
      <c r="B28" s="54" t="s">
        <v>75</v>
      </c>
      <c r="C28" s="55" t="s">
        <v>76</v>
      </c>
      <c r="D28" s="31">
        <f t="shared" si="0"/>
        <v>11249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11249</v>
      </c>
      <c r="L28" s="31">
        <v>6552</v>
      </c>
      <c r="M28" s="31">
        <v>4697</v>
      </c>
      <c r="N28" s="31">
        <f t="shared" si="4"/>
        <v>11492</v>
      </c>
      <c r="O28" s="31">
        <f t="shared" si="5"/>
        <v>6552</v>
      </c>
      <c r="P28" s="31">
        <v>6537</v>
      </c>
      <c r="Q28" s="31">
        <v>0</v>
      </c>
      <c r="R28" s="31">
        <v>15</v>
      </c>
      <c r="S28" s="31">
        <v>0</v>
      </c>
      <c r="T28" s="31">
        <v>0</v>
      </c>
      <c r="U28" s="31">
        <f t="shared" si="6"/>
        <v>4697</v>
      </c>
      <c r="V28" s="31">
        <v>4686</v>
      </c>
      <c r="W28" s="31">
        <v>0</v>
      </c>
      <c r="X28" s="31">
        <v>11</v>
      </c>
      <c r="Y28" s="31">
        <v>0</v>
      </c>
      <c r="Z28" s="31">
        <v>0</v>
      </c>
      <c r="AA28" s="31">
        <f t="shared" si="7"/>
        <v>243</v>
      </c>
      <c r="AB28" s="31">
        <v>243</v>
      </c>
      <c r="AC28" s="31">
        <v>0</v>
      </c>
    </row>
    <row r="29" spans="1:29" ht="13.5">
      <c r="A29" s="54" t="s">
        <v>40</v>
      </c>
      <c r="B29" s="54" t="s">
        <v>77</v>
      </c>
      <c r="C29" s="55" t="s">
        <v>78</v>
      </c>
      <c r="D29" s="31">
        <f t="shared" si="0"/>
        <v>2136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2136</v>
      </c>
      <c r="L29" s="31">
        <v>1821</v>
      </c>
      <c r="M29" s="31">
        <v>315</v>
      </c>
      <c r="N29" s="31">
        <f t="shared" si="4"/>
        <v>2136</v>
      </c>
      <c r="O29" s="31">
        <f t="shared" si="5"/>
        <v>1821</v>
      </c>
      <c r="P29" s="31">
        <v>1817</v>
      </c>
      <c r="Q29" s="31">
        <v>0</v>
      </c>
      <c r="R29" s="31">
        <v>4</v>
      </c>
      <c r="S29" s="31">
        <v>0</v>
      </c>
      <c r="T29" s="31">
        <v>0</v>
      </c>
      <c r="U29" s="31">
        <f t="shared" si="6"/>
        <v>315</v>
      </c>
      <c r="V29" s="31">
        <v>314</v>
      </c>
      <c r="W29" s="31">
        <v>0</v>
      </c>
      <c r="X29" s="31">
        <v>1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40</v>
      </c>
      <c r="B30" s="54" t="s">
        <v>79</v>
      </c>
      <c r="C30" s="55" t="s">
        <v>80</v>
      </c>
      <c r="D30" s="31">
        <f t="shared" si="0"/>
        <v>8154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8154</v>
      </c>
      <c r="L30" s="31">
        <v>5997</v>
      </c>
      <c r="M30" s="31">
        <v>2157</v>
      </c>
      <c r="N30" s="31">
        <f t="shared" si="4"/>
        <v>8166</v>
      </c>
      <c r="O30" s="31">
        <f t="shared" si="5"/>
        <v>5997</v>
      </c>
      <c r="P30" s="31">
        <v>5983</v>
      </c>
      <c r="Q30" s="31">
        <v>0</v>
      </c>
      <c r="R30" s="31">
        <v>14</v>
      </c>
      <c r="S30" s="31">
        <v>0</v>
      </c>
      <c r="T30" s="31">
        <v>0</v>
      </c>
      <c r="U30" s="31">
        <f t="shared" si="6"/>
        <v>2157</v>
      </c>
      <c r="V30" s="31">
        <v>2152</v>
      </c>
      <c r="W30" s="31">
        <v>0</v>
      </c>
      <c r="X30" s="31">
        <v>5</v>
      </c>
      <c r="Y30" s="31">
        <v>0</v>
      </c>
      <c r="Z30" s="31">
        <v>0</v>
      </c>
      <c r="AA30" s="31">
        <f t="shared" si="7"/>
        <v>12</v>
      </c>
      <c r="AB30" s="31">
        <v>12</v>
      </c>
      <c r="AC30" s="31">
        <v>0</v>
      </c>
    </row>
    <row r="31" spans="1:29" ht="13.5">
      <c r="A31" s="54" t="s">
        <v>40</v>
      </c>
      <c r="B31" s="54" t="s">
        <v>81</v>
      </c>
      <c r="C31" s="55" t="s">
        <v>82</v>
      </c>
      <c r="D31" s="31">
        <f t="shared" si="0"/>
        <v>8572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8572</v>
      </c>
      <c r="L31" s="31">
        <v>4600</v>
      </c>
      <c r="M31" s="31">
        <v>3972</v>
      </c>
      <c r="N31" s="31">
        <f t="shared" si="4"/>
        <v>8572</v>
      </c>
      <c r="O31" s="31">
        <f t="shared" si="5"/>
        <v>4600</v>
      </c>
      <c r="P31" s="31">
        <v>4590</v>
      </c>
      <c r="Q31" s="31">
        <v>0</v>
      </c>
      <c r="R31" s="31">
        <v>10</v>
      </c>
      <c r="S31" s="31">
        <v>0</v>
      </c>
      <c r="T31" s="31">
        <v>0</v>
      </c>
      <c r="U31" s="31">
        <f t="shared" si="6"/>
        <v>3972</v>
      </c>
      <c r="V31" s="31">
        <v>3963</v>
      </c>
      <c r="W31" s="31">
        <v>0</v>
      </c>
      <c r="X31" s="31">
        <v>9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40</v>
      </c>
      <c r="B32" s="54" t="s">
        <v>83</v>
      </c>
      <c r="C32" s="55" t="s">
        <v>84</v>
      </c>
      <c r="D32" s="31">
        <f t="shared" si="0"/>
        <v>20620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20620</v>
      </c>
      <c r="L32" s="31">
        <v>8127</v>
      </c>
      <c r="M32" s="31">
        <v>12493</v>
      </c>
      <c r="N32" s="31">
        <f t="shared" si="4"/>
        <v>20620</v>
      </c>
      <c r="O32" s="31">
        <f t="shared" si="5"/>
        <v>8127</v>
      </c>
      <c r="P32" s="31">
        <v>8111</v>
      </c>
      <c r="Q32" s="31">
        <v>0</v>
      </c>
      <c r="R32" s="31">
        <v>16</v>
      </c>
      <c r="S32" s="31">
        <v>0</v>
      </c>
      <c r="T32" s="31">
        <v>0</v>
      </c>
      <c r="U32" s="31">
        <f t="shared" si="6"/>
        <v>12493</v>
      </c>
      <c r="V32" s="31">
        <v>12469</v>
      </c>
      <c r="W32" s="31">
        <v>0</v>
      </c>
      <c r="X32" s="31">
        <v>24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40</v>
      </c>
      <c r="B33" s="54" t="s">
        <v>85</v>
      </c>
      <c r="C33" s="55" t="s">
        <v>86</v>
      </c>
      <c r="D33" s="31">
        <f t="shared" si="0"/>
        <v>791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791</v>
      </c>
      <c r="L33" s="31">
        <v>431</v>
      </c>
      <c r="M33" s="31">
        <v>360</v>
      </c>
      <c r="N33" s="31">
        <f t="shared" si="4"/>
        <v>919</v>
      </c>
      <c r="O33" s="31">
        <f t="shared" si="5"/>
        <v>431</v>
      </c>
      <c r="P33" s="31">
        <v>430</v>
      </c>
      <c r="Q33" s="31">
        <v>0</v>
      </c>
      <c r="R33" s="31">
        <v>1</v>
      </c>
      <c r="S33" s="31">
        <v>0</v>
      </c>
      <c r="T33" s="31">
        <v>0</v>
      </c>
      <c r="U33" s="31">
        <f t="shared" si="6"/>
        <v>360</v>
      </c>
      <c r="V33" s="31">
        <v>359</v>
      </c>
      <c r="W33" s="31">
        <v>0</v>
      </c>
      <c r="X33" s="31">
        <v>1</v>
      </c>
      <c r="Y33" s="31">
        <v>0</v>
      </c>
      <c r="Z33" s="31">
        <v>0</v>
      </c>
      <c r="AA33" s="31">
        <f t="shared" si="7"/>
        <v>128</v>
      </c>
      <c r="AB33" s="31">
        <v>128</v>
      </c>
      <c r="AC33" s="31">
        <v>0</v>
      </c>
    </row>
    <row r="34" spans="1:29" ht="13.5">
      <c r="A34" s="54" t="s">
        <v>40</v>
      </c>
      <c r="B34" s="54" t="s">
        <v>87</v>
      </c>
      <c r="C34" s="55" t="s">
        <v>88</v>
      </c>
      <c r="D34" s="31">
        <f t="shared" si="0"/>
        <v>8871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8871</v>
      </c>
      <c r="L34" s="31">
        <v>4929</v>
      </c>
      <c r="M34" s="31">
        <v>3942</v>
      </c>
      <c r="N34" s="31">
        <f t="shared" si="4"/>
        <v>9782</v>
      </c>
      <c r="O34" s="31">
        <f t="shared" si="5"/>
        <v>4929</v>
      </c>
      <c r="P34" s="31">
        <v>4733</v>
      </c>
      <c r="Q34" s="31">
        <v>0</v>
      </c>
      <c r="R34" s="31">
        <v>196</v>
      </c>
      <c r="S34" s="31">
        <v>0</v>
      </c>
      <c r="T34" s="31">
        <v>0</v>
      </c>
      <c r="U34" s="31">
        <f t="shared" si="6"/>
        <v>3942</v>
      </c>
      <c r="V34" s="31">
        <v>2605</v>
      </c>
      <c r="W34" s="31">
        <v>1183</v>
      </c>
      <c r="X34" s="31">
        <v>154</v>
      </c>
      <c r="Y34" s="31">
        <v>0</v>
      </c>
      <c r="Z34" s="31">
        <v>0</v>
      </c>
      <c r="AA34" s="31">
        <f t="shared" si="7"/>
        <v>911</v>
      </c>
      <c r="AB34" s="31">
        <v>911</v>
      </c>
      <c r="AC34" s="31">
        <v>0</v>
      </c>
    </row>
    <row r="35" spans="1:29" ht="13.5">
      <c r="A35" s="54" t="s">
        <v>40</v>
      </c>
      <c r="B35" s="54" t="s">
        <v>89</v>
      </c>
      <c r="C35" s="55" t="s">
        <v>90</v>
      </c>
      <c r="D35" s="31">
        <f t="shared" si="0"/>
        <v>2652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2652</v>
      </c>
      <c r="L35" s="31">
        <v>1708</v>
      </c>
      <c r="M35" s="31">
        <v>944</v>
      </c>
      <c r="N35" s="31">
        <f t="shared" si="4"/>
        <v>2670</v>
      </c>
      <c r="O35" s="31">
        <f t="shared" si="5"/>
        <v>1708</v>
      </c>
      <c r="P35" s="31">
        <v>1686</v>
      </c>
      <c r="Q35" s="31">
        <v>0</v>
      </c>
      <c r="R35" s="31">
        <v>22</v>
      </c>
      <c r="S35" s="31">
        <v>0</v>
      </c>
      <c r="T35" s="31">
        <v>0</v>
      </c>
      <c r="U35" s="31">
        <f t="shared" si="6"/>
        <v>944</v>
      </c>
      <c r="V35" s="31">
        <v>936</v>
      </c>
      <c r="W35" s="31">
        <v>0</v>
      </c>
      <c r="X35" s="31">
        <v>8</v>
      </c>
      <c r="Y35" s="31">
        <v>0</v>
      </c>
      <c r="Z35" s="31">
        <v>0</v>
      </c>
      <c r="AA35" s="31">
        <f t="shared" si="7"/>
        <v>18</v>
      </c>
      <c r="AB35" s="31">
        <v>18</v>
      </c>
      <c r="AC35" s="31">
        <v>0</v>
      </c>
    </row>
    <row r="36" spans="1:29" ht="13.5">
      <c r="A36" s="54" t="s">
        <v>40</v>
      </c>
      <c r="B36" s="54" t="s">
        <v>91</v>
      </c>
      <c r="C36" s="55" t="s">
        <v>92</v>
      </c>
      <c r="D36" s="31">
        <f t="shared" si="0"/>
        <v>4858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4858</v>
      </c>
      <c r="L36" s="31">
        <v>2694</v>
      </c>
      <c r="M36" s="31">
        <v>2164</v>
      </c>
      <c r="N36" s="31">
        <f t="shared" si="4"/>
        <v>4923</v>
      </c>
      <c r="O36" s="31">
        <f t="shared" si="5"/>
        <v>2694</v>
      </c>
      <c r="P36" s="31">
        <v>2660</v>
      </c>
      <c r="Q36" s="31">
        <v>0</v>
      </c>
      <c r="R36" s="31">
        <v>34</v>
      </c>
      <c r="S36" s="31">
        <v>0</v>
      </c>
      <c r="T36" s="31">
        <v>0</v>
      </c>
      <c r="U36" s="31">
        <f t="shared" si="6"/>
        <v>2164</v>
      </c>
      <c r="V36" s="31">
        <v>2145</v>
      </c>
      <c r="W36" s="31">
        <v>0</v>
      </c>
      <c r="X36" s="31">
        <v>19</v>
      </c>
      <c r="Y36" s="31">
        <v>0</v>
      </c>
      <c r="Z36" s="31">
        <v>0</v>
      </c>
      <c r="AA36" s="31">
        <f t="shared" si="7"/>
        <v>65</v>
      </c>
      <c r="AB36" s="31">
        <v>65</v>
      </c>
      <c r="AC36" s="31">
        <v>0</v>
      </c>
    </row>
    <row r="37" spans="1:29" ht="13.5">
      <c r="A37" s="54" t="s">
        <v>40</v>
      </c>
      <c r="B37" s="54" t="s">
        <v>93</v>
      </c>
      <c r="C37" s="55" t="s">
        <v>94</v>
      </c>
      <c r="D37" s="31">
        <f t="shared" si="0"/>
        <v>211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211</v>
      </c>
      <c r="L37" s="31">
        <v>154</v>
      </c>
      <c r="M37" s="31">
        <v>57</v>
      </c>
      <c r="N37" s="31">
        <f t="shared" si="4"/>
        <v>211</v>
      </c>
      <c r="O37" s="31">
        <f t="shared" si="5"/>
        <v>154</v>
      </c>
      <c r="P37" s="31">
        <v>152</v>
      </c>
      <c r="Q37" s="31">
        <v>0</v>
      </c>
      <c r="R37" s="31">
        <v>2</v>
      </c>
      <c r="S37" s="31">
        <v>0</v>
      </c>
      <c r="T37" s="31">
        <v>0</v>
      </c>
      <c r="U37" s="31">
        <f t="shared" si="6"/>
        <v>57</v>
      </c>
      <c r="V37" s="31">
        <v>56</v>
      </c>
      <c r="W37" s="31">
        <v>0</v>
      </c>
      <c r="X37" s="31">
        <v>1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40</v>
      </c>
      <c r="B38" s="54" t="s">
        <v>95</v>
      </c>
      <c r="C38" s="55" t="s">
        <v>96</v>
      </c>
      <c r="D38" s="31">
        <f t="shared" si="0"/>
        <v>3612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3612</v>
      </c>
      <c r="L38" s="31">
        <v>2025</v>
      </c>
      <c r="M38" s="31">
        <v>1587</v>
      </c>
      <c r="N38" s="31">
        <f t="shared" si="4"/>
        <v>4047</v>
      </c>
      <c r="O38" s="31">
        <f t="shared" si="5"/>
        <v>2025</v>
      </c>
      <c r="P38" s="31">
        <v>2006</v>
      </c>
      <c r="Q38" s="31">
        <v>0</v>
      </c>
      <c r="R38" s="31">
        <v>19</v>
      </c>
      <c r="S38" s="31">
        <v>0</v>
      </c>
      <c r="T38" s="31">
        <v>0</v>
      </c>
      <c r="U38" s="31">
        <f t="shared" si="6"/>
        <v>1587</v>
      </c>
      <c r="V38" s="31">
        <v>1587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435</v>
      </c>
      <c r="AB38" s="31">
        <v>435</v>
      </c>
      <c r="AC38" s="31">
        <v>0</v>
      </c>
    </row>
    <row r="39" spans="1:29" ht="13.5">
      <c r="A39" s="54" t="s">
        <v>40</v>
      </c>
      <c r="B39" s="54" t="s">
        <v>35</v>
      </c>
      <c r="C39" s="55" t="s">
        <v>36</v>
      </c>
      <c r="D39" s="31">
        <f t="shared" si="0"/>
        <v>10401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10401</v>
      </c>
      <c r="L39" s="31">
        <v>5157</v>
      </c>
      <c r="M39" s="31">
        <v>5244</v>
      </c>
      <c r="N39" s="31">
        <f t="shared" si="4"/>
        <v>10764</v>
      </c>
      <c r="O39" s="31">
        <f t="shared" si="5"/>
        <v>5157</v>
      </c>
      <c r="P39" s="31">
        <v>5039</v>
      </c>
      <c r="Q39" s="31">
        <v>0</v>
      </c>
      <c r="R39" s="31">
        <v>118</v>
      </c>
      <c r="S39" s="31">
        <v>0</v>
      </c>
      <c r="T39" s="31">
        <v>0</v>
      </c>
      <c r="U39" s="31">
        <f t="shared" si="6"/>
        <v>5244</v>
      </c>
      <c r="V39" s="31">
        <v>4501</v>
      </c>
      <c r="W39" s="31">
        <v>639</v>
      </c>
      <c r="X39" s="31">
        <v>104</v>
      </c>
      <c r="Y39" s="31">
        <v>0</v>
      </c>
      <c r="Z39" s="31">
        <v>0</v>
      </c>
      <c r="AA39" s="31">
        <f t="shared" si="7"/>
        <v>363</v>
      </c>
      <c r="AB39" s="31">
        <v>363</v>
      </c>
      <c r="AC39" s="31">
        <v>0</v>
      </c>
    </row>
    <row r="40" spans="1:29" ht="13.5">
      <c r="A40" s="54" t="s">
        <v>40</v>
      </c>
      <c r="B40" s="54" t="s">
        <v>37</v>
      </c>
      <c r="C40" s="55" t="s">
        <v>38</v>
      </c>
      <c r="D40" s="31">
        <f t="shared" si="0"/>
        <v>7934</v>
      </c>
      <c r="E40" s="31">
        <f t="shared" si="1"/>
        <v>0</v>
      </c>
      <c r="F40" s="31">
        <v>0</v>
      </c>
      <c r="G40" s="31">
        <v>0</v>
      </c>
      <c r="H40" s="31">
        <f t="shared" si="2"/>
        <v>2051</v>
      </c>
      <c r="I40" s="31">
        <v>2051</v>
      </c>
      <c r="J40" s="31">
        <v>0</v>
      </c>
      <c r="K40" s="31">
        <f t="shared" si="3"/>
        <v>5883</v>
      </c>
      <c r="L40" s="31">
        <v>1644</v>
      </c>
      <c r="M40" s="31">
        <v>4239</v>
      </c>
      <c r="N40" s="31">
        <f t="shared" si="4"/>
        <v>8426</v>
      </c>
      <c r="O40" s="31">
        <f t="shared" si="5"/>
        <v>3695</v>
      </c>
      <c r="P40" s="31">
        <v>3655</v>
      </c>
      <c r="Q40" s="31">
        <v>0</v>
      </c>
      <c r="R40" s="31">
        <v>23</v>
      </c>
      <c r="S40" s="31">
        <v>17</v>
      </c>
      <c r="T40" s="31">
        <v>0</v>
      </c>
      <c r="U40" s="31">
        <f t="shared" si="6"/>
        <v>4239</v>
      </c>
      <c r="V40" s="31">
        <v>4216</v>
      </c>
      <c r="W40" s="31">
        <v>0</v>
      </c>
      <c r="X40" s="31">
        <v>5</v>
      </c>
      <c r="Y40" s="31">
        <v>18</v>
      </c>
      <c r="Z40" s="31">
        <v>0</v>
      </c>
      <c r="AA40" s="31">
        <f t="shared" si="7"/>
        <v>492</v>
      </c>
      <c r="AB40" s="31">
        <v>492</v>
      </c>
      <c r="AC40" s="31">
        <v>0</v>
      </c>
    </row>
    <row r="41" spans="1:29" ht="13.5">
      <c r="A41" s="84" t="s">
        <v>97</v>
      </c>
      <c r="B41" s="85"/>
      <c r="C41" s="85"/>
      <c r="D41" s="31">
        <f aca="true" t="shared" si="8" ref="D41:AC41">SUM(D7:D40)</f>
        <v>783369</v>
      </c>
      <c r="E41" s="31">
        <f t="shared" si="8"/>
        <v>23134</v>
      </c>
      <c r="F41" s="31">
        <f t="shared" si="8"/>
        <v>23134</v>
      </c>
      <c r="G41" s="31">
        <f t="shared" si="8"/>
        <v>0</v>
      </c>
      <c r="H41" s="31">
        <f t="shared" si="8"/>
        <v>56847</v>
      </c>
      <c r="I41" s="31">
        <f t="shared" si="8"/>
        <v>36580</v>
      </c>
      <c r="J41" s="31">
        <f t="shared" si="8"/>
        <v>20267</v>
      </c>
      <c r="K41" s="31">
        <f t="shared" si="8"/>
        <v>703388</v>
      </c>
      <c r="L41" s="31">
        <f t="shared" si="8"/>
        <v>288132</v>
      </c>
      <c r="M41" s="31">
        <f t="shared" si="8"/>
        <v>415256</v>
      </c>
      <c r="N41" s="31">
        <f t="shared" si="8"/>
        <v>792563</v>
      </c>
      <c r="O41" s="31">
        <f t="shared" si="8"/>
        <v>347846</v>
      </c>
      <c r="P41" s="31">
        <f t="shared" si="8"/>
        <v>318844</v>
      </c>
      <c r="Q41" s="31">
        <f t="shared" si="8"/>
        <v>26605</v>
      </c>
      <c r="R41" s="31">
        <f t="shared" si="8"/>
        <v>2349</v>
      </c>
      <c r="S41" s="31">
        <f t="shared" si="8"/>
        <v>48</v>
      </c>
      <c r="T41" s="31">
        <f t="shared" si="8"/>
        <v>0</v>
      </c>
      <c r="U41" s="31">
        <f t="shared" si="8"/>
        <v>435523</v>
      </c>
      <c r="V41" s="31">
        <f t="shared" si="8"/>
        <v>347718</v>
      </c>
      <c r="W41" s="31">
        <f t="shared" si="8"/>
        <v>75421</v>
      </c>
      <c r="X41" s="31">
        <f t="shared" si="8"/>
        <v>2019</v>
      </c>
      <c r="Y41" s="31">
        <f t="shared" si="8"/>
        <v>53</v>
      </c>
      <c r="Z41" s="31">
        <f t="shared" si="8"/>
        <v>10312</v>
      </c>
      <c r="AA41" s="31">
        <f t="shared" si="8"/>
        <v>9194</v>
      </c>
      <c r="AB41" s="31">
        <f t="shared" si="8"/>
        <v>9194</v>
      </c>
      <c r="AC41" s="31">
        <f t="shared" si="8"/>
        <v>0</v>
      </c>
    </row>
  </sheetData>
  <mergeCells count="7">
    <mergeCell ref="A41:C4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39</v>
      </c>
      <c r="B1" s="92"/>
      <c r="C1" s="34" t="s">
        <v>118</v>
      </c>
    </row>
    <row r="2" ht="18" customHeight="1">
      <c r="J2" s="37" t="s">
        <v>119</v>
      </c>
    </row>
    <row r="3" spans="6:11" s="38" customFormat="1" ht="19.5" customHeight="1">
      <c r="F3" s="91" t="s">
        <v>120</v>
      </c>
      <c r="G3" s="91"/>
      <c r="H3" s="39" t="s">
        <v>121</v>
      </c>
      <c r="I3" s="39" t="s">
        <v>122</v>
      </c>
      <c r="J3" s="39" t="s">
        <v>111</v>
      </c>
      <c r="K3" s="39" t="s">
        <v>123</v>
      </c>
    </row>
    <row r="4" spans="2:11" s="38" customFormat="1" ht="19.5" customHeight="1">
      <c r="B4" s="93" t="s">
        <v>124</v>
      </c>
      <c r="C4" s="40" t="s">
        <v>125</v>
      </c>
      <c r="D4" s="41">
        <f>SUMIF('水洗化人口等'!$A$7:$C$41,$A$1,'水洗化人口等'!$G$7:$G$41)</f>
        <v>432618</v>
      </c>
      <c r="F4" s="101" t="s">
        <v>126</v>
      </c>
      <c r="G4" s="40" t="s">
        <v>127</v>
      </c>
      <c r="H4" s="41">
        <f>SUMIF('し尿処理の状況'!$A$7:$C$41,$A$1,'し尿処理の状況'!$P$7:$P$41)</f>
        <v>318844</v>
      </c>
      <c r="I4" s="41">
        <f>SUMIF('し尿処理の状況'!$A$7:$C$41,$A$1,'し尿処理の状況'!$V$7:$V$41)</f>
        <v>347718</v>
      </c>
      <c r="J4" s="41">
        <f aca="true" t="shared" si="0" ref="J4:J11">H4+I4</f>
        <v>666562</v>
      </c>
      <c r="K4" s="42">
        <f aca="true" t="shared" si="1" ref="K4:K9">J4/$J$9</f>
        <v>0.8508914700479595</v>
      </c>
    </row>
    <row r="5" spans="2:11" s="38" customFormat="1" ht="19.5" customHeight="1">
      <c r="B5" s="94"/>
      <c r="C5" s="40" t="s">
        <v>128</v>
      </c>
      <c r="D5" s="41">
        <f>SUMIF('水洗化人口等'!$A$7:$C$41,$A$1,'水洗化人口等'!$H$7:$H$41)</f>
        <v>17341</v>
      </c>
      <c r="F5" s="102"/>
      <c r="G5" s="40" t="s">
        <v>129</v>
      </c>
      <c r="H5" s="41">
        <f>SUMIF('し尿処理の状況'!$A$7:$C$41,$A$1,'し尿処理の状況'!$Q$7:$Q$41)</f>
        <v>26605</v>
      </c>
      <c r="I5" s="41">
        <f>SUMIF('し尿処理の状況'!$A$7:$C$41,$A$1,'し尿処理の状況'!$W$7:$W$41)</f>
        <v>75421</v>
      </c>
      <c r="J5" s="41">
        <f t="shared" si="0"/>
        <v>102026</v>
      </c>
      <c r="K5" s="42">
        <f t="shared" si="1"/>
        <v>0.13024002736896662</v>
      </c>
    </row>
    <row r="6" spans="2:11" s="38" customFormat="1" ht="19.5" customHeight="1">
      <c r="B6" s="95"/>
      <c r="C6" s="43" t="s">
        <v>130</v>
      </c>
      <c r="D6" s="44">
        <f>SUM(D4:D5)</f>
        <v>449959</v>
      </c>
      <c r="F6" s="102"/>
      <c r="G6" s="40" t="s">
        <v>131</v>
      </c>
      <c r="H6" s="41">
        <f>SUMIF('し尿処理の状況'!$A$7:$C$41,$A$1,'し尿処理の状況'!$R$7:$R$41)</f>
        <v>2349</v>
      </c>
      <c r="I6" s="41">
        <f>SUMIF('し尿処理の状況'!$A$7:$C$41,$A$1,'し尿処理の状況'!$X$7:$X$41)</f>
        <v>2019</v>
      </c>
      <c r="J6" s="41">
        <f t="shared" si="0"/>
        <v>4368</v>
      </c>
      <c r="K6" s="42">
        <f t="shared" si="1"/>
        <v>0.005575916330618138</v>
      </c>
    </row>
    <row r="7" spans="2:11" s="38" customFormat="1" ht="19.5" customHeight="1">
      <c r="B7" s="96" t="s">
        <v>132</v>
      </c>
      <c r="C7" s="45" t="s">
        <v>133</v>
      </c>
      <c r="D7" s="41">
        <f>SUMIF('水洗化人口等'!$A$7:$C$41,$A$1,'水洗化人口等'!$K$7:$K$41)</f>
        <v>809181</v>
      </c>
      <c r="F7" s="102"/>
      <c r="G7" s="40" t="s">
        <v>134</v>
      </c>
      <c r="H7" s="41">
        <f>SUMIF('し尿処理の状況'!$A$7:$C$41,$A$1,'し尿処理の状況'!$S$7:$S$41)</f>
        <v>48</v>
      </c>
      <c r="I7" s="41">
        <f>SUMIF('し尿処理の状況'!$A$7:$C$41,$A$1,'し尿処理の状況'!$Y$7:$Y$41)</f>
        <v>53</v>
      </c>
      <c r="J7" s="41">
        <f t="shared" si="0"/>
        <v>101</v>
      </c>
      <c r="K7" s="42">
        <f t="shared" si="1"/>
        <v>0.00012893029976932964</v>
      </c>
    </row>
    <row r="8" spans="2:11" s="38" customFormat="1" ht="19.5" customHeight="1">
      <c r="B8" s="97"/>
      <c r="C8" s="40" t="s">
        <v>135</v>
      </c>
      <c r="D8" s="41">
        <f>SUMIF('水洗化人口等'!$A$7:$C$41,$A$1,'水洗化人口等'!$M$7:$M$41)</f>
        <v>1389</v>
      </c>
      <c r="F8" s="102"/>
      <c r="G8" s="40" t="s">
        <v>136</v>
      </c>
      <c r="H8" s="41">
        <f>SUMIF('し尿処理の状況'!$A$7:$C$41,$A$1,'し尿処理の状況'!$T$7:$T$41)</f>
        <v>0</v>
      </c>
      <c r="I8" s="41">
        <f>SUMIF('し尿処理の状況'!$A$7:$C$41,$A$1,'し尿処理の状況'!$Z$7:$Z$41)</f>
        <v>10312</v>
      </c>
      <c r="J8" s="41">
        <f t="shared" si="0"/>
        <v>10312</v>
      </c>
      <c r="K8" s="42">
        <f t="shared" si="1"/>
        <v>0.01316365595268641</v>
      </c>
    </row>
    <row r="9" spans="2:11" s="38" customFormat="1" ht="19.5" customHeight="1">
      <c r="B9" s="97"/>
      <c r="C9" s="40" t="s">
        <v>137</v>
      </c>
      <c r="D9" s="41">
        <f>SUMIF('水洗化人口等'!$A$7:$C$41,$A$1,'水洗化人口等'!$O$7:$O$41)</f>
        <v>700969</v>
      </c>
      <c r="F9" s="102"/>
      <c r="G9" s="40" t="s">
        <v>130</v>
      </c>
      <c r="H9" s="41">
        <f>SUM(H4:H8)</f>
        <v>347846</v>
      </c>
      <c r="I9" s="41">
        <f>SUM(I4:I8)</f>
        <v>435523</v>
      </c>
      <c r="J9" s="41">
        <f t="shared" si="0"/>
        <v>783369</v>
      </c>
      <c r="K9" s="42">
        <f t="shared" si="1"/>
        <v>1</v>
      </c>
    </row>
    <row r="10" spans="2:10" s="38" customFormat="1" ht="19.5" customHeight="1">
      <c r="B10" s="98"/>
      <c r="C10" s="43" t="s">
        <v>130</v>
      </c>
      <c r="D10" s="44">
        <f>SUM(D7:D9)</f>
        <v>1511539</v>
      </c>
      <c r="F10" s="91" t="s">
        <v>138</v>
      </c>
      <c r="G10" s="91"/>
      <c r="H10" s="41">
        <f>SUMIF('し尿処理の状況'!$A$7:$C$41,$A$1,'し尿処理の状況'!$AB$7:$AB$41)</f>
        <v>9194</v>
      </c>
      <c r="I10" s="41">
        <f>SUMIF('し尿処理の状況'!$A$7:$C$41,$A$1,'し尿処理の状況'!$AC$7:$AC$41)</f>
        <v>0</v>
      </c>
      <c r="J10" s="41">
        <f t="shared" si="0"/>
        <v>9194</v>
      </c>
    </row>
    <row r="11" spans="2:10" s="38" customFormat="1" ht="19.5" customHeight="1">
      <c r="B11" s="99" t="s">
        <v>139</v>
      </c>
      <c r="C11" s="100"/>
      <c r="D11" s="44">
        <f>D6+D10</f>
        <v>1961498</v>
      </c>
      <c r="F11" s="91" t="s">
        <v>111</v>
      </c>
      <c r="G11" s="91"/>
      <c r="H11" s="41">
        <f>H9+H10</f>
        <v>357040</v>
      </c>
      <c r="I11" s="41">
        <f>I9+I10</f>
        <v>435523</v>
      </c>
      <c r="J11" s="41">
        <f t="shared" si="0"/>
        <v>792563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140</v>
      </c>
      <c r="J13" s="37" t="s">
        <v>119</v>
      </c>
    </row>
    <row r="14" spans="3:10" s="38" customFormat="1" ht="19.5" customHeight="1">
      <c r="C14" s="41">
        <f>SUMIF('水洗化人口等'!$A$7:$C$41,$A$1,'水洗化人口等'!$P$7:$P$41)</f>
        <v>373369</v>
      </c>
      <c r="D14" s="38" t="s">
        <v>141</v>
      </c>
      <c r="F14" s="91" t="s">
        <v>142</v>
      </c>
      <c r="G14" s="91"/>
      <c r="H14" s="39" t="s">
        <v>121</v>
      </c>
      <c r="I14" s="39" t="s">
        <v>122</v>
      </c>
      <c r="J14" s="39" t="s">
        <v>111</v>
      </c>
    </row>
    <row r="15" spans="6:10" s="38" customFormat="1" ht="15.75" customHeight="1">
      <c r="F15" s="91" t="s">
        <v>143</v>
      </c>
      <c r="G15" s="91"/>
      <c r="H15" s="41">
        <f>SUMIF('し尿処理の状況'!$A$7:$C$41,$A$1,'し尿処理の状況'!$F$7:$F$41)</f>
        <v>23134</v>
      </c>
      <c r="I15" s="41">
        <f>SUMIF('し尿処理の状況'!$A$7:$C$41,$A$1,'し尿処理の状況'!$G$7:$G$41)</f>
        <v>0</v>
      </c>
      <c r="J15" s="41">
        <f>H15+I15</f>
        <v>23134</v>
      </c>
    </row>
    <row r="16" spans="3:10" s="38" customFormat="1" ht="15.75" customHeight="1">
      <c r="C16" s="38" t="s">
        <v>144</v>
      </c>
      <c r="D16" s="49">
        <f>D10/D11</f>
        <v>0.7706044054085194</v>
      </c>
      <c r="F16" s="91" t="s">
        <v>145</v>
      </c>
      <c r="G16" s="91"/>
      <c r="H16" s="41">
        <f>SUMIF('し尿処理の状況'!$A$7:$C$41,$A$1,'し尿処理の状況'!$I$7:$I$41)</f>
        <v>36580</v>
      </c>
      <c r="I16" s="41">
        <f>SUMIF('し尿処理の状況'!$A$7:$C$41,$A$1,'し尿処理の状況'!$J$7:$J$41)</f>
        <v>20267</v>
      </c>
      <c r="J16" s="41">
        <f>H16+I16</f>
        <v>56847</v>
      </c>
    </row>
    <row r="17" spans="3:10" s="38" customFormat="1" ht="15.75" customHeight="1">
      <c r="C17" s="38" t="s">
        <v>146</v>
      </c>
      <c r="D17" s="49">
        <f>D6/D11</f>
        <v>0.2293955945914806</v>
      </c>
      <c r="F17" s="91" t="s">
        <v>147</v>
      </c>
      <c r="G17" s="91"/>
      <c r="H17" s="41">
        <f>SUMIF('し尿処理の状況'!$A$7:$C$41,$A$1,'し尿処理の状況'!$L$7:$L$41)</f>
        <v>288132</v>
      </c>
      <c r="I17" s="41">
        <f>SUMIF('し尿処理の状況'!$A$7:$C$41,$A$1,'し尿処理の状況'!$M$7:$M$41)</f>
        <v>415256</v>
      </c>
      <c r="J17" s="41">
        <f>H17+I17</f>
        <v>703388</v>
      </c>
    </row>
    <row r="18" spans="3:10" s="38" customFormat="1" ht="15.75" customHeight="1">
      <c r="C18" s="50" t="s">
        <v>148</v>
      </c>
      <c r="D18" s="49">
        <f>D7/D11</f>
        <v>0.4125321565456605</v>
      </c>
      <c r="F18" s="91" t="s">
        <v>111</v>
      </c>
      <c r="G18" s="91"/>
      <c r="H18" s="41">
        <f>SUM(H15:H17)</f>
        <v>347846</v>
      </c>
      <c r="I18" s="41">
        <f>SUM(I15:I17)</f>
        <v>435523</v>
      </c>
      <c r="J18" s="41">
        <f>SUM(J15:J17)</f>
        <v>783369</v>
      </c>
    </row>
    <row r="19" spans="3:10" ht="15.75" customHeight="1">
      <c r="C19" s="36" t="s">
        <v>149</v>
      </c>
      <c r="D19" s="49">
        <f>(D8+D9)/D11</f>
        <v>0.3580722488628589</v>
      </c>
      <c r="J19" s="51"/>
    </row>
    <row r="20" spans="3:10" ht="15.75" customHeight="1">
      <c r="C20" s="36" t="s">
        <v>150</v>
      </c>
      <c r="D20" s="49">
        <f>C14/D11</f>
        <v>0.19034890680490116</v>
      </c>
      <c r="J20" s="52"/>
    </row>
    <row r="21" spans="3:10" ht="15.75" customHeight="1">
      <c r="C21" s="36" t="s">
        <v>151</v>
      </c>
      <c r="D21" s="49">
        <f>D4/D6</f>
        <v>0.9614609331072387</v>
      </c>
      <c r="F21" s="53"/>
      <c r="J21" s="52"/>
    </row>
    <row r="22" spans="3:10" ht="15.75" customHeight="1">
      <c r="C22" s="36" t="s">
        <v>152</v>
      </c>
      <c r="D22" s="49">
        <f>D5/D6</f>
        <v>0.03853906689276134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2006-06-30T04:31:30Z</dcterms:modified>
  <cp:category/>
  <cp:version/>
  <cp:contentType/>
  <cp:contentStatus/>
</cp:coreProperties>
</file>