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'市町村分担金内訳'!$A$2:$DU$13</definedName>
    <definedName name="_xlnm.Print_Area" localSheetId="4">'組合分担金内訳'!$A$2:$BE$27</definedName>
    <definedName name="_xlnm.Print_Area" localSheetId="3">'廃棄物事業経費（歳出）'!$A$2:$BH$33</definedName>
    <definedName name="_xlnm.Print_Area" localSheetId="2">'廃棄物事業経費（歳入）'!$A$2:$AD$33</definedName>
    <definedName name="_xlnm.Print_Area" localSheetId="0">'廃棄物事業経費（市町村）'!$A$2:$AD$27</definedName>
    <definedName name="_xlnm.Print_Area" localSheetId="1">'廃棄物事業経費（組合）'!$A$2:$CI$13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<sst xmlns="http://schemas.openxmlformats.org/spreadsheetml/2006/main" count="1727" uniqueCount="225">
  <si>
    <t>南部町・伯耆町清掃施設管理組合</t>
  </si>
  <si>
    <t>31329</t>
  </si>
  <si>
    <t>八頭町</t>
  </si>
  <si>
    <t>31370</t>
  </si>
  <si>
    <t>湯梨浜町</t>
  </si>
  <si>
    <t>31371</t>
  </si>
  <si>
    <t>琴浦町</t>
  </si>
  <si>
    <t>31389</t>
  </si>
  <si>
    <t>31390</t>
  </si>
  <si>
    <t>伯耆町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</si>
  <si>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</si>
  <si>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</si>
  <si>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</si>
  <si>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</si>
  <si>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</si>
  <si>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</si>
  <si>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</si>
  <si>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</si>
  <si>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</si>
  <si>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</si>
  <si>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</si>
  <si>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</si>
  <si>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</si>
  <si>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</si>
  <si>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</si>
  <si>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</si>
  <si>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</si>
  <si>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</si>
  <si>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</si>
  <si>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</si>
  <si>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</si>
  <si>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</si>
  <si>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</si>
  <si>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</si>
  <si>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</si>
  <si>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</si>
  <si>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</si>
  <si>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</si>
  <si>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</si>
  <si>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</si>
  <si>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</si>
  <si>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</si>
  <si>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</si>
  <si>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</si>
  <si>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</si>
  <si>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</si>
  <si>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</si>
  <si>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</si>
  <si>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</si>
  <si>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</si>
  <si>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</si>
  <si>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</si>
  <si>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</si>
  <si>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</si>
  <si>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</si>
  <si>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</si>
  <si>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</si>
  <si>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</si>
  <si>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</si>
  <si>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</si>
  <si>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</si>
  <si>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</si>
  <si>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</si>
  <si>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</si>
  <si>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</si>
  <si>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</si>
  <si>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</si>
  <si>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</si>
  <si>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</si>
  <si>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</si>
  <si>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</si>
  <si>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</si>
  <si>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</si>
  <si>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</si>
  <si>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日野町</t>
  </si>
  <si>
    <t>鳥取県</t>
  </si>
  <si>
    <t>南部町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</si>
  <si>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</si>
  <si>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</si>
  <si>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</si>
  <si>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</si>
  <si>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</si>
  <si>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</si>
  <si>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</si>
  <si>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</si>
  <si>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</si>
  <si>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</si>
  <si>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</si>
  <si>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</si>
  <si>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</si>
  <si>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</si>
  <si>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</si>
  <si>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</si>
  <si>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</si>
  <si>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</si>
  <si>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</si>
  <si>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</si>
  <si>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</si>
  <si>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</si>
  <si>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</si>
  <si>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</si>
  <si>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</si>
  <si>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</si>
  <si>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</si>
  <si>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</si>
  <si>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</si>
  <si>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－</t>
  </si>
  <si>
    <t>－</t>
  </si>
  <si>
    <t>鳥取県合計</t>
  </si>
  <si>
    <t>31812</t>
  </si>
  <si>
    <t>日野町江府町日南町衛生施設組合</t>
  </si>
  <si>
    <t>事務組合名</t>
  </si>
  <si>
    <t>合計（構成市町村1+～+構成市町村30）</t>
  </si>
  <si>
    <t>市町村名</t>
  </si>
  <si>
    <t>八頭環境施設組合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</si>
  <si>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</si>
  <si>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</si>
  <si>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</si>
  <si>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</si>
  <si>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</si>
  <si>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</si>
  <si>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</si>
  <si>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</si>
  <si>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</si>
  <si>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</si>
  <si>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</si>
  <si>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</si>
  <si>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</si>
  <si>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</si>
  <si>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</si>
  <si>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</si>
  <si>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</si>
  <si>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</si>
  <si>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</si>
  <si>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</si>
  <si>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</si>
  <si>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</si>
  <si>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</si>
  <si>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31825</t>
  </si>
  <si>
    <t>31827</t>
  </si>
  <si>
    <t>鳥取県東部広域行政管理組合</t>
  </si>
  <si>
    <t>31829</t>
  </si>
  <si>
    <t>鳥取県西部広域行政管理組合</t>
  </si>
  <si>
    <t>31830</t>
  </si>
  <si>
    <t>31835</t>
  </si>
  <si>
    <t>鳥取中部ふるさと広域連合</t>
  </si>
  <si>
    <t>大栄町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</si>
  <si>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</si>
  <si>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</si>
  <si>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</si>
  <si>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</si>
  <si>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</si>
  <si>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</si>
  <si>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</si>
  <si>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</si>
  <si>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</si>
  <si>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</si>
  <si>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</si>
  <si>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</si>
  <si>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</si>
  <si>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</si>
  <si>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</si>
  <si>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31364</t>
  </si>
  <si>
    <t>三朝町</t>
  </si>
  <si>
    <t>31366</t>
  </si>
  <si>
    <t>北条町</t>
  </si>
  <si>
    <t>31367</t>
  </si>
  <si>
    <t>31384</t>
  </si>
  <si>
    <t>日吉津村</t>
  </si>
  <si>
    <t>31386</t>
  </si>
  <si>
    <t>31401</t>
  </si>
  <si>
    <t>日南町</t>
  </si>
  <si>
    <t>31402</t>
  </si>
  <si>
    <t>31403</t>
  </si>
  <si>
    <t>江府町</t>
  </si>
  <si>
    <t>大山町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</si>
  <si>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</si>
  <si>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</si>
  <si>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</si>
  <si>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</si>
  <si>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</si>
  <si>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</si>
  <si>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</si>
  <si>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</si>
  <si>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</si>
  <si>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</si>
  <si>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</si>
  <si>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</si>
  <si>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/>
  </si>
  <si>
    <t>鳥取県合計</t>
  </si>
  <si>
    <t>組合名</t>
  </si>
  <si>
    <t>建設・改良費</t>
  </si>
  <si>
    <t>処理及び
維持管理費</t>
  </si>
  <si>
    <t>小計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</si>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</sst>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2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16</v>
      </c>
    </row>
    <row r="2" spans="1:87" s="68" customFormat="1" ht="22.5" customHeight="1">
      <c r="A2" s="121" t="s">
        <v>131</v>
      </c>
      <c r="B2" s="124" t="s">
        <v>77</v>
      </c>
      <c r="C2" s="127" t="s">
        <v>78</v>
      </c>
      <c r="D2" s="2" t="s">
        <v>79</v>
      </c>
      <c r="E2" s="3"/>
      <c r="F2" s="3"/>
      <c r="G2" s="3"/>
      <c r="H2" s="3"/>
      <c r="I2" s="3"/>
      <c r="J2" s="3"/>
      <c r="K2" s="3"/>
      <c r="L2" s="4"/>
      <c r="M2" s="2" t="s">
        <v>132</v>
      </c>
      <c r="N2" s="3"/>
      <c r="O2" s="3"/>
      <c r="P2" s="3"/>
      <c r="Q2" s="3"/>
      <c r="R2" s="3"/>
      <c r="S2" s="3"/>
      <c r="T2" s="3"/>
      <c r="U2" s="4"/>
      <c r="V2" s="2" t="s">
        <v>133</v>
      </c>
      <c r="W2" s="5"/>
      <c r="X2" s="5"/>
      <c r="Y2" s="5"/>
      <c r="Z2" s="5"/>
      <c r="AA2" s="5"/>
      <c r="AB2" s="5"/>
      <c r="AC2" s="5"/>
      <c r="AD2" s="6"/>
      <c r="AE2" s="24" t="s">
        <v>90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127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128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134</v>
      </c>
      <c r="E3" s="60"/>
      <c r="F3" s="60"/>
      <c r="G3" s="60"/>
      <c r="H3" s="60"/>
      <c r="I3" s="60"/>
      <c r="J3" s="60"/>
      <c r="K3" s="61"/>
      <c r="L3" s="62"/>
      <c r="M3" s="8" t="s">
        <v>134</v>
      </c>
      <c r="N3" s="60"/>
      <c r="O3" s="60"/>
      <c r="P3" s="60"/>
      <c r="Q3" s="60"/>
      <c r="R3" s="60"/>
      <c r="S3" s="60"/>
      <c r="T3" s="61"/>
      <c r="U3" s="62"/>
      <c r="V3" s="8" t="s">
        <v>134</v>
      </c>
      <c r="W3" s="60"/>
      <c r="X3" s="60"/>
      <c r="Y3" s="60"/>
      <c r="Z3" s="60"/>
      <c r="AA3" s="60"/>
      <c r="AB3" s="60"/>
      <c r="AC3" s="61"/>
      <c r="AD3" s="62"/>
      <c r="AE3" s="27" t="s">
        <v>91</v>
      </c>
      <c r="AF3" s="25"/>
      <c r="AG3" s="25"/>
      <c r="AH3" s="25"/>
      <c r="AI3" s="25"/>
      <c r="AJ3" s="28"/>
      <c r="AK3" s="117" t="s">
        <v>92</v>
      </c>
      <c r="AL3" s="27" t="s">
        <v>176</v>
      </c>
      <c r="AM3" s="25"/>
      <c r="AN3" s="25"/>
      <c r="AO3" s="25"/>
      <c r="AP3" s="25"/>
      <c r="AQ3" s="25"/>
      <c r="AR3" s="25"/>
      <c r="AS3" s="25"/>
      <c r="AT3" s="28"/>
      <c r="AU3" s="115" t="s">
        <v>93</v>
      </c>
      <c r="AV3" s="115" t="s">
        <v>94</v>
      </c>
      <c r="AW3" s="26" t="s">
        <v>177</v>
      </c>
      <c r="AX3" s="27" t="s">
        <v>95</v>
      </c>
      <c r="AY3" s="25"/>
      <c r="AZ3" s="25"/>
      <c r="BA3" s="25"/>
      <c r="BB3" s="25"/>
      <c r="BC3" s="28"/>
      <c r="BD3" s="117" t="s">
        <v>96</v>
      </c>
      <c r="BE3" s="27" t="s">
        <v>176</v>
      </c>
      <c r="BF3" s="25"/>
      <c r="BG3" s="25"/>
      <c r="BH3" s="25"/>
      <c r="BI3" s="25"/>
      <c r="BJ3" s="25"/>
      <c r="BK3" s="25"/>
      <c r="BL3" s="25"/>
      <c r="BM3" s="28"/>
      <c r="BN3" s="115" t="s">
        <v>93</v>
      </c>
      <c r="BO3" s="115" t="s">
        <v>94</v>
      </c>
      <c r="BP3" s="26" t="s">
        <v>177</v>
      </c>
      <c r="BQ3" s="27" t="s">
        <v>95</v>
      </c>
      <c r="BR3" s="25"/>
      <c r="BS3" s="25"/>
      <c r="BT3" s="25"/>
      <c r="BU3" s="25"/>
      <c r="BV3" s="28"/>
      <c r="BW3" s="117" t="s">
        <v>96</v>
      </c>
      <c r="BX3" s="27" t="s">
        <v>176</v>
      </c>
      <c r="BY3" s="25"/>
      <c r="BZ3" s="25"/>
      <c r="CA3" s="25"/>
      <c r="CB3" s="25"/>
      <c r="CC3" s="25"/>
      <c r="CD3" s="25"/>
      <c r="CE3" s="25"/>
      <c r="CF3" s="28"/>
      <c r="CG3" s="115" t="s">
        <v>93</v>
      </c>
      <c r="CH3" s="115" t="s">
        <v>94</v>
      </c>
      <c r="CI3" s="26" t="s">
        <v>177</v>
      </c>
    </row>
    <row r="4" spans="1:87" s="68" customFormat="1" ht="22.5" customHeight="1">
      <c r="A4" s="122"/>
      <c r="B4" s="125"/>
      <c r="C4" s="122"/>
      <c r="D4" s="7"/>
      <c r="E4" s="8" t="s">
        <v>135</v>
      </c>
      <c r="F4" s="9"/>
      <c r="G4" s="9"/>
      <c r="H4" s="9"/>
      <c r="I4" s="9"/>
      <c r="J4" s="9"/>
      <c r="K4" s="10"/>
      <c r="L4" s="11" t="s">
        <v>80</v>
      </c>
      <c r="M4" s="7"/>
      <c r="N4" s="8" t="s">
        <v>135</v>
      </c>
      <c r="O4" s="9"/>
      <c r="P4" s="9"/>
      <c r="Q4" s="9"/>
      <c r="R4" s="9"/>
      <c r="S4" s="9"/>
      <c r="T4" s="10"/>
      <c r="U4" s="11" t="s">
        <v>80</v>
      </c>
      <c r="V4" s="7"/>
      <c r="W4" s="8" t="s">
        <v>135</v>
      </c>
      <c r="X4" s="9"/>
      <c r="Y4" s="9"/>
      <c r="Z4" s="9"/>
      <c r="AA4" s="9"/>
      <c r="AB4" s="9"/>
      <c r="AC4" s="10"/>
      <c r="AD4" s="11" t="s">
        <v>80</v>
      </c>
      <c r="AE4" s="26" t="s">
        <v>133</v>
      </c>
      <c r="AF4" s="29" t="s">
        <v>178</v>
      </c>
      <c r="AG4" s="30"/>
      <c r="AH4" s="31"/>
      <c r="AI4" s="28"/>
      <c r="AJ4" s="119" t="s">
        <v>65</v>
      </c>
      <c r="AK4" s="118"/>
      <c r="AL4" s="26" t="s">
        <v>133</v>
      </c>
      <c r="AM4" s="115" t="s">
        <v>97</v>
      </c>
      <c r="AN4" s="27" t="s">
        <v>179</v>
      </c>
      <c r="AO4" s="25"/>
      <c r="AP4" s="25"/>
      <c r="AQ4" s="28"/>
      <c r="AR4" s="115" t="s">
        <v>98</v>
      </c>
      <c r="AS4" s="115" t="s">
        <v>99</v>
      </c>
      <c r="AT4" s="115" t="s">
        <v>100</v>
      </c>
      <c r="AU4" s="116"/>
      <c r="AV4" s="116"/>
      <c r="AW4" s="33"/>
      <c r="AX4" s="26" t="s">
        <v>133</v>
      </c>
      <c r="AY4" s="29" t="s">
        <v>178</v>
      </c>
      <c r="AZ4" s="30"/>
      <c r="BA4" s="31"/>
      <c r="BB4" s="28"/>
      <c r="BC4" s="119" t="s">
        <v>65</v>
      </c>
      <c r="BD4" s="118"/>
      <c r="BE4" s="26" t="s">
        <v>133</v>
      </c>
      <c r="BF4" s="115" t="s">
        <v>97</v>
      </c>
      <c r="BG4" s="27" t="s">
        <v>179</v>
      </c>
      <c r="BH4" s="25"/>
      <c r="BI4" s="25"/>
      <c r="BJ4" s="28"/>
      <c r="BK4" s="115" t="s">
        <v>98</v>
      </c>
      <c r="BL4" s="115" t="s">
        <v>99</v>
      </c>
      <c r="BM4" s="115" t="s">
        <v>100</v>
      </c>
      <c r="BN4" s="116"/>
      <c r="BO4" s="116"/>
      <c r="BP4" s="33"/>
      <c r="BQ4" s="26" t="s">
        <v>133</v>
      </c>
      <c r="BR4" s="29" t="s">
        <v>178</v>
      </c>
      <c r="BS4" s="30"/>
      <c r="BT4" s="31"/>
      <c r="BU4" s="28"/>
      <c r="BV4" s="119" t="s">
        <v>65</v>
      </c>
      <c r="BW4" s="118"/>
      <c r="BX4" s="26" t="s">
        <v>133</v>
      </c>
      <c r="BY4" s="115" t="s">
        <v>97</v>
      </c>
      <c r="BZ4" s="27" t="s">
        <v>179</v>
      </c>
      <c r="CA4" s="25"/>
      <c r="CB4" s="25"/>
      <c r="CC4" s="28"/>
      <c r="CD4" s="115" t="s">
        <v>98</v>
      </c>
      <c r="CE4" s="115" t="s">
        <v>99</v>
      </c>
      <c r="CF4" s="115" t="s">
        <v>100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81</v>
      </c>
      <c r="G5" s="12" t="s">
        <v>82</v>
      </c>
      <c r="H5" s="12" t="s">
        <v>83</v>
      </c>
      <c r="I5" s="12" t="s">
        <v>84</v>
      </c>
      <c r="J5" s="12" t="s">
        <v>85</v>
      </c>
      <c r="K5" s="12" t="s">
        <v>86</v>
      </c>
      <c r="L5" s="13"/>
      <c r="M5" s="7"/>
      <c r="N5" s="7"/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3"/>
      <c r="V5" s="7"/>
      <c r="W5" s="7"/>
      <c r="X5" s="12" t="s">
        <v>81</v>
      </c>
      <c r="Y5" s="12" t="s">
        <v>82</v>
      </c>
      <c r="Z5" s="12" t="s">
        <v>83</v>
      </c>
      <c r="AA5" s="12" t="s">
        <v>84</v>
      </c>
      <c r="AB5" s="12" t="s">
        <v>85</v>
      </c>
      <c r="AC5" s="12" t="s">
        <v>86</v>
      </c>
      <c r="AD5" s="13"/>
      <c r="AE5" s="33"/>
      <c r="AF5" s="26" t="s">
        <v>133</v>
      </c>
      <c r="AG5" s="32" t="s">
        <v>101</v>
      </c>
      <c r="AH5" s="32" t="s">
        <v>102</v>
      </c>
      <c r="AI5" s="32" t="s">
        <v>86</v>
      </c>
      <c r="AJ5" s="120"/>
      <c r="AK5" s="118"/>
      <c r="AL5" s="33"/>
      <c r="AM5" s="116"/>
      <c r="AN5" s="26" t="s">
        <v>133</v>
      </c>
      <c r="AO5" s="23" t="s">
        <v>103</v>
      </c>
      <c r="AP5" s="23" t="s">
        <v>104</v>
      </c>
      <c r="AQ5" s="23" t="s">
        <v>105</v>
      </c>
      <c r="AR5" s="116"/>
      <c r="AS5" s="116"/>
      <c r="AT5" s="116"/>
      <c r="AU5" s="116"/>
      <c r="AV5" s="116"/>
      <c r="AW5" s="33"/>
      <c r="AX5" s="33"/>
      <c r="AY5" s="26" t="s">
        <v>133</v>
      </c>
      <c r="AZ5" s="32" t="s">
        <v>101</v>
      </c>
      <c r="BA5" s="32" t="s">
        <v>102</v>
      </c>
      <c r="BB5" s="32" t="s">
        <v>86</v>
      </c>
      <c r="BC5" s="120"/>
      <c r="BD5" s="118"/>
      <c r="BE5" s="33"/>
      <c r="BF5" s="116"/>
      <c r="BG5" s="26" t="s">
        <v>133</v>
      </c>
      <c r="BH5" s="23" t="s">
        <v>103</v>
      </c>
      <c r="BI5" s="23" t="s">
        <v>104</v>
      </c>
      <c r="BJ5" s="23" t="s">
        <v>105</v>
      </c>
      <c r="BK5" s="116"/>
      <c r="BL5" s="116"/>
      <c r="BM5" s="116"/>
      <c r="BN5" s="116"/>
      <c r="BO5" s="116"/>
      <c r="BP5" s="33"/>
      <c r="BQ5" s="33"/>
      <c r="BR5" s="26" t="s">
        <v>133</v>
      </c>
      <c r="BS5" s="32" t="s">
        <v>101</v>
      </c>
      <c r="BT5" s="32" t="s">
        <v>102</v>
      </c>
      <c r="BU5" s="32" t="s">
        <v>86</v>
      </c>
      <c r="BV5" s="120"/>
      <c r="BW5" s="118"/>
      <c r="BX5" s="33"/>
      <c r="BY5" s="116"/>
      <c r="BZ5" s="26" t="s">
        <v>133</v>
      </c>
      <c r="CA5" s="23" t="s">
        <v>103</v>
      </c>
      <c r="CB5" s="23" t="s">
        <v>104</v>
      </c>
      <c r="CC5" s="23" t="s">
        <v>105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136</v>
      </c>
      <c r="E6" s="14" t="s">
        <v>137</v>
      </c>
      <c r="F6" s="15" t="s">
        <v>137</v>
      </c>
      <c r="G6" s="15" t="s">
        <v>137</v>
      </c>
      <c r="H6" s="15" t="s">
        <v>137</v>
      </c>
      <c r="I6" s="15" t="s">
        <v>137</v>
      </c>
      <c r="J6" s="15" t="s">
        <v>137</v>
      </c>
      <c r="K6" s="15" t="s">
        <v>137</v>
      </c>
      <c r="L6" s="16" t="s">
        <v>137</v>
      </c>
      <c r="M6" s="14" t="s">
        <v>137</v>
      </c>
      <c r="N6" s="14" t="s">
        <v>137</v>
      </c>
      <c r="O6" s="15" t="s">
        <v>137</v>
      </c>
      <c r="P6" s="15" t="s">
        <v>137</v>
      </c>
      <c r="Q6" s="15" t="s">
        <v>137</v>
      </c>
      <c r="R6" s="15" t="s">
        <v>137</v>
      </c>
      <c r="S6" s="15" t="s">
        <v>137</v>
      </c>
      <c r="T6" s="15" t="s">
        <v>137</v>
      </c>
      <c r="U6" s="16" t="s">
        <v>137</v>
      </c>
      <c r="V6" s="14" t="s">
        <v>137</v>
      </c>
      <c r="W6" s="14" t="s">
        <v>137</v>
      </c>
      <c r="X6" s="15" t="s">
        <v>137</v>
      </c>
      <c r="Y6" s="15" t="s">
        <v>137</v>
      </c>
      <c r="Z6" s="15" t="s">
        <v>137</v>
      </c>
      <c r="AA6" s="15" t="s">
        <v>137</v>
      </c>
      <c r="AB6" s="15" t="s">
        <v>137</v>
      </c>
      <c r="AC6" s="15" t="s">
        <v>137</v>
      </c>
      <c r="AD6" s="16" t="s">
        <v>137</v>
      </c>
      <c r="AE6" s="34" t="s">
        <v>136</v>
      </c>
      <c r="AF6" s="34" t="s">
        <v>137</v>
      </c>
      <c r="AG6" s="35" t="s">
        <v>137</v>
      </c>
      <c r="AH6" s="35" t="s">
        <v>137</v>
      </c>
      <c r="AI6" s="35" t="s">
        <v>137</v>
      </c>
      <c r="AJ6" s="38" t="s">
        <v>137</v>
      </c>
      <c r="AK6" s="38" t="s">
        <v>137</v>
      </c>
      <c r="AL6" s="34" t="s">
        <v>137</v>
      </c>
      <c r="AM6" s="34" t="s">
        <v>137</v>
      </c>
      <c r="AN6" s="34" t="s">
        <v>137</v>
      </c>
      <c r="AO6" s="39" t="s">
        <v>137</v>
      </c>
      <c r="AP6" s="39" t="s">
        <v>137</v>
      </c>
      <c r="AQ6" s="39" t="s">
        <v>137</v>
      </c>
      <c r="AR6" s="34" t="s">
        <v>137</v>
      </c>
      <c r="AS6" s="34" t="s">
        <v>137</v>
      </c>
      <c r="AT6" s="34" t="s">
        <v>137</v>
      </c>
      <c r="AU6" s="34" t="s">
        <v>137</v>
      </c>
      <c r="AV6" s="34" t="s">
        <v>137</v>
      </c>
      <c r="AW6" s="34" t="s">
        <v>137</v>
      </c>
      <c r="AX6" s="34" t="s">
        <v>136</v>
      </c>
      <c r="AY6" s="34" t="s">
        <v>137</v>
      </c>
      <c r="AZ6" s="35" t="s">
        <v>137</v>
      </c>
      <c r="BA6" s="35" t="s">
        <v>137</v>
      </c>
      <c r="BB6" s="35" t="s">
        <v>137</v>
      </c>
      <c r="BC6" s="38" t="s">
        <v>137</v>
      </c>
      <c r="BD6" s="38" t="s">
        <v>137</v>
      </c>
      <c r="BE6" s="34" t="s">
        <v>137</v>
      </c>
      <c r="BF6" s="34" t="s">
        <v>137</v>
      </c>
      <c r="BG6" s="34" t="s">
        <v>137</v>
      </c>
      <c r="BH6" s="39" t="s">
        <v>137</v>
      </c>
      <c r="BI6" s="39" t="s">
        <v>137</v>
      </c>
      <c r="BJ6" s="39" t="s">
        <v>137</v>
      </c>
      <c r="BK6" s="34" t="s">
        <v>137</v>
      </c>
      <c r="BL6" s="34" t="s">
        <v>137</v>
      </c>
      <c r="BM6" s="34" t="s">
        <v>137</v>
      </c>
      <c r="BN6" s="34" t="s">
        <v>137</v>
      </c>
      <c r="BO6" s="34" t="s">
        <v>137</v>
      </c>
      <c r="BP6" s="34" t="s">
        <v>137</v>
      </c>
      <c r="BQ6" s="34" t="s">
        <v>136</v>
      </c>
      <c r="BR6" s="34" t="s">
        <v>137</v>
      </c>
      <c r="BS6" s="35" t="s">
        <v>137</v>
      </c>
      <c r="BT6" s="35" t="s">
        <v>137</v>
      </c>
      <c r="BU6" s="35" t="s">
        <v>137</v>
      </c>
      <c r="BV6" s="38" t="s">
        <v>137</v>
      </c>
      <c r="BW6" s="38" t="s">
        <v>137</v>
      </c>
      <c r="BX6" s="34" t="s">
        <v>137</v>
      </c>
      <c r="BY6" s="34" t="s">
        <v>137</v>
      </c>
      <c r="BZ6" s="34" t="s">
        <v>137</v>
      </c>
      <c r="CA6" s="39" t="s">
        <v>137</v>
      </c>
      <c r="CB6" s="39" t="s">
        <v>137</v>
      </c>
      <c r="CC6" s="39" t="s">
        <v>137</v>
      </c>
      <c r="CD6" s="34" t="s">
        <v>137</v>
      </c>
      <c r="CE6" s="34" t="s">
        <v>137</v>
      </c>
      <c r="CF6" s="34" t="s">
        <v>137</v>
      </c>
      <c r="CG6" s="34" t="s">
        <v>137</v>
      </c>
      <c r="CH6" s="34" t="s">
        <v>137</v>
      </c>
      <c r="CI6" s="34" t="s">
        <v>137</v>
      </c>
    </row>
    <row r="7" spans="1:87" ht="13.5">
      <c r="A7" s="74" t="s">
        <v>147</v>
      </c>
      <c r="B7" s="74" t="s">
        <v>148</v>
      </c>
      <c r="C7" s="101" t="s">
        <v>149</v>
      </c>
      <c r="D7" s="17">
        <f aca="true" t="shared" si="0" ref="D7:D26">E7+L7</f>
        <v>2425397</v>
      </c>
      <c r="E7" s="17">
        <f aca="true" t="shared" si="1" ref="E7:E26">F7+G7+H7+I7+K7</f>
        <v>478896</v>
      </c>
      <c r="F7" s="17">
        <v>0</v>
      </c>
      <c r="G7" s="17">
        <v>10625</v>
      </c>
      <c r="H7" s="17">
        <v>0</v>
      </c>
      <c r="I7" s="17">
        <v>227365</v>
      </c>
      <c r="J7" s="17" t="s">
        <v>129</v>
      </c>
      <c r="K7" s="17">
        <v>240906</v>
      </c>
      <c r="L7" s="17">
        <v>1946501</v>
      </c>
      <c r="M7" s="17">
        <f aca="true" t="shared" si="2" ref="M7:M26">N7+U7</f>
        <v>605293</v>
      </c>
      <c r="N7" s="17">
        <f aca="true" t="shared" si="3" ref="N7:N26">O7+P7+Q7+R7+T7</f>
        <v>90871</v>
      </c>
      <c r="O7" s="17">
        <v>0</v>
      </c>
      <c r="P7" s="17">
        <v>0</v>
      </c>
      <c r="Q7" s="17">
        <v>0</v>
      </c>
      <c r="R7" s="17">
        <v>90871</v>
      </c>
      <c r="S7" s="17" t="s">
        <v>129</v>
      </c>
      <c r="T7" s="17">
        <v>0</v>
      </c>
      <c r="U7" s="17">
        <v>514422</v>
      </c>
      <c r="V7" s="17">
        <f aca="true" t="shared" si="4" ref="V7:V26">D7+M7</f>
        <v>3030690</v>
      </c>
      <c r="W7" s="17">
        <f aca="true" t="shared" si="5" ref="W7:W26">E7+N7</f>
        <v>569767</v>
      </c>
      <c r="X7" s="17">
        <f aca="true" t="shared" si="6" ref="X7:X26">F7+O7</f>
        <v>0</v>
      </c>
      <c r="Y7" s="17">
        <f aca="true" t="shared" si="7" ref="Y7:Y26">G7+P7</f>
        <v>10625</v>
      </c>
      <c r="Z7" s="17">
        <f aca="true" t="shared" si="8" ref="Z7:Z26">H7+Q7</f>
        <v>0</v>
      </c>
      <c r="AA7" s="17">
        <f aca="true" t="shared" si="9" ref="AA7:AA26">I7+R7</f>
        <v>318236</v>
      </c>
      <c r="AB7" s="17" t="s">
        <v>194</v>
      </c>
      <c r="AC7" s="17">
        <f aca="true" t="shared" si="10" ref="AC7:AC26">K7+T7</f>
        <v>240906</v>
      </c>
      <c r="AD7" s="17">
        <f aca="true" t="shared" si="11" ref="AD7:AD26">L7+U7</f>
        <v>2460923</v>
      </c>
      <c r="AE7" s="17">
        <f>AF7+AJ7</f>
        <v>0</v>
      </c>
      <c r="AF7" s="17">
        <f>SUM(AG7:AI7)</f>
        <v>0</v>
      </c>
      <c r="AG7" s="17">
        <v>0</v>
      </c>
      <c r="AH7" s="17">
        <v>0</v>
      </c>
      <c r="AI7" s="17">
        <v>0</v>
      </c>
      <c r="AJ7" s="17">
        <v>0</v>
      </c>
      <c r="AK7" s="75">
        <v>0</v>
      </c>
      <c r="AL7" s="17">
        <f>AM7+AN7+AR7+AS7+AT7</f>
        <v>1394187</v>
      </c>
      <c r="AM7" s="17">
        <v>198607</v>
      </c>
      <c r="AN7" s="75">
        <f>SUM(AO7:AQ7)</f>
        <v>306294</v>
      </c>
      <c r="AO7" s="17">
        <v>0</v>
      </c>
      <c r="AP7" s="17">
        <v>306294</v>
      </c>
      <c r="AQ7" s="17">
        <v>0</v>
      </c>
      <c r="AR7" s="17">
        <v>0</v>
      </c>
      <c r="AS7" s="17">
        <v>889286</v>
      </c>
      <c r="AT7" s="17">
        <v>0</v>
      </c>
      <c r="AU7" s="17">
        <v>374046</v>
      </c>
      <c r="AV7" s="17">
        <v>657164</v>
      </c>
      <c r="AW7" s="17">
        <f>AE7+AL7+AV7</f>
        <v>2051351</v>
      </c>
      <c r="AX7" s="17">
        <f>AY7+BC7</f>
        <v>0</v>
      </c>
      <c r="AY7" s="17">
        <f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>
        <v>0</v>
      </c>
      <c r="BE7" s="17">
        <f>BF7+BG7+BK7+BL7+BM7</f>
        <v>287937</v>
      </c>
      <c r="BF7" s="17">
        <v>4275</v>
      </c>
      <c r="BG7" s="75">
        <f>SUM(BH7:BJ7)</f>
        <v>0</v>
      </c>
      <c r="BH7" s="17">
        <v>0</v>
      </c>
      <c r="BI7" s="17">
        <v>0</v>
      </c>
      <c r="BJ7" s="17">
        <v>0</v>
      </c>
      <c r="BK7" s="17">
        <v>0</v>
      </c>
      <c r="BL7" s="17">
        <v>89856</v>
      </c>
      <c r="BM7" s="17">
        <v>193806</v>
      </c>
      <c r="BN7" s="17">
        <v>314374</v>
      </c>
      <c r="BO7" s="17">
        <v>2982</v>
      </c>
      <c r="BP7" s="17">
        <f>AX7+BE7+BO7</f>
        <v>290919</v>
      </c>
      <c r="BQ7" s="17">
        <f>AE7+AX7</f>
        <v>0</v>
      </c>
      <c r="BR7" s="17">
        <f>AF7+AY7</f>
        <v>0</v>
      </c>
      <c r="BS7" s="17">
        <f>AG7+AZ7</f>
        <v>0</v>
      </c>
      <c r="BT7" s="17">
        <f>AH7+BA7</f>
        <v>0</v>
      </c>
      <c r="BU7" s="17">
        <f>AI7+BB7</f>
        <v>0</v>
      </c>
      <c r="BV7" s="17">
        <f>AJ7+BC7</f>
        <v>0</v>
      </c>
      <c r="BW7" s="75" t="s">
        <v>87</v>
      </c>
      <c r="BX7" s="17">
        <f aca="true" t="shared" si="12" ref="BX7:CF16">AL7+BE7</f>
        <v>1682124</v>
      </c>
      <c r="BY7" s="17">
        <f t="shared" si="12"/>
        <v>202882</v>
      </c>
      <c r="BZ7" s="17">
        <f t="shared" si="12"/>
        <v>306294</v>
      </c>
      <c r="CA7" s="17">
        <f t="shared" si="12"/>
        <v>0</v>
      </c>
      <c r="CB7" s="17">
        <f t="shared" si="12"/>
        <v>306294</v>
      </c>
      <c r="CC7" s="17">
        <f t="shared" si="12"/>
        <v>0</v>
      </c>
      <c r="CD7" s="17">
        <f t="shared" si="12"/>
        <v>0</v>
      </c>
      <c r="CE7" s="17">
        <f t="shared" si="12"/>
        <v>979142</v>
      </c>
      <c r="CF7" s="17">
        <f t="shared" si="12"/>
        <v>193806</v>
      </c>
      <c r="CG7" s="75" t="s">
        <v>87</v>
      </c>
      <c r="CH7" s="17">
        <f>AV7+BO7</f>
        <v>660146</v>
      </c>
      <c r="CI7" s="17">
        <f>AW7+BP7</f>
        <v>2342270</v>
      </c>
    </row>
    <row r="8" spans="1:87" ht="13.5">
      <c r="A8" s="74" t="s">
        <v>147</v>
      </c>
      <c r="B8" s="74" t="s">
        <v>150</v>
      </c>
      <c r="C8" s="101" t="s">
        <v>151</v>
      </c>
      <c r="D8" s="17">
        <f t="shared" si="0"/>
        <v>2508015</v>
      </c>
      <c r="E8" s="17">
        <f t="shared" si="1"/>
        <v>407279</v>
      </c>
      <c r="F8" s="17">
        <v>0</v>
      </c>
      <c r="G8" s="17">
        <v>0</v>
      </c>
      <c r="H8" s="17">
        <v>0</v>
      </c>
      <c r="I8" s="17">
        <v>351776</v>
      </c>
      <c r="J8" s="17" t="s">
        <v>129</v>
      </c>
      <c r="K8" s="17">
        <v>55503</v>
      </c>
      <c r="L8" s="17">
        <v>2100736</v>
      </c>
      <c r="M8" s="17">
        <f t="shared" si="2"/>
        <v>242231</v>
      </c>
      <c r="N8" s="17">
        <f t="shared" si="3"/>
        <v>0</v>
      </c>
      <c r="O8" s="17">
        <v>0</v>
      </c>
      <c r="P8" s="17">
        <v>0</v>
      </c>
      <c r="Q8" s="17">
        <v>0</v>
      </c>
      <c r="R8" s="17">
        <v>0</v>
      </c>
      <c r="S8" s="17" t="s">
        <v>129</v>
      </c>
      <c r="T8" s="17">
        <v>0</v>
      </c>
      <c r="U8" s="17">
        <v>242231</v>
      </c>
      <c r="V8" s="17">
        <f t="shared" si="4"/>
        <v>2750246</v>
      </c>
      <c r="W8" s="17">
        <f t="shared" si="5"/>
        <v>407279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351776</v>
      </c>
      <c r="AB8" s="17" t="s">
        <v>194</v>
      </c>
      <c r="AC8" s="17">
        <f t="shared" si="10"/>
        <v>55503</v>
      </c>
      <c r="AD8" s="17">
        <f t="shared" si="11"/>
        <v>2342967</v>
      </c>
      <c r="AE8" s="17">
        <f>AF8+AJ8</f>
        <v>0</v>
      </c>
      <c r="AF8" s="17">
        <f>SUM(AG8:AI8)</f>
        <v>0</v>
      </c>
      <c r="AG8" s="17">
        <v>0</v>
      </c>
      <c r="AH8" s="17">
        <v>0</v>
      </c>
      <c r="AI8" s="17">
        <v>0</v>
      </c>
      <c r="AJ8" s="17">
        <v>0</v>
      </c>
      <c r="AK8" s="75">
        <v>2305</v>
      </c>
      <c r="AL8" s="17">
        <f>AM8+AN8+AR8+AS8+AT8</f>
        <v>1730212</v>
      </c>
      <c r="AM8" s="17">
        <v>333594</v>
      </c>
      <c r="AN8" s="75">
        <f>SUM(AO8:AQ8)</f>
        <v>248133</v>
      </c>
      <c r="AO8" s="17">
        <v>11343</v>
      </c>
      <c r="AP8" s="17">
        <v>236790</v>
      </c>
      <c r="AQ8" s="17">
        <v>0</v>
      </c>
      <c r="AR8" s="17">
        <v>1207</v>
      </c>
      <c r="AS8" s="17">
        <v>1144554</v>
      </c>
      <c r="AT8" s="17">
        <v>2724</v>
      </c>
      <c r="AU8" s="17">
        <v>765016</v>
      </c>
      <c r="AV8" s="17">
        <v>10482</v>
      </c>
      <c r="AW8" s="17">
        <f>AE8+AL8+AV8</f>
        <v>1740694</v>
      </c>
      <c r="AX8" s="17">
        <f>AY8+BC8</f>
        <v>0</v>
      </c>
      <c r="AY8" s="17">
        <f>SUM(AZ8:BB8)</f>
        <v>0</v>
      </c>
      <c r="AZ8" s="17">
        <v>0</v>
      </c>
      <c r="BA8" s="17">
        <v>0</v>
      </c>
      <c r="BB8" s="17">
        <v>0</v>
      </c>
      <c r="BC8" s="17">
        <v>0</v>
      </c>
      <c r="BD8" s="75">
        <v>0</v>
      </c>
      <c r="BE8" s="17">
        <f>BF8+BG8+BK8+BL8+BM8</f>
        <v>1713</v>
      </c>
      <c r="BF8" s="17">
        <v>1504</v>
      </c>
      <c r="BG8" s="75">
        <f>SUM(BH8:BJ8)</f>
        <v>209</v>
      </c>
      <c r="BH8" s="17">
        <v>209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240518</v>
      </c>
      <c r="BO8" s="17">
        <v>0</v>
      </c>
      <c r="BP8" s="17">
        <f>AX8+BE8+BO8</f>
        <v>1713</v>
      </c>
      <c r="BQ8" s="17">
        <f>AE8+AX8</f>
        <v>0</v>
      </c>
      <c r="BR8" s="17">
        <f>AF8+AY8</f>
        <v>0</v>
      </c>
      <c r="BS8" s="17">
        <f>AG8+AZ8</f>
        <v>0</v>
      </c>
      <c r="BT8" s="17">
        <f>AH8+BA8</f>
        <v>0</v>
      </c>
      <c r="BU8" s="17">
        <f>AI8+BB8</f>
        <v>0</v>
      </c>
      <c r="BV8" s="17">
        <f>AJ8+BC8</f>
        <v>0</v>
      </c>
      <c r="BW8" s="75" t="s">
        <v>87</v>
      </c>
      <c r="BX8" s="17">
        <f t="shared" si="12"/>
        <v>1731925</v>
      </c>
      <c r="BY8" s="17">
        <f t="shared" si="12"/>
        <v>335098</v>
      </c>
      <c r="BZ8" s="17">
        <f t="shared" si="12"/>
        <v>248342</v>
      </c>
      <c r="CA8" s="17">
        <f t="shared" si="12"/>
        <v>11552</v>
      </c>
      <c r="CB8" s="17">
        <f t="shared" si="12"/>
        <v>236790</v>
      </c>
      <c r="CC8" s="17">
        <f t="shared" si="12"/>
        <v>0</v>
      </c>
      <c r="CD8" s="17">
        <f t="shared" si="12"/>
        <v>1207</v>
      </c>
      <c r="CE8" s="17">
        <f t="shared" si="12"/>
        <v>1144554</v>
      </c>
      <c r="CF8" s="17">
        <f t="shared" si="12"/>
        <v>2724</v>
      </c>
      <c r="CG8" s="75" t="s">
        <v>87</v>
      </c>
      <c r="CH8" s="17">
        <f>AV8+BO8</f>
        <v>10482</v>
      </c>
      <c r="CI8" s="17">
        <f>AW8+BP8</f>
        <v>1742407</v>
      </c>
    </row>
    <row r="9" spans="1:87" ht="13.5">
      <c r="A9" s="74" t="s">
        <v>147</v>
      </c>
      <c r="B9" s="74" t="s">
        <v>152</v>
      </c>
      <c r="C9" s="101" t="s">
        <v>153</v>
      </c>
      <c r="D9" s="17">
        <f t="shared" si="0"/>
        <v>485494</v>
      </c>
      <c r="E9" s="17">
        <f t="shared" si="1"/>
        <v>23123</v>
      </c>
      <c r="F9" s="17">
        <v>0</v>
      </c>
      <c r="G9" s="17">
        <v>0</v>
      </c>
      <c r="H9" s="17">
        <v>0</v>
      </c>
      <c r="I9" s="17">
        <v>21583</v>
      </c>
      <c r="J9" s="17" t="s">
        <v>129</v>
      </c>
      <c r="K9" s="17">
        <v>1540</v>
      </c>
      <c r="L9" s="17">
        <v>462371</v>
      </c>
      <c r="M9" s="17">
        <f t="shared" si="2"/>
        <v>93263</v>
      </c>
      <c r="N9" s="17">
        <f t="shared" si="3"/>
        <v>51232</v>
      </c>
      <c r="O9" s="17">
        <v>0</v>
      </c>
      <c r="P9" s="17">
        <v>0</v>
      </c>
      <c r="Q9" s="17">
        <v>0</v>
      </c>
      <c r="R9" s="17">
        <v>51229</v>
      </c>
      <c r="S9" s="17" t="s">
        <v>129</v>
      </c>
      <c r="T9" s="17">
        <v>3</v>
      </c>
      <c r="U9" s="17">
        <v>42031</v>
      </c>
      <c r="V9" s="17">
        <f t="shared" si="4"/>
        <v>578757</v>
      </c>
      <c r="W9" s="17">
        <f t="shared" si="5"/>
        <v>74355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72812</v>
      </c>
      <c r="AB9" s="17" t="s">
        <v>194</v>
      </c>
      <c r="AC9" s="17">
        <f t="shared" si="10"/>
        <v>1543</v>
      </c>
      <c r="AD9" s="17">
        <f t="shared" si="11"/>
        <v>504402</v>
      </c>
      <c r="AE9" s="17">
        <f>AF9+AJ9</f>
        <v>0</v>
      </c>
      <c r="AF9" s="17">
        <f>SUM(AG9:AI9)</f>
        <v>0</v>
      </c>
      <c r="AG9" s="17">
        <v>0</v>
      </c>
      <c r="AH9" s="17">
        <v>0</v>
      </c>
      <c r="AI9" s="17">
        <v>0</v>
      </c>
      <c r="AJ9" s="17">
        <v>0</v>
      </c>
      <c r="AK9" s="75">
        <v>0</v>
      </c>
      <c r="AL9" s="17">
        <f>AM9+AN9+AR9+AS9+AT9</f>
        <v>221314</v>
      </c>
      <c r="AM9" s="17">
        <v>30734</v>
      </c>
      <c r="AN9" s="75">
        <f>SUM(AO9:AQ9)</f>
        <v>0</v>
      </c>
      <c r="AO9" s="17">
        <v>0</v>
      </c>
      <c r="AP9" s="17">
        <v>0</v>
      </c>
      <c r="AQ9" s="17">
        <v>0</v>
      </c>
      <c r="AR9" s="17">
        <v>0</v>
      </c>
      <c r="AS9" s="17">
        <v>190580</v>
      </c>
      <c r="AT9" s="17">
        <v>0</v>
      </c>
      <c r="AU9" s="17">
        <v>241782</v>
      </c>
      <c r="AV9" s="17">
        <v>22398</v>
      </c>
      <c r="AW9" s="17">
        <f>AE9+AL9+AV9</f>
        <v>243712</v>
      </c>
      <c r="AX9" s="17">
        <f>AY9+BC9</f>
        <v>0</v>
      </c>
      <c r="AY9" s="17">
        <f>SUM(AZ9:BB9)</f>
        <v>0</v>
      </c>
      <c r="AZ9" s="17">
        <v>0</v>
      </c>
      <c r="BA9" s="17">
        <v>0</v>
      </c>
      <c r="BB9" s="17">
        <v>0</v>
      </c>
      <c r="BC9" s="17">
        <v>0</v>
      </c>
      <c r="BD9" s="75">
        <v>0</v>
      </c>
      <c r="BE9" s="17">
        <f>BF9+BG9+BK9+BL9+BM9</f>
        <v>57541</v>
      </c>
      <c r="BF9" s="17">
        <v>6920</v>
      </c>
      <c r="BG9" s="75">
        <f>SUM(BH9:BJ9)</f>
        <v>0</v>
      </c>
      <c r="BH9" s="17">
        <v>0</v>
      </c>
      <c r="BI9" s="17">
        <v>0</v>
      </c>
      <c r="BJ9" s="17">
        <v>0</v>
      </c>
      <c r="BK9" s="17">
        <v>0</v>
      </c>
      <c r="BL9" s="17">
        <v>50621</v>
      </c>
      <c r="BM9" s="17">
        <v>0</v>
      </c>
      <c r="BN9" s="17">
        <v>34163</v>
      </c>
      <c r="BO9" s="17">
        <v>1559</v>
      </c>
      <c r="BP9" s="17">
        <f>AX9+BE9+BO9</f>
        <v>59100</v>
      </c>
      <c r="BQ9" s="17">
        <f>AE9+AX9</f>
        <v>0</v>
      </c>
      <c r="BR9" s="17">
        <f>AF9+AY9</f>
        <v>0</v>
      </c>
      <c r="BS9" s="17">
        <f>AG9+AZ9</f>
        <v>0</v>
      </c>
      <c r="BT9" s="17">
        <f>AH9+BA9</f>
        <v>0</v>
      </c>
      <c r="BU9" s="17">
        <f>AI9+BB9</f>
        <v>0</v>
      </c>
      <c r="BV9" s="17">
        <f>AJ9+BC9</f>
        <v>0</v>
      </c>
      <c r="BW9" s="75" t="s">
        <v>87</v>
      </c>
      <c r="BX9" s="17">
        <f t="shared" si="12"/>
        <v>278855</v>
      </c>
      <c r="BY9" s="17">
        <f t="shared" si="12"/>
        <v>37654</v>
      </c>
      <c r="BZ9" s="17">
        <f t="shared" si="12"/>
        <v>0</v>
      </c>
      <c r="CA9" s="17">
        <f t="shared" si="12"/>
        <v>0</v>
      </c>
      <c r="CB9" s="17">
        <f t="shared" si="12"/>
        <v>0</v>
      </c>
      <c r="CC9" s="17">
        <f t="shared" si="12"/>
        <v>0</v>
      </c>
      <c r="CD9" s="17">
        <f t="shared" si="12"/>
        <v>0</v>
      </c>
      <c r="CE9" s="17">
        <f t="shared" si="12"/>
        <v>241201</v>
      </c>
      <c r="CF9" s="17">
        <f t="shared" si="12"/>
        <v>0</v>
      </c>
      <c r="CG9" s="75" t="s">
        <v>87</v>
      </c>
      <c r="CH9" s="17">
        <f>AV9+BO9</f>
        <v>23957</v>
      </c>
      <c r="CI9" s="17">
        <f>AW9+BP9</f>
        <v>302812</v>
      </c>
    </row>
    <row r="10" spans="1:87" ht="13.5">
      <c r="A10" s="74" t="s">
        <v>147</v>
      </c>
      <c r="B10" s="74" t="s">
        <v>154</v>
      </c>
      <c r="C10" s="101" t="s">
        <v>155</v>
      </c>
      <c r="D10" s="17">
        <f t="shared" si="0"/>
        <v>624450</v>
      </c>
      <c r="E10" s="17">
        <f t="shared" si="1"/>
        <v>141848</v>
      </c>
      <c r="F10" s="17">
        <v>0</v>
      </c>
      <c r="G10" s="17">
        <v>0</v>
      </c>
      <c r="H10" s="17">
        <v>0</v>
      </c>
      <c r="I10" s="17">
        <v>98086</v>
      </c>
      <c r="J10" s="17" t="s">
        <v>129</v>
      </c>
      <c r="K10" s="17">
        <v>43762</v>
      </c>
      <c r="L10" s="17">
        <v>482602</v>
      </c>
      <c r="M10" s="17">
        <f t="shared" si="2"/>
        <v>100575</v>
      </c>
      <c r="N10" s="17">
        <f t="shared" si="3"/>
        <v>7987</v>
      </c>
      <c r="O10" s="17">
        <v>0</v>
      </c>
      <c r="P10" s="17">
        <v>0</v>
      </c>
      <c r="Q10" s="17">
        <v>0</v>
      </c>
      <c r="R10" s="17">
        <v>7974</v>
      </c>
      <c r="S10" s="17" t="s">
        <v>129</v>
      </c>
      <c r="T10" s="17">
        <v>13</v>
      </c>
      <c r="U10" s="17">
        <v>92588</v>
      </c>
      <c r="V10" s="17">
        <f t="shared" si="4"/>
        <v>725025</v>
      </c>
      <c r="W10" s="17">
        <f t="shared" si="5"/>
        <v>149835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106060</v>
      </c>
      <c r="AB10" s="17" t="s">
        <v>194</v>
      </c>
      <c r="AC10" s="17">
        <f t="shared" si="10"/>
        <v>43775</v>
      </c>
      <c r="AD10" s="17">
        <f t="shared" si="11"/>
        <v>575190</v>
      </c>
      <c r="AE10" s="17">
        <f>AF10+AJ10</f>
        <v>0</v>
      </c>
      <c r="AF10" s="17">
        <f>SUM(AG10:AI10)</f>
        <v>0</v>
      </c>
      <c r="AG10" s="17">
        <v>0</v>
      </c>
      <c r="AH10" s="17">
        <v>0</v>
      </c>
      <c r="AI10" s="17">
        <v>0</v>
      </c>
      <c r="AJ10" s="17">
        <v>0</v>
      </c>
      <c r="AK10" s="75">
        <v>3154</v>
      </c>
      <c r="AL10" s="17">
        <f>AM10+AN10+AR10+AS10+AT10</f>
        <v>471578</v>
      </c>
      <c r="AM10" s="17">
        <v>200811</v>
      </c>
      <c r="AN10" s="75">
        <f>SUM(AO10:AQ10)</f>
        <v>132260</v>
      </c>
      <c r="AO10" s="17">
        <v>21748</v>
      </c>
      <c r="AP10" s="17">
        <v>110512</v>
      </c>
      <c r="AQ10" s="17">
        <v>0</v>
      </c>
      <c r="AR10" s="17">
        <v>3623</v>
      </c>
      <c r="AS10" s="17">
        <v>134884</v>
      </c>
      <c r="AT10" s="17">
        <v>0</v>
      </c>
      <c r="AU10" s="17">
        <v>149718</v>
      </c>
      <c r="AV10" s="17">
        <v>0</v>
      </c>
      <c r="AW10" s="17">
        <f>AE10+AL10+AV10</f>
        <v>471578</v>
      </c>
      <c r="AX10" s="17">
        <f>AY10+BC10</f>
        <v>0</v>
      </c>
      <c r="AY10" s="17">
        <f>SUM(AZ10:BB10)</f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>BF10+BG10+BK10+BL10+BM10</f>
        <v>96465</v>
      </c>
      <c r="BF10" s="17">
        <v>40187</v>
      </c>
      <c r="BG10" s="75">
        <f>SUM(BH10:BJ10)</f>
        <v>52599</v>
      </c>
      <c r="BH10" s="17">
        <v>0</v>
      </c>
      <c r="BI10" s="17">
        <v>52599</v>
      </c>
      <c r="BJ10" s="17">
        <v>0</v>
      </c>
      <c r="BK10" s="17">
        <v>0</v>
      </c>
      <c r="BL10" s="17">
        <v>3679</v>
      </c>
      <c r="BM10" s="17">
        <v>0</v>
      </c>
      <c r="BN10" s="17">
        <v>0</v>
      </c>
      <c r="BO10" s="17">
        <v>4110</v>
      </c>
      <c r="BP10" s="17">
        <f>AX10+BE10+BO10</f>
        <v>100575</v>
      </c>
      <c r="BQ10" s="17">
        <f>AE10+AX10</f>
        <v>0</v>
      </c>
      <c r="BR10" s="17">
        <f>AF10+AY10</f>
        <v>0</v>
      </c>
      <c r="BS10" s="17">
        <f>AG10+AZ10</f>
        <v>0</v>
      </c>
      <c r="BT10" s="17">
        <f>AH10+BA10</f>
        <v>0</v>
      </c>
      <c r="BU10" s="17">
        <f>AI10+BB10</f>
        <v>0</v>
      </c>
      <c r="BV10" s="17">
        <f>AJ10+BC10</f>
        <v>0</v>
      </c>
      <c r="BW10" s="75" t="s">
        <v>87</v>
      </c>
      <c r="BX10" s="17">
        <f t="shared" si="12"/>
        <v>568043</v>
      </c>
      <c r="BY10" s="17">
        <f t="shared" si="12"/>
        <v>240998</v>
      </c>
      <c r="BZ10" s="17">
        <f t="shared" si="12"/>
        <v>184859</v>
      </c>
      <c r="CA10" s="17">
        <f t="shared" si="12"/>
        <v>21748</v>
      </c>
      <c r="CB10" s="17">
        <f t="shared" si="12"/>
        <v>163111</v>
      </c>
      <c r="CC10" s="17">
        <f t="shared" si="12"/>
        <v>0</v>
      </c>
      <c r="CD10" s="17">
        <f t="shared" si="12"/>
        <v>3623</v>
      </c>
      <c r="CE10" s="17">
        <f t="shared" si="12"/>
        <v>138563</v>
      </c>
      <c r="CF10" s="17">
        <f t="shared" si="12"/>
        <v>0</v>
      </c>
      <c r="CG10" s="75" t="s">
        <v>87</v>
      </c>
      <c r="CH10" s="17">
        <f>AV10+BO10</f>
        <v>4110</v>
      </c>
      <c r="CI10" s="17">
        <f>AW10+BP10</f>
        <v>572153</v>
      </c>
    </row>
    <row r="11" spans="1:87" ht="13.5">
      <c r="A11" s="74" t="s">
        <v>147</v>
      </c>
      <c r="B11" s="74" t="s">
        <v>156</v>
      </c>
      <c r="C11" s="101" t="s">
        <v>157</v>
      </c>
      <c r="D11" s="17">
        <f t="shared" si="0"/>
        <v>124980</v>
      </c>
      <c r="E11" s="17">
        <f t="shared" si="1"/>
        <v>14358</v>
      </c>
      <c r="F11" s="17">
        <v>0</v>
      </c>
      <c r="G11" s="17">
        <v>0</v>
      </c>
      <c r="H11" s="17">
        <v>0</v>
      </c>
      <c r="I11" s="17">
        <v>14177</v>
      </c>
      <c r="J11" s="17" t="s">
        <v>129</v>
      </c>
      <c r="K11" s="17">
        <v>181</v>
      </c>
      <c r="L11" s="17">
        <v>110622</v>
      </c>
      <c r="M11" s="17">
        <f t="shared" si="2"/>
        <v>46938</v>
      </c>
      <c r="N11" s="17">
        <f t="shared" si="3"/>
        <v>18</v>
      </c>
      <c r="O11" s="17">
        <v>0</v>
      </c>
      <c r="P11" s="17">
        <v>0</v>
      </c>
      <c r="Q11" s="17">
        <v>0</v>
      </c>
      <c r="R11" s="17">
        <v>0</v>
      </c>
      <c r="S11" s="17" t="s">
        <v>129</v>
      </c>
      <c r="T11" s="17">
        <v>18</v>
      </c>
      <c r="U11" s="17">
        <v>46920</v>
      </c>
      <c r="V11" s="17">
        <f t="shared" si="4"/>
        <v>171918</v>
      </c>
      <c r="W11" s="17">
        <f t="shared" si="5"/>
        <v>14376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14177</v>
      </c>
      <c r="AB11" s="17" t="s">
        <v>194</v>
      </c>
      <c r="AC11" s="17">
        <f t="shared" si="10"/>
        <v>199</v>
      </c>
      <c r="AD11" s="17">
        <f t="shared" si="11"/>
        <v>157542</v>
      </c>
      <c r="AE11" s="17">
        <f aca="true" t="shared" si="13" ref="AE11:AE26">AF11+AJ11</f>
        <v>0</v>
      </c>
      <c r="AF11" s="17">
        <f aca="true" t="shared" si="14" ref="AF11:AF26">SUM(AG11:AI11)</f>
        <v>0</v>
      </c>
      <c r="AG11" s="17"/>
      <c r="AH11" s="17"/>
      <c r="AI11" s="17"/>
      <c r="AJ11" s="17"/>
      <c r="AK11" s="75">
        <v>0</v>
      </c>
      <c r="AL11" s="17">
        <f aca="true" t="shared" si="15" ref="AL11:AL26">AM11+AN11+AR11+AS11+AT11</f>
        <v>100264</v>
      </c>
      <c r="AM11" s="17">
        <v>14171</v>
      </c>
      <c r="AN11" s="75">
        <f aca="true" t="shared" si="16" ref="AN11:AN26">SUM(AO11:AQ11)</f>
        <v>826</v>
      </c>
      <c r="AO11" s="17"/>
      <c r="AP11" s="17">
        <v>800</v>
      </c>
      <c r="AQ11" s="17">
        <v>26</v>
      </c>
      <c r="AR11" s="17"/>
      <c r="AS11" s="17">
        <v>85267</v>
      </c>
      <c r="AT11" s="17">
        <v>0</v>
      </c>
      <c r="AU11" s="17">
        <v>19360</v>
      </c>
      <c r="AV11" s="17">
        <v>5356</v>
      </c>
      <c r="AW11" s="17">
        <f aca="true" t="shared" si="17" ref="AW11:AW26">AE11+AL11+AV11</f>
        <v>105620</v>
      </c>
      <c r="AX11" s="17">
        <f aca="true" t="shared" si="18" ref="AX11:AX26">AY11+BC11</f>
        <v>0</v>
      </c>
      <c r="AY11" s="17">
        <f aca="true" t="shared" si="19" ref="AY11:AY26">SUM(AZ11:BB11)</f>
        <v>0</v>
      </c>
      <c r="AZ11" s="17">
        <v>0</v>
      </c>
      <c r="BA11" s="17">
        <v>0</v>
      </c>
      <c r="BB11" s="17">
        <v>0</v>
      </c>
      <c r="BC11" s="17">
        <v>0</v>
      </c>
      <c r="BD11" s="75">
        <v>0</v>
      </c>
      <c r="BE11" s="17">
        <f aca="true" t="shared" si="20" ref="BE11:BE26">BF11+BG11+BK11+BL11+BM11</f>
        <v>13</v>
      </c>
      <c r="BF11" s="17">
        <v>0</v>
      </c>
      <c r="BG11" s="75">
        <f aca="true" t="shared" si="21" ref="BG11:BG26">SUM(BH11:BJ11)</f>
        <v>13</v>
      </c>
      <c r="BH11" s="17">
        <v>0</v>
      </c>
      <c r="BI11" s="17">
        <v>13</v>
      </c>
      <c r="BJ11" s="17">
        <v>0</v>
      </c>
      <c r="BK11" s="17">
        <v>0</v>
      </c>
      <c r="BL11" s="17">
        <v>0</v>
      </c>
      <c r="BM11" s="17">
        <v>0</v>
      </c>
      <c r="BN11" s="17">
        <v>46925</v>
      </c>
      <c r="BO11" s="17">
        <v>0</v>
      </c>
      <c r="BP11" s="17">
        <f aca="true" t="shared" si="22" ref="BP11:BP26">AX11+BE11+BO11</f>
        <v>13</v>
      </c>
      <c r="BQ11" s="17">
        <f aca="true" t="shared" si="23" ref="BQ11:BQ26">AE11+AX11</f>
        <v>0</v>
      </c>
      <c r="BR11" s="17">
        <f aca="true" t="shared" si="24" ref="BR11:BR26">AF11+AY11</f>
        <v>0</v>
      </c>
      <c r="BS11" s="17">
        <f aca="true" t="shared" si="25" ref="BS11:BS26">AG11+AZ11</f>
        <v>0</v>
      </c>
      <c r="BT11" s="17">
        <f aca="true" t="shared" si="26" ref="BT11:BT26">AH11+BA11</f>
        <v>0</v>
      </c>
      <c r="BU11" s="17">
        <f aca="true" t="shared" si="27" ref="BU11:BU26">AI11+BB11</f>
        <v>0</v>
      </c>
      <c r="BV11" s="17">
        <f aca="true" t="shared" si="28" ref="BV11:BV26">AJ11+BC11</f>
        <v>0</v>
      </c>
      <c r="BW11" s="75" t="s">
        <v>87</v>
      </c>
      <c r="BX11" s="17">
        <f t="shared" si="12"/>
        <v>100277</v>
      </c>
      <c r="BY11" s="17">
        <f t="shared" si="12"/>
        <v>14171</v>
      </c>
      <c r="BZ11" s="17">
        <f t="shared" si="12"/>
        <v>839</v>
      </c>
      <c r="CA11" s="17">
        <f t="shared" si="12"/>
        <v>0</v>
      </c>
      <c r="CB11" s="17">
        <f t="shared" si="12"/>
        <v>813</v>
      </c>
      <c r="CC11" s="17">
        <f t="shared" si="12"/>
        <v>26</v>
      </c>
      <c r="CD11" s="17">
        <f t="shared" si="12"/>
        <v>0</v>
      </c>
      <c r="CE11" s="17">
        <f t="shared" si="12"/>
        <v>85267</v>
      </c>
      <c r="CF11" s="17">
        <f t="shared" si="12"/>
        <v>0</v>
      </c>
      <c r="CG11" s="75" t="s">
        <v>87</v>
      </c>
      <c r="CH11" s="17">
        <f aca="true" t="shared" si="29" ref="CH11:CH26">AV11+BO11</f>
        <v>5356</v>
      </c>
      <c r="CI11" s="17">
        <f aca="true" t="shared" si="30" ref="CI11:CI26">AW11+BP11</f>
        <v>105633</v>
      </c>
    </row>
    <row r="12" spans="1:87" ht="13.5">
      <c r="A12" s="74" t="s">
        <v>147</v>
      </c>
      <c r="B12" s="74" t="s">
        <v>158</v>
      </c>
      <c r="C12" s="101" t="s">
        <v>159</v>
      </c>
      <c r="D12" s="17">
        <f t="shared" si="0"/>
        <v>63312</v>
      </c>
      <c r="E12" s="17">
        <f t="shared" si="1"/>
        <v>4283</v>
      </c>
      <c r="F12" s="17"/>
      <c r="G12" s="17"/>
      <c r="H12" s="17"/>
      <c r="I12" s="17">
        <v>4283</v>
      </c>
      <c r="J12" s="17" t="s">
        <v>129</v>
      </c>
      <c r="K12" s="17"/>
      <c r="L12" s="17">
        <v>59029</v>
      </c>
      <c r="M12" s="17">
        <f t="shared" si="2"/>
        <v>8583</v>
      </c>
      <c r="N12" s="17">
        <f t="shared" si="3"/>
        <v>0</v>
      </c>
      <c r="O12" s="17"/>
      <c r="P12" s="17"/>
      <c r="Q12" s="17"/>
      <c r="R12" s="17"/>
      <c r="S12" s="17" t="s">
        <v>129</v>
      </c>
      <c r="T12" s="17"/>
      <c r="U12" s="17">
        <v>8583</v>
      </c>
      <c r="V12" s="17">
        <f t="shared" si="4"/>
        <v>71895</v>
      </c>
      <c r="W12" s="17">
        <f t="shared" si="5"/>
        <v>4283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4283</v>
      </c>
      <c r="AB12" s="17" t="s">
        <v>194</v>
      </c>
      <c r="AC12" s="17">
        <f t="shared" si="10"/>
        <v>0</v>
      </c>
      <c r="AD12" s="17">
        <f t="shared" si="11"/>
        <v>67612</v>
      </c>
      <c r="AE12" s="17">
        <f t="shared" si="13"/>
        <v>0</v>
      </c>
      <c r="AF12" s="17">
        <f t="shared" si="14"/>
        <v>0</v>
      </c>
      <c r="AG12" s="17"/>
      <c r="AH12" s="17"/>
      <c r="AI12" s="17"/>
      <c r="AJ12" s="17"/>
      <c r="AK12" s="75">
        <v>0</v>
      </c>
      <c r="AL12" s="17">
        <f t="shared" si="15"/>
        <v>48587</v>
      </c>
      <c r="AM12" s="17">
        <v>4689</v>
      </c>
      <c r="AN12" s="75">
        <f t="shared" si="16"/>
        <v>0</v>
      </c>
      <c r="AO12" s="17"/>
      <c r="AP12" s="17"/>
      <c r="AQ12" s="17"/>
      <c r="AR12" s="17"/>
      <c r="AS12" s="17">
        <v>43898</v>
      </c>
      <c r="AT12" s="17"/>
      <c r="AU12" s="17">
        <v>14725</v>
      </c>
      <c r="AV12" s="17"/>
      <c r="AW12" s="17">
        <f t="shared" si="17"/>
        <v>48587</v>
      </c>
      <c r="AX12" s="17">
        <f t="shared" si="18"/>
        <v>0</v>
      </c>
      <c r="AY12" s="17">
        <f t="shared" si="19"/>
        <v>0</v>
      </c>
      <c r="AZ12" s="17"/>
      <c r="BA12" s="17"/>
      <c r="BB12" s="17"/>
      <c r="BC12" s="17"/>
      <c r="BD12" s="75">
        <v>0</v>
      </c>
      <c r="BE12" s="17">
        <f t="shared" si="20"/>
        <v>521</v>
      </c>
      <c r="BF12" s="17">
        <v>521</v>
      </c>
      <c r="BG12" s="75">
        <f t="shared" si="21"/>
        <v>0</v>
      </c>
      <c r="BH12" s="17"/>
      <c r="BI12" s="17"/>
      <c r="BJ12" s="17"/>
      <c r="BK12" s="17"/>
      <c r="BL12" s="17"/>
      <c r="BM12" s="17"/>
      <c r="BN12" s="17">
        <v>8062</v>
      </c>
      <c r="BO12" s="17"/>
      <c r="BP12" s="17">
        <f t="shared" si="22"/>
        <v>521</v>
      </c>
      <c r="BQ12" s="17">
        <f t="shared" si="23"/>
        <v>0</v>
      </c>
      <c r="BR12" s="17">
        <f t="shared" si="24"/>
        <v>0</v>
      </c>
      <c r="BS12" s="17">
        <f t="shared" si="25"/>
        <v>0</v>
      </c>
      <c r="BT12" s="17">
        <f t="shared" si="26"/>
        <v>0</v>
      </c>
      <c r="BU12" s="17">
        <f t="shared" si="27"/>
        <v>0</v>
      </c>
      <c r="BV12" s="17">
        <f t="shared" si="28"/>
        <v>0</v>
      </c>
      <c r="BW12" s="75" t="s">
        <v>87</v>
      </c>
      <c r="BX12" s="17">
        <f t="shared" si="12"/>
        <v>49108</v>
      </c>
      <c r="BY12" s="17">
        <f t="shared" si="12"/>
        <v>5210</v>
      </c>
      <c r="BZ12" s="17">
        <f t="shared" si="12"/>
        <v>0</v>
      </c>
      <c r="CA12" s="17">
        <f t="shared" si="12"/>
        <v>0</v>
      </c>
      <c r="CB12" s="17">
        <f t="shared" si="12"/>
        <v>0</v>
      </c>
      <c r="CC12" s="17">
        <f t="shared" si="12"/>
        <v>0</v>
      </c>
      <c r="CD12" s="17">
        <f t="shared" si="12"/>
        <v>0</v>
      </c>
      <c r="CE12" s="17">
        <f t="shared" si="12"/>
        <v>43898</v>
      </c>
      <c r="CF12" s="17">
        <f t="shared" si="12"/>
        <v>0</v>
      </c>
      <c r="CG12" s="75" t="s">
        <v>87</v>
      </c>
      <c r="CH12" s="17">
        <f t="shared" si="29"/>
        <v>0</v>
      </c>
      <c r="CI12" s="17">
        <f t="shared" si="30"/>
        <v>49108</v>
      </c>
    </row>
    <row r="13" spans="1:87" ht="13.5">
      <c r="A13" s="74" t="s">
        <v>147</v>
      </c>
      <c r="B13" s="74" t="s">
        <v>160</v>
      </c>
      <c r="C13" s="101" t="s">
        <v>161</v>
      </c>
      <c r="D13" s="17">
        <f t="shared" si="0"/>
        <v>149960</v>
      </c>
      <c r="E13" s="17">
        <f t="shared" si="1"/>
        <v>8969</v>
      </c>
      <c r="F13" s="17"/>
      <c r="G13" s="17"/>
      <c r="H13" s="17"/>
      <c r="I13" s="17">
        <v>8969</v>
      </c>
      <c r="J13" s="17" t="s">
        <v>129</v>
      </c>
      <c r="K13" s="17"/>
      <c r="L13" s="17">
        <v>140991</v>
      </c>
      <c r="M13" s="17">
        <f t="shared" si="2"/>
        <v>43668</v>
      </c>
      <c r="N13" s="17">
        <f t="shared" si="3"/>
        <v>5</v>
      </c>
      <c r="O13" s="17"/>
      <c r="P13" s="17"/>
      <c r="Q13" s="17"/>
      <c r="R13" s="17">
        <v>5</v>
      </c>
      <c r="S13" s="17" t="s">
        <v>129</v>
      </c>
      <c r="T13" s="17"/>
      <c r="U13" s="17">
        <v>43663</v>
      </c>
      <c r="V13" s="17">
        <f t="shared" si="4"/>
        <v>193628</v>
      </c>
      <c r="W13" s="17">
        <f t="shared" si="5"/>
        <v>8974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8974</v>
      </c>
      <c r="AB13" s="17" t="s">
        <v>194</v>
      </c>
      <c r="AC13" s="17">
        <f t="shared" si="10"/>
        <v>0</v>
      </c>
      <c r="AD13" s="17">
        <f t="shared" si="11"/>
        <v>184654</v>
      </c>
      <c r="AE13" s="17">
        <f t="shared" si="13"/>
        <v>0</v>
      </c>
      <c r="AF13" s="17">
        <f t="shared" si="14"/>
        <v>0</v>
      </c>
      <c r="AG13" s="17"/>
      <c r="AH13" s="17"/>
      <c r="AI13" s="17"/>
      <c r="AJ13" s="17"/>
      <c r="AK13" s="75">
        <v>0</v>
      </c>
      <c r="AL13" s="17">
        <f t="shared" si="15"/>
        <v>74636</v>
      </c>
      <c r="AM13" s="17">
        <v>1564</v>
      </c>
      <c r="AN13" s="75">
        <f t="shared" si="16"/>
        <v>0</v>
      </c>
      <c r="AO13" s="17"/>
      <c r="AP13" s="17"/>
      <c r="AQ13" s="17"/>
      <c r="AR13" s="17"/>
      <c r="AS13" s="17">
        <v>73072</v>
      </c>
      <c r="AT13" s="17">
        <v>0</v>
      </c>
      <c r="AU13" s="17">
        <v>28468</v>
      </c>
      <c r="AV13" s="17">
        <v>46856</v>
      </c>
      <c r="AW13" s="17">
        <f t="shared" si="17"/>
        <v>121492</v>
      </c>
      <c r="AX13" s="17">
        <f t="shared" si="18"/>
        <v>0</v>
      </c>
      <c r="AY13" s="17">
        <f t="shared" si="19"/>
        <v>0</v>
      </c>
      <c r="AZ13" s="17"/>
      <c r="BA13" s="17"/>
      <c r="BB13" s="17"/>
      <c r="BC13" s="17"/>
      <c r="BD13" s="75">
        <v>0</v>
      </c>
      <c r="BE13" s="17">
        <f t="shared" si="20"/>
        <v>522</v>
      </c>
      <c r="BF13" s="17">
        <v>522</v>
      </c>
      <c r="BG13" s="75">
        <f t="shared" si="21"/>
        <v>0</v>
      </c>
      <c r="BH13" s="17"/>
      <c r="BI13" s="17"/>
      <c r="BJ13" s="17"/>
      <c r="BK13" s="17"/>
      <c r="BL13" s="17"/>
      <c r="BM13" s="17">
        <v>0</v>
      </c>
      <c r="BN13" s="17">
        <v>30982</v>
      </c>
      <c r="BO13" s="17">
        <v>12164</v>
      </c>
      <c r="BP13" s="17">
        <f t="shared" si="22"/>
        <v>12686</v>
      </c>
      <c r="BQ13" s="17">
        <f t="shared" si="23"/>
        <v>0</v>
      </c>
      <c r="BR13" s="17">
        <f t="shared" si="24"/>
        <v>0</v>
      </c>
      <c r="BS13" s="17">
        <f t="shared" si="25"/>
        <v>0</v>
      </c>
      <c r="BT13" s="17">
        <f t="shared" si="26"/>
        <v>0</v>
      </c>
      <c r="BU13" s="17">
        <f t="shared" si="27"/>
        <v>0</v>
      </c>
      <c r="BV13" s="17">
        <f t="shared" si="28"/>
        <v>0</v>
      </c>
      <c r="BW13" s="75" t="s">
        <v>87</v>
      </c>
      <c r="BX13" s="17">
        <f t="shared" si="12"/>
        <v>75158</v>
      </c>
      <c r="BY13" s="17">
        <f t="shared" si="12"/>
        <v>2086</v>
      </c>
      <c r="BZ13" s="17">
        <f t="shared" si="12"/>
        <v>0</v>
      </c>
      <c r="CA13" s="17">
        <f t="shared" si="12"/>
        <v>0</v>
      </c>
      <c r="CB13" s="17">
        <f t="shared" si="12"/>
        <v>0</v>
      </c>
      <c r="CC13" s="17">
        <f t="shared" si="12"/>
        <v>0</v>
      </c>
      <c r="CD13" s="17">
        <f t="shared" si="12"/>
        <v>0</v>
      </c>
      <c r="CE13" s="17">
        <f t="shared" si="12"/>
        <v>73072</v>
      </c>
      <c r="CF13" s="17">
        <f t="shared" si="12"/>
        <v>0</v>
      </c>
      <c r="CG13" s="75" t="s">
        <v>87</v>
      </c>
      <c r="CH13" s="17">
        <f t="shared" si="29"/>
        <v>59020</v>
      </c>
      <c r="CI13" s="17">
        <f t="shared" si="30"/>
        <v>134178</v>
      </c>
    </row>
    <row r="14" spans="1:87" ht="13.5">
      <c r="A14" s="74" t="s">
        <v>147</v>
      </c>
      <c r="B14" s="74" t="s">
        <v>1</v>
      </c>
      <c r="C14" s="101" t="s">
        <v>2</v>
      </c>
      <c r="D14" s="17">
        <f t="shared" si="0"/>
        <v>219782</v>
      </c>
      <c r="E14" s="17">
        <f t="shared" si="1"/>
        <v>15971</v>
      </c>
      <c r="F14" s="17"/>
      <c r="G14" s="17"/>
      <c r="H14" s="17"/>
      <c r="I14" s="17">
        <v>15930</v>
      </c>
      <c r="J14" s="17" t="s">
        <v>129</v>
      </c>
      <c r="K14" s="17">
        <v>41</v>
      </c>
      <c r="L14" s="17">
        <v>203811</v>
      </c>
      <c r="M14" s="17">
        <f t="shared" si="2"/>
        <v>49231</v>
      </c>
      <c r="N14" s="17">
        <f t="shared" si="3"/>
        <v>23</v>
      </c>
      <c r="O14" s="17"/>
      <c r="P14" s="17"/>
      <c r="Q14" s="17"/>
      <c r="R14" s="17"/>
      <c r="S14" s="17" t="s">
        <v>129</v>
      </c>
      <c r="T14" s="17">
        <v>23</v>
      </c>
      <c r="U14" s="17">
        <v>49208</v>
      </c>
      <c r="V14" s="17">
        <f t="shared" si="4"/>
        <v>269013</v>
      </c>
      <c r="W14" s="17">
        <f t="shared" si="5"/>
        <v>15994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15930</v>
      </c>
      <c r="AB14" s="17" t="s">
        <v>194</v>
      </c>
      <c r="AC14" s="17">
        <f t="shared" si="10"/>
        <v>64</v>
      </c>
      <c r="AD14" s="17">
        <f t="shared" si="11"/>
        <v>253019</v>
      </c>
      <c r="AE14" s="17">
        <f t="shared" si="13"/>
        <v>0</v>
      </c>
      <c r="AF14" s="17">
        <f t="shared" si="14"/>
        <v>0</v>
      </c>
      <c r="AG14" s="17"/>
      <c r="AH14" s="17"/>
      <c r="AI14" s="17"/>
      <c r="AJ14" s="17"/>
      <c r="AK14" s="75">
        <v>0</v>
      </c>
      <c r="AL14" s="17">
        <f t="shared" si="15"/>
        <v>160040</v>
      </c>
      <c r="AM14" s="17">
        <v>2500</v>
      </c>
      <c r="AN14" s="75">
        <f t="shared" si="16"/>
        <v>0</v>
      </c>
      <c r="AO14" s="17"/>
      <c r="AP14" s="17"/>
      <c r="AQ14" s="17"/>
      <c r="AR14" s="17"/>
      <c r="AS14" s="17"/>
      <c r="AT14" s="17">
        <v>157540</v>
      </c>
      <c r="AU14" s="17">
        <v>59742</v>
      </c>
      <c r="AV14" s="17"/>
      <c r="AW14" s="17">
        <f t="shared" si="17"/>
        <v>160040</v>
      </c>
      <c r="AX14" s="17">
        <f t="shared" si="18"/>
        <v>0</v>
      </c>
      <c r="AY14" s="17">
        <f t="shared" si="19"/>
        <v>0</v>
      </c>
      <c r="AZ14" s="17"/>
      <c r="BA14" s="17"/>
      <c r="BB14" s="17"/>
      <c r="BC14" s="17"/>
      <c r="BD14" s="75">
        <v>0</v>
      </c>
      <c r="BE14" s="17">
        <f t="shared" si="20"/>
        <v>6065</v>
      </c>
      <c r="BF14" s="17">
        <v>2500</v>
      </c>
      <c r="BG14" s="75">
        <f t="shared" si="21"/>
        <v>0</v>
      </c>
      <c r="BH14" s="17"/>
      <c r="BI14" s="17"/>
      <c r="BJ14" s="17"/>
      <c r="BK14" s="17"/>
      <c r="BL14" s="17"/>
      <c r="BM14" s="17">
        <v>3565</v>
      </c>
      <c r="BN14" s="17">
        <v>43166</v>
      </c>
      <c r="BO14" s="17"/>
      <c r="BP14" s="17">
        <f t="shared" si="22"/>
        <v>6065</v>
      </c>
      <c r="BQ14" s="17">
        <f t="shared" si="23"/>
        <v>0</v>
      </c>
      <c r="BR14" s="17">
        <f t="shared" si="24"/>
        <v>0</v>
      </c>
      <c r="BS14" s="17">
        <f t="shared" si="25"/>
        <v>0</v>
      </c>
      <c r="BT14" s="17">
        <f t="shared" si="26"/>
        <v>0</v>
      </c>
      <c r="BU14" s="17">
        <f t="shared" si="27"/>
        <v>0</v>
      </c>
      <c r="BV14" s="17">
        <f t="shared" si="28"/>
        <v>0</v>
      </c>
      <c r="BW14" s="75" t="s">
        <v>87</v>
      </c>
      <c r="BX14" s="17">
        <f t="shared" si="12"/>
        <v>166105</v>
      </c>
      <c r="BY14" s="17">
        <f t="shared" si="12"/>
        <v>5000</v>
      </c>
      <c r="BZ14" s="17">
        <f t="shared" si="12"/>
        <v>0</v>
      </c>
      <c r="CA14" s="17">
        <f t="shared" si="12"/>
        <v>0</v>
      </c>
      <c r="CB14" s="17">
        <f t="shared" si="12"/>
        <v>0</v>
      </c>
      <c r="CC14" s="17">
        <f t="shared" si="12"/>
        <v>0</v>
      </c>
      <c r="CD14" s="17">
        <f t="shared" si="12"/>
        <v>0</v>
      </c>
      <c r="CE14" s="17">
        <f t="shared" si="12"/>
        <v>0</v>
      </c>
      <c r="CF14" s="17">
        <f t="shared" si="12"/>
        <v>161105</v>
      </c>
      <c r="CG14" s="75" t="s">
        <v>87</v>
      </c>
      <c r="CH14" s="17">
        <f t="shared" si="29"/>
        <v>0</v>
      </c>
      <c r="CI14" s="17">
        <f t="shared" si="30"/>
        <v>166105</v>
      </c>
    </row>
    <row r="15" spans="1:87" ht="13.5">
      <c r="A15" s="74" t="s">
        <v>147</v>
      </c>
      <c r="B15" s="74" t="s">
        <v>162</v>
      </c>
      <c r="C15" s="101" t="s">
        <v>163</v>
      </c>
      <c r="D15" s="17">
        <f t="shared" si="0"/>
        <v>95112</v>
      </c>
      <c r="E15" s="17">
        <f t="shared" si="1"/>
        <v>22700</v>
      </c>
      <c r="F15" s="17"/>
      <c r="G15" s="17"/>
      <c r="H15" s="17"/>
      <c r="I15" s="17"/>
      <c r="J15" s="17" t="s">
        <v>129</v>
      </c>
      <c r="K15" s="17">
        <v>22700</v>
      </c>
      <c r="L15" s="17">
        <v>72412</v>
      </c>
      <c r="M15" s="17">
        <f t="shared" si="2"/>
        <v>5128</v>
      </c>
      <c r="N15" s="17">
        <f t="shared" si="3"/>
        <v>0</v>
      </c>
      <c r="O15" s="17"/>
      <c r="P15" s="17"/>
      <c r="Q15" s="17"/>
      <c r="R15" s="17"/>
      <c r="S15" s="17" t="s">
        <v>129</v>
      </c>
      <c r="T15" s="17"/>
      <c r="U15" s="17">
        <v>5128</v>
      </c>
      <c r="V15" s="17">
        <f t="shared" si="4"/>
        <v>100240</v>
      </c>
      <c r="W15" s="17">
        <f t="shared" si="5"/>
        <v>22700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0</v>
      </c>
      <c r="AB15" s="17" t="s">
        <v>194</v>
      </c>
      <c r="AC15" s="17">
        <f t="shared" si="10"/>
        <v>22700</v>
      </c>
      <c r="AD15" s="17">
        <f t="shared" si="11"/>
        <v>77540</v>
      </c>
      <c r="AE15" s="17">
        <f t="shared" si="13"/>
        <v>0</v>
      </c>
      <c r="AF15" s="17">
        <f t="shared" si="14"/>
        <v>0</v>
      </c>
      <c r="AG15" s="17">
        <v>0</v>
      </c>
      <c r="AH15" s="17">
        <v>0</v>
      </c>
      <c r="AI15" s="17">
        <v>0</v>
      </c>
      <c r="AJ15" s="17">
        <v>0</v>
      </c>
      <c r="AK15" s="75">
        <v>0</v>
      </c>
      <c r="AL15" s="17">
        <f t="shared" si="15"/>
        <v>52670</v>
      </c>
      <c r="AM15" s="17">
        <v>7305</v>
      </c>
      <c r="AN15" s="75">
        <f t="shared" si="16"/>
        <v>353</v>
      </c>
      <c r="AO15" s="17">
        <v>353</v>
      </c>
      <c r="AP15" s="17">
        <v>0</v>
      </c>
      <c r="AQ15" s="17">
        <v>0</v>
      </c>
      <c r="AR15" s="17">
        <v>0</v>
      </c>
      <c r="AS15" s="17">
        <v>45012</v>
      </c>
      <c r="AT15" s="17">
        <v>0</v>
      </c>
      <c r="AU15" s="17">
        <v>35812</v>
      </c>
      <c r="AV15" s="17">
        <v>6630</v>
      </c>
      <c r="AW15" s="17">
        <f t="shared" si="17"/>
        <v>59300</v>
      </c>
      <c r="AX15" s="17">
        <f t="shared" si="18"/>
        <v>0</v>
      </c>
      <c r="AY15" s="17">
        <f t="shared" si="19"/>
        <v>0</v>
      </c>
      <c r="AZ15" s="17">
        <v>0</v>
      </c>
      <c r="BA15" s="17">
        <v>0</v>
      </c>
      <c r="BB15" s="17">
        <v>0</v>
      </c>
      <c r="BC15" s="17">
        <v>0</v>
      </c>
      <c r="BD15" s="75">
        <v>0</v>
      </c>
      <c r="BE15" s="17">
        <f t="shared" si="20"/>
        <v>0</v>
      </c>
      <c r="BF15" s="17">
        <v>0</v>
      </c>
      <c r="BG15" s="75">
        <f t="shared" si="21"/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5081</v>
      </c>
      <c r="BO15" s="17">
        <v>47</v>
      </c>
      <c r="BP15" s="17">
        <f t="shared" si="22"/>
        <v>47</v>
      </c>
      <c r="BQ15" s="17">
        <f t="shared" si="23"/>
        <v>0</v>
      </c>
      <c r="BR15" s="17">
        <f t="shared" si="24"/>
        <v>0</v>
      </c>
      <c r="BS15" s="17">
        <f t="shared" si="25"/>
        <v>0</v>
      </c>
      <c r="BT15" s="17">
        <f t="shared" si="26"/>
        <v>0</v>
      </c>
      <c r="BU15" s="17">
        <f t="shared" si="27"/>
        <v>0</v>
      </c>
      <c r="BV15" s="17">
        <f t="shared" si="28"/>
        <v>0</v>
      </c>
      <c r="BW15" s="75" t="s">
        <v>87</v>
      </c>
      <c r="BX15" s="17">
        <f t="shared" si="12"/>
        <v>52670</v>
      </c>
      <c r="BY15" s="17">
        <f t="shared" si="12"/>
        <v>7305</v>
      </c>
      <c r="BZ15" s="17">
        <f t="shared" si="12"/>
        <v>353</v>
      </c>
      <c r="CA15" s="17">
        <f t="shared" si="12"/>
        <v>353</v>
      </c>
      <c r="CB15" s="17">
        <f t="shared" si="12"/>
        <v>0</v>
      </c>
      <c r="CC15" s="17">
        <f t="shared" si="12"/>
        <v>0</v>
      </c>
      <c r="CD15" s="17">
        <f t="shared" si="12"/>
        <v>0</v>
      </c>
      <c r="CE15" s="17">
        <f t="shared" si="12"/>
        <v>45012</v>
      </c>
      <c r="CF15" s="17">
        <f t="shared" si="12"/>
        <v>0</v>
      </c>
      <c r="CG15" s="75" t="s">
        <v>87</v>
      </c>
      <c r="CH15" s="17">
        <f t="shared" si="29"/>
        <v>6677</v>
      </c>
      <c r="CI15" s="17">
        <f t="shared" si="30"/>
        <v>59347</v>
      </c>
    </row>
    <row r="16" spans="1:87" ht="13.5">
      <c r="A16" s="74" t="s">
        <v>147</v>
      </c>
      <c r="B16" s="74" t="s">
        <v>164</v>
      </c>
      <c r="C16" s="101" t="s">
        <v>165</v>
      </c>
      <c r="D16" s="17">
        <f t="shared" si="0"/>
        <v>40979</v>
      </c>
      <c r="E16" s="17">
        <f t="shared" si="1"/>
        <v>6096</v>
      </c>
      <c r="F16" s="17">
        <v>0</v>
      </c>
      <c r="G16" s="17">
        <v>0</v>
      </c>
      <c r="H16" s="17">
        <v>0</v>
      </c>
      <c r="I16" s="17">
        <v>6096</v>
      </c>
      <c r="J16" s="17" t="s">
        <v>129</v>
      </c>
      <c r="K16" s="17">
        <v>0</v>
      </c>
      <c r="L16" s="17">
        <v>34883</v>
      </c>
      <c r="M16" s="17">
        <f t="shared" si="2"/>
        <v>7038</v>
      </c>
      <c r="N16" s="17">
        <f t="shared" si="3"/>
        <v>0</v>
      </c>
      <c r="O16" s="17">
        <v>0</v>
      </c>
      <c r="P16" s="17">
        <v>0</v>
      </c>
      <c r="Q16" s="17">
        <v>0</v>
      </c>
      <c r="R16" s="17">
        <v>0</v>
      </c>
      <c r="S16" s="17" t="s">
        <v>129</v>
      </c>
      <c r="T16" s="17">
        <v>0</v>
      </c>
      <c r="U16" s="17">
        <v>7038</v>
      </c>
      <c r="V16" s="17">
        <f t="shared" si="4"/>
        <v>48017</v>
      </c>
      <c r="W16" s="17">
        <f t="shared" si="5"/>
        <v>6096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6096</v>
      </c>
      <c r="AB16" s="17" t="s">
        <v>194</v>
      </c>
      <c r="AC16" s="17">
        <f t="shared" si="10"/>
        <v>0</v>
      </c>
      <c r="AD16" s="17">
        <f t="shared" si="11"/>
        <v>41921</v>
      </c>
      <c r="AE16" s="17">
        <f t="shared" si="13"/>
        <v>0</v>
      </c>
      <c r="AF16" s="17">
        <f t="shared" si="14"/>
        <v>0</v>
      </c>
      <c r="AG16" s="17">
        <v>0</v>
      </c>
      <c r="AH16" s="17">
        <v>0</v>
      </c>
      <c r="AI16" s="17">
        <v>0</v>
      </c>
      <c r="AJ16" s="17">
        <v>0</v>
      </c>
      <c r="AK16" s="75">
        <v>0</v>
      </c>
      <c r="AL16" s="17">
        <f t="shared" si="15"/>
        <v>15820</v>
      </c>
      <c r="AM16" s="17">
        <v>1700</v>
      </c>
      <c r="AN16" s="75">
        <f t="shared" si="16"/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14120</v>
      </c>
      <c r="AT16" s="17">
        <v>0</v>
      </c>
      <c r="AU16" s="17">
        <v>25159</v>
      </c>
      <c r="AV16" s="17">
        <v>0</v>
      </c>
      <c r="AW16" s="17">
        <f t="shared" si="17"/>
        <v>15820</v>
      </c>
      <c r="AX16" s="17">
        <f t="shared" si="18"/>
        <v>0</v>
      </c>
      <c r="AY16" s="17">
        <f t="shared" si="19"/>
        <v>0</v>
      </c>
      <c r="AZ16" s="17">
        <v>0</v>
      </c>
      <c r="BA16" s="17">
        <v>0</v>
      </c>
      <c r="BB16" s="17">
        <v>0</v>
      </c>
      <c r="BC16" s="17">
        <v>0</v>
      </c>
      <c r="BD16" s="75">
        <v>0</v>
      </c>
      <c r="BE16" s="17">
        <f t="shared" si="20"/>
        <v>0</v>
      </c>
      <c r="BF16" s="17">
        <v>0</v>
      </c>
      <c r="BG16" s="75">
        <f t="shared" si="21"/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7038</v>
      </c>
      <c r="BO16" s="17">
        <v>0</v>
      </c>
      <c r="BP16" s="17">
        <f t="shared" si="22"/>
        <v>0</v>
      </c>
      <c r="BQ16" s="17">
        <f t="shared" si="23"/>
        <v>0</v>
      </c>
      <c r="BR16" s="17">
        <f t="shared" si="24"/>
        <v>0</v>
      </c>
      <c r="BS16" s="17">
        <f t="shared" si="25"/>
        <v>0</v>
      </c>
      <c r="BT16" s="17">
        <f t="shared" si="26"/>
        <v>0</v>
      </c>
      <c r="BU16" s="17">
        <f t="shared" si="27"/>
        <v>0</v>
      </c>
      <c r="BV16" s="17">
        <f t="shared" si="28"/>
        <v>0</v>
      </c>
      <c r="BW16" s="75" t="s">
        <v>87</v>
      </c>
      <c r="BX16" s="17">
        <f t="shared" si="12"/>
        <v>15820</v>
      </c>
      <c r="BY16" s="17">
        <f t="shared" si="12"/>
        <v>1700</v>
      </c>
      <c r="BZ16" s="17">
        <f t="shared" si="12"/>
        <v>0</v>
      </c>
      <c r="CA16" s="17">
        <f t="shared" si="12"/>
        <v>0</v>
      </c>
      <c r="CB16" s="17">
        <f t="shared" si="12"/>
        <v>0</v>
      </c>
      <c r="CC16" s="17">
        <f t="shared" si="12"/>
        <v>0</v>
      </c>
      <c r="CD16" s="17">
        <f aca="true" t="shared" si="31" ref="BX16:CF26">AR16+BK16</f>
        <v>0</v>
      </c>
      <c r="CE16" s="17">
        <f t="shared" si="31"/>
        <v>14120</v>
      </c>
      <c r="CF16" s="17">
        <f t="shared" si="31"/>
        <v>0</v>
      </c>
      <c r="CG16" s="75" t="s">
        <v>87</v>
      </c>
      <c r="CH16" s="17">
        <f t="shared" si="29"/>
        <v>0</v>
      </c>
      <c r="CI16" s="17">
        <f t="shared" si="30"/>
        <v>15820</v>
      </c>
    </row>
    <row r="17" spans="1:87" ht="13.5">
      <c r="A17" s="74" t="s">
        <v>147</v>
      </c>
      <c r="B17" s="74" t="s">
        <v>166</v>
      </c>
      <c r="C17" s="101" t="s">
        <v>146</v>
      </c>
      <c r="D17" s="17">
        <f t="shared" si="0"/>
        <v>45687</v>
      </c>
      <c r="E17" s="17">
        <f t="shared" si="1"/>
        <v>7704</v>
      </c>
      <c r="F17" s="17">
        <v>0</v>
      </c>
      <c r="G17" s="17">
        <v>0</v>
      </c>
      <c r="H17" s="17">
        <v>0</v>
      </c>
      <c r="I17" s="17">
        <v>7704</v>
      </c>
      <c r="J17" s="17" t="s">
        <v>129</v>
      </c>
      <c r="K17" s="17">
        <v>0</v>
      </c>
      <c r="L17" s="17">
        <v>37983</v>
      </c>
      <c r="M17" s="17">
        <f t="shared" si="2"/>
        <v>6967</v>
      </c>
      <c r="N17" s="17">
        <f t="shared" si="3"/>
        <v>0</v>
      </c>
      <c r="O17" s="17">
        <v>0</v>
      </c>
      <c r="P17" s="17">
        <v>0</v>
      </c>
      <c r="Q17" s="17">
        <v>0</v>
      </c>
      <c r="R17" s="17">
        <v>0</v>
      </c>
      <c r="S17" s="17" t="s">
        <v>129</v>
      </c>
      <c r="T17" s="17">
        <v>0</v>
      </c>
      <c r="U17" s="17">
        <v>6967</v>
      </c>
      <c r="V17" s="17">
        <f t="shared" si="4"/>
        <v>52654</v>
      </c>
      <c r="W17" s="17">
        <f t="shared" si="5"/>
        <v>7704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7704</v>
      </c>
      <c r="AB17" s="17" t="s">
        <v>194</v>
      </c>
      <c r="AC17" s="17">
        <f t="shared" si="10"/>
        <v>0</v>
      </c>
      <c r="AD17" s="17">
        <f t="shared" si="11"/>
        <v>44950</v>
      </c>
      <c r="AE17" s="17">
        <f t="shared" si="13"/>
        <v>0</v>
      </c>
      <c r="AF17" s="17">
        <f t="shared" si="14"/>
        <v>0</v>
      </c>
      <c r="AG17" s="17">
        <v>0</v>
      </c>
      <c r="AH17" s="17">
        <v>0</v>
      </c>
      <c r="AI17" s="17">
        <v>0</v>
      </c>
      <c r="AJ17" s="17">
        <v>0</v>
      </c>
      <c r="AK17" s="75">
        <v>0</v>
      </c>
      <c r="AL17" s="17">
        <f t="shared" si="15"/>
        <v>13258</v>
      </c>
      <c r="AM17" s="17">
        <v>2000</v>
      </c>
      <c r="AN17" s="75">
        <f t="shared" si="16"/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11258</v>
      </c>
      <c r="AT17" s="17">
        <v>0</v>
      </c>
      <c r="AU17" s="17">
        <v>32429</v>
      </c>
      <c r="AV17" s="17">
        <v>0</v>
      </c>
      <c r="AW17" s="17">
        <f t="shared" si="17"/>
        <v>13258</v>
      </c>
      <c r="AX17" s="17">
        <f t="shared" si="18"/>
        <v>0</v>
      </c>
      <c r="AY17" s="17">
        <f t="shared" si="19"/>
        <v>0</v>
      </c>
      <c r="AZ17" s="17">
        <v>0</v>
      </c>
      <c r="BA17" s="17">
        <v>0</v>
      </c>
      <c r="BB17" s="17">
        <v>0</v>
      </c>
      <c r="BC17" s="17">
        <v>0</v>
      </c>
      <c r="BD17" s="75">
        <v>0</v>
      </c>
      <c r="BE17" s="17">
        <f t="shared" si="20"/>
        <v>0</v>
      </c>
      <c r="BF17" s="17">
        <v>0</v>
      </c>
      <c r="BG17" s="75">
        <f t="shared" si="21"/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6967</v>
      </c>
      <c r="BO17" s="17">
        <v>0</v>
      </c>
      <c r="BP17" s="17">
        <f t="shared" si="22"/>
        <v>0</v>
      </c>
      <c r="BQ17" s="17">
        <f t="shared" si="23"/>
        <v>0</v>
      </c>
      <c r="BR17" s="17">
        <f t="shared" si="24"/>
        <v>0</v>
      </c>
      <c r="BS17" s="17">
        <f t="shared" si="25"/>
        <v>0</v>
      </c>
      <c r="BT17" s="17">
        <f t="shared" si="26"/>
        <v>0</v>
      </c>
      <c r="BU17" s="17">
        <f t="shared" si="27"/>
        <v>0</v>
      </c>
      <c r="BV17" s="17">
        <f t="shared" si="28"/>
        <v>0</v>
      </c>
      <c r="BW17" s="75" t="s">
        <v>87</v>
      </c>
      <c r="BX17" s="17">
        <f t="shared" si="31"/>
        <v>13258</v>
      </c>
      <c r="BY17" s="17">
        <f t="shared" si="31"/>
        <v>2000</v>
      </c>
      <c r="BZ17" s="17">
        <f t="shared" si="31"/>
        <v>0</v>
      </c>
      <c r="CA17" s="17">
        <f t="shared" si="31"/>
        <v>0</v>
      </c>
      <c r="CB17" s="17">
        <f t="shared" si="31"/>
        <v>0</v>
      </c>
      <c r="CC17" s="17">
        <f t="shared" si="31"/>
        <v>0</v>
      </c>
      <c r="CD17" s="17">
        <f t="shared" si="31"/>
        <v>0</v>
      </c>
      <c r="CE17" s="17">
        <f t="shared" si="31"/>
        <v>11258</v>
      </c>
      <c r="CF17" s="17">
        <f t="shared" si="31"/>
        <v>0</v>
      </c>
      <c r="CG17" s="75" t="s">
        <v>87</v>
      </c>
      <c r="CH17" s="17">
        <f t="shared" si="29"/>
        <v>0</v>
      </c>
      <c r="CI17" s="17">
        <f t="shared" si="30"/>
        <v>13258</v>
      </c>
    </row>
    <row r="18" spans="1:87" ht="13.5">
      <c r="A18" s="74" t="s">
        <v>147</v>
      </c>
      <c r="B18" s="74" t="s">
        <v>3</v>
      </c>
      <c r="C18" s="101" t="s">
        <v>4</v>
      </c>
      <c r="D18" s="17">
        <f t="shared" si="0"/>
        <v>107862</v>
      </c>
      <c r="E18" s="17">
        <f t="shared" si="1"/>
        <v>7980</v>
      </c>
      <c r="F18" s="17">
        <v>0</v>
      </c>
      <c r="G18" s="17">
        <v>0</v>
      </c>
      <c r="H18" s="17">
        <v>0</v>
      </c>
      <c r="I18" s="17">
        <v>7880</v>
      </c>
      <c r="J18" s="17" t="s">
        <v>129</v>
      </c>
      <c r="K18" s="17">
        <v>100</v>
      </c>
      <c r="L18" s="17">
        <v>99882</v>
      </c>
      <c r="M18" s="17">
        <f t="shared" si="2"/>
        <v>7330</v>
      </c>
      <c r="N18" s="17">
        <f t="shared" si="3"/>
        <v>0</v>
      </c>
      <c r="O18" s="17">
        <v>0</v>
      </c>
      <c r="P18" s="17">
        <v>0</v>
      </c>
      <c r="Q18" s="17">
        <v>0</v>
      </c>
      <c r="R18" s="17">
        <v>0</v>
      </c>
      <c r="S18" s="17" t="s">
        <v>129</v>
      </c>
      <c r="T18" s="17">
        <v>0</v>
      </c>
      <c r="U18" s="17">
        <v>7330</v>
      </c>
      <c r="V18" s="17">
        <f t="shared" si="4"/>
        <v>115192</v>
      </c>
      <c r="W18" s="17">
        <f t="shared" si="5"/>
        <v>7980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7880</v>
      </c>
      <c r="AB18" s="17" t="s">
        <v>194</v>
      </c>
      <c r="AC18" s="17">
        <f t="shared" si="10"/>
        <v>100</v>
      </c>
      <c r="AD18" s="17">
        <f t="shared" si="11"/>
        <v>107212</v>
      </c>
      <c r="AE18" s="17">
        <f t="shared" si="13"/>
        <v>0</v>
      </c>
      <c r="AF18" s="17">
        <f t="shared" si="14"/>
        <v>0</v>
      </c>
      <c r="AG18" s="17">
        <v>0</v>
      </c>
      <c r="AH18" s="17">
        <v>0</v>
      </c>
      <c r="AI18" s="17">
        <v>0</v>
      </c>
      <c r="AJ18" s="17">
        <v>0</v>
      </c>
      <c r="AK18" s="75">
        <v>0</v>
      </c>
      <c r="AL18" s="17">
        <f t="shared" si="15"/>
        <v>39530</v>
      </c>
      <c r="AM18" s="17">
        <v>2800</v>
      </c>
      <c r="AN18" s="75">
        <f t="shared" si="16"/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36730</v>
      </c>
      <c r="AT18" s="17">
        <v>0</v>
      </c>
      <c r="AU18" s="17">
        <v>68332</v>
      </c>
      <c r="AV18" s="17">
        <v>0</v>
      </c>
      <c r="AW18" s="17">
        <f t="shared" si="17"/>
        <v>39530</v>
      </c>
      <c r="AX18" s="17">
        <f t="shared" si="18"/>
        <v>0</v>
      </c>
      <c r="AY18" s="17">
        <f t="shared" si="19"/>
        <v>0</v>
      </c>
      <c r="AZ18" s="17">
        <v>0</v>
      </c>
      <c r="BA18" s="17">
        <v>0</v>
      </c>
      <c r="BB18" s="17">
        <v>0</v>
      </c>
      <c r="BC18" s="17">
        <v>0</v>
      </c>
      <c r="BD18" s="75">
        <v>0</v>
      </c>
      <c r="BE18" s="17">
        <f t="shared" si="20"/>
        <v>200</v>
      </c>
      <c r="BF18" s="17">
        <v>200</v>
      </c>
      <c r="BG18" s="75">
        <f t="shared" si="21"/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7130</v>
      </c>
      <c r="BO18" s="17">
        <v>0</v>
      </c>
      <c r="BP18" s="17">
        <f t="shared" si="22"/>
        <v>200</v>
      </c>
      <c r="BQ18" s="17">
        <f t="shared" si="23"/>
        <v>0</v>
      </c>
      <c r="BR18" s="17">
        <f t="shared" si="24"/>
        <v>0</v>
      </c>
      <c r="BS18" s="17">
        <f t="shared" si="25"/>
        <v>0</v>
      </c>
      <c r="BT18" s="17">
        <f t="shared" si="26"/>
        <v>0</v>
      </c>
      <c r="BU18" s="17">
        <f t="shared" si="27"/>
        <v>0</v>
      </c>
      <c r="BV18" s="17">
        <f t="shared" si="28"/>
        <v>0</v>
      </c>
      <c r="BW18" s="75" t="s">
        <v>87</v>
      </c>
      <c r="BX18" s="17">
        <f t="shared" si="31"/>
        <v>39730</v>
      </c>
      <c r="BY18" s="17">
        <f t="shared" si="31"/>
        <v>3000</v>
      </c>
      <c r="BZ18" s="17">
        <f t="shared" si="31"/>
        <v>0</v>
      </c>
      <c r="CA18" s="17">
        <f t="shared" si="31"/>
        <v>0</v>
      </c>
      <c r="CB18" s="17">
        <f t="shared" si="31"/>
        <v>0</v>
      </c>
      <c r="CC18" s="17">
        <f t="shared" si="31"/>
        <v>0</v>
      </c>
      <c r="CD18" s="17">
        <f t="shared" si="31"/>
        <v>0</v>
      </c>
      <c r="CE18" s="17">
        <f t="shared" si="31"/>
        <v>36730</v>
      </c>
      <c r="CF18" s="17">
        <f t="shared" si="31"/>
        <v>0</v>
      </c>
      <c r="CG18" s="75" t="s">
        <v>87</v>
      </c>
      <c r="CH18" s="17">
        <f t="shared" si="29"/>
        <v>0</v>
      </c>
      <c r="CI18" s="17">
        <f t="shared" si="30"/>
        <v>39730</v>
      </c>
    </row>
    <row r="19" spans="1:87" ht="13.5">
      <c r="A19" s="74" t="s">
        <v>147</v>
      </c>
      <c r="B19" s="74" t="s">
        <v>5</v>
      </c>
      <c r="C19" s="101" t="s">
        <v>6</v>
      </c>
      <c r="D19" s="17">
        <f t="shared" si="0"/>
        <v>140622</v>
      </c>
      <c r="E19" s="17">
        <f t="shared" si="1"/>
        <v>9142</v>
      </c>
      <c r="F19" s="17"/>
      <c r="G19" s="17"/>
      <c r="H19" s="17"/>
      <c r="I19" s="17">
        <v>9142</v>
      </c>
      <c r="J19" s="17" t="s">
        <v>129</v>
      </c>
      <c r="K19" s="17">
        <v>0</v>
      </c>
      <c r="L19" s="17">
        <v>131480</v>
      </c>
      <c r="M19" s="17">
        <f t="shared" si="2"/>
        <v>34120</v>
      </c>
      <c r="N19" s="17">
        <f t="shared" si="3"/>
        <v>0</v>
      </c>
      <c r="O19" s="17"/>
      <c r="P19" s="17"/>
      <c r="Q19" s="17"/>
      <c r="R19" s="17"/>
      <c r="S19" s="17" t="s">
        <v>129</v>
      </c>
      <c r="T19" s="17"/>
      <c r="U19" s="17">
        <v>34120</v>
      </c>
      <c r="V19" s="17">
        <f t="shared" si="4"/>
        <v>174742</v>
      </c>
      <c r="W19" s="17">
        <f t="shared" si="5"/>
        <v>9142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9142</v>
      </c>
      <c r="AB19" s="17" t="s">
        <v>194</v>
      </c>
      <c r="AC19" s="17">
        <f t="shared" si="10"/>
        <v>0</v>
      </c>
      <c r="AD19" s="17">
        <f t="shared" si="11"/>
        <v>165600</v>
      </c>
      <c r="AE19" s="17">
        <f t="shared" si="13"/>
        <v>0</v>
      </c>
      <c r="AF19" s="17">
        <f t="shared" si="14"/>
        <v>0</v>
      </c>
      <c r="AG19" s="17"/>
      <c r="AH19" s="17"/>
      <c r="AI19" s="17"/>
      <c r="AJ19" s="17"/>
      <c r="AK19" s="75">
        <v>0</v>
      </c>
      <c r="AL19" s="17">
        <f t="shared" si="15"/>
        <v>57279</v>
      </c>
      <c r="AM19" s="17">
        <v>485</v>
      </c>
      <c r="AN19" s="75">
        <f t="shared" si="16"/>
        <v>0</v>
      </c>
      <c r="AO19" s="17"/>
      <c r="AP19" s="17"/>
      <c r="AQ19" s="17"/>
      <c r="AR19" s="17"/>
      <c r="AS19" s="17">
        <v>56794</v>
      </c>
      <c r="AT19" s="17"/>
      <c r="AU19" s="17">
        <v>76361</v>
      </c>
      <c r="AV19" s="17">
        <v>6982</v>
      </c>
      <c r="AW19" s="17">
        <f t="shared" si="17"/>
        <v>64261</v>
      </c>
      <c r="AX19" s="17">
        <f t="shared" si="18"/>
        <v>0</v>
      </c>
      <c r="AY19" s="17">
        <f t="shared" si="19"/>
        <v>0</v>
      </c>
      <c r="AZ19" s="17"/>
      <c r="BA19" s="17"/>
      <c r="BB19" s="17"/>
      <c r="BC19" s="17"/>
      <c r="BD19" s="75">
        <v>0</v>
      </c>
      <c r="BE19" s="17">
        <f t="shared" si="20"/>
        <v>0</v>
      </c>
      <c r="BF19" s="17"/>
      <c r="BG19" s="75">
        <f t="shared" si="21"/>
        <v>0</v>
      </c>
      <c r="BH19" s="17"/>
      <c r="BI19" s="17"/>
      <c r="BJ19" s="17"/>
      <c r="BK19" s="17"/>
      <c r="BL19" s="17"/>
      <c r="BM19" s="17"/>
      <c r="BN19" s="17">
        <v>34120</v>
      </c>
      <c r="BO19" s="17"/>
      <c r="BP19" s="17">
        <f t="shared" si="22"/>
        <v>0</v>
      </c>
      <c r="BQ19" s="17">
        <f t="shared" si="23"/>
        <v>0</v>
      </c>
      <c r="BR19" s="17">
        <f t="shared" si="24"/>
        <v>0</v>
      </c>
      <c r="BS19" s="17">
        <f t="shared" si="25"/>
        <v>0</v>
      </c>
      <c r="BT19" s="17">
        <f t="shared" si="26"/>
        <v>0</v>
      </c>
      <c r="BU19" s="17">
        <f t="shared" si="27"/>
        <v>0</v>
      </c>
      <c r="BV19" s="17">
        <f t="shared" si="28"/>
        <v>0</v>
      </c>
      <c r="BW19" s="75" t="s">
        <v>87</v>
      </c>
      <c r="BX19" s="17">
        <f t="shared" si="31"/>
        <v>57279</v>
      </c>
      <c r="BY19" s="17">
        <f t="shared" si="31"/>
        <v>485</v>
      </c>
      <c r="BZ19" s="17">
        <f t="shared" si="31"/>
        <v>0</v>
      </c>
      <c r="CA19" s="17">
        <f t="shared" si="31"/>
        <v>0</v>
      </c>
      <c r="CB19" s="17">
        <f t="shared" si="31"/>
        <v>0</v>
      </c>
      <c r="CC19" s="17">
        <f t="shared" si="31"/>
        <v>0</v>
      </c>
      <c r="CD19" s="17">
        <f t="shared" si="31"/>
        <v>0</v>
      </c>
      <c r="CE19" s="17">
        <f t="shared" si="31"/>
        <v>56794</v>
      </c>
      <c r="CF19" s="17">
        <f t="shared" si="31"/>
        <v>0</v>
      </c>
      <c r="CG19" s="75" t="s">
        <v>87</v>
      </c>
      <c r="CH19" s="17">
        <f t="shared" si="29"/>
        <v>6982</v>
      </c>
      <c r="CI19" s="17">
        <f t="shared" si="30"/>
        <v>64261</v>
      </c>
    </row>
    <row r="20" spans="1:87" ht="13.5">
      <c r="A20" s="74" t="s">
        <v>147</v>
      </c>
      <c r="B20" s="74" t="s">
        <v>167</v>
      </c>
      <c r="C20" s="101" t="s">
        <v>168</v>
      </c>
      <c r="D20" s="17">
        <f t="shared" si="0"/>
        <v>75628</v>
      </c>
      <c r="E20" s="17">
        <f t="shared" si="1"/>
        <v>11128</v>
      </c>
      <c r="F20" s="17">
        <v>0</v>
      </c>
      <c r="G20" s="17">
        <v>0</v>
      </c>
      <c r="H20" s="17">
        <v>0</v>
      </c>
      <c r="I20" s="17">
        <v>3947</v>
      </c>
      <c r="J20" s="17" t="s">
        <v>129</v>
      </c>
      <c r="K20" s="17">
        <v>7181</v>
      </c>
      <c r="L20" s="17">
        <v>64500</v>
      </c>
      <c r="M20" s="17">
        <f t="shared" si="2"/>
        <v>7284</v>
      </c>
      <c r="N20" s="17">
        <f t="shared" si="3"/>
        <v>1668</v>
      </c>
      <c r="O20" s="17">
        <v>0</v>
      </c>
      <c r="P20" s="17">
        <v>0</v>
      </c>
      <c r="Q20" s="17">
        <v>0</v>
      </c>
      <c r="R20" s="17">
        <v>0</v>
      </c>
      <c r="S20" s="17" t="s">
        <v>129</v>
      </c>
      <c r="T20" s="17">
        <v>1668</v>
      </c>
      <c r="U20" s="17">
        <v>5616</v>
      </c>
      <c r="V20" s="17">
        <f t="shared" si="4"/>
        <v>82912</v>
      </c>
      <c r="W20" s="17">
        <f t="shared" si="5"/>
        <v>12796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3947</v>
      </c>
      <c r="AB20" s="17" t="s">
        <v>194</v>
      </c>
      <c r="AC20" s="17">
        <f t="shared" si="10"/>
        <v>8849</v>
      </c>
      <c r="AD20" s="17">
        <f t="shared" si="11"/>
        <v>70116</v>
      </c>
      <c r="AE20" s="17">
        <f t="shared" si="13"/>
        <v>0</v>
      </c>
      <c r="AF20" s="17">
        <f t="shared" si="14"/>
        <v>0</v>
      </c>
      <c r="AG20" s="17">
        <v>0</v>
      </c>
      <c r="AH20" s="17">
        <v>0</v>
      </c>
      <c r="AI20" s="17">
        <v>0</v>
      </c>
      <c r="AJ20" s="17">
        <v>0</v>
      </c>
      <c r="AK20" s="75">
        <v>423</v>
      </c>
      <c r="AL20" s="17">
        <f t="shared" si="15"/>
        <v>45341</v>
      </c>
      <c r="AM20" s="17">
        <v>250</v>
      </c>
      <c r="AN20" s="75">
        <f t="shared" si="16"/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45091</v>
      </c>
      <c r="AT20" s="17">
        <v>0</v>
      </c>
      <c r="AU20" s="17">
        <v>29864</v>
      </c>
      <c r="AV20" s="17">
        <v>0</v>
      </c>
      <c r="AW20" s="17">
        <f t="shared" si="17"/>
        <v>45341</v>
      </c>
      <c r="AX20" s="17">
        <f t="shared" si="18"/>
        <v>0</v>
      </c>
      <c r="AY20" s="17">
        <f t="shared" si="19"/>
        <v>0</v>
      </c>
      <c r="AZ20" s="17">
        <v>0</v>
      </c>
      <c r="BA20" s="17">
        <v>0</v>
      </c>
      <c r="BB20" s="17">
        <v>0</v>
      </c>
      <c r="BC20" s="17">
        <v>0</v>
      </c>
      <c r="BD20" s="75">
        <v>0</v>
      </c>
      <c r="BE20" s="17">
        <f t="shared" si="20"/>
        <v>0</v>
      </c>
      <c r="BF20" s="17">
        <v>0</v>
      </c>
      <c r="BG20" s="75">
        <f t="shared" si="21"/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7284</v>
      </c>
      <c r="BO20" s="17">
        <v>0</v>
      </c>
      <c r="BP20" s="17">
        <f t="shared" si="22"/>
        <v>0</v>
      </c>
      <c r="BQ20" s="17">
        <f t="shared" si="23"/>
        <v>0</v>
      </c>
      <c r="BR20" s="17">
        <f t="shared" si="24"/>
        <v>0</v>
      </c>
      <c r="BS20" s="17">
        <f t="shared" si="25"/>
        <v>0</v>
      </c>
      <c r="BT20" s="17">
        <f t="shared" si="26"/>
        <v>0</v>
      </c>
      <c r="BU20" s="17">
        <f t="shared" si="27"/>
        <v>0</v>
      </c>
      <c r="BV20" s="17">
        <f t="shared" si="28"/>
        <v>0</v>
      </c>
      <c r="BW20" s="75" t="s">
        <v>87</v>
      </c>
      <c r="BX20" s="17">
        <f t="shared" si="31"/>
        <v>45341</v>
      </c>
      <c r="BY20" s="17">
        <f t="shared" si="31"/>
        <v>250</v>
      </c>
      <c r="BZ20" s="17">
        <f t="shared" si="31"/>
        <v>0</v>
      </c>
      <c r="CA20" s="17">
        <f t="shared" si="31"/>
        <v>0</v>
      </c>
      <c r="CB20" s="17">
        <f t="shared" si="31"/>
        <v>0</v>
      </c>
      <c r="CC20" s="17">
        <f t="shared" si="31"/>
        <v>0</v>
      </c>
      <c r="CD20" s="17">
        <f t="shared" si="31"/>
        <v>0</v>
      </c>
      <c r="CE20" s="17">
        <f t="shared" si="31"/>
        <v>45091</v>
      </c>
      <c r="CF20" s="17">
        <f t="shared" si="31"/>
        <v>0</v>
      </c>
      <c r="CG20" s="75" t="s">
        <v>87</v>
      </c>
      <c r="CH20" s="17">
        <f t="shared" si="29"/>
        <v>0</v>
      </c>
      <c r="CI20" s="17">
        <f t="shared" si="30"/>
        <v>45341</v>
      </c>
    </row>
    <row r="21" spans="1:87" ht="13.5">
      <c r="A21" s="74" t="s">
        <v>147</v>
      </c>
      <c r="B21" s="74" t="s">
        <v>169</v>
      </c>
      <c r="C21" s="101" t="s">
        <v>175</v>
      </c>
      <c r="D21" s="17">
        <f t="shared" si="0"/>
        <v>411746</v>
      </c>
      <c r="E21" s="17">
        <f t="shared" si="1"/>
        <v>6953</v>
      </c>
      <c r="F21" s="17"/>
      <c r="G21" s="17"/>
      <c r="H21" s="17"/>
      <c r="I21" s="17">
        <v>6947</v>
      </c>
      <c r="J21" s="17" t="s">
        <v>129</v>
      </c>
      <c r="K21" s="17">
        <v>6</v>
      </c>
      <c r="L21" s="17">
        <v>404793</v>
      </c>
      <c r="M21" s="17">
        <f t="shared" si="2"/>
        <v>54119</v>
      </c>
      <c r="N21" s="17">
        <f t="shared" si="3"/>
        <v>3295</v>
      </c>
      <c r="O21" s="17"/>
      <c r="P21" s="17"/>
      <c r="Q21" s="17"/>
      <c r="R21" s="17">
        <v>3295</v>
      </c>
      <c r="S21" s="17" t="s">
        <v>129</v>
      </c>
      <c r="T21" s="17"/>
      <c r="U21" s="17">
        <v>50824</v>
      </c>
      <c r="V21" s="17">
        <f t="shared" si="4"/>
        <v>465865</v>
      </c>
      <c r="W21" s="17">
        <f t="shared" si="5"/>
        <v>10248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10242</v>
      </c>
      <c r="AB21" s="17" t="s">
        <v>194</v>
      </c>
      <c r="AC21" s="17">
        <f t="shared" si="10"/>
        <v>6</v>
      </c>
      <c r="AD21" s="17">
        <f t="shared" si="11"/>
        <v>455617</v>
      </c>
      <c r="AE21" s="17">
        <f t="shared" si="13"/>
        <v>1155</v>
      </c>
      <c r="AF21" s="17">
        <f t="shared" si="14"/>
        <v>1155</v>
      </c>
      <c r="AG21" s="17">
        <v>1155</v>
      </c>
      <c r="AH21" s="17"/>
      <c r="AI21" s="17"/>
      <c r="AJ21" s="17"/>
      <c r="AK21" s="75">
        <v>1703</v>
      </c>
      <c r="AL21" s="17">
        <f t="shared" si="15"/>
        <v>282831</v>
      </c>
      <c r="AM21" s="17">
        <v>26873</v>
      </c>
      <c r="AN21" s="75">
        <f t="shared" si="16"/>
        <v>92683</v>
      </c>
      <c r="AO21" s="17"/>
      <c r="AP21" s="17">
        <v>92683</v>
      </c>
      <c r="AQ21" s="17"/>
      <c r="AR21" s="17"/>
      <c r="AS21" s="17">
        <v>163275</v>
      </c>
      <c r="AT21" s="17"/>
      <c r="AU21" s="17">
        <v>126057</v>
      </c>
      <c r="AV21" s="17"/>
      <c r="AW21" s="17">
        <f t="shared" si="17"/>
        <v>283986</v>
      </c>
      <c r="AX21" s="17">
        <f t="shared" si="18"/>
        <v>0</v>
      </c>
      <c r="AY21" s="17">
        <f t="shared" si="19"/>
        <v>0</v>
      </c>
      <c r="AZ21" s="17"/>
      <c r="BA21" s="17"/>
      <c r="BB21" s="17"/>
      <c r="BC21" s="17"/>
      <c r="BD21" s="75">
        <v>0</v>
      </c>
      <c r="BE21" s="17">
        <f t="shared" si="20"/>
        <v>3708</v>
      </c>
      <c r="BF21" s="17"/>
      <c r="BG21" s="75">
        <f t="shared" si="21"/>
        <v>1941</v>
      </c>
      <c r="BH21" s="17"/>
      <c r="BI21" s="17">
        <v>1941</v>
      </c>
      <c r="BJ21" s="17"/>
      <c r="BK21" s="17"/>
      <c r="BL21" s="17">
        <v>1767</v>
      </c>
      <c r="BM21" s="17"/>
      <c r="BN21" s="17">
        <v>50411</v>
      </c>
      <c r="BO21" s="17"/>
      <c r="BP21" s="17">
        <f t="shared" si="22"/>
        <v>3708</v>
      </c>
      <c r="BQ21" s="17">
        <f t="shared" si="23"/>
        <v>1155</v>
      </c>
      <c r="BR21" s="17">
        <f t="shared" si="24"/>
        <v>1155</v>
      </c>
      <c r="BS21" s="17">
        <f t="shared" si="25"/>
        <v>1155</v>
      </c>
      <c r="BT21" s="17">
        <f t="shared" si="26"/>
        <v>0</v>
      </c>
      <c r="BU21" s="17">
        <f t="shared" si="27"/>
        <v>0</v>
      </c>
      <c r="BV21" s="17">
        <f t="shared" si="28"/>
        <v>0</v>
      </c>
      <c r="BW21" s="75" t="s">
        <v>87</v>
      </c>
      <c r="BX21" s="17">
        <f t="shared" si="31"/>
        <v>286539</v>
      </c>
      <c r="BY21" s="17">
        <f t="shared" si="31"/>
        <v>26873</v>
      </c>
      <c r="BZ21" s="17">
        <f t="shared" si="31"/>
        <v>94624</v>
      </c>
      <c r="CA21" s="17">
        <f t="shared" si="31"/>
        <v>0</v>
      </c>
      <c r="CB21" s="17">
        <f t="shared" si="31"/>
        <v>94624</v>
      </c>
      <c r="CC21" s="17">
        <f t="shared" si="31"/>
        <v>0</v>
      </c>
      <c r="CD21" s="17">
        <f t="shared" si="31"/>
        <v>0</v>
      </c>
      <c r="CE21" s="17">
        <f t="shared" si="31"/>
        <v>165042</v>
      </c>
      <c r="CF21" s="17">
        <f t="shared" si="31"/>
        <v>0</v>
      </c>
      <c r="CG21" s="75" t="s">
        <v>87</v>
      </c>
      <c r="CH21" s="17">
        <f t="shared" si="29"/>
        <v>0</v>
      </c>
      <c r="CI21" s="17">
        <f t="shared" si="30"/>
        <v>287694</v>
      </c>
    </row>
    <row r="22" spans="1:87" ht="13.5">
      <c r="A22" s="74" t="s">
        <v>147</v>
      </c>
      <c r="B22" s="74" t="s">
        <v>7</v>
      </c>
      <c r="C22" s="101" t="s">
        <v>76</v>
      </c>
      <c r="D22" s="17">
        <f t="shared" si="0"/>
        <v>161671</v>
      </c>
      <c r="E22" s="17">
        <f t="shared" si="1"/>
        <v>0</v>
      </c>
      <c r="F22" s="17">
        <v>0</v>
      </c>
      <c r="G22" s="17">
        <v>0</v>
      </c>
      <c r="H22" s="17">
        <v>0</v>
      </c>
      <c r="I22" s="17">
        <v>0</v>
      </c>
      <c r="J22" s="17" t="s">
        <v>129</v>
      </c>
      <c r="K22" s="17">
        <v>0</v>
      </c>
      <c r="L22" s="17">
        <v>161671</v>
      </c>
      <c r="M22" s="17">
        <f t="shared" si="2"/>
        <v>32410</v>
      </c>
      <c r="N22" s="17">
        <f t="shared" si="3"/>
        <v>0</v>
      </c>
      <c r="O22" s="17">
        <v>0</v>
      </c>
      <c r="P22" s="17">
        <v>0</v>
      </c>
      <c r="Q22" s="17">
        <v>0</v>
      </c>
      <c r="R22" s="17">
        <v>0</v>
      </c>
      <c r="S22" s="17" t="s">
        <v>129</v>
      </c>
      <c r="T22" s="17">
        <v>0</v>
      </c>
      <c r="U22" s="17">
        <v>32410</v>
      </c>
      <c r="V22" s="17">
        <f t="shared" si="4"/>
        <v>194081</v>
      </c>
      <c r="W22" s="17">
        <f t="shared" si="5"/>
        <v>0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0</v>
      </c>
      <c r="AB22" s="17" t="s">
        <v>194</v>
      </c>
      <c r="AC22" s="17">
        <f t="shared" si="10"/>
        <v>0</v>
      </c>
      <c r="AD22" s="17">
        <f t="shared" si="11"/>
        <v>194081</v>
      </c>
      <c r="AE22" s="17">
        <f t="shared" si="13"/>
        <v>0</v>
      </c>
      <c r="AF22" s="17">
        <f t="shared" si="14"/>
        <v>0</v>
      </c>
      <c r="AG22" s="17">
        <v>0</v>
      </c>
      <c r="AH22" s="17">
        <v>0</v>
      </c>
      <c r="AI22" s="17">
        <v>0</v>
      </c>
      <c r="AJ22" s="17">
        <v>0</v>
      </c>
      <c r="AK22" s="75">
        <v>883</v>
      </c>
      <c r="AL22" s="17">
        <f t="shared" si="15"/>
        <v>19185</v>
      </c>
      <c r="AM22" s="17">
        <v>6107</v>
      </c>
      <c r="AN22" s="75">
        <f t="shared" si="16"/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13078</v>
      </c>
      <c r="AT22" s="17">
        <v>0</v>
      </c>
      <c r="AU22" s="17">
        <v>141603</v>
      </c>
      <c r="AV22" s="17">
        <v>0</v>
      </c>
      <c r="AW22" s="17">
        <f t="shared" si="17"/>
        <v>19185</v>
      </c>
      <c r="AX22" s="17">
        <f t="shared" si="18"/>
        <v>0</v>
      </c>
      <c r="AY22" s="17">
        <f t="shared" si="19"/>
        <v>0</v>
      </c>
      <c r="AZ22" s="17">
        <v>0</v>
      </c>
      <c r="BA22" s="17">
        <v>0</v>
      </c>
      <c r="BB22" s="17">
        <v>0</v>
      </c>
      <c r="BC22" s="17">
        <v>0</v>
      </c>
      <c r="BD22" s="75">
        <v>0</v>
      </c>
      <c r="BE22" s="17">
        <f t="shared" si="20"/>
        <v>678</v>
      </c>
      <c r="BF22" s="17">
        <v>678</v>
      </c>
      <c r="BG22" s="75">
        <f t="shared" si="21"/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31732</v>
      </c>
      <c r="BO22" s="17">
        <v>0</v>
      </c>
      <c r="BP22" s="17">
        <f t="shared" si="22"/>
        <v>678</v>
      </c>
      <c r="BQ22" s="17">
        <f t="shared" si="23"/>
        <v>0</v>
      </c>
      <c r="BR22" s="17">
        <f t="shared" si="24"/>
        <v>0</v>
      </c>
      <c r="BS22" s="17">
        <f t="shared" si="25"/>
        <v>0</v>
      </c>
      <c r="BT22" s="17">
        <f t="shared" si="26"/>
        <v>0</v>
      </c>
      <c r="BU22" s="17">
        <f t="shared" si="27"/>
        <v>0</v>
      </c>
      <c r="BV22" s="17">
        <f t="shared" si="28"/>
        <v>0</v>
      </c>
      <c r="BW22" s="75" t="s">
        <v>87</v>
      </c>
      <c r="BX22" s="17">
        <f t="shared" si="31"/>
        <v>19863</v>
      </c>
      <c r="BY22" s="17">
        <f t="shared" si="31"/>
        <v>6785</v>
      </c>
      <c r="BZ22" s="17">
        <f t="shared" si="31"/>
        <v>0</v>
      </c>
      <c r="CA22" s="17">
        <f t="shared" si="31"/>
        <v>0</v>
      </c>
      <c r="CB22" s="17">
        <f t="shared" si="31"/>
        <v>0</v>
      </c>
      <c r="CC22" s="17">
        <f t="shared" si="31"/>
        <v>0</v>
      </c>
      <c r="CD22" s="17">
        <f t="shared" si="31"/>
        <v>0</v>
      </c>
      <c r="CE22" s="17">
        <f t="shared" si="31"/>
        <v>13078</v>
      </c>
      <c r="CF22" s="17">
        <f t="shared" si="31"/>
        <v>0</v>
      </c>
      <c r="CG22" s="75" t="s">
        <v>87</v>
      </c>
      <c r="CH22" s="17">
        <f t="shared" si="29"/>
        <v>0</v>
      </c>
      <c r="CI22" s="17">
        <f t="shared" si="30"/>
        <v>19863</v>
      </c>
    </row>
    <row r="23" spans="1:87" ht="13.5">
      <c r="A23" s="74" t="s">
        <v>147</v>
      </c>
      <c r="B23" s="74" t="s">
        <v>8</v>
      </c>
      <c r="C23" s="101" t="s">
        <v>9</v>
      </c>
      <c r="D23" s="17">
        <f t="shared" si="0"/>
        <v>190366</v>
      </c>
      <c r="E23" s="17">
        <f t="shared" si="1"/>
        <v>6074</v>
      </c>
      <c r="F23" s="17"/>
      <c r="G23" s="17"/>
      <c r="H23" s="17"/>
      <c r="I23" s="17">
        <v>1709</v>
      </c>
      <c r="J23" s="17" t="s">
        <v>129</v>
      </c>
      <c r="K23" s="17">
        <v>4365</v>
      </c>
      <c r="L23" s="17">
        <v>184292</v>
      </c>
      <c r="M23" s="17">
        <f t="shared" si="2"/>
        <v>33819</v>
      </c>
      <c r="N23" s="17">
        <f t="shared" si="3"/>
        <v>0</v>
      </c>
      <c r="O23" s="17"/>
      <c r="P23" s="17"/>
      <c r="Q23" s="17"/>
      <c r="R23" s="17"/>
      <c r="S23" s="17" t="s">
        <v>129</v>
      </c>
      <c r="T23" s="17"/>
      <c r="U23" s="17">
        <v>33819</v>
      </c>
      <c r="V23" s="17">
        <f t="shared" si="4"/>
        <v>224185</v>
      </c>
      <c r="W23" s="17">
        <f t="shared" si="5"/>
        <v>6074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1709</v>
      </c>
      <c r="AB23" s="17" t="s">
        <v>194</v>
      </c>
      <c r="AC23" s="17">
        <f t="shared" si="10"/>
        <v>4365</v>
      </c>
      <c r="AD23" s="17">
        <f t="shared" si="11"/>
        <v>218111</v>
      </c>
      <c r="AE23" s="17">
        <f t="shared" si="13"/>
        <v>0</v>
      </c>
      <c r="AF23" s="17">
        <f t="shared" si="14"/>
        <v>0</v>
      </c>
      <c r="AG23" s="17"/>
      <c r="AH23" s="17"/>
      <c r="AI23" s="17"/>
      <c r="AJ23" s="17"/>
      <c r="AK23" s="75">
        <v>1174</v>
      </c>
      <c r="AL23" s="17">
        <f t="shared" si="15"/>
        <v>68856</v>
      </c>
      <c r="AM23" s="17">
        <v>5440</v>
      </c>
      <c r="AN23" s="75">
        <f t="shared" si="16"/>
        <v>0</v>
      </c>
      <c r="AO23" s="17"/>
      <c r="AP23" s="17"/>
      <c r="AQ23" s="17"/>
      <c r="AR23" s="17"/>
      <c r="AS23" s="17">
        <v>63416</v>
      </c>
      <c r="AT23" s="17"/>
      <c r="AU23" s="17">
        <v>120336</v>
      </c>
      <c r="AV23" s="17"/>
      <c r="AW23" s="17">
        <f t="shared" si="17"/>
        <v>68856</v>
      </c>
      <c r="AX23" s="17">
        <f t="shared" si="18"/>
        <v>0</v>
      </c>
      <c r="AY23" s="17">
        <f t="shared" si="19"/>
        <v>0</v>
      </c>
      <c r="AZ23" s="17"/>
      <c r="BA23" s="17"/>
      <c r="BB23" s="17"/>
      <c r="BC23" s="17"/>
      <c r="BD23" s="75">
        <v>0</v>
      </c>
      <c r="BE23" s="17">
        <f t="shared" si="20"/>
        <v>1360</v>
      </c>
      <c r="BF23" s="17">
        <v>1360</v>
      </c>
      <c r="BG23" s="75">
        <f t="shared" si="21"/>
        <v>0</v>
      </c>
      <c r="BH23" s="17"/>
      <c r="BI23" s="17"/>
      <c r="BJ23" s="17"/>
      <c r="BK23" s="17"/>
      <c r="BL23" s="17"/>
      <c r="BM23" s="17"/>
      <c r="BN23" s="17">
        <v>32459</v>
      </c>
      <c r="BO23" s="17"/>
      <c r="BP23" s="17">
        <f t="shared" si="22"/>
        <v>1360</v>
      </c>
      <c r="BQ23" s="17">
        <f t="shared" si="23"/>
        <v>0</v>
      </c>
      <c r="BR23" s="17">
        <f t="shared" si="24"/>
        <v>0</v>
      </c>
      <c r="BS23" s="17">
        <f t="shared" si="25"/>
        <v>0</v>
      </c>
      <c r="BT23" s="17">
        <f t="shared" si="26"/>
        <v>0</v>
      </c>
      <c r="BU23" s="17">
        <f t="shared" si="27"/>
        <v>0</v>
      </c>
      <c r="BV23" s="17">
        <f t="shared" si="28"/>
        <v>0</v>
      </c>
      <c r="BW23" s="75" t="s">
        <v>87</v>
      </c>
      <c r="BX23" s="17">
        <f t="shared" si="31"/>
        <v>70216</v>
      </c>
      <c r="BY23" s="17">
        <f t="shared" si="31"/>
        <v>6800</v>
      </c>
      <c r="BZ23" s="17">
        <f t="shared" si="31"/>
        <v>0</v>
      </c>
      <c r="CA23" s="17">
        <f t="shared" si="31"/>
        <v>0</v>
      </c>
      <c r="CB23" s="17">
        <f t="shared" si="31"/>
        <v>0</v>
      </c>
      <c r="CC23" s="17">
        <f t="shared" si="31"/>
        <v>0</v>
      </c>
      <c r="CD23" s="17">
        <f t="shared" si="31"/>
        <v>0</v>
      </c>
      <c r="CE23" s="17">
        <f t="shared" si="31"/>
        <v>63416</v>
      </c>
      <c r="CF23" s="17">
        <f t="shared" si="31"/>
        <v>0</v>
      </c>
      <c r="CG23" s="75" t="s">
        <v>87</v>
      </c>
      <c r="CH23" s="17">
        <f t="shared" si="29"/>
        <v>0</v>
      </c>
      <c r="CI23" s="17">
        <f t="shared" si="30"/>
        <v>70216</v>
      </c>
    </row>
    <row r="24" spans="1:87" ht="13.5">
      <c r="A24" s="74" t="s">
        <v>147</v>
      </c>
      <c r="B24" s="74" t="s">
        <v>170</v>
      </c>
      <c r="C24" s="101" t="s">
        <v>171</v>
      </c>
      <c r="D24" s="17">
        <f t="shared" si="0"/>
        <v>105549</v>
      </c>
      <c r="E24" s="17">
        <f t="shared" si="1"/>
        <v>7403</v>
      </c>
      <c r="F24" s="17">
        <v>0</v>
      </c>
      <c r="G24" s="17">
        <v>0</v>
      </c>
      <c r="H24" s="17">
        <v>0</v>
      </c>
      <c r="I24" s="17">
        <v>7371</v>
      </c>
      <c r="J24" s="17" t="s">
        <v>129</v>
      </c>
      <c r="K24" s="17">
        <v>32</v>
      </c>
      <c r="L24" s="17">
        <v>98146</v>
      </c>
      <c r="M24" s="17">
        <f t="shared" si="2"/>
        <v>24065</v>
      </c>
      <c r="N24" s="17">
        <f t="shared" si="3"/>
        <v>0</v>
      </c>
      <c r="O24" s="17">
        <v>0</v>
      </c>
      <c r="P24" s="17">
        <v>0</v>
      </c>
      <c r="Q24" s="17">
        <v>0</v>
      </c>
      <c r="R24" s="17">
        <v>0</v>
      </c>
      <c r="S24" s="17" t="s">
        <v>129</v>
      </c>
      <c r="T24" s="17">
        <v>0</v>
      </c>
      <c r="U24" s="17">
        <v>24065</v>
      </c>
      <c r="V24" s="17">
        <f t="shared" si="4"/>
        <v>129614</v>
      </c>
      <c r="W24" s="17">
        <f t="shared" si="5"/>
        <v>7403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7371</v>
      </c>
      <c r="AB24" s="17" t="s">
        <v>194</v>
      </c>
      <c r="AC24" s="17">
        <f t="shared" si="10"/>
        <v>32</v>
      </c>
      <c r="AD24" s="17">
        <f t="shared" si="11"/>
        <v>122211</v>
      </c>
      <c r="AE24" s="17">
        <f t="shared" si="13"/>
        <v>0</v>
      </c>
      <c r="AF24" s="17">
        <f t="shared" si="14"/>
        <v>0</v>
      </c>
      <c r="AG24" s="17">
        <v>0</v>
      </c>
      <c r="AH24" s="17">
        <v>0</v>
      </c>
      <c r="AI24" s="17">
        <v>0</v>
      </c>
      <c r="AJ24" s="17">
        <v>0</v>
      </c>
      <c r="AK24" s="75">
        <v>549</v>
      </c>
      <c r="AL24" s="17">
        <f t="shared" si="15"/>
        <v>54925</v>
      </c>
      <c r="AM24" s="17">
        <v>5678</v>
      </c>
      <c r="AN24" s="75">
        <f t="shared" si="16"/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49247</v>
      </c>
      <c r="AT24" s="17">
        <v>0</v>
      </c>
      <c r="AU24" s="17">
        <v>48552</v>
      </c>
      <c r="AV24" s="17">
        <v>1523</v>
      </c>
      <c r="AW24" s="17">
        <f t="shared" si="17"/>
        <v>56448</v>
      </c>
      <c r="AX24" s="17">
        <f t="shared" si="18"/>
        <v>0</v>
      </c>
      <c r="AY24" s="17">
        <f t="shared" si="19"/>
        <v>0</v>
      </c>
      <c r="AZ24" s="17">
        <v>0</v>
      </c>
      <c r="BA24" s="17">
        <v>0</v>
      </c>
      <c r="BB24" s="17">
        <v>0</v>
      </c>
      <c r="BC24" s="17">
        <v>0</v>
      </c>
      <c r="BD24" s="75">
        <v>0</v>
      </c>
      <c r="BE24" s="17">
        <f t="shared" si="20"/>
        <v>0</v>
      </c>
      <c r="BF24" s="17">
        <v>0</v>
      </c>
      <c r="BG24" s="75">
        <f t="shared" si="21"/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24065</v>
      </c>
      <c r="BO24" s="17">
        <v>0</v>
      </c>
      <c r="BP24" s="17">
        <f t="shared" si="22"/>
        <v>0</v>
      </c>
      <c r="BQ24" s="17">
        <f t="shared" si="23"/>
        <v>0</v>
      </c>
      <c r="BR24" s="17">
        <f t="shared" si="24"/>
        <v>0</v>
      </c>
      <c r="BS24" s="17">
        <f t="shared" si="25"/>
        <v>0</v>
      </c>
      <c r="BT24" s="17">
        <f t="shared" si="26"/>
        <v>0</v>
      </c>
      <c r="BU24" s="17">
        <f t="shared" si="27"/>
        <v>0</v>
      </c>
      <c r="BV24" s="17">
        <f t="shared" si="28"/>
        <v>0</v>
      </c>
      <c r="BW24" s="75" t="s">
        <v>87</v>
      </c>
      <c r="BX24" s="17">
        <f t="shared" si="31"/>
        <v>54925</v>
      </c>
      <c r="BY24" s="17">
        <f t="shared" si="31"/>
        <v>5678</v>
      </c>
      <c r="BZ24" s="17">
        <f t="shared" si="31"/>
        <v>0</v>
      </c>
      <c r="CA24" s="17">
        <f t="shared" si="31"/>
        <v>0</v>
      </c>
      <c r="CB24" s="17">
        <f t="shared" si="31"/>
        <v>0</v>
      </c>
      <c r="CC24" s="17">
        <f t="shared" si="31"/>
        <v>0</v>
      </c>
      <c r="CD24" s="17">
        <f t="shared" si="31"/>
        <v>0</v>
      </c>
      <c r="CE24" s="17">
        <f t="shared" si="31"/>
        <v>49247</v>
      </c>
      <c r="CF24" s="17">
        <f t="shared" si="31"/>
        <v>0</v>
      </c>
      <c r="CG24" s="75" t="s">
        <v>87</v>
      </c>
      <c r="CH24" s="17">
        <f t="shared" si="29"/>
        <v>1523</v>
      </c>
      <c r="CI24" s="17">
        <f t="shared" si="30"/>
        <v>56448</v>
      </c>
    </row>
    <row r="25" spans="1:87" ht="13.5">
      <c r="A25" s="74" t="s">
        <v>147</v>
      </c>
      <c r="B25" s="74" t="s">
        <v>172</v>
      </c>
      <c r="C25" s="101" t="s">
        <v>74</v>
      </c>
      <c r="D25" s="17">
        <f t="shared" si="0"/>
        <v>98522</v>
      </c>
      <c r="E25" s="17">
        <f t="shared" si="1"/>
        <v>5462</v>
      </c>
      <c r="F25" s="17"/>
      <c r="G25" s="17"/>
      <c r="H25" s="17"/>
      <c r="I25" s="17">
        <v>52</v>
      </c>
      <c r="J25" s="17" t="s">
        <v>129</v>
      </c>
      <c r="K25" s="17">
        <v>5410</v>
      </c>
      <c r="L25" s="17">
        <v>93060</v>
      </c>
      <c r="M25" s="17">
        <f t="shared" si="2"/>
        <v>20879</v>
      </c>
      <c r="N25" s="17">
        <f t="shared" si="3"/>
        <v>8</v>
      </c>
      <c r="O25" s="17"/>
      <c r="P25" s="17"/>
      <c r="Q25" s="17"/>
      <c r="R25" s="17">
        <v>8</v>
      </c>
      <c r="S25" s="17" t="s">
        <v>129</v>
      </c>
      <c r="T25" s="17"/>
      <c r="U25" s="17">
        <v>20871</v>
      </c>
      <c r="V25" s="17">
        <f t="shared" si="4"/>
        <v>119401</v>
      </c>
      <c r="W25" s="17">
        <f t="shared" si="5"/>
        <v>5470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60</v>
      </c>
      <c r="AB25" s="17" t="s">
        <v>194</v>
      </c>
      <c r="AC25" s="17">
        <f t="shared" si="10"/>
        <v>5410</v>
      </c>
      <c r="AD25" s="17">
        <f t="shared" si="11"/>
        <v>113931</v>
      </c>
      <c r="AE25" s="17">
        <f t="shared" si="13"/>
        <v>0</v>
      </c>
      <c r="AF25" s="17">
        <f t="shared" si="14"/>
        <v>0</v>
      </c>
      <c r="AG25" s="17">
        <v>0</v>
      </c>
      <c r="AH25" s="17">
        <v>0</v>
      </c>
      <c r="AI25" s="17">
        <v>0</v>
      </c>
      <c r="AJ25" s="17">
        <v>0</v>
      </c>
      <c r="AK25" s="75">
        <v>0</v>
      </c>
      <c r="AL25" s="17">
        <f t="shared" si="15"/>
        <v>14991</v>
      </c>
      <c r="AM25" s="17">
        <v>4333</v>
      </c>
      <c r="AN25" s="75">
        <f t="shared" si="16"/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10658</v>
      </c>
      <c r="AT25" s="17">
        <v>0</v>
      </c>
      <c r="AU25" s="17">
        <v>83531</v>
      </c>
      <c r="AV25" s="17">
        <v>0</v>
      </c>
      <c r="AW25" s="17">
        <f t="shared" si="17"/>
        <v>14991</v>
      </c>
      <c r="AX25" s="17">
        <f t="shared" si="18"/>
        <v>0</v>
      </c>
      <c r="AY25" s="17">
        <f t="shared" si="19"/>
        <v>0</v>
      </c>
      <c r="AZ25" s="17">
        <v>0</v>
      </c>
      <c r="BA25" s="17">
        <v>0</v>
      </c>
      <c r="BB25" s="17">
        <v>0</v>
      </c>
      <c r="BC25" s="17">
        <v>0</v>
      </c>
      <c r="BD25" s="75">
        <v>0</v>
      </c>
      <c r="BE25" s="17">
        <f t="shared" si="20"/>
        <v>0</v>
      </c>
      <c r="BF25" s="17">
        <v>0</v>
      </c>
      <c r="BG25" s="75">
        <f t="shared" si="21"/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20879</v>
      </c>
      <c r="BO25" s="17">
        <v>0</v>
      </c>
      <c r="BP25" s="17">
        <f t="shared" si="22"/>
        <v>0</v>
      </c>
      <c r="BQ25" s="17">
        <f t="shared" si="23"/>
        <v>0</v>
      </c>
      <c r="BR25" s="17">
        <f t="shared" si="24"/>
        <v>0</v>
      </c>
      <c r="BS25" s="17">
        <f t="shared" si="25"/>
        <v>0</v>
      </c>
      <c r="BT25" s="17">
        <f t="shared" si="26"/>
        <v>0</v>
      </c>
      <c r="BU25" s="17">
        <f t="shared" si="27"/>
        <v>0</v>
      </c>
      <c r="BV25" s="17">
        <f t="shared" si="28"/>
        <v>0</v>
      </c>
      <c r="BW25" s="75" t="s">
        <v>87</v>
      </c>
      <c r="BX25" s="17">
        <f t="shared" si="31"/>
        <v>14991</v>
      </c>
      <c r="BY25" s="17">
        <f t="shared" si="31"/>
        <v>4333</v>
      </c>
      <c r="BZ25" s="17">
        <f t="shared" si="31"/>
        <v>0</v>
      </c>
      <c r="CA25" s="17">
        <f t="shared" si="31"/>
        <v>0</v>
      </c>
      <c r="CB25" s="17">
        <f t="shared" si="31"/>
        <v>0</v>
      </c>
      <c r="CC25" s="17">
        <f t="shared" si="31"/>
        <v>0</v>
      </c>
      <c r="CD25" s="17">
        <f t="shared" si="31"/>
        <v>0</v>
      </c>
      <c r="CE25" s="17">
        <f t="shared" si="31"/>
        <v>10658</v>
      </c>
      <c r="CF25" s="17">
        <f t="shared" si="31"/>
        <v>0</v>
      </c>
      <c r="CG25" s="75" t="s">
        <v>87</v>
      </c>
      <c r="CH25" s="17">
        <f t="shared" si="29"/>
        <v>0</v>
      </c>
      <c r="CI25" s="17">
        <f t="shared" si="30"/>
        <v>14991</v>
      </c>
    </row>
    <row r="26" spans="1:87" ht="13.5">
      <c r="A26" s="74" t="s">
        <v>147</v>
      </c>
      <c r="B26" s="74" t="s">
        <v>173</v>
      </c>
      <c r="C26" s="101" t="s">
        <v>174</v>
      </c>
      <c r="D26" s="17">
        <f t="shared" si="0"/>
        <v>90047</v>
      </c>
      <c r="E26" s="17">
        <f t="shared" si="1"/>
        <v>3236</v>
      </c>
      <c r="F26" s="17"/>
      <c r="G26" s="17"/>
      <c r="H26" s="17"/>
      <c r="I26" s="17"/>
      <c r="J26" s="17" t="s">
        <v>129</v>
      </c>
      <c r="K26" s="17">
        <v>3236</v>
      </c>
      <c r="L26" s="17">
        <v>86811</v>
      </c>
      <c r="M26" s="17">
        <f t="shared" si="2"/>
        <v>18268</v>
      </c>
      <c r="N26" s="17">
        <f t="shared" si="3"/>
        <v>0</v>
      </c>
      <c r="O26" s="17"/>
      <c r="P26" s="17"/>
      <c r="Q26" s="17"/>
      <c r="R26" s="17"/>
      <c r="S26" s="17" t="s">
        <v>129</v>
      </c>
      <c r="T26" s="17"/>
      <c r="U26" s="17">
        <v>18268</v>
      </c>
      <c r="V26" s="17">
        <f t="shared" si="4"/>
        <v>108315</v>
      </c>
      <c r="W26" s="17">
        <f t="shared" si="5"/>
        <v>3236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 t="s">
        <v>194</v>
      </c>
      <c r="AC26" s="17">
        <f t="shared" si="10"/>
        <v>3236</v>
      </c>
      <c r="AD26" s="17">
        <f t="shared" si="11"/>
        <v>105079</v>
      </c>
      <c r="AE26" s="17">
        <f t="shared" si="13"/>
        <v>0</v>
      </c>
      <c r="AF26" s="17">
        <f t="shared" si="14"/>
        <v>0</v>
      </c>
      <c r="AG26" s="17"/>
      <c r="AH26" s="17"/>
      <c r="AI26" s="17"/>
      <c r="AJ26" s="17"/>
      <c r="AK26" s="75">
        <v>0</v>
      </c>
      <c r="AL26" s="17">
        <f t="shared" si="15"/>
        <v>10294</v>
      </c>
      <c r="AM26" s="17">
        <v>3138</v>
      </c>
      <c r="AN26" s="75">
        <f t="shared" si="16"/>
        <v>0</v>
      </c>
      <c r="AO26" s="17"/>
      <c r="AP26" s="17"/>
      <c r="AQ26" s="17"/>
      <c r="AR26" s="17"/>
      <c r="AS26" s="17">
        <v>7156</v>
      </c>
      <c r="AT26" s="17"/>
      <c r="AU26" s="17">
        <v>78721</v>
      </c>
      <c r="AV26" s="17">
        <v>1032</v>
      </c>
      <c r="AW26" s="17">
        <f t="shared" si="17"/>
        <v>11326</v>
      </c>
      <c r="AX26" s="17">
        <f t="shared" si="18"/>
        <v>0</v>
      </c>
      <c r="AY26" s="17">
        <f t="shared" si="19"/>
        <v>0</v>
      </c>
      <c r="AZ26" s="17"/>
      <c r="BA26" s="17"/>
      <c r="BB26" s="17"/>
      <c r="BC26" s="17"/>
      <c r="BD26" s="75">
        <v>0</v>
      </c>
      <c r="BE26" s="17">
        <f t="shared" si="20"/>
        <v>0</v>
      </c>
      <c r="BF26" s="17"/>
      <c r="BG26" s="75">
        <f t="shared" si="21"/>
        <v>0</v>
      </c>
      <c r="BH26" s="17"/>
      <c r="BI26" s="17"/>
      <c r="BJ26" s="17"/>
      <c r="BK26" s="17"/>
      <c r="BL26" s="17"/>
      <c r="BM26" s="17"/>
      <c r="BN26" s="17">
        <v>18268</v>
      </c>
      <c r="BO26" s="17"/>
      <c r="BP26" s="17">
        <f t="shared" si="22"/>
        <v>0</v>
      </c>
      <c r="BQ26" s="17">
        <f t="shared" si="23"/>
        <v>0</v>
      </c>
      <c r="BR26" s="17">
        <f t="shared" si="24"/>
        <v>0</v>
      </c>
      <c r="BS26" s="17">
        <f t="shared" si="25"/>
        <v>0</v>
      </c>
      <c r="BT26" s="17">
        <f t="shared" si="26"/>
        <v>0</v>
      </c>
      <c r="BU26" s="17">
        <f t="shared" si="27"/>
        <v>0</v>
      </c>
      <c r="BV26" s="17">
        <f t="shared" si="28"/>
        <v>0</v>
      </c>
      <c r="BW26" s="75" t="s">
        <v>87</v>
      </c>
      <c r="BX26" s="17">
        <f t="shared" si="31"/>
        <v>10294</v>
      </c>
      <c r="BY26" s="17">
        <f t="shared" si="31"/>
        <v>3138</v>
      </c>
      <c r="BZ26" s="17">
        <f t="shared" si="31"/>
        <v>0</v>
      </c>
      <c r="CA26" s="17">
        <f t="shared" si="31"/>
        <v>0</v>
      </c>
      <c r="CB26" s="17">
        <f t="shared" si="31"/>
        <v>0</v>
      </c>
      <c r="CC26" s="17">
        <f t="shared" si="31"/>
        <v>0</v>
      </c>
      <c r="CD26" s="17">
        <f t="shared" si="31"/>
        <v>0</v>
      </c>
      <c r="CE26" s="17">
        <f t="shared" si="31"/>
        <v>7156</v>
      </c>
      <c r="CF26" s="17">
        <f t="shared" si="31"/>
        <v>0</v>
      </c>
      <c r="CG26" s="75" t="s">
        <v>87</v>
      </c>
      <c r="CH26" s="17">
        <f t="shared" si="29"/>
        <v>1032</v>
      </c>
      <c r="CI26" s="17">
        <f t="shared" si="30"/>
        <v>11326</v>
      </c>
    </row>
    <row r="27" spans="1:87" ht="13.5">
      <c r="A27" s="113" t="s">
        <v>108</v>
      </c>
      <c r="B27" s="114"/>
      <c r="C27" s="114"/>
      <c r="D27" s="17">
        <f aca="true" t="shared" si="32" ref="D27:AI27">SUM(D7:D26)</f>
        <v>8165181</v>
      </c>
      <c r="E27" s="17">
        <f t="shared" si="32"/>
        <v>1188605</v>
      </c>
      <c r="F27" s="17">
        <f t="shared" si="32"/>
        <v>0</v>
      </c>
      <c r="G27" s="17">
        <f t="shared" si="32"/>
        <v>10625</v>
      </c>
      <c r="H27" s="17">
        <f t="shared" si="32"/>
        <v>0</v>
      </c>
      <c r="I27" s="17">
        <f t="shared" si="32"/>
        <v>793017</v>
      </c>
      <c r="J27" s="17">
        <f t="shared" si="32"/>
        <v>0</v>
      </c>
      <c r="K27" s="17">
        <f t="shared" si="32"/>
        <v>384963</v>
      </c>
      <c r="L27" s="17">
        <f t="shared" si="32"/>
        <v>6976576</v>
      </c>
      <c r="M27" s="17">
        <f t="shared" si="32"/>
        <v>1441209</v>
      </c>
      <c r="N27" s="17">
        <f t="shared" si="32"/>
        <v>155107</v>
      </c>
      <c r="O27" s="17">
        <f t="shared" si="32"/>
        <v>0</v>
      </c>
      <c r="P27" s="17">
        <f t="shared" si="32"/>
        <v>0</v>
      </c>
      <c r="Q27" s="17">
        <f t="shared" si="32"/>
        <v>0</v>
      </c>
      <c r="R27" s="17">
        <f t="shared" si="32"/>
        <v>153382</v>
      </c>
      <c r="S27" s="17">
        <f t="shared" si="32"/>
        <v>0</v>
      </c>
      <c r="T27" s="17">
        <f t="shared" si="32"/>
        <v>1725</v>
      </c>
      <c r="U27" s="17">
        <f t="shared" si="32"/>
        <v>1286102</v>
      </c>
      <c r="V27" s="17">
        <f t="shared" si="32"/>
        <v>9606390</v>
      </c>
      <c r="W27" s="17">
        <f t="shared" si="32"/>
        <v>1343712</v>
      </c>
      <c r="X27" s="17">
        <f t="shared" si="32"/>
        <v>0</v>
      </c>
      <c r="Y27" s="17">
        <f t="shared" si="32"/>
        <v>10625</v>
      </c>
      <c r="Z27" s="17">
        <f t="shared" si="32"/>
        <v>0</v>
      </c>
      <c r="AA27" s="17">
        <f t="shared" si="32"/>
        <v>946399</v>
      </c>
      <c r="AB27" s="17">
        <f t="shared" si="32"/>
        <v>0</v>
      </c>
      <c r="AC27" s="17">
        <f t="shared" si="32"/>
        <v>386688</v>
      </c>
      <c r="AD27" s="17">
        <f t="shared" si="32"/>
        <v>8262678</v>
      </c>
      <c r="AE27" s="17">
        <f t="shared" si="32"/>
        <v>1155</v>
      </c>
      <c r="AF27" s="17">
        <f t="shared" si="32"/>
        <v>1155</v>
      </c>
      <c r="AG27" s="17">
        <f t="shared" si="32"/>
        <v>1155</v>
      </c>
      <c r="AH27" s="17">
        <f t="shared" si="32"/>
        <v>0</v>
      </c>
      <c r="AI27" s="17">
        <f t="shared" si="32"/>
        <v>0</v>
      </c>
      <c r="AJ27" s="17">
        <f aca="true" t="shared" si="33" ref="AJ27:BO27">SUM(AJ7:AJ26)</f>
        <v>0</v>
      </c>
      <c r="AK27" s="17">
        <f t="shared" si="33"/>
        <v>10191</v>
      </c>
      <c r="AL27" s="17">
        <f t="shared" si="33"/>
        <v>4875798</v>
      </c>
      <c r="AM27" s="17">
        <f t="shared" si="33"/>
        <v>852779</v>
      </c>
      <c r="AN27" s="17">
        <f t="shared" si="33"/>
        <v>780549</v>
      </c>
      <c r="AO27" s="17">
        <f t="shared" si="33"/>
        <v>33444</v>
      </c>
      <c r="AP27" s="17">
        <f t="shared" si="33"/>
        <v>747079</v>
      </c>
      <c r="AQ27" s="17">
        <f t="shared" si="33"/>
        <v>26</v>
      </c>
      <c r="AR27" s="17">
        <f t="shared" si="33"/>
        <v>4830</v>
      </c>
      <c r="AS27" s="17">
        <f t="shared" si="33"/>
        <v>3077376</v>
      </c>
      <c r="AT27" s="17">
        <f t="shared" si="33"/>
        <v>160264</v>
      </c>
      <c r="AU27" s="17">
        <f t="shared" si="33"/>
        <v>2519614</v>
      </c>
      <c r="AV27" s="17">
        <f t="shared" si="33"/>
        <v>758423</v>
      </c>
      <c r="AW27" s="17">
        <f t="shared" si="33"/>
        <v>5635376</v>
      </c>
      <c r="AX27" s="17">
        <f t="shared" si="33"/>
        <v>0</v>
      </c>
      <c r="AY27" s="17">
        <f t="shared" si="33"/>
        <v>0</v>
      </c>
      <c r="AZ27" s="17">
        <f t="shared" si="33"/>
        <v>0</v>
      </c>
      <c r="BA27" s="17">
        <f t="shared" si="33"/>
        <v>0</v>
      </c>
      <c r="BB27" s="17">
        <f t="shared" si="33"/>
        <v>0</v>
      </c>
      <c r="BC27" s="17">
        <f t="shared" si="33"/>
        <v>0</v>
      </c>
      <c r="BD27" s="17">
        <f t="shared" si="33"/>
        <v>0</v>
      </c>
      <c r="BE27" s="17">
        <f t="shared" si="33"/>
        <v>456723</v>
      </c>
      <c r="BF27" s="17">
        <f t="shared" si="33"/>
        <v>58667</v>
      </c>
      <c r="BG27" s="17">
        <f t="shared" si="33"/>
        <v>54762</v>
      </c>
      <c r="BH27" s="17">
        <f t="shared" si="33"/>
        <v>209</v>
      </c>
      <c r="BI27" s="17">
        <f t="shared" si="33"/>
        <v>54553</v>
      </c>
      <c r="BJ27" s="17">
        <f t="shared" si="33"/>
        <v>0</v>
      </c>
      <c r="BK27" s="17">
        <f t="shared" si="33"/>
        <v>0</v>
      </c>
      <c r="BL27" s="17">
        <f t="shared" si="33"/>
        <v>145923</v>
      </c>
      <c r="BM27" s="17">
        <f t="shared" si="33"/>
        <v>197371</v>
      </c>
      <c r="BN27" s="17">
        <f t="shared" si="33"/>
        <v>963624</v>
      </c>
      <c r="BO27" s="17">
        <f t="shared" si="33"/>
        <v>20862</v>
      </c>
      <c r="BP27" s="17">
        <f aca="true" t="shared" si="34" ref="BP27:CI27">SUM(BP7:BP26)</f>
        <v>477585</v>
      </c>
      <c r="BQ27" s="17">
        <f t="shared" si="34"/>
        <v>1155</v>
      </c>
      <c r="BR27" s="17">
        <f t="shared" si="34"/>
        <v>1155</v>
      </c>
      <c r="BS27" s="17">
        <f t="shared" si="34"/>
        <v>1155</v>
      </c>
      <c r="BT27" s="17">
        <f t="shared" si="34"/>
        <v>0</v>
      </c>
      <c r="BU27" s="17">
        <f t="shared" si="34"/>
        <v>0</v>
      </c>
      <c r="BV27" s="17">
        <f t="shared" si="34"/>
        <v>0</v>
      </c>
      <c r="BW27" s="17">
        <f t="shared" si="34"/>
        <v>0</v>
      </c>
      <c r="BX27" s="17">
        <f t="shared" si="34"/>
        <v>5332521</v>
      </c>
      <c r="BY27" s="17">
        <f t="shared" si="34"/>
        <v>911446</v>
      </c>
      <c r="BZ27" s="17">
        <f t="shared" si="34"/>
        <v>835311</v>
      </c>
      <c r="CA27" s="17">
        <f t="shared" si="34"/>
        <v>33653</v>
      </c>
      <c r="CB27" s="17">
        <f t="shared" si="34"/>
        <v>801632</v>
      </c>
      <c r="CC27" s="17">
        <f t="shared" si="34"/>
        <v>26</v>
      </c>
      <c r="CD27" s="17">
        <f t="shared" si="34"/>
        <v>4830</v>
      </c>
      <c r="CE27" s="17">
        <f t="shared" si="34"/>
        <v>3223299</v>
      </c>
      <c r="CF27" s="17">
        <f t="shared" si="34"/>
        <v>357635</v>
      </c>
      <c r="CG27" s="17">
        <f t="shared" si="34"/>
        <v>0</v>
      </c>
      <c r="CH27" s="17">
        <f t="shared" si="34"/>
        <v>779285</v>
      </c>
      <c r="CI27" s="17">
        <f t="shared" si="34"/>
        <v>6112961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27:C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11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17</v>
      </c>
    </row>
    <row r="2" spans="1:87" s="68" customFormat="1" ht="22.5" customHeight="1">
      <c r="A2" s="128" t="s">
        <v>126</v>
      </c>
      <c r="B2" s="130" t="s">
        <v>88</v>
      </c>
      <c r="C2" s="115" t="s">
        <v>89</v>
      </c>
      <c r="D2" s="2" t="s">
        <v>79</v>
      </c>
      <c r="E2" s="3"/>
      <c r="F2" s="3"/>
      <c r="G2" s="3"/>
      <c r="H2" s="3"/>
      <c r="I2" s="3"/>
      <c r="J2" s="3"/>
      <c r="K2" s="3"/>
      <c r="L2" s="4"/>
      <c r="M2" s="2" t="s">
        <v>132</v>
      </c>
      <c r="N2" s="3"/>
      <c r="O2" s="3"/>
      <c r="P2" s="3"/>
      <c r="Q2" s="3"/>
      <c r="R2" s="3"/>
      <c r="S2" s="3"/>
      <c r="T2" s="3"/>
      <c r="U2" s="4"/>
      <c r="V2" s="2" t="s">
        <v>133</v>
      </c>
      <c r="W2" s="5"/>
      <c r="X2" s="5"/>
      <c r="Y2" s="5"/>
      <c r="Z2" s="5"/>
      <c r="AA2" s="5"/>
      <c r="AB2" s="5"/>
      <c r="AC2" s="5"/>
      <c r="AD2" s="6"/>
      <c r="AE2" s="24" t="s">
        <v>90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127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128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134</v>
      </c>
      <c r="E3" s="60"/>
      <c r="F3" s="60"/>
      <c r="G3" s="60"/>
      <c r="H3" s="60"/>
      <c r="I3" s="60"/>
      <c r="J3" s="60"/>
      <c r="K3" s="61"/>
      <c r="L3" s="62"/>
      <c r="M3" s="8" t="s">
        <v>134</v>
      </c>
      <c r="N3" s="60"/>
      <c r="O3" s="60"/>
      <c r="P3" s="60"/>
      <c r="Q3" s="60"/>
      <c r="R3" s="60"/>
      <c r="S3" s="60"/>
      <c r="T3" s="61"/>
      <c r="U3" s="62"/>
      <c r="V3" s="8" t="s">
        <v>134</v>
      </c>
      <c r="W3" s="60"/>
      <c r="X3" s="60"/>
      <c r="Y3" s="60"/>
      <c r="Z3" s="60"/>
      <c r="AA3" s="60"/>
      <c r="AB3" s="60"/>
      <c r="AC3" s="61"/>
      <c r="AD3" s="62"/>
      <c r="AE3" s="27" t="s">
        <v>91</v>
      </c>
      <c r="AF3" s="25"/>
      <c r="AG3" s="25"/>
      <c r="AH3" s="25"/>
      <c r="AI3" s="25"/>
      <c r="AJ3" s="28"/>
      <c r="AK3" s="117" t="s">
        <v>92</v>
      </c>
      <c r="AL3" s="27" t="s">
        <v>176</v>
      </c>
      <c r="AM3" s="25"/>
      <c r="AN3" s="25"/>
      <c r="AO3" s="25"/>
      <c r="AP3" s="25"/>
      <c r="AQ3" s="25"/>
      <c r="AR3" s="25"/>
      <c r="AS3" s="25"/>
      <c r="AT3" s="28"/>
      <c r="AU3" s="115" t="s">
        <v>93</v>
      </c>
      <c r="AV3" s="115" t="s">
        <v>94</v>
      </c>
      <c r="AW3" s="26" t="s">
        <v>177</v>
      </c>
      <c r="AX3" s="27" t="s">
        <v>95</v>
      </c>
      <c r="AY3" s="25"/>
      <c r="AZ3" s="25"/>
      <c r="BA3" s="25"/>
      <c r="BB3" s="25"/>
      <c r="BC3" s="28"/>
      <c r="BD3" s="117" t="s">
        <v>96</v>
      </c>
      <c r="BE3" s="27" t="s">
        <v>176</v>
      </c>
      <c r="BF3" s="25"/>
      <c r="BG3" s="25"/>
      <c r="BH3" s="25"/>
      <c r="BI3" s="25"/>
      <c r="BJ3" s="25"/>
      <c r="BK3" s="25"/>
      <c r="BL3" s="25"/>
      <c r="BM3" s="28"/>
      <c r="BN3" s="115" t="s">
        <v>93</v>
      </c>
      <c r="BO3" s="115" t="s">
        <v>94</v>
      </c>
      <c r="BP3" s="26" t="s">
        <v>177</v>
      </c>
      <c r="BQ3" s="27" t="s">
        <v>95</v>
      </c>
      <c r="BR3" s="25"/>
      <c r="BS3" s="25"/>
      <c r="BT3" s="25"/>
      <c r="BU3" s="25"/>
      <c r="BV3" s="28"/>
      <c r="BW3" s="117" t="s">
        <v>96</v>
      </c>
      <c r="BX3" s="27" t="s">
        <v>176</v>
      </c>
      <c r="BY3" s="25"/>
      <c r="BZ3" s="25"/>
      <c r="CA3" s="25"/>
      <c r="CB3" s="25"/>
      <c r="CC3" s="25"/>
      <c r="CD3" s="25"/>
      <c r="CE3" s="25"/>
      <c r="CF3" s="28"/>
      <c r="CG3" s="115" t="s">
        <v>93</v>
      </c>
      <c r="CH3" s="115" t="s">
        <v>94</v>
      </c>
      <c r="CI3" s="26" t="s">
        <v>177</v>
      </c>
    </row>
    <row r="4" spans="1:87" s="68" customFormat="1" ht="22.5" customHeight="1">
      <c r="A4" s="116"/>
      <c r="B4" s="131"/>
      <c r="C4" s="116"/>
      <c r="D4" s="7"/>
      <c r="E4" s="8" t="s">
        <v>135</v>
      </c>
      <c r="F4" s="9"/>
      <c r="G4" s="9"/>
      <c r="H4" s="9"/>
      <c r="I4" s="9"/>
      <c r="J4" s="9"/>
      <c r="K4" s="10"/>
      <c r="L4" s="11" t="s">
        <v>80</v>
      </c>
      <c r="M4" s="7"/>
      <c r="N4" s="8" t="s">
        <v>135</v>
      </c>
      <c r="O4" s="9"/>
      <c r="P4" s="9"/>
      <c r="Q4" s="9"/>
      <c r="R4" s="9"/>
      <c r="S4" s="9"/>
      <c r="T4" s="10"/>
      <c r="U4" s="11" t="s">
        <v>80</v>
      </c>
      <c r="V4" s="7"/>
      <c r="W4" s="8" t="s">
        <v>135</v>
      </c>
      <c r="X4" s="9"/>
      <c r="Y4" s="9"/>
      <c r="Z4" s="9"/>
      <c r="AA4" s="9"/>
      <c r="AB4" s="9"/>
      <c r="AC4" s="10"/>
      <c r="AD4" s="11" t="s">
        <v>80</v>
      </c>
      <c r="AE4" s="26" t="s">
        <v>133</v>
      </c>
      <c r="AF4" s="29" t="s">
        <v>178</v>
      </c>
      <c r="AG4" s="30"/>
      <c r="AH4" s="31"/>
      <c r="AI4" s="28"/>
      <c r="AJ4" s="119" t="s">
        <v>65</v>
      </c>
      <c r="AK4" s="118"/>
      <c r="AL4" s="26" t="s">
        <v>133</v>
      </c>
      <c r="AM4" s="115" t="s">
        <v>97</v>
      </c>
      <c r="AN4" s="27" t="s">
        <v>179</v>
      </c>
      <c r="AO4" s="25"/>
      <c r="AP4" s="25"/>
      <c r="AQ4" s="28"/>
      <c r="AR4" s="115" t="s">
        <v>98</v>
      </c>
      <c r="AS4" s="115" t="s">
        <v>99</v>
      </c>
      <c r="AT4" s="115" t="s">
        <v>100</v>
      </c>
      <c r="AU4" s="116"/>
      <c r="AV4" s="116"/>
      <c r="AW4" s="33"/>
      <c r="AX4" s="26" t="s">
        <v>133</v>
      </c>
      <c r="AY4" s="29" t="s">
        <v>178</v>
      </c>
      <c r="AZ4" s="30"/>
      <c r="BA4" s="31"/>
      <c r="BB4" s="28"/>
      <c r="BC4" s="119" t="s">
        <v>65</v>
      </c>
      <c r="BD4" s="118"/>
      <c r="BE4" s="26" t="s">
        <v>133</v>
      </c>
      <c r="BF4" s="115" t="s">
        <v>97</v>
      </c>
      <c r="BG4" s="27" t="s">
        <v>179</v>
      </c>
      <c r="BH4" s="25"/>
      <c r="BI4" s="25"/>
      <c r="BJ4" s="28"/>
      <c r="BK4" s="115" t="s">
        <v>98</v>
      </c>
      <c r="BL4" s="115" t="s">
        <v>99</v>
      </c>
      <c r="BM4" s="115" t="s">
        <v>100</v>
      </c>
      <c r="BN4" s="116"/>
      <c r="BO4" s="116"/>
      <c r="BP4" s="33"/>
      <c r="BQ4" s="26" t="s">
        <v>133</v>
      </c>
      <c r="BR4" s="29" t="s">
        <v>178</v>
      </c>
      <c r="BS4" s="30"/>
      <c r="BT4" s="31"/>
      <c r="BU4" s="28"/>
      <c r="BV4" s="119" t="s">
        <v>65</v>
      </c>
      <c r="BW4" s="118"/>
      <c r="BX4" s="26" t="s">
        <v>133</v>
      </c>
      <c r="BY4" s="115" t="s">
        <v>97</v>
      </c>
      <c r="BZ4" s="27" t="s">
        <v>179</v>
      </c>
      <c r="CA4" s="25"/>
      <c r="CB4" s="25"/>
      <c r="CC4" s="28"/>
      <c r="CD4" s="115" t="s">
        <v>98</v>
      </c>
      <c r="CE4" s="115" t="s">
        <v>99</v>
      </c>
      <c r="CF4" s="115" t="s">
        <v>100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81</v>
      </c>
      <c r="G5" s="12" t="s">
        <v>82</v>
      </c>
      <c r="H5" s="12" t="s">
        <v>83</v>
      </c>
      <c r="I5" s="12" t="s">
        <v>84</v>
      </c>
      <c r="J5" s="12" t="s">
        <v>85</v>
      </c>
      <c r="K5" s="12" t="s">
        <v>86</v>
      </c>
      <c r="L5" s="13"/>
      <c r="M5" s="7"/>
      <c r="N5" s="7"/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3"/>
      <c r="V5" s="7"/>
      <c r="W5" s="7"/>
      <c r="X5" s="12" t="s">
        <v>81</v>
      </c>
      <c r="Y5" s="12" t="s">
        <v>82</v>
      </c>
      <c r="Z5" s="12" t="s">
        <v>83</v>
      </c>
      <c r="AA5" s="12" t="s">
        <v>84</v>
      </c>
      <c r="AB5" s="12" t="s">
        <v>85</v>
      </c>
      <c r="AC5" s="12" t="s">
        <v>86</v>
      </c>
      <c r="AD5" s="13"/>
      <c r="AE5" s="33"/>
      <c r="AF5" s="26" t="s">
        <v>133</v>
      </c>
      <c r="AG5" s="32" t="s">
        <v>101</v>
      </c>
      <c r="AH5" s="32" t="s">
        <v>102</v>
      </c>
      <c r="AI5" s="32" t="s">
        <v>86</v>
      </c>
      <c r="AJ5" s="120"/>
      <c r="AK5" s="118"/>
      <c r="AL5" s="33"/>
      <c r="AM5" s="116"/>
      <c r="AN5" s="26" t="s">
        <v>133</v>
      </c>
      <c r="AO5" s="23" t="s">
        <v>103</v>
      </c>
      <c r="AP5" s="23" t="s">
        <v>104</v>
      </c>
      <c r="AQ5" s="23" t="s">
        <v>105</v>
      </c>
      <c r="AR5" s="116"/>
      <c r="AS5" s="116"/>
      <c r="AT5" s="116"/>
      <c r="AU5" s="116"/>
      <c r="AV5" s="116"/>
      <c r="AW5" s="33"/>
      <c r="AX5" s="33"/>
      <c r="AY5" s="26" t="s">
        <v>133</v>
      </c>
      <c r="AZ5" s="32" t="s">
        <v>101</v>
      </c>
      <c r="BA5" s="32" t="s">
        <v>102</v>
      </c>
      <c r="BB5" s="32" t="s">
        <v>86</v>
      </c>
      <c r="BC5" s="120"/>
      <c r="BD5" s="118"/>
      <c r="BE5" s="33"/>
      <c r="BF5" s="116"/>
      <c r="BG5" s="26" t="s">
        <v>133</v>
      </c>
      <c r="BH5" s="23" t="s">
        <v>103</v>
      </c>
      <c r="BI5" s="23" t="s">
        <v>104</v>
      </c>
      <c r="BJ5" s="23" t="s">
        <v>105</v>
      </c>
      <c r="BK5" s="116"/>
      <c r="BL5" s="116"/>
      <c r="BM5" s="116"/>
      <c r="BN5" s="116"/>
      <c r="BO5" s="116"/>
      <c r="BP5" s="33"/>
      <c r="BQ5" s="33"/>
      <c r="BR5" s="26" t="s">
        <v>133</v>
      </c>
      <c r="BS5" s="32" t="s">
        <v>101</v>
      </c>
      <c r="BT5" s="32" t="s">
        <v>102</v>
      </c>
      <c r="BU5" s="32" t="s">
        <v>86</v>
      </c>
      <c r="BV5" s="120"/>
      <c r="BW5" s="118"/>
      <c r="BX5" s="33"/>
      <c r="BY5" s="116"/>
      <c r="BZ5" s="26" t="s">
        <v>133</v>
      </c>
      <c r="CA5" s="23" t="s">
        <v>103</v>
      </c>
      <c r="CB5" s="23" t="s">
        <v>104</v>
      </c>
      <c r="CC5" s="23" t="s">
        <v>105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136</v>
      </c>
      <c r="E6" s="14" t="s">
        <v>137</v>
      </c>
      <c r="F6" s="15" t="s">
        <v>137</v>
      </c>
      <c r="G6" s="15" t="s">
        <v>137</v>
      </c>
      <c r="H6" s="15" t="s">
        <v>137</v>
      </c>
      <c r="I6" s="15" t="s">
        <v>137</v>
      </c>
      <c r="J6" s="15" t="s">
        <v>137</v>
      </c>
      <c r="K6" s="15" t="s">
        <v>137</v>
      </c>
      <c r="L6" s="16" t="s">
        <v>137</v>
      </c>
      <c r="M6" s="14" t="s">
        <v>137</v>
      </c>
      <c r="N6" s="14" t="s">
        <v>137</v>
      </c>
      <c r="O6" s="15" t="s">
        <v>137</v>
      </c>
      <c r="P6" s="15" t="s">
        <v>137</v>
      </c>
      <c r="Q6" s="15" t="s">
        <v>137</v>
      </c>
      <c r="R6" s="15" t="s">
        <v>137</v>
      </c>
      <c r="S6" s="15" t="s">
        <v>137</v>
      </c>
      <c r="T6" s="15" t="s">
        <v>137</v>
      </c>
      <c r="U6" s="16" t="s">
        <v>137</v>
      </c>
      <c r="V6" s="14" t="s">
        <v>137</v>
      </c>
      <c r="W6" s="14" t="s">
        <v>137</v>
      </c>
      <c r="X6" s="15" t="s">
        <v>137</v>
      </c>
      <c r="Y6" s="15" t="s">
        <v>137</v>
      </c>
      <c r="Z6" s="15" t="s">
        <v>137</v>
      </c>
      <c r="AA6" s="15" t="s">
        <v>137</v>
      </c>
      <c r="AB6" s="15" t="s">
        <v>137</v>
      </c>
      <c r="AC6" s="15" t="s">
        <v>137</v>
      </c>
      <c r="AD6" s="16" t="s">
        <v>137</v>
      </c>
      <c r="AE6" s="34" t="s">
        <v>136</v>
      </c>
      <c r="AF6" s="34" t="s">
        <v>137</v>
      </c>
      <c r="AG6" s="35" t="s">
        <v>137</v>
      </c>
      <c r="AH6" s="35" t="s">
        <v>137</v>
      </c>
      <c r="AI6" s="35" t="s">
        <v>137</v>
      </c>
      <c r="AJ6" s="38" t="s">
        <v>137</v>
      </c>
      <c r="AK6" s="38" t="s">
        <v>137</v>
      </c>
      <c r="AL6" s="34" t="s">
        <v>137</v>
      </c>
      <c r="AM6" s="34" t="s">
        <v>137</v>
      </c>
      <c r="AN6" s="34" t="s">
        <v>137</v>
      </c>
      <c r="AO6" s="39" t="s">
        <v>137</v>
      </c>
      <c r="AP6" s="39" t="s">
        <v>137</v>
      </c>
      <c r="AQ6" s="39" t="s">
        <v>137</v>
      </c>
      <c r="AR6" s="34" t="s">
        <v>137</v>
      </c>
      <c r="AS6" s="34" t="s">
        <v>137</v>
      </c>
      <c r="AT6" s="34" t="s">
        <v>137</v>
      </c>
      <c r="AU6" s="34" t="s">
        <v>137</v>
      </c>
      <c r="AV6" s="34" t="s">
        <v>137</v>
      </c>
      <c r="AW6" s="34" t="s">
        <v>137</v>
      </c>
      <c r="AX6" s="34" t="s">
        <v>136</v>
      </c>
      <c r="AY6" s="34" t="s">
        <v>137</v>
      </c>
      <c r="AZ6" s="35" t="s">
        <v>137</v>
      </c>
      <c r="BA6" s="35" t="s">
        <v>137</v>
      </c>
      <c r="BB6" s="35" t="s">
        <v>137</v>
      </c>
      <c r="BC6" s="38" t="s">
        <v>137</v>
      </c>
      <c r="BD6" s="38" t="s">
        <v>137</v>
      </c>
      <c r="BE6" s="34" t="s">
        <v>137</v>
      </c>
      <c r="BF6" s="34" t="s">
        <v>137</v>
      </c>
      <c r="BG6" s="34" t="s">
        <v>137</v>
      </c>
      <c r="BH6" s="39" t="s">
        <v>137</v>
      </c>
      <c r="BI6" s="39" t="s">
        <v>137</v>
      </c>
      <c r="BJ6" s="39" t="s">
        <v>137</v>
      </c>
      <c r="BK6" s="34" t="s">
        <v>137</v>
      </c>
      <c r="BL6" s="34" t="s">
        <v>137</v>
      </c>
      <c r="BM6" s="34" t="s">
        <v>137</v>
      </c>
      <c r="BN6" s="34" t="s">
        <v>137</v>
      </c>
      <c r="BO6" s="34" t="s">
        <v>137</v>
      </c>
      <c r="BP6" s="34" t="s">
        <v>137</v>
      </c>
      <c r="BQ6" s="34" t="s">
        <v>136</v>
      </c>
      <c r="BR6" s="34" t="s">
        <v>137</v>
      </c>
      <c r="BS6" s="35" t="s">
        <v>137</v>
      </c>
      <c r="BT6" s="35" t="s">
        <v>137</v>
      </c>
      <c r="BU6" s="35" t="s">
        <v>137</v>
      </c>
      <c r="BV6" s="38" t="s">
        <v>137</v>
      </c>
      <c r="BW6" s="38" t="s">
        <v>137</v>
      </c>
      <c r="BX6" s="34" t="s">
        <v>137</v>
      </c>
      <c r="BY6" s="34" t="s">
        <v>137</v>
      </c>
      <c r="BZ6" s="34" t="s">
        <v>137</v>
      </c>
      <c r="CA6" s="39" t="s">
        <v>137</v>
      </c>
      <c r="CB6" s="39" t="s">
        <v>137</v>
      </c>
      <c r="CC6" s="39" t="s">
        <v>137</v>
      </c>
      <c r="CD6" s="34" t="s">
        <v>137</v>
      </c>
      <c r="CE6" s="34" t="s">
        <v>137</v>
      </c>
      <c r="CF6" s="34" t="s">
        <v>137</v>
      </c>
      <c r="CG6" s="34" t="s">
        <v>137</v>
      </c>
      <c r="CH6" s="34" t="s">
        <v>137</v>
      </c>
      <c r="CI6" s="34" t="s">
        <v>137</v>
      </c>
    </row>
    <row r="7" spans="1:87" ht="13.5">
      <c r="A7" s="74" t="s">
        <v>147</v>
      </c>
      <c r="B7" s="74" t="s">
        <v>109</v>
      </c>
      <c r="C7" s="101" t="s">
        <v>110</v>
      </c>
      <c r="D7" s="17">
        <f aca="true" t="shared" si="0" ref="D7:D13">E7+L7</f>
        <v>1409</v>
      </c>
      <c r="E7" s="17">
        <f aca="true" t="shared" si="1" ref="E7:E13">F7+G7+H7+I7+K7</f>
        <v>1409</v>
      </c>
      <c r="F7" s="17"/>
      <c r="G7" s="17"/>
      <c r="H7" s="17"/>
      <c r="I7" s="17">
        <v>1409</v>
      </c>
      <c r="J7" s="17">
        <v>91617</v>
      </c>
      <c r="K7" s="17"/>
      <c r="L7" s="17"/>
      <c r="M7" s="17">
        <f aca="true" t="shared" si="2" ref="M7:M13">N7+U7</f>
        <v>0</v>
      </c>
      <c r="N7" s="17">
        <f aca="true" t="shared" si="3" ref="N7:N13">O7+P7+Q7+R7+T7</f>
        <v>0</v>
      </c>
      <c r="O7" s="17"/>
      <c r="P7" s="17"/>
      <c r="Q7" s="17"/>
      <c r="R7" s="17"/>
      <c r="S7" s="17">
        <v>63212</v>
      </c>
      <c r="T7" s="17"/>
      <c r="U7" s="17"/>
      <c r="V7" s="17">
        <f aca="true" t="shared" si="4" ref="V7:V12">D7+M7</f>
        <v>1409</v>
      </c>
      <c r="W7" s="17">
        <f aca="true" t="shared" si="5" ref="W7:W12">E7+N7</f>
        <v>1409</v>
      </c>
      <c r="X7" s="17">
        <f aca="true" t="shared" si="6" ref="X7:X12">F7+O7</f>
        <v>0</v>
      </c>
      <c r="Y7" s="17">
        <f aca="true" t="shared" si="7" ref="Y7:Y12">G7+P7</f>
        <v>0</v>
      </c>
      <c r="Z7" s="17">
        <f aca="true" t="shared" si="8" ref="Z7:Z12">H7+Q7</f>
        <v>0</v>
      </c>
      <c r="AA7" s="17">
        <f aca="true" t="shared" si="9" ref="AA7:AB12">I7+R7</f>
        <v>1409</v>
      </c>
      <c r="AB7" s="17">
        <f t="shared" si="9"/>
        <v>154829</v>
      </c>
      <c r="AC7" s="17">
        <f aca="true" t="shared" si="10" ref="AC7:AC13">K7+T7</f>
        <v>0</v>
      </c>
      <c r="AD7" s="17">
        <f aca="true" t="shared" si="11" ref="AD7:AD13">L7+U7</f>
        <v>0</v>
      </c>
      <c r="AE7" s="17">
        <f aca="true" t="shared" si="12" ref="AE7:AE12">AF7+AJ7</f>
        <v>0</v>
      </c>
      <c r="AF7" s="17">
        <f aca="true" t="shared" si="13" ref="AF7:AF12">SUM(AG7:AI7)</f>
        <v>0</v>
      </c>
      <c r="AG7" s="17"/>
      <c r="AH7" s="17"/>
      <c r="AI7" s="17"/>
      <c r="AJ7" s="17"/>
      <c r="AK7" s="75" t="s">
        <v>130</v>
      </c>
      <c r="AL7" s="17">
        <f aca="true" t="shared" si="14" ref="AL7:AL12">AM7+AN7+AR7+AS7+AT7</f>
        <v>93026</v>
      </c>
      <c r="AM7" s="17">
        <v>20761</v>
      </c>
      <c r="AN7" s="75">
        <f aca="true" t="shared" si="15" ref="AN7:AN12">SUM(AO7:AQ7)</f>
        <v>30499</v>
      </c>
      <c r="AO7" s="17"/>
      <c r="AP7" s="17">
        <v>30499</v>
      </c>
      <c r="AQ7" s="17"/>
      <c r="AR7" s="17"/>
      <c r="AS7" s="17">
        <v>41766</v>
      </c>
      <c r="AT7" s="17"/>
      <c r="AU7" s="75" t="s">
        <v>130</v>
      </c>
      <c r="AV7" s="17"/>
      <c r="AW7" s="17">
        <f aca="true" t="shared" si="16" ref="AW7:AW12">AE7+AL7+AV7</f>
        <v>93026</v>
      </c>
      <c r="AX7" s="17">
        <f aca="true" t="shared" si="17" ref="AX7:AX12">AY7+BC7</f>
        <v>0</v>
      </c>
      <c r="AY7" s="17">
        <f aca="true" t="shared" si="18" ref="AY7:AY12">SUM(AZ7:BB7)</f>
        <v>0</v>
      </c>
      <c r="AZ7" s="17"/>
      <c r="BA7" s="17"/>
      <c r="BB7" s="17"/>
      <c r="BC7" s="17"/>
      <c r="BD7" s="75" t="s">
        <v>130</v>
      </c>
      <c r="BE7" s="17">
        <f aca="true" t="shared" si="19" ref="BE7:BE12">BF7+BG7+BK7+BL7+BM7</f>
        <v>57544</v>
      </c>
      <c r="BF7" s="17">
        <v>22662</v>
      </c>
      <c r="BG7" s="75">
        <f aca="true" t="shared" si="20" ref="BG7:BG12">SUM(BH7:BJ7)</f>
        <v>15924</v>
      </c>
      <c r="BH7" s="17"/>
      <c r="BI7" s="17">
        <v>15924</v>
      </c>
      <c r="BJ7" s="17"/>
      <c r="BK7" s="17"/>
      <c r="BL7" s="17">
        <v>18958</v>
      </c>
      <c r="BM7" s="17"/>
      <c r="BN7" s="75" t="s">
        <v>130</v>
      </c>
      <c r="BO7" s="17">
        <v>5668</v>
      </c>
      <c r="BP7" s="17">
        <f aca="true" t="shared" si="21" ref="BP7:BP12">AX7+BE7+BO7</f>
        <v>63212</v>
      </c>
      <c r="BQ7" s="17">
        <f aca="true" t="shared" si="22" ref="BQ7:BQ12">AE7+AX7</f>
        <v>0</v>
      </c>
      <c r="BR7" s="17">
        <f aca="true" t="shared" si="23" ref="BR7:BR12">AF7+AY7</f>
        <v>0</v>
      </c>
      <c r="BS7" s="17">
        <f aca="true" t="shared" si="24" ref="BS7:BS12">AG7+AZ7</f>
        <v>0</v>
      </c>
      <c r="BT7" s="17">
        <f aca="true" t="shared" si="25" ref="BT7:BT12">AH7+BA7</f>
        <v>0</v>
      </c>
      <c r="BU7" s="17">
        <f aca="true" t="shared" si="26" ref="BU7:BU12">AI7+BB7</f>
        <v>0</v>
      </c>
      <c r="BV7" s="17">
        <f aca="true" t="shared" si="27" ref="BV7:BV12">AJ7+BC7</f>
        <v>0</v>
      </c>
      <c r="BW7" s="75" t="s">
        <v>87</v>
      </c>
      <c r="BX7" s="17">
        <f aca="true" t="shared" si="28" ref="BX7:BX12">AL7+BE7</f>
        <v>150570</v>
      </c>
      <c r="BY7" s="17">
        <f aca="true" t="shared" si="29" ref="BY7:BY12">AM7+BF7</f>
        <v>43423</v>
      </c>
      <c r="BZ7" s="17">
        <f aca="true" t="shared" si="30" ref="BZ7:BZ12">AN7+BG7</f>
        <v>46423</v>
      </c>
      <c r="CA7" s="17">
        <f aca="true" t="shared" si="31" ref="CA7:CA12">AO7+BH7</f>
        <v>0</v>
      </c>
      <c r="CB7" s="17">
        <f aca="true" t="shared" si="32" ref="CB7:CB12">AP7+BI7</f>
        <v>46423</v>
      </c>
      <c r="CC7" s="17">
        <f aca="true" t="shared" si="33" ref="CC7:CC12">AQ7+BJ7</f>
        <v>0</v>
      </c>
      <c r="CD7" s="17">
        <f aca="true" t="shared" si="34" ref="CD7:CD12">AR7+BK7</f>
        <v>0</v>
      </c>
      <c r="CE7" s="17">
        <f aca="true" t="shared" si="35" ref="CE7:CE12">AS7+BL7</f>
        <v>60724</v>
      </c>
      <c r="CF7" s="17">
        <f aca="true" t="shared" si="36" ref="CF7:CF12">AT7+BM7</f>
        <v>0</v>
      </c>
      <c r="CG7" s="75" t="s">
        <v>87</v>
      </c>
      <c r="CH7" s="17">
        <f aca="true" t="shared" si="37" ref="CH7:CH12">AV7+BO7</f>
        <v>5668</v>
      </c>
      <c r="CI7" s="17">
        <f aca="true" t="shared" si="38" ref="CI7:CI12">AW7+BP7</f>
        <v>156238</v>
      </c>
    </row>
    <row r="8" spans="1:87" ht="13.5">
      <c r="A8" s="74" t="s">
        <v>147</v>
      </c>
      <c r="B8" s="74" t="s">
        <v>138</v>
      </c>
      <c r="C8" s="101" t="s">
        <v>0</v>
      </c>
      <c r="D8" s="17">
        <f t="shared" si="0"/>
        <v>0</v>
      </c>
      <c r="E8" s="17">
        <f t="shared" si="1"/>
        <v>0</v>
      </c>
      <c r="F8" s="17">
        <v>0</v>
      </c>
      <c r="G8" s="17">
        <v>0</v>
      </c>
      <c r="H8" s="17">
        <v>0</v>
      </c>
      <c r="I8" s="17">
        <v>0</v>
      </c>
      <c r="J8" s="17">
        <v>84275</v>
      </c>
      <c r="K8" s="17">
        <v>0</v>
      </c>
      <c r="L8" s="17">
        <v>0</v>
      </c>
      <c r="M8" s="17">
        <f t="shared" si="2"/>
        <v>0</v>
      </c>
      <c r="N8" s="17">
        <f t="shared" si="3"/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f t="shared" si="4"/>
        <v>0</v>
      </c>
      <c r="W8" s="17">
        <f t="shared" si="5"/>
        <v>0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0</v>
      </c>
      <c r="AB8" s="17">
        <f t="shared" si="9"/>
        <v>84275</v>
      </c>
      <c r="AC8" s="17">
        <f t="shared" si="10"/>
        <v>0</v>
      </c>
      <c r="AD8" s="17">
        <f t="shared" si="11"/>
        <v>0</v>
      </c>
      <c r="AE8" s="17">
        <f t="shared" si="12"/>
        <v>0</v>
      </c>
      <c r="AF8" s="17">
        <f t="shared" si="13"/>
        <v>0</v>
      </c>
      <c r="AG8" s="17">
        <v>0</v>
      </c>
      <c r="AH8" s="17">
        <v>0</v>
      </c>
      <c r="AI8" s="17">
        <v>0</v>
      </c>
      <c r="AJ8" s="17">
        <v>0</v>
      </c>
      <c r="AK8" s="75" t="s">
        <v>130</v>
      </c>
      <c r="AL8" s="17">
        <f t="shared" si="14"/>
        <v>84275</v>
      </c>
      <c r="AM8" s="17">
        <v>21931</v>
      </c>
      <c r="AN8" s="75">
        <f t="shared" si="15"/>
        <v>44212</v>
      </c>
      <c r="AO8" s="17">
        <v>0</v>
      </c>
      <c r="AP8" s="17">
        <v>44212</v>
      </c>
      <c r="AQ8" s="17">
        <v>0</v>
      </c>
      <c r="AR8" s="17">
        <v>0</v>
      </c>
      <c r="AS8" s="17">
        <v>18132</v>
      </c>
      <c r="AT8" s="17">
        <v>0</v>
      </c>
      <c r="AU8" s="75" t="s">
        <v>130</v>
      </c>
      <c r="AV8" s="17">
        <v>0</v>
      </c>
      <c r="AW8" s="17">
        <f t="shared" si="16"/>
        <v>84275</v>
      </c>
      <c r="AX8" s="17">
        <f t="shared" si="17"/>
        <v>0</v>
      </c>
      <c r="AY8" s="17">
        <f t="shared" si="18"/>
        <v>0</v>
      </c>
      <c r="AZ8" s="17">
        <v>0</v>
      </c>
      <c r="BA8" s="17">
        <v>0</v>
      </c>
      <c r="BB8" s="17">
        <v>0</v>
      </c>
      <c r="BC8" s="17">
        <v>0</v>
      </c>
      <c r="BD8" s="75" t="s">
        <v>130</v>
      </c>
      <c r="BE8" s="17">
        <f t="shared" si="19"/>
        <v>0</v>
      </c>
      <c r="BF8" s="17">
        <v>0</v>
      </c>
      <c r="BG8" s="75">
        <f t="shared" si="20"/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75" t="s">
        <v>130</v>
      </c>
      <c r="BO8" s="17">
        <v>0</v>
      </c>
      <c r="BP8" s="17">
        <f t="shared" si="21"/>
        <v>0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87</v>
      </c>
      <c r="BX8" s="17">
        <f t="shared" si="28"/>
        <v>84275</v>
      </c>
      <c r="BY8" s="17">
        <f t="shared" si="29"/>
        <v>21931</v>
      </c>
      <c r="BZ8" s="17">
        <f t="shared" si="30"/>
        <v>44212</v>
      </c>
      <c r="CA8" s="17">
        <f t="shared" si="31"/>
        <v>0</v>
      </c>
      <c r="CB8" s="17">
        <f t="shared" si="32"/>
        <v>44212</v>
      </c>
      <c r="CC8" s="17">
        <f t="shared" si="33"/>
        <v>0</v>
      </c>
      <c r="CD8" s="17">
        <f t="shared" si="34"/>
        <v>0</v>
      </c>
      <c r="CE8" s="17">
        <f t="shared" si="35"/>
        <v>18132</v>
      </c>
      <c r="CF8" s="17">
        <f t="shared" si="36"/>
        <v>0</v>
      </c>
      <c r="CG8" s="75" t="s">
        <v>87</v>
      </c>
      <c r="CH8" s="17">
        <f t="shared" si="37"/>
        <v>0</v>
      </c>
      <c r="CI8" s="17">
        <f t="shared" si="38"/>
        <v>84275</v>
      </c>
    </row>
    <row r="9" spans="1:87" ht="13.5">
      <c r="A9" s="74" t="s">
        <v>147</v>
      </c>
      <c r="B9" s="74" t="s">
        <v>139</v>
      </c>
      <c r="C9" s="101" t="s">
        <v>140</v>
      </c>
      <c r="D9" s="17">
        <f t="shared" si="0"/>
        <v>62937</v>
      </c>
      <c r="E9" s="17">
        <f t="shared" si="1"/>
        <v>60023</v>
      </c>
      <c r="F9" s="17">
        <v>0</v>
      </c>
      <c r="G9" s="17">
        <v>0</v>
      </c>
      <c r="H9" s="17">
        <v>0</v>
      </c>
      <c r="I9" s="17">
        <v>25819</v>
      </c>
      <c r="J9" s="17">
        <v>366664</v>
      </c>
      <c r="K9" s="17">
        <v>34204</v>
      </c>
      <c r="L9" s="17">
        <v>2914</v>
      </c>
      <c r="M9" s="17">
        <f t="shared" si="2"/>
        <v>2867</v>
      </c>
      <c r="N9" s="17">
        <f t="shared" si="3"/>
        <v>1889</v>
      </c>
      <c r="O9" s="17">
        <v>0</v>
      </c>
      <c r="P9" s="17">
        <v>0</v>
      </c>
      <c r="Q9" s="17">
        <v>0</v>
      </c>
      <c r="R9" s="17">
        <v>0</v>
      </c>
      <c r="S9" s="17">
        <v>443509</v>
      </c>
      <c r="T9" s="17">
        <v>1889</v>
      </c>
      <c r="U9" s="17">
        <v>978</v>
      </c>
      <c r="V9" s="17">
        <f t="shared" si="4"/>
        <v>65804</v>
      </c>
      <c r="W9" s="17">
        <f t="shared" si="5"/>
        <v>61912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25819</v>
      </c>
      <c r="AB9" s="17">
        <f t="shared" si="9"/>
        <v>810173</v>
      </c>
      <c r="AC9" s="17">
        <f t="shared" si="10"/>
        <v>36093</v>
      </c>
      <c r="AD9" s="17">
        <f t="shared" si="11"/>
        <v>3892</v>
      </c>
      <c r="AE9" s="17">
        <f t="shared" si="12"/>
        <v>0</v>
      </c>
      <c r="AF9" s="17">
        <f t="shared" si="13"/>
        <v>0</v>
      </c>
      <c r="AG9" s="17">
        <v>0</v>
      </c>
      <c r="AH9" s="17">
        <v>0</v>
      </c>
      <c r="AI9" s="17">
        <v>0</v>
      </c>
      <c r="AJ9" s="17">
        <v>0</v>
      </c>
      <c r="AK9" s="75" t="s">
        <v>130</v>
      </c>
      <c r="AL9" s="17">
        <f t="shared" si="14"/>
        <v>404627</v>
      </c>
      <c r="AM9" s="17">
        <v>33821</v>
      </c>
      <c r="AN9" s="75">
        <f t="shared" si="15"/>
        <v>157694</v>
      </c>
      <c r="AO9" s="17">
        <v>0</v>
      </c>
      <c r="AP9" s="17">
        <v>132046</v>
      </c>
      <c r="AQ9" s="17">
        <v>25648</v>
      </c>
      <c r="AR9" s="17">
        <v>0</v>
      </c>
      <c r="AS9" s="17">
        <v>204577</v>
      </c>
      <c r="AT9" s="17">
        <v>8535</v>
      </c>
      <c r="AU9" s="75" t="s">
        <v>130</v>
      </c>
      <c r="AV9" s="17">
        <v>24974</v>
      </c>
      <c r="AW9" s="17">
        <f t="shared" si="16"/>
        <v>429601</v>
      </c>
      <c r="AX9" s="17">
        <f t="shared" si="17"/>
        <v>0</v>
      </c>
      <c r="AY9" s="17">
        <f t="shared" si="18"/>
        <v>0</v>
      </c>
      <c r="AZ9" s="17">
        <v>0</v>
      </c>
      <c r="BA9" s="17">
        <v>0</v>
      </c>
      <c r="BB9" s="17">
        <v>0</v>
      </c>
      <c r="BC9" s="17">
        <v>0</v>
      </c>
      <c r="BD9" s="75" t="s">
        <v>130</v>
      </c>
      <c r="BE9" s="17">
        <f t="shared" si="19"/>
        <v>446140</v>
      </c>
      <c r="BF9" s="17">
        <v>54819</v>
      </c>
      <c r="BG9" s="75">
        <f t="shared" si="20"/>
        <v>263096</v>
      </c>
      <c r="BH9" s="17">
        <v>63122</v>
      </c>
      <c r="BI9" s="17">
        <v>199974</v>
      </c>
      <c r="BJ9" s="17">
        <v>0</v>
      </c>
      <c r="BK9" s="17">
        <v>0</v>
      </c>
      <c r="BL9" s="17">
        <v>127071</v>
      </c>
      <c r="BM9" s="17">
        <v>1154</v>
      </c>
      <c r="BN9" s="75" t="s">
        <v>130</v>
      </c>
      <c r="BO9" s="17">
        <v>236</v>
      </c>
      <c r="BP9" s="17">
        <f t="shared" si="21"/>
        <v>446376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87</v>
      </c>
      <c r="BX9" s="17">
        <f t="shared" si="28"/>
        <v>850767</v>
      </c>
      <c r="BY9" s="17">
        <f t="shared" si="29"/>
        <v>88640</v>
      </c>
      <c r="BZ9" s="17">
        <f t="shared" si="30"/>
        <v>420790</v>
      </c>
      <c r="CA9" s="17">
        <f t="shared" si="31"/>
        <v>63122</v>
      </c>
      <c r="CB9" s="17">
        <f t="shared" si="32"/>
        <v>332020</v>
      </c>
      <c r="CC9" s="17">
        <f t="shared" si="33"/>
        <v>25648</v>
      </c>
      <c r="CD9" s="17">
        <f t="shared" si="34"/>
        <v>0</v>
      </c>
      <c r="CE9" s="17">
        <f t="shared" si="35"/>
        <v>331648</v>
      </c>
      <c r="CF9" s="17">
        <f t="shared" si="36"/>
        <v>9689</v>
      </c>
      <c r="CG9" s="75" t="s">
        <v>87</v>
      </c>
      <c r="CH9" s="17">
        <f t="shared" si="37"/>
        <v>25210</v>
      </c>
      <c r="CI9" s="17">
        <f t="shared" si="38"/>
        <v>875977</v>
      </c>
    </row>
    <row r="10" spans="1:87" ht="13.5">
      <c r="A10" s="74" t="s">
        <v>147</v>
      </c>
      <c r="B10" s="74" t="s">
        <v>141</v>
      </c>
      <c r="C10" s="101" t="s">
        <v>142</v>
      </c>
      <c r="D10" s="17">
        <f t="shared" si="0"/>
        <v>67324</v>
      </c>
      <c r="E10" s="17">
        <f t="shared" si="1"/>
        <v>31803</v>
      </c>
      <c r="F10" s="17"/>
      <c r="G10" s="17"/>
      <c r="H10" s="17"/>
      <c r="I10" s="17">
        <v>31803</v>
      </c>
      <c r="J10" s="17">
        <v>1377697</v>
      </c>
      <c r="K10" s="17"/>
      <c r="L10" s="17">
        <v>35521</v>
      </c>
      <c r="M10" s="17">
        <f t="shared" si="2"/>
        <v>39235</v>
      </c>
      <c r="N10" s="17">
        <f t="shared" si="3"/>
        <v>915</v>
      </c>
      <c r="O10" s="17"/>
      <c r="P10" s="17"/>
      <c r="Q10" s="17"/>
      <c r="R10" s="17"/>
      <c r="S10" s="17">
        <v>362404</v>
      </c>
      <c r="T10" s="17">
        <v>915</v>
      </c>
      <c r="U10" s="17">
        <v>38320</v>
      </c>
      <c r="V10" s="17">
        <f t="shared" si="4"/>
        <v>106559</v>
      </c>
      <c r="W10" s="17">
        <f t="shared" si="5"/>
        <v>32718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31803</v>
      </c>
      <c r="AB10" s="17">
        <f t="shared" si="9"/>
        <v>1740101</v>
      </c>
      <c r="AC10" s="17">
        <f t="shared" si="10"/>
        <v>915</v>
      </c>
      <c r="AD10" s="17">
        <f t="shared" si="11"/>
        <v>73841</v>
      </c>
      <c r="AE10" s="17">
        <f t="shared" si="12"/>
        <v>60710</v>
      </c>
      <c r="AF10" s="17">
        <f t="shared" si="13"/>
        <v>60710</v>
      </c>
      <c r="AG10" s="17">
        <v>60710</v>
      </c>
      <c r="AH10" s="17"/>
      <c r="AI10" s="17"/>
      <c r="AJ10" s="17"/>
      <c r="AK10" s="75" t="s">
        <v>130</v>
      </c>
      <c r="AL10" s="17">
        <f t="shared" si="14"/>
        <v>1381712</v>
      </c>
      <c r="AM10" s="17">
        <v>159007</v>
      </c>
      <c r="AN10" s="75">
        <f t="shared" si="15"/>
        <v>264517</v>
      </c>
      <c r="AO10" s="17"/>
      <c r="AP10" s="17">
        <v>263930</v>
      </c>
      <c r="AQ10" s="17">
        <v>587</v>
      </c>
      <c r="AR10" s="17"/>
      <c r="AS10" s="17">
        <v>958188</v>
      </c>
      <c r="AT10" s="17"/>
      <c r="AU10" s="75" t="s">
        <v>130</v>
      </c>
      <c r="AV10" s="17">
        <v>2599</v>
      </c>
      <c r="AW10" s="17">
        <f t="shared" si="16"/>
        <v>1445021</v>
      </c>
      <c r="AX10" s="17">
        <f t="shared" si="17"/>
        <v>0</v>
      </c>
      <c r="AY10" s="17">
        <f t="shared" si="18"/>
        <v>0</v>
      </c>
      <c r="AZ10" s="17"/>
      <c r="BA10" s="17"/>
      <c r="BB10" s="17"/>
      <c r="BC10" s="17"/>
      <c r="BD10" s="75" t="s">
        <v>130</v>
      </c>
      <c r="BE10" s="17">
        <f t="shared" si="19"/>
        <v>390342</v>
      </c>
      <c r="BF10" s="17">
        <v>152037</v>
      </c>
      <c r="BG10" s="75">
        <f t="shared" si="20"/>
        <v>238305</v>
      </c>
      <c r="BH10" s="17"/>
      <c r="BI10" s="17">
        <v>238305</v>
      </c>
      <c r="BJ10" s="17"/>
      <c r="BK10" s="17"/>
      <c r="BL10" s="17"/>
      <c r="BM10" s="17"/>
      <c r="BN10" s="75" t="s">
        <v>130</v>
      </c>
      <c r="BO10" s="17">
        <v>11297</v>
      </c>
      <c r="BP10" s="17">
        <f t="shared" si="21"/>
        <v>401639</v>
      </c>
      <c r="BQ10" s="17">
        <f t="shared" si="22"/>
        <v>60710</v>
      </c>
      <c r="BR10" s="17">
        <f t="shared" si="23"/>
        <v>60710</v>
      </c>
      <c r="BS10" s="17">
        <f t="shared" si="24"/>
        <v>60710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87</v>
      </c>
      <c r="BX10" s="17">
        <f t="shared" si="28"/>
        <v>1772054</v>
      </c>
      <c r="BY10" s="17">
        <f t="shared" si="29"/>
        <v>311044</v>
      </c>
      <c r="BZ10" s="17">
        <f t="shared" si="30"/>
        <v>502822</v>
      </c>
      <c r="CA10" s="17">
        <f t="shared" si="31"/>
        <v>0</v>
      </c>
      <c r="CB10" s="17">
        <f t="shared" si="32"/>
        <v>502235</v>
      </c>
      <c r="CC10" s="17">
        <f t="shared" si="33"/>
        <v>587</v>
      </c>
      <c r="CD10" s="17">
        <f t="shared" si="34"/>
        <v>0</v>
      </c>
      <c r="CE10" s="17">
        <f t="shared" si="35"/>
        <v>958188</v>
      </c>
      <c r="CF10" s="17">
        <f t="shared" si="36"/>
        <v>0</v>
      </c>
      <c r="CG10" s="75" t="s">
        <v>87</v>
      </c>
      <c r="CH10" s="17">
        <f t="shared" si="37"/>
        <v>13896</v>
      </c>
      <c r="CI10" s="17">
        <f t="shared" si="38"/>
        <v>1846660</v>
      </c>
    </row>
    <row r="11" spans="1:87" ht="13.5">
      <c r="A11" s="74" t="s">
        <v>147</v>
      </c>
      <c r="B11" s="74" t="s">
        <v>143</v>
      </c>
      <c r="C11" s="101" t="s">
        <v>114</v>
      </c>
      <c r="D11" s="17">
        <f t="shared" si="0"/>
        <v>500</v>
      </c>
      <c r="E11" s="17">
        <f t="shared" si="1"/>
        <v>500</v>
      </c>
      <c r="F11" s="17"/>
      <c r="G11" s="17"/>
      <c r="H11" s="17"/>
      <c r="I11" s="17">
        <v>356</v>
      </c>
      <c r="J11" s="17">
        <v>129677</v>
      </c>
      <c r="K11" s="17">
        <v>144</v>
      </c>
      <c r="L11" s="17"/>
      <c r="M11" s="17">
        <f t="shared" si="2"/>
        <v>0</v>
      </c>
      <c r="N11" s="17">
        <f t="shared" si="3"/>
        <v>0</v>
      </c>
      <c r="O11" s="17"/>
      <c r="P11" s="17"/>
      <c r="Q11" s="17"/>
      <c r="R11" s="17"/>
      <c r="S11" s="17">
        <v>0</v>
      </c>
      <c r="T11" s="17"/>
      <c r="U11" s="17"/>
      <c r="V11" s="17">
        <f t="shared" si="4"/>
        <v>500</v>
      </c>
      <c r="W11" s="17">
        <f t="shared" si="5"/>
        <v>500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356</v>
      </c>
      <c r="AB11" s="17">
        <f t="shared" si="9"/>
        <v>129677</v>
      </c>
      <c r="AC11" s="17">
        <f t="shared" si="10"/>
        <v>144</v>
      </c>
      <c r="AD11" s="17">
        <f t="shared" si="11"/>
        <v>0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 t="s">
        <v>130</v>
      </c>
      <c r="AL11" s="17">
        <f t="shared" si="14"/>
        <v>130177</v>
      </c>
      <c r="AM11" s="17">
        <v>63277</v>
      </c>
      <c r="AN11" s="75">
        <f t="shared" si="15"/>
        <v>52812</v>
      </c>
      <c r="AO11" s="17"/>
      <c r="AP11" s="17">
        <v>52812</v>
      </c>
      <c r="AQ11" s="17"/>
      <c r="AR11" s="17"/>
      <c r="AS11" s="17">
        <v>10836</v>
      </c>
      <c r="AT11" s="17">
        <v>3252</v>
      </c>
      <c r="AU11" s="75" t="s">
        <v>130</v>
      </c>
      <c r="AV11" s="17"/>
      <c r="AW11" s="17">
        <f t="shared" si="16"/>
        <v>130177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 t="s">
        <v>130</v>
      </c>
      <c r="BE11" s="17">
        <f t="shared" si="19"/>
        <v>0</v>
      </c>
      <c r="BF11" s="17"/>
      <c r="BG11" s="75">
        <f t="shared" si="20"/>
        <v>0</v>
      </c>
      <c r="BH11" s="17"/>
      <c r="BI11" s="17"/>
      <c r="BJ11" s="17"/>
      <c r="BK11" s="17"/>
      <c r="BL11" s="17"/>
      <c r="BM11" s="17"/>
      <c r="BN11" s="75" t="s">
        <v>130</v>
      </c>
      <c r="BO11" s="17"/>
      <c r="BP11" s="17">
        <f t="shared" si="21"/>
        <v>0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87</v>
      </c>
      <c r="BX11" s="17">
        <f t="shared" si="28"/>
        <v>130177</v>
      </c>
      <c r="BY11" s="17">
        <f t="shared" si="29"/>
        <v>63277</v>
      </c>
      <c r="BZ11" s="17">
        <f t="shared" si="30"/>
        <v>52812</v>
      </c>
      <c r="CA11" s="17">
        <f t="shared" si="31"/>
        <v>0</v>
      </c>
      <c r="CB11" s="17">
        <f t="shared" si="32"/>
        <v>52812</v>
      </c>
      <c r="CC11" s="17">
        <f t="shared" si="33"/>
        <v>0</v>
      </c>
      <c r="CD11" s="17">
        <f t="shared" si="34"/>
        <v>0</v>
      </c>
      <c r="CE11" s="17">
        <f t="shared" si="35"/>
        <v>10836</v>
      </c>
      <c r="CF11" s="17">
        <f t="shared" si="36"/>
        <v>3252</v>
      </c>
      <c r="CG11" s="75" t="s">
        <v>87</v>
      </c>
      <c r="CH11" s="17">
        <f t="shared" si="37"/>
        <v>0</v>
      </c>
      <c r="CI11" s="17">
        <f t="shared" si="38"/>
        <v>130177</v>
      </c>
    </row>
    <row r="12" spans="1:87" ht="13.5">
      <c r="A12" s="74" t="s">
        <v>147</v>
      </c>
      <c r="B12" s="74" t="s">
        <v>144</v>
      </c>
      <c r="C12" s="101" t="s">
        <v>145</v>
      </c>
      <c r="D12" s="17">
        <f t="shared" si="0"/>
        <v>76671</v>
      </c>
      <c r="E12" s="17">
        <f t="shared" si="1"/>
        <v>76671</v>
      </c>
      <c r="F12" s="17">
        <v>0</v>
      </c>
      <c r="G12" s="17">
        <v>0</v>
      </c>
      <c r="H12" s="17">
        <v>0</v>
      </c>
      <c r="I12" s="17">
        <v>58525</v>
      </c>
      <c r="J12" s="17">
        <v>479875</v>
      </c>
      <c r="K12" s="17">
        <v>18146</v>
      </c>
      <c r="L12" s="17">
        <v>0</v>
      </c>
      <c r="M12" s="17">
        <f t="shared" si="2"/>
        <v>625</v>
      </c>
      <c r="N12" s="17">
        <f t="shared" si="3"/>
        <v>625</v>
      </c>
      <c r="O12" s="17">
        <v>0</v>
      </c>
      <c r="P12" s="17">
        <v>0</v>
      </c>
      <c r="Q12" s="17">
        <v>0</v>
      </c>
      <c r="R12" s="17">
        <v>173</v>
      </c>
      <c r="S12" s="17">
        <v>94499</v>
      </c>
      <c r="T12" s="17">
        <v>452</v>
      </c>
      <c r="U12" s="17">
        <v>0</v>
      </c>
      <c r="V12" s="17">
        <f t="shared" si="4"/>
        <v>77296</v>
      </c>
      <c r="W12" s="17">
        <f t="shared" si="5"/>
        <v>77296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58698</v>
      </c>
      <c r="AB12" s="17">
        <f t="shared" si="9"/>
        <v>574374</v>
      </c>
      <c r="AC12" s="17">
        <f t="shared" si="10"/>
        <v>18598</v>
      </c>
      <c r="AD12" s="17">
        <f t="shared" si="11"/>
        <v>0</v>
      </c>
      <c r="AE12" s="17">
        <f t="shared" si="12"/>
        <v>0</v>
      </c>
      <c r="AF12" s="17">
        <f t="shared" si="13"/>
        <v>0</v>
      </c>
      <c r="AG12" s="17">
        <v>0</v>
      </c>
      <c r="AH12" s="17">
        <v>0</v>
      </c>
      <c r="AI12" s="17">
        <v>0</v>
      </c>
      <c r="AJ12" s="17">
        <v>0</v>
      </c>
      <c r="AK12" s="75" t="s">
        <v>130</v>
      </c>
      <c r="AL12" s="17">
        <f t="shared" si="14"/>
        <v>551605</v>
      </c>
      <c r="AM12" s="17">
        <v>91133</v>
      </c>
      <c r="AN12" s="75">
        <f t="shared" si="15"/>
        <v>203350</v>
      </c>
      <c r="AO12" s="17">
        <v>0</v>
      </c>
      <c r="AP12" s="17">
        <v>185285</v>
      </c>
      <c r="AQ12" s="17">
        <v>18065</v>
      </c>
      <c r="AR12" s="17">
        <v>0</v>
      </c>
      <c r="AS12" s="17">
        <v>257122</v>
      </c>
      <c r="AT12" s="17">
        <v>0</v>
      </c>
      <c r="AU12" s="75" t="s">
        <v>130</v>
      </c>
      <c r="AV12" s="17">
        <v>4941</v>
      </c>
      <c r="AW12" s="17">
        <f t="shared" si="16"/>
        <v>556546</v>
      </c>
      <c r="AX12" s="17">
        <f t="shared" si="17"/>
        <v>0</v>
      </c>
      <c r="AY12" s="17">
        <f t="shared" si="18"/>
        <v>0</v>
      </c>
      <c r="AZ12" s="17">
        <v>0</v>
      </c>
      <c r="BA12" s="17">
        <v>0</v>
      </c>
      <c r="BB12" s="17">
        <v>0</v>
      </c>
      <c r="BC12" s="17">
        <v>0</v>
      </c>
      <c r="BD12" s="75" t="s">
        <v>130</v>
      </c>
      <c r="BE12" s="17">
        <f t="shared" si="19"/>
        <v>90235</v>
      </c>
      <c r="BF12" s="17">
        <v>0</v>
      </c>
      <c r="BG12" s="75">
        <f t="shared" si="20"/>
        <v>52327</v>
      </c>
      <c r="BH12" s="17">
        <v>0</v>
      </c>
      <c r="BI12" s="17">
        <v>52327</v>
      </c>
      <c r="BJ12" s="17">
        <v>0</v>
      </c>
      <c r="BK12" s="17">
        <v>0</v>
      </c>
      <c r="BL12" s="17">
        <v>37908</v>
      </c>
      <c r="BM12" s="17">
        <v>0</v>
      </c>
      <c r="BN12" s="75" t="s">
        <v>130</v>
      </c>
      <c r="BO12" s="17">
        <v>4889</v>
      </c>
      <c r="BP12" s="17">
        <f t="shared" si="21"/>
        <v>95124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87</v>
      </c>
      <c r="BX12" s="17">
        <f t="shared" si="28"/>
        <v>641840</v>
      </c>
      <c r="BY12" s="17">
        <f t="shared" si="29"/>
        <v>91133</v>
      </c>
      <c r="BZ12" s="17">
        <f t="shared" si="30"/>
        <v>255677</v>
      </c>
      <c r="CA12" s="17">
        <f t="shared" si="31"/>
        <v>0</v>
      </c>
      <c r="CB12" s="17">
        <f t="shared" si="32"/>
        <v>237612</v>
      </c>
      <c r="CC12" s="17">
        <f t="shared" si="33"/>
        <v>18065</v>
      </c>
      <c r="CD12" s="17">
        <f t="shared" si="34"/>
        <v>0</v>
      </c>
      <c r="CE12" s="17">
        <f t="shared" si="35"/>
        <v>295030</v>
      </c>
      <c r="CF12" s="17">
        <f t="shared" si="36"/>
        <v>0</v>
      </c>
      <c r="CG12" s="75" t="s">
        <v>87</v>
      </c>
      <c r="CH12" s="17">
        <f t="shared" si="37"/>
        <v>9830</v>
      </c>
      <c r="CI12" s="17">
        <f t="shared" si="38"/>
        <v>651670</v>
      </c>
    </row>
    <row r="13" spans="1:87" ht="13.5">
      <c r="A13" s="114" t="s">
        <v>189</v>
      </c>
      <c r="B13" s="114"/>
      <c r="C13" s="114"/>
      <c r="D13" s="17">
        <f t="shared" si="0"/>
        <v>208841</v>
      </c>
      <c r="E13" s="17">
        <f t="shared" si="1"/>
        <v>170406</v>
      </c>
      <c r="F13" s="17">
        <f aca="true" t="shared" si="39" ref="F13:L13">SUM(F7:F12)</f>
        <v>0</v>
      </c>
      <c r="G13" s="17">
        <f t="shared" si="39"/>
        <v>0</v>
      </c>
      <c r="H13" s="17">
        <f t="shared" si="39"/>
        <v>0</v>
      </c>
      <c r="I13" s="17">
        <f t="shared" si="39"/>
        <v>117912</v>
      </c>
      <c r="J13" s="17">
        <f t="shared" si="39"/>
        <v>2529805</v>
      </c>
      <c r="K13" s="17">
        <f t="shared" si="39"/>
        <v>52494</v>
      </c>
      <c r="L13" s="17">
        <f t="shared" si="39"/>
        <v>38435</v>
      </c>
      <c r="M13" s="17">
        <f t="shared" si="2"/>
        <v>42727</v>
      </c>
      <c r="N13" s="17">
        <f t="shared" si="3"/>
        <v>3429</v>
      </c>
      <c r="O13" s="17">
        <f aca="true" t="shared" si="40" ref="O13:U13">SUM(O7:O12)</f>
        <v>0</v>
      </c>
      <c r="P13" s="17">
        <f t="shared" si="40"/>
        <v>0</v>
      </c>
      <c r="Q13" s="17">
        <f t="shared" si="40"/>
        <v>0</v>
      </c>
      <c r="R13" s="17">
        <f t="shared" si="40"/>
        <v>173</v>
      </c>
      <c r="S13" s="17">
        <f t="shared" si="40"/>
        <v>963624</v>
      </c>
      <c r="T13" s="17">
        <f t="shared" si="40"/>
        <v>3256</v>
      </c>
      <c r="U13" s="17">
        <f t="shared" si="40"/>
        <v>39298</v>
      </c>
      <c r="V13" s="17">
        <f aca="true" t="shared" si="41" ref="V13:AB13">D13+M13</f>
        <v>251568</v>
      </c>
      <c r="W13" s="17">
        <f t="shared" si="41"/>
        <v>173835</v>
      </c>
      <c r="X13" s="17">
        <f t="shared" si="41"/>
        <v>0</v>
      </c>
      <c r="Y13" s="17">
        <f t="shared" si="41"/>
        <v>0</v>
      </c>
      <c r="Z13" s="17">
        <f t="shared" si="41"/>
        <v>0</v>
      </c>
      <c r="AA13" s="17">
        <f t="shared" si="41"/>
        <v>118085</v>
      </c>
      <c r="AB13" s="17">
        <f t="shared" si="41"/>
        <v>3493429</v>
      </c>
      <c r="AC13" s="17">
        <f t="shared" si="10"/>
        <v>55750</v>
      </c>
      <c r="AD13" s="17">
        <f t="shared" si="11"/>
        <v>77733</v>
      </c>
      <c r="AE13" s="17">
        <f aca="true" t="shared" si="42" ref="AE13:BJ13">SUM(AE7:AE12)</f>
        <v>60710</v>
      </c>
      <c r="AF13" s="17">
        <f t="shared" si="42"/>
        <v>60710</v>
      </c>
      <c r="AG13" s="17">
        <f t="shared" si="42"/>
        <v>60710</v>
      </c>
      <c r="AH13" s="17">
        <f t="shared" si="42"/>
        <v>0</v>
      </c>
      <c r="AI13" s="17">
        <f t="shared" si="42"/>
        <v>0</v>
      </c>
      <c r="AJ13" s="17">
        <f t="shared" si="42"/>
        <v>0</v>
      </c>
      <c r="AK13" s="17">
        <f t="shared" si="42"/>
        <v>0</v>
      </c>
      <c r="AL13" s="17">
        <f t="shared" si="42"/>
        <v>2645422</v>
      </c>
      <c r="AM13" s="17">
        <f t="shared" si="42"/>
        <v>389930</v>
      </c>
      <c r="AN13" s="17">
        <f t="shared" si="42"/>
        <v>753084</v>
      </c>
      <c r="AO13" s="17">
        <f t="shared" si="42"/>
        <v>0</v>
      </c>
      <c r="AP13" s="17">
        <f t="shared" si="42"/>
        <v>708784</v>
      </c>
      <c r="AQ13" s="17">
        <f t="shared" si="42"/>
        <v>44300</v>
      </c>
      <c r="AR13" s="17">
        <f t="shared" si="42"/>
        <v>0</v>
      </c>
      <c r="AS13" s="17">
        <f t="shared" si="42"/>
        <v>1490621</v>
      </c>
      <c r="AT13" s="17">
        <f t="shared" si="42"/>
        <v>11787</v>
      </c>
      <c r="AU13" s="17">
        <f t="shared" si="42"/>
        <v>0</v>
      </c>
      <c r="AV13" s="17">
        <f t="shared" si="42"/>
        <v>32514</v>
      </c>
      <c r="AW13" s="17">
        <f t="shared" si="42"/>
        <v>2738646</v>
      </c>
      <c r="AX13" s="17">
        <f t="shared" si="42"/>
        <v>0</v>
      </c>
      <c r="AY13" s="17">
        <f t="shared" si="42"/>
        <v>0</v>
      </c>
      <c r="AZ13" s="17">
        <f t="shared" si="42"/>
        <v>0</v>
      </c>
      <c r="BA13" s="17">
        <f t="shared" si="42"/>
        <v>0</v>
      </c>
      <c r="BB13" s="17">
        <f t="shared" si="42"/>
        <v>0</v>
      </c>
      <c r="BC13" s="17">
        <f t="shared" si="42"/>
        <v>0</v>
      </c>
      <c r="BD13" s="17">
        <f t="shared" si="42"/>
        <v>0</v>
      </c>
      <c r="BE13" s="17">
        <f t="shared" si="42"/>
        <v>984261</v>
      </c>
      <c r="BF13" s="17">
        <f t="shared" si="42"/>
        <v>229518</v>
      </c>
      <c r="BG13" s="17">
        <f t="shared" si="42"/>
        <v>569652</v>
      </c>
      <c r="BH13" s="17">
        <f t="shared" si="42"/>
        <v>63122</v>
      </c>
      <c r="BI13" s="17">
        <f t="shared" si="42"/>
        <v>506530</v>
      </c>
      <c r="BJ13" s="17">
        <f t="shared" si="42"/>
        <v>0</v>
      </c>
      <c r="BK13" s="17">
        <f aca="true" t="shared" si="43" ref="BK13:CI13">SUM(BK7:BK12)</f>
        <v>0</v>
      </c>
      <c r="BL13" s="17">
        <f t="shared" si="43"/>
        <v>183937</v>
      </c>
      <c r="BM13" s="17">
        <f t="shared" si="43"/>
        <v>1154</v>
      </c>
      <c r="BN13" s="17">
        <f t="shared" si="43"/>
        <v>0</v>
      </c>
      <c r="BO13" s="17">
        <f t="shared" si="43"/>
        <v>22090</v>
      </c>
      <c r="BP13" s="17">
        <f t="shared" si="43"/>
        <v>1006351</v>
      </c>
      <c r="BQ13" s="17">
        <f t="shared" si="43"/>
        <v>60710</v>
      </c>
      <c r="BR13" s="17">
        <f t="shared" si="43"/>
        <v>60710</v>
      </c>
      <c r="BS13" s="17">
        <f t="shared" si="43"/>
        <v>60710</v>
      </c>
      <c r="BT13" s="17">
        <f t="shared" si="43"/>
        <v>0</v>
      </c>
      <c r="BU13" s="17">
        <f t="shared" si="43"/>
        <v>0</v>
      </c>
      <c r="BV13" s="17">
        <f t="shared" si="43"/>
        <v>0</v>
      </c>
      <c r="BW13" s="17">
        <f t="shared" si="43"/>
        <v>0</v>
      </c>
      <c r="BX13" s="17">
        <f t="shared" si="43"/>
        <v>3629683</v>
      </c>
      <c r="BY13" s="17">
        <f t="shared" si="43"/>
        <v>619448</v>
      </c>
      <c r="BZ13" s="17">
        <f t="shared" si="43"/>
        <v>1322736</v>
      </c>
      <c r="CA13" s="17">
        <f t="shared" si="43"/>
        <v>63122</v>
      </c>
      <c r="CB13" s="17">
        <f t="shared" si="43"/>
        <v>1215314</v>
      </c>
      <c r="CC13" s="17">
        <f t="shared" si="43"/>
        <v>44300</v>
      </c>
      <c r="CD13" s="17">
        <f t="shared" si="43"/>
        <v>0</v>
      </c>
      <c r="CE13" s="17">
        <f t="shared" si="43"/>
        <v>1674558</v>
      </c>
      <c r="CF13" s="17">
        <f t="shared" si="43"/>
        <v>12941</v>
      </c>
      <c r="CG13" s="17">
        <f t="shared" si="43"/>
        <v>0</v>
      </c>
      <c r="CH13" s="17">
        <f t="shared" si="43"/>
        <v>54604</v>
      </c>
      <c r="CI13" s="17">
        <f t="shared" si="43"/>
        <v>3744997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13:C1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3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131</v>
      </c>
      <c r="B2" s="124" t="s">
        <v>18</v>
      </c>
      <c r="C2" s="127" t="s">
        <v>19</v>
      </c>
      <c r="D2" s="2" t="s">
        <v>20</v>
      </c>
      <c r="E2" s="3"/>
      <c r="F2" s="3"/>
      <c r="G2" s="3"/>
      <c r="H2" s="3"/>
      <c r="I2" s="3"/>
      <c r="J2" s="3"/>
      <c r="K2" s="3"/>
      <c r="L2" s="4"/>
      <c r="M2" s="2" t="s">
        <v>132</v>
      </c>
      <c r="N2" s="3"/>
      <c r="O2" s="3"/>
      <c r="P2" s="3"/>
      <c r="Q2" s="3"/>
      <c r="R2" s="3"/>
      <c r="S2" s="3"/>
      <c r="T2" s="3"/>
      <c r="U2" s="4"/>
      <c r="V2" s="2" t="s">
        <v>133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134</v>
      </c>
      <c r="E3" s="60"/>
      <c r="F3" s="60"/>
      <c r="G3" s="60"/>
      <c r="H3" s="60"/>
      <c r="I3" s="60"/>
      <c r="J3" s="60"/>
      <c r="K3" s="61"/>
      <c r="L3" s="62"/>
      <c r="M3" s="8" t="s">
        <v>134</v>
      </c>
      <c r="N3" s="60"/>
      <c r="O3" s="60"/>
      <c r="P3" s="60"/>
      <c r="Q3" s="60"/>
      <c r="R3" s="60"/>
      <c r="S3" s="60"/>
      <c r="T3" s="61"/>
      <c r="U3" s="62"/>
      <c r="V3" s="8" t="s">
        <v>134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135</v>
      </c>
      <c r="F4" s="9"/>
      <c r="G4" s="9"/>
      <c r="H4" s="9"/>
      <c r="I4" s="9"/>
      <c r="J4" s="9"/>
      <c r="K4" s="10"/>
      <c r="L4" s="11" t="s">
        <v>21</v>
      </c>
      <c r="M4" s="7"/>
      <c r="N4" s="8" t="s">
        <v>135</v>
      </c>
      <c r="O4" s="9"/>
      <c r="P4" s="9"/>
      <c r="Q4" s="9"/>
      <c r="R4" s="9"/>
      <c r="S4" s="9"/>
      <c r="T4" s="10"/>
      <c r="U4" s="11" t="s">
        <v>21</v>
      </c>
      <c r="V4" s="7"/>
      <c r="W4" s="8" t="s">
        <v>135</v>
      </c>
      <c r="X4" s="9"/>
      <c r="Y4" s="9"/>
      <c r="Z4" s="9"/>
      <c r="AA4" s="9"/>
      <c r="AB4" s="9"/>
      <c r="AC4" s="10"/>
      <c r="AD4" s="11" t="s">
        <v>21</v>
      </c>
    </row>
    <row r="5" spans="1:30" s="68" customFormat="1" ht="22.5" customHeight="1">
      <c r="A5" s="122"/>
      <c r="B5" s="125"/>
      <c r="C5" s="122"/>
      <c r="D5" s="7"/>
      <c r="E5" s="7"/>
      <c r="F5" s="12" t="s">
        <v>22</v>
      </c>
      <c r="G5" s="12" t="s">
        <v>23</v>
      </c>
      <c r="H5" s="12" t="s">
        <v>24</v>
      </c>
      <c r="I5" s="12" t="s">
        <v>115</v>
      </c>
      <c r="J5" s="12" t="s">
        <v>116</v>
      </c>
      <c r="K5" s="12" t="s">
        <v>117</v>
      </c>
      <c r="L5" s="13"/>
      <c r="M5" s="7"/>
      <c r="N5" s="7"/>
      <c r="O5" s="12" t="s">
        <v>22</v>
      </c>
      <c r="P5" s="12" t="s">
        <v>23</v>
      </c>
      <c r="Q5" s="12" t="s">
        <v>24</v>
      </c>
      <c r="R5" s="12" t="s">
        <v>115</v>
      </c>
      <c r="S5" s="12" t="s">
        <v>116</v>
      </c>
      <c r="T5" s="12" t="s">
        <v>117</v>
      </c>
      <c r="U5" s="13"/>
      <c r="V5" s="7"/>
      <c r="W5" s="7"/>
      <c r="X5" s="12" t="s">
        <v>22</v>
      </c>
      <c r="Y5" s="12" t="s">
        <v>23</v>
      </c>
      <c r="Z5" s="12" t="s">
        <v>24</v>
      </c>
      <c r="AA5" s="12" t="s">
        <v>115</v>
      </c>
      <c r="AB5" s="12" t="s">
        <v>116</v>
      </c>
      <c r="AC5" s="12" t="s">
        <v>117</v>
      </c>
      <c r="AD5" s="13"/>
    </row>
    <row r="6" spans="1:30" s="68" customFormat="1" ht="22.5" customHeight="1">
      <c r="A6" s="123"/>
      <c r="B6" s="126"/>
      <c r="C6" s="123"/>
      <c r="D6" s="14" t="s">
        <v>136</v>
      </c>
      <c r="E6" s="14" t="s">
        <v>137</v>
      </c>
      <c r="F6" s="15" t="s">
        <v>137</v>
      </c>
      <c r="G6" s="15" t="s">
        <v>137</v>
      </c>
      <c r="H6" s="15" t="s">
        <v>137</v>
      </c>
      <c r="I6" s="15" t="s">
        <v>137</v>
      </c>
      <c r="J6" s="15" t="s">
        <v>137</v>
      </c>
      <c r="K6" s="15" t="s">
        <v>137</v>
      </c>
      <c r="L6" s="16" t="s">
        <v>137</v>
      </c>
      <c r="M6" s="14" t="s">
        <v>137</v>
      </c>
      <c r="N6" s="14" t="s">
        <v>137</v>
      </c>
      <c r="O6" s="15" t="s">
        <v>137</v>
      </c>
      <c r="P6" s="15" t="s">
        <v>137</v>
      </c>
      <c r="Q6" s="15" t="s">
        <v>137</v>
      </c>
      <c r="R6" s="15" t="s">
        <v>137</v>
      </c>
      <c r="S6" s="15" t="s">
        <v>137</v>
      </c>
      <c r="T6" s="15" t="s">
        <v>137</v>
      </c>
      <c r="U6" s="16" t="s">
        <v>137</v>
      </c>
      <c r="V6" s="14" t="s">
        <v>137</v>
      </c>
      <c r="W6" s="14" t="s">
        <v>137</v>
      </c>
      <c r="X6" s="15" t="s">
        <v>137</v>
      </c>
      <c r="Y6" s="15" t="s">
        <v>137</v>
      </c>
      <c r="Z6" s="15" t="s">
        <v>137</v>
      </c>
      <c r="AA6" s="15" t="s">
        <v>137</v>
      </c>
      <c r="AB6" s="15" t="s">
        <v>137</v>
      </c>
      <c r="AC6" s="15" t="s">
        <v>137</v>
      </c>
      <c r="AD6" s="16" t="s">
        <v>137</v>
      </c>
    </row>
    <row r="7" spans="1:30" ht="13.5" customHeight="1">
      <c r="A7" s="74" t="s">
        <v>147</v>
      </c>
      <c r="B7" s="74" t="s">
        <v>148</v>
      </c>
      <c r="C7" s="101" t="s">
        <v>149</v>
      </c>
      <c r="D7" s="17">
        <f aca="true" t="shared" si="0" ref="D7:D32">E7+L7</f>
        <v>2425397</v>
      </c>
      <c r="E7" s="17">
        <f aca="true" t="shared" si="1" ref="E7:E32">F7+G7+H7+I7+K7</f>
        <v>478896</v>
      </c>
      <c r="F7" s="17">
        <f>'廃棄物事業経費（市町村）'!F7</f>
        <v>0</v>
      </c>
      <c r="G7" s="17">
        <f>'廃棄物事業経費（市町村）'!G7</f>
        <v>10625</v>
      </c>
      <c r="H7" s="17">
        <f>'廃棄物事業経費（市町村）'!H7</f>
        <v>0</v>
      </c>
      <c r="I7" s="17">
        <f>'廃棄物事業経費（市町村）'!I7</f>
        <v>227365</v>
      </c>
      <c r="J7" s="17" t="str">
        <f>'廃棄物事業経費（市町村）'!J7</f>
        <v>－</v>
      </c>
      <c r="K7" s="17">
        <f>'廃棄物事業経費（市町村）'!K7</f>
        <v>240906</v>
      </c>
      <c r="L7" s="17">
        <f>'廃棄物事業経費（市町村）'!L7</f>
        <v>1946501</v>
      </c>
      <c r="M7" s="17">
        <f aca="true" t="shared" si="2" ref="M7:M32">N7+U7</f>
        <v>605293</v>
      </c>
      <c r="N7" s="17">
        <f aca="true" t="shared" si="3" ref="N7:N32">O7+P7+Q7+R7+T7</f>
        <v>90871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90871</v>
      </c>
      <c r="S7" s="17" t="str">
        <f>'廃棄物事業経費（市町村）'!S7</f>
        <v>－</v>
      </c>
      <c r="T7" s="17">
        <f>'廃棄物事業経費（市町村）'!T7</f>
        <v>0</v>
      </c>
      <c r="U7" s="17">
        <f>'廃棄物事業経費（市町村）'!U7</f>
        <v>514422</v>
      </c>
      <c r="V7" s="17">
        <f aca="true" t="shared" si="4" ref="V7:AD26">D7+M7</f>
        <v>3030690</v>
      </c>
      <c r="W7" s="17">
        <f t="shared" si="4"/>
        <v>569767</v>
      </c>
      <c r="X7" s="17">
        <f t="shared" si="4"/>
        <v>0</v>
      </c>
      <c r="Y7" s="17">
        <f t="shared" si="4"/>
        <v>10625</v>
      </c>
      <c r="Z7" s="17">
        <f t="shared" si="4"/>
        <v>0</v>
      </c>
      <c r="AA7" s="17">
        <f t="shared" si="4"/>
        <v>318236</v>
      </c>
      <c r="AB7" s="17" t="s">
        <v>120</v>
      </c>
      <c r="AC7" s="17">
        <f t="shared" si="4"/>
        <v>240906</v>
      </c>
      <c r="AD7" s="17">
        <f t="shared" si="4"/>
        <v>2460923</v>
      </c>
    </row>
    <row r="8" spans="1:30" ht="13.5" customHeight="1">
      <c r="A8" s="74" t="s">
        <v>147</v>
      </c>
      <c r="B8" s="74" t="s">
        <v>150</v>
      </c>
      <c r="C8" s="101" t="s">
        <v>151</v>
      </c>
      <c r="D8" s="17">
        <f t="shared" si="0"/>
        <v>2508015</v>
      </c>
      <c r="E8" s="17">
        <f t="shared" si="1"/>
        <v>407279</v>
      </c>
      <c r="F8" s="17">
        <f>'廃棄物事業経費（市町村）'!F8</f>
        <v>0</v>
      </c>
      <c r="G8" s="17">
        <f>'廃棄物事業経費（市町村）'!G8</f>
        <v>0</v>
      </c>
      <c r="H8" s="17">
        <f>'廃棄物事業経費（市町村）'!H8</f>
        <v>0</v>
      </c>
      <c r="I8" s="17">
        <f>'廃棄物事業経費（市町村）'!I8</f>
        <v>351776</v>
      </c>
      <c r="J8" s="17" t="str">
        <f>'廃棄物事業経費（市町村）'!J8</f>
        <v>－</v>
      </c>
      <c r="K8" s="17">
        <f>'廃棄物事業経費（市町村）'!K8</f>
        <v>55503</v>
      </c>
      <c r="L8" s="17">
        <f>'廃棄物事業経費（市町村）'!L8</f>
        <v>2100736</v>
      </c>
      <c r="M8" s="17">
        <f t="shared" si="2"/>
        <v>242231</v>
      </c>
      <c r="N8" s="17">
        <f t="shared" si="3"/>
        <v>0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0</v>
      </c>
      <c r="S8" s="17" t="str">
        <f>'廃棄物事業経費（市町村）'!S8</f>
        <v>－</v>
      </c>
      <c r="T8" s="17">
        <f>'廃棄物事業経費（市町村）'!T8</f>
        <v>0</v>
      </c>
      <c r="U8" s="17">
        <f>'廃棄物事業経費（市町村）'!U8</f>
        <v>242231</v>
      </c>
      <c r="V8" s="17">
        <f t="shared" si="4"/>
        <v>2750246</v>
      </c>
      <c r="W8" s="17">
        <f t="shared" si="4"/>
        <v>407279</v>
      </c>
      <c r="X8" s="17">
        <f t="shared" si="4"/>
        <v>0</v>
      </c>
      <c r="Y8" s="17">
        <f t="shared" si="4"/>
        <v>0</v>
      </c>
      <c r="Z8" s="17">
        <f t="shared" si="4"/>
        <v>0</v>
      </c>
      <c r="AA8" s="17">
        <f t="shared" si="4"/>
        <v>351776</v>
      </c>
      <c r="AB8" s="17" t="s">
        <v>120</v>
      </c>
      <c r="AC8" s="17">
        <f t="shared" si="4"/>
        <v>55503</v>
      </c>
      <c r="AD8" s="17">
        <f t="shared" si="4"/>
        <v>2342967</v>
      </c>
    </row>
    <row r="9" spans="1:30" ht="13.5" customHeight="1">
      <c r="A9" s="74" t="s">
        <v>147</v>
      </c>
      <c r="B9" s="74" t="s">
        <v>152</v>
      </c>
      <c r="C9" s="101" t="s">
        <v>153</v>
      </c>
      <c r="D9" s="17">
        <f t="shared" si="0"/>
        <v>485494</v>
      </c>
      <c r="E9" s="17">
        <f t="shared" si="1"/>
        <v>23123</v>
      </c>
      <c r="F9" s="17">
        <f>'廃棄物事業経費（市町村）'!F9</f>
        <v>0</v>
      </c>
      <c r="G9" s="17">
        <f>'廃棄物事業経費（市町村）'!G9</f>
        <v>0</v>
      </c>
      <c r="H9" s="17">
        <f>'廃棄物事業経費（市町村）'!H9</f>
        <v>0</v>
      </c>
      <c r="I9" s="17">
        <f>'廃棄物事業経費（市町村）'!I9</f>
        <v>21583</v>
      </c>
      <c r="J9" s="17" t="str">
        <f>'廃棄物事業経費（市町村）'!J9</f>
        <v>－</v>
      </c>
      <c r="K9" s="17">
        <f>'廃棄物事業経費（市町村）'!K9</f>
        <v>1540</v>
      </c>
      <c r="L9" s="17">
        <f>'廃棄物事業経費（市町村）'!L9</f>
        <v>462371</v>
      </c>
      <c r="M9" s="17">
        <f t="shared" si="2"/>
        <v>93263</v>
      </c>
      <c r="N9" s="17">
        <f t="shared" si="3"/>
        <v>51232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51229</v>
      </c>
      <c r="S9" s="17" t="str">
        <f>'廃棄物事業経費（市町村）'!S9</f>
        <v>－</v>
      </c>
      <c r="T9" s="17">
        <f>'廃棄物事業経費（市町村）'!T9</f>
        <v>3</v>
      </c>
      <c r="U9" s="17">
        <f>'廃棄物事業経費（市町村）'!U9</f>
        <v>42031</v>
      </c>
      <c r="V9" s="17">
        <f t="shared" si="4"/>
        <v>578757</v>
      </c>
      <c r="W9" s="17">
        <f t="shared" si="4"/>
        <v>74355</v>
      </c>
      <c r="X9" s="17">
        <f t="shared" si="4"/>
        <v>0</v>
      </c>
      <c r="Y9" s="17">
        <f t="shared" si="4"/>
        <v>0</v>
      </c>
      <c r="Z9" s="17">
        <f t="shared" si="4"/>
        <v>0</v>
      </c>
      <c r="AA9" s="17">
        <f t="shared" si="4"/>
        <v>72812</v>
      </c>
      <c r="AB9" s="17" t="s">
        <v>120</v>
      </c>
      <c r="AC9" s="17">
        <f t="shared" si="4"/>
        <v>1543</v>
      </c>
      <c r="AD9" s="17">
        <f t="shared" si="4"/>
        <v>504402</v>
      </c>
    </row>
    <row r="10" spans="1:30" ht="13.5" customHeight="1">
      <c r="A10" s="74" t="s">
        <v>147</v>
      </c>
      <c r="B10" s="74" t="s">
        <v>154</v>
      </c>
      <c r="C10" s="101" t="s">
        <v>155</v>
      </c>
      <c r="D10" s="17">
        <f t="shared" si="0"/>
        <v>624450</v>
      </c>
      <c r="E10" s="17">
        <f t="shared" si="1"/>
        <v>141848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0</v>
      </c>
      <c r="I10" s="17">
        <f>'廃棄物事業経費（市町村）'!I10</f>
        <v>98086</v>
      </c>
      <c r="J10" s="17" t="str">
        <f>'廃棄物事業経費（市町村）'!J10</f>
        <v>－</v>
      </c>
      <c r="K10" s="17">
        <f>'廃棄物事業経費（市町村）'!K10</f>
        <v>43762</v>
      </c>
      <c r="L10" s="17">
        <f>'廃棄物事業経費（市町村）'!L10</f>
        <v>482602</v>
      </c>
      <c r="M10" s="17">
        <f t="shared" si="2"/>
        <v>100575</v>
      </c>
      <c r="N10" s="17">
        <f t="shared" si="3"/>
        <v>7987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7974</v>
      </c>
      <c r="S10" s="17" t="str">
        <f>'廃棄物事業経費（市町村）'!S10</f>
        <v>－</v>
      </c>
      <c r="T10" s="17">
        <f>'廃棄物事業経費（市町村）'!T10</f>
        <v>13</v>
      </c>
      <c r="U10" s="17">
        <f>'廃棄物事業経費（市町村）'!U10</f>
        <v>92588</v>
      </c>
      <c r="V10" s="17">
        <f t="shared" si="4"/>
        <v>725025</v>
      </c>
      <c r="W10" s="17">
        <f t="shared" si="4"/>
        <v>149835</v>
      </c>
      <c r="X10" s="17">
        <f t="shared" si="4"/>
        <v>0</v>
      </c>
      <c r="Y10" s="17">
        <f t="shared" si="4"/>
        <v>0</v>
      </c>
      <c r="Z10" s="17">
        <f t="shared" si="4"/>
        <v>0</v>
      </c>
      <c r="AA10" s="17">
        <f t="shared" si="4"/>
        <v>106060</v>
      </c>
      <c r="AB10" s="17" t="s">
        <v>120</v>
      </c>
      <c r="AC10" s="17">
        <f t="shared" si="4"/>
        <v>43775</v>
      </c>
      <c r="AD10" s="17">
        <f t="shared" si="4"/>
        <v>575190</v>
      </c>
    </row>
    <row r="11" spans="1:30" ht="13.5" customHeight="1">
      <c r="A11" s="74" t="s">
        <v>147</v>
      </c>
      <c r="B11" s="74" t="s">
        <v>156</v>
      </c>
      <c r="C11" s="101" t="s">
        <v>157</v>
      </c>
      <c r="D11" s="17">
        <f t="shared" si="0"/>
        <v>124980</v>
      </c>
      <c r="E11" s="17">
        <f t="shared" si="1"/>
        <v>14358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14177</v>
      </c>
      <c r="J11" s="17" t="str">
        <f>'廃棄物事業経費（市町村）'!J11</f>
        <v>－</v>
      </c>
      <c r="K11" s="17">
        <f>'廃棄物事業経費（市町村）'!K11</f>
        <v>181</v>
      </c>
      <c r="L11" s="17">
        <f>'廃棄物事業経費（市町村）'!L11</f>
        <v>110622</v>
      </c>
      <c r="M11" s="17">
        <f t="shared" si="2"/>
        <v>46938</v>
      </c>
      <c r="N11" s="17">
        <f t="shared" si="3"/>
        <v>18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0</v>
      </c>
      <c r="S11" s="17" t="str">
        <f>'廃棄物事業経費（市町村）'!S11</f>
        <v>－</v>
      </c>
      <c r="T11" s="17">
        <f>'廃棄物事業経費（市町村）'!T11</f>
        <v>18</v>
      </c>
      <c r="U11" s="17">
        <f>'廃棄物事業経費（市町村）'!U11</f>
        <v>46920</v>
      </c>
      <c r="V11" s="17">
        <f t="shared" si="4"/>
        <v>171918</v>
      </c>
      <c r="W11" s="17">
        <f t="shared" si="4"/>
        <v>14376</v>
      </c>
      <c r="X11" s="17">
        <f t="shared" si="4"/>
        <v>0</v>
      </c>
      <c r="Y11" s="17">
        <f t="shared" si="4"/>
        <v>0</v>
      </c>
      <c r="Z11" s="17">
        <f t="shared" si="4"/>
        <v>0</v>
      </c>
      <c r="AA11" s="17">
        <f t="shared" si="4"/>
        <v>14177</v>
      </c>
      <c r="AB11" s="17" t="s">
        <v>120</v>
      </c>
      <c r="AC11" s="17">
        <f t="shared" si="4"/>
        <v>199</v>
      </c>
      <c r="AD11" s="17">
        <f t="shared" si="4"/>
        <v>157542</v>
      </c>
    </row>
    <row r="12" spans="1:30" ht="13.5" customHeight="1">
      <c r="A12" s="74" t="s">
        <v>147</v>
      </c>
      <c r="B12" s="74" t="s">
        <v>158</v>
      </c>
      <c r="C12" s="101" t="s">
        <v>159</v>
      </c>
      <c r="D12" s="17">
        <f t="shared" si="0"/>
        <v>63312</v>
      </c>
      <c r="E12" s="17">
        <f t="shared" si="1"/>
        <v>4283</v>
      </c>
      <c r="F12" s="17">
        <f>'廃棄物事業経費（市町村）'!F12</f>
        <v>0</v>
      </c>
      <c r="G12" s="17">
        <f>'廃棄物事業経費（市町村）'!G12</f>
        <v>0</v>
      </c>
      <c r="H12" s="17">
        <f>'廃棄物事業経費（市町村）'!H12</f>
        <v>0</v>
      </c>
      <c r="I12" s="17">
        <f>'廃棄物事業経費（市町村）'!I12</f>
        <v>4283</v>
      </c>
      <c r="J12" s="17" t="str">
        <f>'廃棄物事業経費（市町村）'!J12</f>
        <v>－</v>
      </c>
      <c r="K12" s="17">
        <f>'廃棄物事業経費（市町村）'!K12</f>
        <v>0</v>
      </c>
      <c r="L12" s="17">
        <f>'廃棄物事業経費（市町村）'!L12</f>
        <v>59029</v>
      </c>
      <c r="M12" s="17">
        <f t="shared" si="2"/>
        <v>8583</v>
      </c>
      <c r="N12" s="17">
        <f t="shared" si="3"/>
        <v>0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0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8583</v>
      </c>
      <c r="V12" s="17">
        <f t="shared" si="4"/>
        <v>71895</v>
      </c>
      <c r="W12" s="17">
        <f t="shared" si="4"/>
        <v>4283</v>
      </c>
      <c r="X12" s="17">
        <f t="shared" si="4"/>
        <v>0</v>
      </c>
      <c r="Y12" s="17">
        <f t="shared" si="4"/>
        <v>0</v>
      </c>
      <c r="Z12" s="17">
        <f t="shared" si="4"/>
        <v>0</v>
      </c>
      <c r="AA12" s="17">
        <f t="shared" si="4"/>
        <v>4283</v>
      </c>
      <c r="AB12" s="17" t="s">
        <v>120</v>
      </c>
      <c r="AC12" s="17">
        <f t="shared" si="4"/>
        <v>0</v>
      </c>
      <c r="AD12" s="17">
        <f t="shared" si="4"/>
        <v>67612</v>
      </c>
    </row>
    <row r="13" spans="1:30" ht="13.5" customHeight="1">
      <c r="A13" s="74" t="s">
        <v>147</v>
      </c>
      <c r="B13" s="74" t="s">
        <v>160</v>
      </c>
      <c r="C13" s="101" t="s">
        <v>161</v>
      </c>
      <c r="D13" s="17">
        <f t="shared" si="0"/>
        <v>149960</v>
      </c>
      <c r="E13" s="17">
        <f t="shared" si="1"/>
        <v>8969</v>
      </c>
      <c r="F13" s="17">
        <f>'廃棄物事業経費（市町村）'!F13</f>
        <v>0</v>
      </c>
      <c r="G13" s="17">
        <f>'廃棄物事業経費（市町村）'!G13</f>
        <v>0</v>
      </c>
      <c r="H13" s="17">
        <f>'廃棄物事業経費（市町村）'!H13</f>
        <v>0</v>
      </c>
      <c r="I13" s="17">
        <f>'廃棄物事業経費（市町村）'!I13</f>
        <v>8969</v>
      </c>
      <c r="J13" s="17" t="str">
        <f>'廃棄物事業経費（市町村）'!J13</f>
        <v>－</v>
      </c>
      <c r="K13" s="17">
        <f>'廃棄物事業経費（市町村）'!K13</f>
        <v>0</v>
      </c>
      <c r="L13" s="17">
        <f>'廃棄物事業経費（市町村）'!L13</f>
        <v>140991</v>
      </c>
      <c r="M13" s="17">
        <f t="shared" si="2"/>
        <v>43668</v>
      </c>
      <c r="N13" s="17">
        <f t="shared" si="3"/>
        <v>5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5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43663</v>
      </c>
      <c r="V13" s="17">
        <f t="shared" si="4"/>
        <v>193628</v>
      </c>
      <c r="W13" s="17">
        <f t="shared" si="4"/>
        <v>8974</v>
      </c>
      <c r="X13" s="17">
        <f t="shared" si="4"/>
        <v>0</v>
      </c>
      <c r="Y13" s="17">
        <f t="shared" si="4"/>
        <v>0</v>
      </c>
      <c r="Z13" s="17">
        <f t="shared" si="4"/>
        <v>0</v>
      </c>
      <c r="AA13" s="17">
        <f t="shared" si="4"/>
        <v>8974</v>
      </c>
      <c r="AB13" s="17" t="s">
        <v>120</v>
      </c>
      <c r="AC13" s="17">
        <f t="shared" si="4"/>
        <v>0</v>
      </c>
      <c r="AD13" s="17">
        <f t="shared" si="4"/>
        <v>184654</v>
      </c>
    </row>
    <row r="14" spans="1:30" ht="13.5" customHeight="1">
      <c r="A14" s="74" t="s">
        <v>147</v>
      </c>
      <c r="B14" s="74" t="s">
        <v>1</v>
      </c>
      <c r="C14" s="101" t="s">
        <v>2</v>
      </c>
      <c r="D14" s="17">
        <f t="shared" si="0"/>
        <v>219782</v>
      </c>
      <c r="E14" s="17">
        <f t="shared" si="1"/>
        <v>15971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15930</v>
      </c>
      <c r="J14" s="17" t="str">
        <f>'廃棄物事業経費（市町村）'!J14</f>
        <v>－</v>
      </c>
      <c r="K14" s="17">
        <f>'廃棄物事業経費（市町村）'!K14</f>
        <v>41</v>
      </c>
      <c r="L14" s="17">
        <f>'廃棄物事業経費（市町村）'!L14</f>
        <v>203811</v>
      </c>
      <c r="M14" s="17">
        <f t="shared" si="2"/>
        <v>49231</v>
      </c>
      <c r="N14" s="17">
        <f t="shared" si="3"/>
        <v>23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23</v>
      </c>
      <c r="U14" s="17">
        <f>'廃棄物事業経費（市町村）'!U14</f>
        <v>49208</v>
      </c>
      <c r="V14" s="17">
        <f t="shared" si="4"/>
        <v>269013</v>
      </c>
      <c r="W14" s="17">
        <f t="shared" si="4"/>
        <v>15994</v>
      </c>
      <c r="X14" s="17">
        <f t="shared" si="4"/>
        <v>0</v>
      </c>
      <c r="Y14" s="17">
        <f t="shared" si="4"/>
        <v>0</v>
      </c>
      <c r="Z14" s="17">
        <f t="shared" si="4"/>
        <v>0</v>
      </c>
      <c r="AA14" s="17">
        <f t="shared" si="4"/>
        <v>15930</v>
      </c>
      <c r="AB14" s="17" t="s">
        <v>120</v>
      </c>
      <c r="AC14" s="17">
        <f t="shared" si="4"/>
        <v>64</v>
      </c>
      <c r="AD14" s="17">
        <f t="shared" si="4"/>
        <v>253019</v>
      </c>
    </row>
    <row r="15" spans="1:30" ht="13.5" customHeight="1">
      <c r="A15" s="74" t="s">
        <v>147</v>
      </c>
      <c r="B15" s="74" t="s">
        <v>162</v>
      </c>
      <c r="C15" s="101" t="s">
        <v>163</v>
      </c>
      <c r="D15" s="17">
        <f t="shared" si="0"/>
        <v>95112</v>
      </c>
      <c r="E15" s="17">
        <f t="shared" si="1"/>
        <v>22700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0</v>
      </c>
      <c r="J15" s="17" t="str">
        <f>'廃棄物事業経費（市町村）'!J15</f>
        <v>－</v>
      </c>
      <c r="K15" s="17">
        <f>'廃棄物事業経費（市町村）'!K15</f>
        <v>22700</v>
      </c>
      <c r="L15" s="17">
        <f>'廃棄物事業経費（市町村）'!L15</f>
        <v>72412</v>
      </c>
      <c r="M15" s="17">
        <f t="shared" si="2"/>
        <v>5128</v>
      </c>
      <c r="N15" s="17">
        <f t="shared" si="3"/>
        <v>0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0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5128</v>
      </c>
      <c r="V15" s="17">
        <f t="shared" si="4"/>
        <v>100240</v>
      </c>
      <c r="W15" s="17">
        <f t="shared" si="4"/>
        <v>22700</v>
      </c>
      <c r="X15" s="17">
        <f t="shared" si="4"/>
        <v>0</v>
      </c>
      <c r="Y15" s="17">
        <f t="shared" si="4"/>
        <v>0</v>
      </c>
      <c r="Z15" s="17">
        <f t="shared" si="4"/>
        <v>0</v>
      </c>
      <c r="AA15" s="17">
        <f t="shared" si="4"/>
        <v>0</v>
      </c>
      <c r="AB15" s="17" t="s">
        <v>120</v>
      </c>
      <c r="AC15" s="17">
        <f t="shared" si="4"/>
        <v>22700</v>
      </c>
      <c r="AD15" s="17">
        <f t="shared" si="4"/>
        <v>77540</v>
      </c>
    </row>
    <row r="16" spans="1:30" ht="13.5" customHeight="1">
      <c r="A16" s="74" t="s">
        <v>147</v>
      </c>
      <c r="B16" s="74" t="s">
        <v>164</v>
      </c>
      <c r="C16" s="101" t="s">
        <v>165</v>
      </c>
      <c r="D16" s="17">
        <f t="shared" si="0"/>
        <v>40979</v>
      </c>
      <c r="E16" s="17">
        <f t="shared" si="1"/>
        <v>6096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6096</v>
      </c>
      <c r="J16" s="17" t="str">
        <f>'廃棄物事業経費（市町村）'!J16</f>
        <v>－</v>
      </c>
      <c r="K16" s="17">
        <f>'廃棄物事業経費（市町村）'!K16</f>
        <v>0</v>
      </c>
      <c r="L16" s="17">
        <f>'廃棄物事業経費（市町村）'!L16</f>
        <v>34883</v>
      </c>
      <c r="M16" s="17">
        <f t="shared" si="2"/>
        <v>7038</v>
      </c>
      <c r="N16" s="17">
        <f t="shared" si="3"/>
        <v>0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0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7038</v>
      </c>
      <c r="V16" s="17">
        <f t="shared" si="4"/>
        <v>48017</v>
      </c>
      <c r="W16" s="17">
        <f t="shared" si="4"/>
        <v>6096</v>
      </c>
      <c r="X16" s="17">
        <f t="shared" si="4"/>
        <v>0</v>
      </c>
      <c r="Y16" s="17">
        <f t="shared" si="4"/>
        <v>0</v>
      </c>
      <c r="Z16" s="17">
        <f t="shared" si="4"/>
        <v>0</v>
      </c>
      <c r="AA16" s="17">
        <f t="shared" si="4"/>
        <v>6096</v>
      </c>
      <c r="AB16" s="17" t="s">
        <v>120</v>
      </c>
      <c r="AC16" s="17">
        <f t="shared" si="4"/>
        <v>0</v>
      </c>
      <c r="AD16" s="17">
        <f t="shared" si="4"/>
        <v>41921</v>
      </c>
    </row>
    <row r="17" spans="1:30" ht="13.5" customHeight="1">
      <c r="A17" s="74" t="s">
        <v>147</v>
      </c>
      <c r="B17" s="74" t="s">
        <v>166</v>
      </c>
      <c r="C17" s="101" t="s">
        <v>146</v>
      </c>
      <c r="D17" s="17">
        <f t="shared" si="0"/>
        <v>45687</v>
      </c>
      <c r="E17" s="17">
        <f t="shared" si="1"/>
        <v>7704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7704</v>
      </c>
      <c r="J17" s="17" t="str">
        <f>'廃棄物事業経費（市町村）'!J17</f>
        <v>－</v>
      </c>
      <c r="K17" s="17">
        <f>'廃棄物事業経費（市町村）'!K17</f>
        <v>0</v>
      </c>
      <c r="L17" s="17">
        <f>'廃棄物事業経費（市町村）'!L17</f>
        <v>37983</v>
      </c>
      <c r="M17" s="17">
        <f t="shared" si="2"/>
        <v>6967</v>
      </c>
      <c r="N17" s="17">
        <f t="shared" si="3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6967</v>
      </c>
      <c r="V17" s="17">
        <f t="shared" si="4"/>
        <v>52654</v>
      </c>
      <c r="W17" s="17">
        <f t="shared" si="4"/>
        <v>7704</v>
      </c>
      <c r="X17" s="17">
        <f t="shared" si="4"/>
        <v>0</v>
      </c>
      <c r="Y17" s="17">
        <f t="shared" si="4"/>
        <v>0</v>
      </c>
      <c r="Z17" s="17">
        <f t="shared" si="4"/>
        <v>0</v>
      </c>
      <c r="AA17" s="17">
        <f t="shared" si="4"/>
        <v>7704</v>
      </c>
      <c r="AB17" s="17" t="s">
        <v>120</v>
      </c>
      <c r="AC17" s="17">
        <f t="shared" si="4"/>
        <v>0</v>
      </c>
      <c r="AD17" s="17">
        <f t="shared" si="4"/>
        <v>44950</v>
      </c>
    </row>
    <row r="18" spans="1:30" ht="13.5" customHeight="1">
      <c r="A18" s="74" t="s">
        <v>147</v>
      </c>
      <c r="B18" s="74" t="s">
        <v>3</v>
      </c>
      <c r="C18" s="101" t="s">
        <v>4</v>
      </c>
      <c r="D18" s="17">
        <f t="shared" si="0"/>
        <v>107862</v>
      </c>
      <c r="E18" s="17">
        <f t="shared" si="1"/>
        <v>7980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7880</v>
      </c>
      <c r="J18" s="17" t="str">
        <f>'廃棄物事業経費（市町村）'!J18</f>
        <v>－</v>
      </c>
      <c r="K18" s="17">
        <f>'廃棄物事業経費（市町村）'!K18</f>
        <v>100</v>
      </c>
      <c r="L18" s="17">
        <f>'廃棄物事業経費（市町村）'!L18</f>
        <v>99882</v>
      </c>
      <c r="M18" s="17">
        <f t="shared" si="2"/>
        <v>7330</v>
      </c>
      <c r="N18" s="17">
        <f t="shared" si="3"/>
        <v>0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0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7330</v>
      </c>
      <c r="V18" s="17">
        <f t="shared" si="4"/>
        <v>115192</v>
      </c>
      <c r="W18" s="17">
        <f t="shared" si="4"/>
        <v>7980</v>
      </c>
      <c r="X18" s="17">
        <f t="shared" si="4"/>
        <v>0</v>
      </c>
      <c r="Y18" s="17">
        <f t="shared" si="4"/>
        <v>0</v>
      </c>
      <c r="Z18" s="17">
        <f t="shared" si="4"/>
        <v>0</v>
      </c>
      <c r="AA18" s="17">
        <f t="shared" si="4"/>
        <v>7880</v>
      </c>
      <c r="AB18" s="17" t="s">
        <v>120</v>
      </c>
      <c r="AC18" s="17">
        <f t="shared" si="4"/>
        <v>100</v>
      </c>
      <c r="AD18" s="17">
        <f t="shared" si="4"/>
        <v>107212</v>
      </c>
    </row>
    <row r="19" spans="1:30" ht="13.5" customHeight="1">
      <c r="A19" s="74" t="s">
        <v>147</v>
      </c>
      <c r="B19" s="74" t="s">
        <v>5</v>
      </c>
      <c r="C19" s="101" t="s">
        <v>6</v>
      </c>
      <c r="D19" s="17">
        <f t="shared" si="0"/>
        <v>140622</v>
      </c>
      <c r="E19" s="17">
        <f t="shared" si="1"/>
        <v>9142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9142</v>
      </c>
      <c r="J19" s="17" t="str">
        <f>'廃棄物事業経費（市町村）'!J19</f>
        <v>－</v>
      </c>
      <c r="K19" s="17">
        <f>'廃棄物事業経費（市町村）'!K19</f>
        <v>0</v>
      </c>
      <c r="L19" s="17">
        <f>'廃棄物事業経費（市町村）'!L19</f>
        <v>131480</v>
      </c>
      <c r="M19" s="17">
        <f t="shared" si="2"/>
        <v>34120</v>
      </c>
      <c r="N19" s="17">
        <f t="shared" si="3"/>
        <v>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34120</v>
      </c>
      <c r="V19" s="17">
        <f t="shared" si="4"/>
        <v>174742</v>
      </c>
      <c r="W19" s="17">
        <f t="shared" si="4"/>
        <v>9142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 t="shared" si="4"/>
        <v>9142</v>
      </c>
      <c r="AB19" s="17" t="s">
        <v>120</v>
      </c>
      <c r="AC19" s="17">
        <f t="shared" si="4"/>
        <v>0</v>
      </c>
      <c r="AD19" s="17">
        <f t="shared" si="4"/>
        <v>165600</v>
      </c>
    </row>
    <row r="20" spans="1:30" ht="13.5" customHeight="1">
      <c r="A20" s="74" t="s">
        <v>147</v>
      </c>
      <c r="B20" s="74" t="s">
        <v>167</v>
      </c>
      <c r="C20" s="101" t="s">
        <v>168</v>
      </c>
      <c r="D20" s="17">
        <f t="shared" si="0"/>
        <v>75628</v>
      </c>
      <c r="E20" s="17">
        <f t="shared" si="1"/>
        <v>11128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3947</v>
      </c>
      <c r="J20" s="17" t="str">
        <f>'廃棄物事業経費（市町村）'!J20</f>
        <v>－</v>
      </c>
      <c r="K20" s="17">
        <f>'廃棄物事業経費（市町村）'!K20</f>
        <v>7181</v>
      </c>
      <c r="L20" s="17">
        <f>'廃棄物事業経費（市町村）'!L20</f>
        <v>64500</v>
      </c>
      <c r="M20" s="17">
        <f t="shared" si="2"/>
        <v>7284</v>
      </c>
      <c r="N20" s="17">
        <f t="shared" si="3"/>
        <v>1668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1668</v>
      </c>
      <c r="U20" s="17">
        <f>'廃棄物事業経費（市町村）'!U20</f>
        <v>5616</v>
      </c>
      <c r="V20" s="17">
        <f t="shared" si="4"/>
        <v>82912</v>
      </c>
      <c r="W20" s="17">
        <f t="shared" si="4"/>
        <v>12796</v>
      </c>
      <c r="X20" s="17">
        <f t="shared" si="4"/>
        <v>0</v>
      </c>
      <c r="Y20" s="17">
        <f t="shared" si="4"/>
        <v>0</v>
      </c>
      <c r="Z20" s="17">
        <f t="shared" si="4"/>
        <v>0</v>
      </c>
      <c r="AA20" s="17">
        <f t="shared" si="4"/>
        <v>3947</v>
      </c>
      <c r="AB20" s="17" t="s">
        <v>120</v>
      </c>
      <c r="AC20" s="17">
        <f t="shared" si="4"/>
        <v>8849</v>
      </c>
      <c r="AD20" s="17">
        <f t="shared" si="4"/>
        <v>70116</v>
      </c>
    </row>
    <row r="21" spans="1:30" ht="13.5" customHeight="1">
      <c r="A21" s="74" t="s">
        <v>147</v>
      </c>
      <c r="B21" s="74" t="s">
        <v>169</v>
      </c>
      <c r="C21" s="101" t="s">
        <v>175</v>
      </c>
      <c r="D21" s="17">
        <f t="shared" si="0"/>
        <v>411746</v>
      </c>
      <c r="E21" s="17">
        <f t="shared" si="1"/>
        <v>6953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6947</v>
      </c>
      <c r="J21" s="17" t="str">
        <f>'廃棄物事業経費（市町村）'!J21</f>
        <v>－</v>
      </c>
      <c r="K21" s="17">
        <f>'廃棄物事業経費（市町村）'!K21</f>
        <v>6</v>
      </c>
      <c r="L21" s="17">
        <f>'廃棄物事業経費（市町村）'!L21</f>
        <v>404793</v>
      </c>
      <c r="M21" s="17">
        <f t="shared" si="2"/>
        <v>54119</v>
      </c>
      <c r="N21" s="17">
        <f t="shared" si="3"/>
        <v>3295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3295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50824</v>
      </c>
      <c r="V21" s="17">
        <f t="shared" si="4"/>
        <v>465865</v>
      </c>
      <c r="W21" s="17">
        <f t="shared" si="4"/>
        <v>10248</v>
      </c>
      <c r="X21" s="17">
        <f t="shared" si="4"/>
        <v>0</v>
      </c>
      <c r="Y21" s="17">
        <f t="shared" si="4"/>
        <v>0</v>
      </c>
      <c r="Z21" s="17">
        <f t="shared" si="4"/>
        <v>0</v>
      </c>
      <c r="AA21" s="17">
        <f t="shared" si="4"/>
        <v>10242</v>
      </c>
      <c r="AB21" s="17" t="s">
        <v>120</v>
      </c>
      <c r="AC21" s="17">
        <f t="shared" si="4"/>
        <v>6</v>
      </c>
      <c r="AD21" s="17">
        <f t="shared" si="4"/>
        <v>455617</v>
      </c>
    </row>
    <row r="22" spans="1:30" ht="13.5" customHeight="1">
      <c r="A22" s="74" t="s">
        <v>147</v>
      </c>
      <c r="B22" s="74" t="s">
        <v>7</v>
      </c>
      <c r="C22" s="101" t="s">
        <v>76</v>
      </c>
      <c r="D22" s="17">
        <f t="shared" si="0"/>
        <v>161671</v>
      </c>
      <c r="E22" s="17">
        <f t="shared" si="1"/>
        <v>0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0</v>
      </c>
      <c r="J22" s="17" t="str">
        <f>'廃棄物事業経費（市町村）'!J22</f>
        <v>－</v>
      </c>
      <c r="K22" s="17">
        <f>'廃棄物事業経費（市町村）'!K22</f>
        <v>0</v>
      </c>
      <c r="L22" s="17">
        <f>'廃棄物事業経費（市町村）'!L22</f>
        <v>161671</v>
      </c>
      <c r="M22" s="17">
        <f t="shared" si="2"/>
        <v>32410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32410</v>
      </c>
      <c r="V22" s="17">
        <f t="shared" si="4"/>
        <v>194081</v>
      </c>
      <c r="W22" s="17">
        <f t="shared" si="4"/>
        <v>0</v>
      </c>
      <c r="X22" s="17">
        <f t="shared" si="4"/>
        <v>0</v>
      </c>
      <c r="Y22" s="17">
        <f t="shared" si="4"/>
        <v>0</v>
      </c>
      <c r="Z22" s="17">
        <f t="shared" si="4"/>
        <v>0</v>
      </c>
      <c r="AA22" s="17">
        <f t="shared" si="4"/>
        <v>0</v>
      </c>
      <c r="AB22" s="17" t="s">
        <v>120</v>
      </c>
      <c r="AC22" s="17">
        <f t="shared" si="4"/>
        <v>0</v>
      </c>
      <c r="AD22" s="17">
        <f t="shared" si="4"/>
        <v>194081</v>
      </c>
    </row>
    <row r="23" spans="1:30" ht="13.5" customHeight="1">
      <c r="A23" s="74" t="s">
        <v>147</v>
      </c>
      <c r="B23" s="74" t="s">
        <v>8</v>
      </c>
      <c r="C23" s="101" t="s">
        <v>9</v>
      </c>
      <c r="D23" s="17">
        <f t="shared" si="0"/>
        <v>190366</v>
      </c>
      <c r="E23" s="17">
        <f t="shared" si="1"/>
        <v>6074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1709</v>
      </c>
      <c r="J23" s="17" t="str">
        <f>'廃棄物事業経費（市町村）'!J23</f>
        <v>－</v>
      </c>
      <c r="K23" s="17">
        <f>'廃棄物事業経費（市町村）'!K23</f>
        <v>4365</v>
      </c>
      <c r="L23" s="17">
        <f>'廃棄物事業経費（市町村）'!L23</f>
        <v>184292</v>
      </c>
      <c r="M23" s="17">
        <f t="shared" si="2"/>
        <v>33819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33819</v>
      </c>
      <c r="V23" s="17">
        <f t="shared" si="4"/>
        <v>224185</v>
      </c>
      <c r="W23" s="17">
        <f t="shared" si="4"/>
        <v>6074</v>
      </c>
      <c r="X23" s="17">
        <f t="shared" si="4"/>
        <v>0</v>
      </c>
      <c r="Y23" s="17">
        <f t="shared" si="4"/>
        <v>0</v>
      </c>
      <c r="Z23" s="17">
        <f t="shared" si="4"/>
        <v>0</v>
      </c>
      <c r="AA23" s="17">
        <f t="shared" si="4"/>
        <v>1709</v>
      </c>
      <c r="AB23" s="17" t="s">
        <v>120</v>
      </c>
      <c r="AC23" s="17">
        <f t="shared" si="4"/>
        <v>4365</v>
      </c>
      <c r="AD23" s="17">
        <f t="shared" si="4"/>
        <v>218111</v>
      </c>
    </row>
    <row r="24" spans="1:30" ht="13.5" customHeight="1">
      <c r="A24" s="74" t="s">
        <v>147</v>
      </c>
      <c r="B24" s="74" t="s">
        <v>170</v>
      </c>
      <c r="C24" s="101" t="s">
        <v>171</v>
      </c>
      <c r="D24" s="17">
        <f t="shared" si="0"/>
        <v>105549</v>
      </c>
      <c r="E24" s="17">
        <f t="shared" si="1"/>
        <v>7403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7371</v>
      </c>
      <c r="J24" s="17" t="str">
        <f>'廃棄物事業経費（市町村）'!J24</f>
        <v>－</v>
      </c>
      <c r="K24" s="17">
        <f>'廃棄物事業経費（市町村）'!K24</f>
        <v>32</v>
      </c>
      <c r="L24" s="17">
        <f>'廃棄物事業経費（市町村）'!L24</f>
        <v>98146</v>
      </c>
      <c r="M24" s="17">
        <f t="shared" si="2"/>
        <v>24065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24065</v>
      </c>
      <c r="V24" s="17">
        <f t="shared" si="4"/>
        <v>129614</v>
      </c>
      <c r="W24" s="17">
        <f t="shared" si="4"/>
        <v>7403</v>
      </c>
      <c r="X24" s="17">
        <f t="shared" si="4"/>
        <v>0</v>
      </c>
      <c r="Y24" s="17">
        <f t="shared" si="4"/>
        <v>0</v>
      </c>
      <c r="Z24" s="17">
        <f t="shared" si="4"/>
        <v>0</v>
      </c>
      <c r="AA24" s="17">
        <f t="shared" si="4"/>
        <v>7371</v>
      </c>
      <c r="AB24" s="17" t="s">
        <v>120</v>
      </c>
      <c r="AC24" s="17">
        <f t="shared" si="4"/>
        <v>32</v>
      </c>
      <c r="AD24" s="17">
        <f t="shared" si="4"/>
        <v>122211</v>
      </c>
    </row>
    <row r="25" spans="1:30" ht="13.5" customHeight="1">
      <c r="A25" s="74" t="s">
        <v>147</v>
      </c>
      <c r="B25" s="74" t="s">
        <v>172</v>
      </c>
      <c r="C25" s="101" t="s">
        <v>74</v>
      </c>
      <c r="D25" s="17">
        <f t="shared" si="0"/>
        <v>98522</v>
      </c>
      <c r="E25" s="17">
        <f t="shared" si="1"/>
        <v>5462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52</v>
      </c>
      <c r="J25" s="17" t="str">
        <f>'廃棄物事業経費（市町村）'!J25</f>
        <v>－</v>
      </c>
      <c r="K25" s="17">
        <f>'廃棄物事業経費（市町村）'!K25</f>
        <v>5410</v>
      </c>
      <c r="L25" s="17">
        <f>'廃棄物事業経費（市町村）'!L25</f>
        <v>93060</v>
      </c>
      <c r="M25" s="17">
        <f t="shared" si="2"/>
        <v>20879</v>
      </c>
      <c r="N25" s="17">
        <f t="shared" si="3"/>
        <v>8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8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20871</v>
      </c>
      <c r="V25" s="17">
        <f t="shared" si="4"/>
        <v>119401</v>
      </c>
      <c r="W25" s="17">
        <f t="shared" si="4"/>
        <v>5470</v>
      </c>
      <c r="X25" s="17">
        <f t="shared" si="4"/>
        <v>0</v>
      </c>
      <c r="Y25" s="17">
        <f t="shared" si="4"/>
        <v>0</v>
      </c>
      <c r="Z25" s="17">
        <f t="shared" si="4"/>
        <v>0</v>
      </c>
      <c r="AA25" s="17">
        <f t="shared" si="4"/>
        <v>60</v>
      </c>
      <c r="AB25" s="17" t="s">
        <v>120</v>
      </c>
      <c r="AC25" s="17">
        <f t="shared" si="4"/>
        <v>5410</v>
      </c>
      <c r="AD25" s="17">
        <f t="shared" si="4"/>
        <v>113931</v>
      </c>
    </row>
    <row r="26" spans="1:30" ht="13.5" customHeight="1">
      <c r="A26" s="74" t="s">
        <v>147</v>
      </c>
      <c r="B26" s="74" t="s">
        <v>173</v>
      </c>
      <c r="C26" s="101" t="s">
        <v>174</v>
      </c>
      <c r="D26" s="17">
        <f t="shared" si="0"/>
        <v>90047</v>
      </c>
      <c r="E26" s="17">
        <f t="shared" si="1"/>
        <v>3236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0</v>
      </c>
      <c r="J26" s="17" t="str">
        <f>'廃棄物事業経費（市町村）'!J26</f>
        <v>－</v>
      </c>
      <c r="K26" s="17">
        <f>'廃棄物事業経費（市町村）'!K26</f>
        <v>3236</v>
      </c>
      <c r="L26" s="17">
        <f>'廃棄物事業経費（市町村）'!L26</f>
        <v>86811</v>
      </c>
      <c r="M26" s="17">
        <f t="shared" si="2"/>
        <v>18268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18268</v>
      </c>
      <c r="V26" s="17">
        <f t="shared" si="4"/>
        <v>108315</v>
      </c>
      <c r="W26" s="17">
        <f t="shared" si="4"/>
        <v>3236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0</v>
      </c>
      <c r="AB26" s="17" t="s">
        <v>120</v>
      </c>
      <c r="AC26" s="17">
        <f t="shared" si="4"/>
        <v>3236</v>
      </c>
      <c r="AD26" s="17">
        <f t="shared" si="4"/>
        <v>105079</v>
      </c>
    </row>
    <row r="27" spans="1:30" ht="13.5" customHeight="1">
      <c r="A27" s="74" t="s">
        <v>147</v>
      </c>
      <c r="B27" s="74" t="s">
        <v>109</v>
      </c>
      <c r="C27" s="101" t="s">
        <v>110</v>
      </c>
      <c r="D27" s="17">
        <f t="shared" si="0"/>
        <v>1409</v>
      </c>
      <c r="E27" s="17">
        <f t="shared" si="1"/>
        <v>1409</v>
      </c>
      <c r="F27" s="17">
        <f>'廃棄物事業経費（組合）'!F7</f>
        <v>0</v>
      </c>
      <c r="G27" s="17">
        <f>'廃棄物事業経費（組合）'!G7</f>
        <v>0</v>
      </c>
      <c r="H27" s="17">
        <f>'廃棄物事業経費（組合）'!H7</f>
        <v>0</v>
      </c>
      <c r="I27" s="17">
        <f>'廃棄物事業経費（組合）'!I7</f>
        <v>1409</v>
      </c>
      <c r="J27" s="17">
        <f>'廃棄物事業経費（組合）'!J7</f>
        <v>91617</v>
      </c>
      <c r="K27" s="17">
        <f>'廃棄物事業経費（組合）'!K7</f>
        <v>0</v>
      </c>
      <c r="L27" s="17">
        <f>'廃棄物事業経費（組合）'!L7</f>
        <v>0</v>
      </c>
      <c r="M27" s="17">
        <f t="shared" si="2"/>
        <v>0</v>
      </c>
      <c r="N27" s="17">
        <f t="shared" si="3"/>
        <v>0</v>
      </c>
      <c r="O27" s="17">
        <f>'廃棄物事業経費（組合）'!O7</f>
        <v>0</v>
      </c>
      <c r="P27" s="17">
        <f>'廃棄物事業経費（組合）'!P7</f>
        <v>0</v>
      </c>
      <c r="Q27" s="17">
        <f>'廃棄物事業経費（組合）'!Q7</f>
        <v>0</v>
      </c>
      <c r="R27" s="17">
        <f>'廃棄物事業経費（組合）'!R7</f>
        <v>0</v>
      </c>
      <c r="S27" s="17">
        <f>'廃棄物事業経費（組合）'!S7</f>
        <v>63212</v>
      </c>
      <c r="T27" s="17">
        <f>'廃棄物事業経費（組合）'!T7</f>
        <v>0</v>
      </c>
      <c r="U27" s="17">
        <f>'廃棄物事業経費（組合）'!U7</f>
        <v>0</v>
      </c>
      <c r="V27" s="17">
        <f aca="true" t="shared" si="5" ref="V27:AD31">D27+M27</f>
        <v>1409</v>
      </c>
      <c r="W27" s="17">
        <f t="shared" si="5"/>
        <v>1409</v>
      </c>
      <c r="X27" s="17">
        <f t="shared" si="5"/>
        <v>0</v>
      </c>
      <c r="Y27" s="17">
        <f t="shared" si="5"/>
        <v>0</v>
      </c>
      <c r="Z27" s="17">
        <f t="shared" si="5"/>
        <v>0</v>
      </c>
      <c r="AA27" s="17">
        <f t="shared" si="5"/>
        <v>1409</v>
      </c>
      <c r="AB27" s="17">
        <f aca="true" t="shared" si="6" ref="AB27:AB32">J27+S27</f>
        <v>154829</v>
      </c>
      <c r="AC27" s="17">
        <f t="shared" si="5"/>
        <v>0</v>
      </c>
      <c r="AD27" s="17">
        <f t="shared" si="5"/>
        <v>0</v>
      </c>
    </row>
    <row r="28" spans="1:30" ht="13.5" customHeight="1">
      <c r="A28" s="74" t="s">
        <v>147</v>
      </c>
      <c r="B28" s="74" t="s">
        <v>138</v>
      </c>
      <c r="C28" s="101" t="s">
        <v>0</v>
      </c>
      <c r="D28" s="17">
        <f t="shared" si="0"/>
        <v>0</v>
      </c>
      <c r="E28" s="17">
        <f t="shared" si="1"/>
        <v>0</v>
      </c>
      <c r="F28" s="17">
        <f>'廃棄物事業経費（組合）'!F8</f>
        <v>0</v>
      </c>
      <c r="G28" s="17">
        <f>'廃棄物事業経費（組合）'!G8</f>
        <v>0</v>
      </c>
      <c r="H28" s="17">
        <f>'廃棄物事業経費（組合）'!H8</f>
        <v>0</v>
      </c>
      <c r="I28" s="17">
        <f>'廃棄物事業経費（組合）'!I8</f>
        <v>0</v>
      </c>
      <c r="J28" s="17">
        <f>'廃棄物事業経費（組合）'!J8</f>
        <v>84275</v>
      </c>
      <c r="K28" s="17">
        <f>'廃棄物事業経費（組合）'!K8</f>
        <v>0</v>
      </c>
      <c r="L28" s="17">
        <f>'廃棄物事業経費（組合）'!L8</f>
        <v>0</v>
      </c>
      <c r="M28" s="17">
        <f t="shared" si="2"/>
        <v>0</v>
      </c>
      <c r="N28" s="17">
        <f t="shared" si="3"/>
        <v>0</v>
      </c>
      <c r="O28" s="17">
        <f>'廃棄物事業経費（組合）'!O8</f>
        <v>0</v>
      </c>
      <c r="P28" s="17">
        <f>'廃棄物事業経費（組合）'!P8</f>
        <v>0</v>
      </c>
      <c r="Q28" s="17">
        <f>'廃棄物事業経費（組合）'!Q8</f>
        <v>0</v>
      </c>
      <c r="R28" s="17">
        <f>'廃棄物事業経費（組合）'!R8</f>
        <v>0</v>
      </c>
      <c r="S28" s="17">
        <f>'廃棄物事業経費（組合）'!S8</f>
        <v>0</v>
      </c>
      <c r="T28" s="17">
        <f>'廃棄物事業経費（組合）'!T8</f>
        <v>0</v>
      </c>
      <c r="U28" s="17">
        <f>'廃棄物事業経費（組合）'!U8</f>
        <v>0</v>
      </c>
      <c r="V28" s="17">
        <f t="shared" si="5"/>
        <v>0</v>
      </c>
      <c r="W28" s="17">
        <f t="shared" si="5"/>
        <v>0</v>
      </c>
      <c r="X28" s="17">
        <f t="shared" si="5"/>
        <v>0</v>
      </c>
      <c r="Y28" s="17">
        <f t="shared" si="5"/>
        <v>0</v>
      </c>
      <c r="Z28" s="17">
        <f t="shared" si="5"/>
        <v>0</v>
      </c>
      <c r="AA28" s="17">
        <f t="shared" si="5"/>
        <v>0</v>
      </c>
      <c r="AB28" s="17">
        <f t="shared" si="6"/>
        <v>84275</v>
      </c>
      <c r="AC28" s="17">
        <f t="shared" si="5"/>
        <v>0</v>
      </c>
      <c r="AD28" s="17">
        <f t="shared" si="5"/>
        <v>0</v>
      </c>
    </row>
    <row r="29" spans="1:30" ht="13.5" customHeight="1">
      <c r="A29" s="74" t="s">
        <v>147</v>
      </c>
      <c r="B29" s="74" t="s">
        <v>139</v>
      </c>
      <c r="C29" s="101" t="s">
        <v>140</v>
      </c>
      <c r="D29" s="17">
        <f t="shared" si="0"/>
        <v>62937</v>
      </c>
      <c r="E29" s="17">
        <f t="shared" si="1"/>
        <v>60023</v>
      </c>
      <c r="F29" s="17">
        <f>'廃棄物事業経費（組合）'!F9</f>
        <v>0</v>
      </c>
      <c r="G29" s="17">
        <f>'廃棄物事業経費（組合）'!G9</f>
        <v>0</v>
      </c>
      <c r="H29" s="17">
        <f>'廃棄物事業経費（組合）'!H9</f>
        <v>0</v>
      </c>
      <c r="I29" s="17">
        <f>'廃棄物事業経費（組合）'!I9</f>
        <v>25819</v>
      </c>
      <c r="J29" s="17">
        <f>'廃棄物事業経費（組合）'!J9</f>
        <v>366664</v>
      </c>
      <c r="K29" s="17">
        <f>'廃棄物事業経費（組合）'!K9</f>
        <v>34204</v>
      </c>
      <c r="L29" s="17">
        <f>'廃棄物事業経費（組合）'!L9</f>
        <v>2914</v>
      </c>
      <c r="M29" s="17">
        <f t="shared" si="2"/>
        <v>2867</v>
      </c>
      <c r="N29" s="17">
        <f t="shared" si="3"/>
        <v>1889</v>
      </c>
      <c r="O29" s="17">
        <f>'廃棄物事業経費（組合）'!O9</f>
        <v>0</v>
      </c>
      <c r="P29" s="17">
        <f>'廃棄物事業経費（組合）'!P9</f>
        <v>0</v>
      </c>
      <c r="Q29" s="17">
        <f>'廃棄物事業経費（組合）'!Q9</f>
        <v>0</v>
      </c>
      <c r="R29" s="17">
        <f>'廃棄物事業経費（組合）'!R9</f>
        <v>0</v>
      </c>
      <c r="S29" s="17">
        <f>'廃棄物事業経費（組合）'!S9</f>
        <v>443509</v>
      </c>
      <c r="T29" s="17">
        <f>'廃棄物事業経費（組合）'!T9</f>
        <v>1889</v>
      </c>
      <c r="U29" s="17">
        <f>'廃棄物事業経費（組合）'!U9</f>
        <v>978</v>
      </c>
      <c r="V29" s="17">
        <f t="shared" si="5"/>
        <v>65804</v>
      </c>
      <c r="W29" s="17">
        <f t="shared" si="5"/>
        <v>61912</v>
      </c>
      <c r="X29" s="17">
        <f t="shared" si="5"/>
        <v>0</v>
      </c>
      <c r="Y29" s="17">
        <f t="shared" si="5"/>
        <v>0</v>
      </c>
      <c r="Z29" s="17">
        <f t="shared" si="5"/>
        <v>0</v>
      </c>
      <c r="AA29" s="17">
        <f t="shared" si="5"/>
        <v>25819</v>
      </c>
      <c r="AB29" s="17">
        <f t="shared" si="6"/>
        <v>810173</v>
      </c>
      <c r="AC29" s="17">
        <f t="shared" si="5"/>
        <v>36093</v>
      </c>
      <c r="AD29" s="17">
        <f t="shared" si="5"/>
        <v>3892</v>
      </c>
    </row>
    <row r="30" spans="1:30" ht="13.5" customHeight="1">
      <c r="A30" s="74" t="s">
        <v>147</v>
      </c>
      <c r="B30" s="74" t="s">
        <v>141</v>
      </c>
      <c r="C30" s="101" t="s">
        <v>142</v>
      </c>
      <c r="D30" s="17">
        <f t="shared" si="0"/>
        <v>67324</v>
      </c>
      <c r="E30" s="17">
        <f t="shared" si="1"/>
        <v>31803</v>
      </c>
      <c r="F30" s="17">
        <f>'廃棄物事業経費（組合）'!F10</f>
        <v>0</v>
      </c>
      <c r="G30" s="17">
        <f>'廃棄物事業経費（組合）'!G10</f>
        <v>0</v>
      </c>
      <c r="H30" s="17">
        <f>'廃棄物事業経費（組合）'!H10</f>
        <v>0</v>
      </c>
      <c r="I30" s="17">
        <f>'廃棄物事業経費（組合）'!I10</f>
        <v>31803</v>
      </c>
      <c r="J30" s="17">
        <f>'廃棄物事業経費（組合）'!J10</f>
        <v>1377697</v>
      </c>
      <c r="K30" s="17">
        <f>'廃棄物事業経費（組合）'!K10</f>
        <v>0</v>
      </c>
      <c r="L30" s="17">
        <f>'廃棄物事業経費（組合）'!L10</f>
        <v>35521</v>
      </c>
      <c r="M30" s="17">
        <f t="shared" si="2"/>
        <v>39235</v>
      </c>
      <c r="N30" s="17">
        <f t="shared" si="3"/>
        <v>915</v>
      </c>
      <c r="O30" s="17">
        <f>'廃棄物事業経費（組合）'!O10</f>
        <v>0</v>
      </c>
      <c r="P30" s="17">
        <f>'廃棄物事業経費（組合）'!P10</f>
        <v>0</v>
      </c>
      <c r="Q30" s="17">
        <f>'廃棄物事業経費（組合）'!Q10</f>
        <v>0</v>
      </c>
      <c r="R30" s="17">
        <f>'廃棄物事業経費（組合）'!R10</f>
        <v>0</v>
      </c>
      <c r="S30" s="17">
        <f>'廃棄物事業経費（組合）'!S10</f>
        <v>362404</v>
      </c>
      <c r="T30" s="17">
        <f>'廃棄物事業経費（組合）'!T10</f>
        <v>915</v>
      </c>
      <c r="U30" s="17">
        <f>'廃棄物事業経費（組合）'!U10</f>
        <v>38320</v>
      </c>
      <c r="V30" s="17">
        <f t="shared" si="5"/>
        <v>106559</v>
      </c>
      <c r="W30" s="17">
        <f t="shared" si="5"/>
        <v>32718</v>
      </c>
      <c r="X30" s="17">
        <f t="shared" si="5"/>
        <v>0</v>
      </c>
      <c r="Y30" s="17">
        <f t="shared" si="5"/>
        <v>0</v>
      </c>
      <c r="Z30" s="17">
        <f t="shared" si="5"/>
        <v>0</v>
      </c>
      <c r="AA30" s="17">
        <f t="shared" si="5"/>
        <v>31803</v>
      </c>
      <c r="AB30" s="17">
        <f t="shared" si="6"/>
        <v>1740101</v>
      </c>
      <c r="AC30" s="17">
        <f t="shared" si="5"/>
        <v>915</v>
      </c>
      <c r="AD30" s="17">
        <f t="shared" si="5"/>
        <v>73841</v>
      </c>
    </row>
    <row r="31" spans="1:30" ht="13.5" customHeight="1">
      <c r="A31" s="74" t="s">
        <v>147</v>
      </c>
      <c r="B31" s="74" t="s">
        <v>143</v>
      </c>
      <c r="C31" s="101" t="s">
        <v>114</v>
      </c>
      <c r="D31" s="17">
        <f t="shared" si="0"/>
        <v>500</v>
      </c>
      <c r="E31" s="17">
        <f t="shared" si="1"/>
        <v>500</v>
      </c>
      <c r="F31" s="17">
        <f>'廃棄物事業経費（組合）'!F11</f>
        <v>0</v>
      </c>
      <c r="G31" s="17">
        <f>'廃棄物事業経費（組合）'!G11</f>
        <v>0</v>
      </c>
      <c r="H31" s="17">
        <f>'廃棄物事業経費（組合）'!H11</f>
        <v>0</v>
      </c>
      <c r="I31" s="17">
        <f>'廃棄物事業経費（組合）'!I11</f>
        <v>356</v>
      </c>
      <c r="J31" s="17">
        <f>'廃棄物事業経費（組合）'!J11</f>
        <v>129677</v>
      </c>
      <c r="K31" s="17">
        <f>'廃棄物事業経費（組合）'!K11</f>
        <v>144</v>
      </c>
      <c r="L31" s="17">
        <f>'廃棄物事業経費（組合）'!L11</f>
        <v>0</v>
      </c>
      <c r="M31" s="17">
        <f t="shared" si="2"/>
        <v>0</v>
      </c>
      <c r="N31" s="17">
        <f t="shared" si="3"/>
        <v>0</v>
      </c>
      <c r="O31" s="17">
        <f>'廃棄物事業経費（組合）'!O11</f>
        <v>0</v>
      </c>
      <c r="P31" s="17">
        <f>'廃棄物事業経費（組合）'!P11</f>
        <v>0</v>
      </c>
      <c r="Q31" s="17">
        <f>'廃棄物事業経費（組合）'!Q11</f>
        <v>0</v>
      </c>
      <c r="R31" s="17">
        <f>'廃棄物事業経費（組合）'!R11</f>
        <v>0</v>
      </c>
      <c r="S31" s="17">
        <f>'廃棄物事業経費（組合）'!S11</f>
        <v>0</v>
      </c>
      <c r="T31" s="17">
        <f>'廃棄物事業経費（組合）'!T11</f>
        <v>0</v>
      </c>
      <c r="U31" s="17">
        <f>'廃棄物事業経費（組合）'!U11</f>
        <v>0</v>
      </c>
      <c r="V31" s="17">
        <f t="shared" si="5"/>
        <v>500</v>
      </c>
      <c r="W31" s="17">
        <f t="shared" si="5"/>
        <v>500</v>
      </c>
      <c r="X31" s="17">
        <f t="shared" si="5"/>
        <v>0</v>
      </c>
      <c r="Y31" s="17">
        <f t="shared" si="5"/>
        <v>0</v>
      </c>
      <c r="Z31" s="17">
        <f t="shared" si="5"/>
        <v>0</v>
      </c>
      <c r="AA31" s="17">
        <f t="shared" si="5"/>
        <v>356</v>
      </c>
      <c r="AB31" s="17">
        <f t="shared" si="6"/>
        <v>129677</v>
      </c>
      <c r="AC31" s="17">
        <f t="shared" si="5"/>
        <v>144</v>
      </c>
      <c r="AD31" s="17">
        <f t="shared" si="5"/>
        <v>0</v>
      </c>
    </row>
    <row r="32" spans="1:30" ht="13.5" customHeight="1">
      <c r="A32" s="74" t="s">
        <v>147</v>
      </c>
      <c r="B32" s="74" t="s">
        <v>144</v>
      </c>
      <c r="C32" s="101" t="s">
        <v>145</v>
      </c>
      <c r="D32" s="17">
        <f t="shared" si="0"/>
        <v>76671</v>
      </c>
      <c r="E32" s="17">
        <f t="shared" si="1"/>
        <v>76671</v>
      </c>
      <c r="F32" s="17">
        <f>'廃棄物事業経費（組合）'!F12</f>
        <v>0</v>
      </c>
      <c r="G32" s="17">
        <f>'廃棄物事業経費（組合）'!G12</f>
        <v>0</v>
      </c>
      <c r="H32" s="17">
        <f>'廃棄物事業経費（組合）'!H12</f>
        <v>0</v>
      </c>
      <c r="I32" s="17">
        <f>'廃棄物事業経費（組合）'!I12</f>
        <v>58525</v>
      </c>
      <c r="J32" s="17">
        <f>'廃棄物事業経費（組合）'!J12</f>
        <v>479875</v>
      </c>
      <c r="K32" s="17">
        <f>'廃棄物事業経費（組合）'!K12</f>
        <v>18146</v>
      </c>
      <c r="L32" s="17">
        <f>'廃棄物事業経費（組合）'!L12</f>
        <v>0</v>
      </c>
      <c r="M32" s="17">
        <f t="shared" si="2"/>
        <v>625</v>
      </c>
      <c r="N32" s="17">
        <f t="shared" si="3"/>
        <v>625</v>
      </c>
      <c r="O32" s="17">
        <f>'廃棄物事業経費（組合）'!O12</f>
        <v>0</v>
      </c>
      <c r="P32" s="17">
        <f>'廃棄物事業経費（組合）'!P12</f>
        <v>0</v>
      </c>
      <c r="Q32" s="17">
        <f>'廃棄物事業経費（組合）'!Q12</f>
        <v>0</v>
      </c>
      <c r="R32" s="17">
        <f>'廃棄物事業経費（組合）'!R12</f>
        <v>173</v>
      </c>
      <c r="S32" s="17">
        <f>'廃棄物事業経費（組合）'!S12</f>
        <v>94499</v>
      </c>
      <c r="T32" s="17">
        <f>'廃棄物事業経費（組合）'!T12</f>
        <v>452</v>
      </c>
      <c r="U32" s="17">
        <f>'廃棄物事業経費（組合）'!U12</f>
        <v>0</v>
      </c>
      <c r="V32" s="17">
        <f>D32+M32</f>
        <v>77296</v>
      </c>
      <c r="W32" s="17">
        <f>E32+N32</f>
        <v>77296</v>
      </c>
      <c r="X32" s="17">
        <f>F32+O32</f>
        <v>0</v>
      </c>
      <c r="Y32" s="17">
        <f>G32+P32</f>
        <v>0</v>
      </c>
      <c r="Z32" s="17">
        <f>H32+Q32</f>
        <v>0</v>
      </c>
      <c r="AA32" s="17">
        <f>I32+R32</f>
        <v>58698</v>
      </c>
      <c r="AB32" s="17">
        <f t="shared" si="6"/>
        <v>574374</v>
      </c>
      <c r="AC32" s="17">
        <f>K32+T32</f>
        <v>18598</v>
      </c>
      <c r="AD32" s="17">
        <f>L32+U32</f>
        <v>0</v>
      </c>
    </row>
    <row r="33" spans="1:30" ht="13.5">
      <c r="A33" s="114" t="s">
        <v>189</v>
      </c>
      <c r="B33" s="114"/>
      <c r="C33" s="114"/>
      <c r="D33" s="17">
        <f aca="true" t="shared" si="7" ref="D33:AD33">SUM(D7:D32)</f>
        <v>8374022</v>
      </c>
      <c r="E33" s="17">
        <f t="shared" si="7"/>
        <v>1359011</v>
      </c>
      <c r="F33" s="17">
        <f t="shared" si="7"/>
        <v>0</v>
      </c>
      <c r="G33" s="17">
        <f t="shared" si="7"/>
        <v>10625</v>
      </c>
      <c r="H33" s="17">
        <f t="shared" si="7"/>
        <v>0</v>
      </c>
      <c r="I33" s="17">
        <f t="shared" si="7"/>
        <v>910929</v>
      </c>
      <c r="J33" s="17">
        <f t="shared" si="7"/>
        <v>2529805</v>
      </c>
      <c r="K33" s="17">
        <f t="shared" si="7"/>
        <v>437457</v>
      </c>
      <c r="L33" s="17">
        <f t="shared" si="7"/>
        <v>7015011</v>
      </c>
      <c r="M33" s="17">
        <f t="shared" si="7"/>
        <v>1483936</v>
      </c>
      <c r="N33" s="17">
        <f t="shared" si="7"/>
        <v>158536</v>
      </c>
      <c r="O33" s="17">
        <f t="shared" si="7"/>
        <v>0</v>
      </c>
      <c r="P33" s="17">
        <f t="shared" si="7"/>
        <v>0</v>
      </c>
      <c r="Q33" s="17">
        <f t="shared" si="7"/>
        <v>0</v>
      </c>
      <c r="R33" s="17">
        <f t="shared" si="7"/>
        <v>153555</v>
      </c>
      <c r="S33" s="17">
        <f t="shared" si="7"/>
        <v>963624</v>
      </c>
      <c r="T33" s="17">
        <f t="shared" si="7"/>
        <v>4981</v>
      </c>
      <c r="U33" s="17">
        <f t="shared" si="7"/>
        <v>1325400</v>
      </c>
      <c r="V33" s="17">
        <f t="shared" si="7"/>
        <v>9857958</v>
      </c>
      <c r="W33" s="17">
        <f t="shared" si="7"/>
        <v>1517547</v>
      </c>
      <c r="X33" s="17">
        <f t="shared" si="7"/>
        <v>0</v>
      </c>
      <c r="Y33" s="17">
        <f t="shared" si="7"/>
        <v>10625</v>
      </c>
      <c r="Z33" s="17">
        <f t="shared" si="7"/>
        <v>0</v>
      </c>
      <c r="AA33" s="17">
        <f t="shared" si="7"/>
        <v>1064484</v>
      </c>
      <c r="AB33" s="17">
        <f t="shared" si="7"/>
        <v>3493429</v>
      </c>
      <c r="AC33" s="17">
        <f t="shared" si="7"/>
        <v>442438</v>
      </c>
      <c r="AD33" s="17">
        <f t="shared" si="7"/>
        <v>8340411</v>
      </c>
    </row>
  </sheetData>
  <mergeCells count="4">
    <mergeCell ref="A2:A6"/>
    <mergeCell ref="B2:B6"/>
    <mergeCell ref="C2:C6"/>
    <mergeCell ref="A33:C3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33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15</v>
      </c>
    </row>
    <row r="2" spans="1:60" s="68" customFormat="1" ht="22.5" customHeight="1">
      <c r="A2" s="128" t="s">
        <v>126</v>
      </c>
      <c r="B2" s="130" t="s">
        <v>121</v>
      </c>
      <c r="C2" s="115" t="s">
        <v>57</v>
      </c>
      <c r="D2" s="24" t="s">
        <v>58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127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128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59</v>
      </c>
      <c r="E3" s="25"/>
      <c r="F3" s="25"/>
      <c r="G3" s="25"/>
      <c r="H3" s="25"/>
      <c r="I3" s="28"/>
      <c r="J3" s="117" t="s">
        <v>60</v>
      </c>
      <c r="K3" s="27" t="s">
        <v>176</v>
      </c>
      <c r="L3" s="25"/>
      <c r="M3" s="25"/>
      <c r="N3" s="25"/>
      <c r="O3" s="25"/>
      <c r="P3" s="25"/>
      <c r="Q3" s="25"/>
      <c r="R3" s="25"/>
      <c r="S3" s="28"/>
      <c r="T3" s="115" t="s">
        <v>61</v>
      </c>
      <c r="U3" s="115" t="s">
        <v>62</v>
      </c>
      <c r="V3" s="26" t="s">
        <v>177</v>
      </c>
      <c r="W3" s="27" t="s">
        <v>63</v>
      </c>
      <c r="X3" s="25"/>
      <c r="Y3" s="25"/>
      <c r="Z3" s="25"/>
      <c r="AA3" s="25"/>
      <c r="AB3" s="28"/>
      <c r="AC3" s="117" t="s">
        <v>64</v>
      </c>
      <c r="AD3" s="27" t="s">
        <v>176</v>
      </c>
      <c r="AE3" s="25"/>
      <c r="AF3" s="25"/>
      <c r="AG3" s="25"/>
      <c r="AH3" s="25"/>
      <c r="AI3" s="25"/>
      <c r="AJ3" s="25"/>
      <c r="AK3" s="25"/>
      <c r="AL3" s="28"/>
      <c r="AM3" s="115" t="s">
        <v>61</v>
      </c>
      <c r="AN3" s="115" t="s">
        <v>62</v>
      </c>
      <c r="AO3" s="26" t="s">
        <v>177</v>
      </c>
      <c r="AP3" s="27" t="s">
        <v>63</v>
      </c>
      <c r="AQ3" s="25"/>
      <c r="AR3" s="25"/>
      <c r="AS3" s="25"/>
      <c r="AT3" s="25"/>
      <c r="AU3" s="28"/>
      <c r="AV3" s="117" t="s">
        <v>64</v>
      </c>
      <c r="AW3" s="27" t="s">
        <v>176</v>
      </c>
      <c r="AX3" s="25"/>
      <c r="AY3" s="25"/>
      <c r="AZ3" s="25"/>
      <c r="BA3" s="25"/>
      <c r="BB3" s="25"/>
      <c r="BC3" s="25"/>
      <c r="BD3" s="25"/>
      <c r="BE3" s="28"/>
      <c r="BF3" s="115" t="s">
        <v>61</v>
      </c>
      <c r="BG3" s="115" t="s">
        <v>62</v>
      </c>
      <c r="BH3" s="26" t="s">
        <v>177</v>
      </c>
    </row>
    <row r="4" spans="1:60" s="68" customFormat="1" ht="22.5" customHeight="1">
      <c r="A4" s="116"/>
      <c r="B4" s="131"/>
      <c r="C4" s="116"/>
      <c r="D4" s="26" t="s">
        <v>133</v>
      </c>
      <c r="E4" s="29" t="s">
        <v>178</v>
      </c>
      <c r="F4" s="30"/>
      <c r="G4" s="31"/>
      <c r="H4" s="28"/>
      <c r="I4" s="119" t="s">
        <v>65</v>
      </c>
      <c r="J4" s="118"/>
      <c r="K4" s="26" t="s">
        <v>133</v>
      </c>
      <c r="L4" s="115" t="s">
        <v>66</v>
      </c>
      <c r="M4" s="27" t="s">
        <v>179</v>
      </c>
      <c r="N4" s="25"/>
      <c r="O4" s="25"/>
      <c r="P4" s="28"/>
      <c r="Q4" s="115" t="s">
        <v>67</v>
      </c>
      <c r="R4" s="115" t="s">
        <v>68</v>
      </c>
      <c r="S4" s="115" t="s">
        <v>69</v>
      </c>
      <c r="T4" s="116"/>
      <c r="U4" s="116"/>
      <c r="V4" s="33"/>
      <c r="W4" s="26" t="s">
        <v>133</v>
      </c>
      <c r="X4" s="29" t="s">
        <v>178</v>
      </c>
      <c r="Y4" s="30"/>
      <c r="Z4" s="31"/>
      <c r="AA4" s="28"/>
      <c r="AB4" s="119" t="s">
        <v>65</v>
      </c>
      <c r="AC4" s="118"/>
      <c r="AD4" s="26" t="s">
        <v>133</v>
      </c>
      <c r="AE4" s="115" t="s">
        <v>66</v>
      </c>
      <c r="AF4" s="27" t="s">
        <v>179</v>
      </c>
      <c r="AG4" s="25"/>
      <c r="AH4" s="25"/>
      <c r="AI4" s="28"/>
      <c r="AJ4" s="115" t="s">
        <v>67</v>
      </c>
      <c r="AK4" s="115" t="s">
        <v>68</v>
      </c>
      <c r="AL4" s="115" t="s">
        <v>69</v>
      </c>
      <c r="AM4" s="116"/>
      <c r="AN4" s="116"/>
      <c r="AO4" s="33"/>
      <c r="AP4" s="26" t="s">
        <v>133</v>
      </c>
      <c r="AQ4" s="29" t="s">
        <v>178</v>
      </c>
      <c r="AR4" s="30"/>
      <c r="AS4" s="31"/>
      <c r="AT4" s="28"/>
      <c r="AU4" s="119" t="s">
        <v>65</v>
      </c>
      <c r="AV4" s="118"/>
      <c r="AW4" s="26" t="s">
        <v>133</v>
      </c>
      <c r="AX4" s="115" t="s">
        <v>66</v>
      </c>
      <c r="AY4" s="27" t="s">
        <v>179</v>
      </c>
      <c r="AZ4" s="25"/>
      <c r="BA4" s="25"/>
      <c r="BB4" s="28"/>
      <c r="BC4" s="115" t="s">
        <v>67</v>
      </c>
      <c r="BD4" s="115" t="s">
        <v>68</v>
      </c>
      <c r="BE4" s="115" t="s">
        <v>69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133</v>
      </c>
      <c r="F5" s="32" t="s">
        <v>70</v>
      </c>
      <c r="G5" s="32" t="s">
        <v>71</v>
      </c>
      <c r="H5" s="32" t="s">
        <v>72</v>
      </c>
      <c r="I5" s="120"/>
      <c r="J5" s="118"/>
      <c r="K5" s="33"/>
      <c r="L5" s="116"/>
      <c r="M5" s="26" t="s">
        <v>133</v>
      </c>
      <c r="N5" s="23" t="s">
        <v>73</v>
      </c>
      <c r="O5" s="23" t="s">
        <v>223</v>
      </c>
      <c r="P5" s="23" t="s">
        <v>224</v>
      </c>
      <c r="Q5" s="116"/>
      <c r="R5" s="116"/>
      <c r="S5" s="116"/>
      <c r="T5" s="116"/>
      <c r="U5" s="116"/>
      <c r="V5" s="33"/>
      <c r="W5" s="33"/>
      <c r="X5" s="26" t="s">
        <v>133</v>
      </c>
      <c r="Y5" s="32" t="s">
        <v>70</v>
      </c>
      <c r="Z5" s="32" t="s">
        <v>71</v>
      </c>
      <c r="AA5" s="32" t="s">
        <v>72</v>
      </c>
      <c r="AB5" s="120"/>
      <c r="AC5" s="118"/>
      <c r="AD5" s="33"/>
      <c r="AE5" s="116"/>
      <c r="AF5" s="26" t="s">
        <v>133</v>
      </c>
      <c r="AG5" s="23" t="s">
        <v>73</v>
      </c>
      <c r="AH5" s="23" t="s">
        <v>223</v>
      </c>
      <c r="AI5" s="23" t="s">
        <v>224</v>
      </c>
      <c r="AJ5" s="116"/>
      <c r="AK5" s="116"/>
      <c r="AL5" s="116"/>
      <c r="AM5" s="116"/>
      <c r="AN5" s="116"/>
      <c r="AO5" s="33"/>
      <c r="AP5" s="33"/>
      <c r="AQ5" s="26" t="s">
        <v>133</v>
      </c>
      <c r="AR5" s="32" t="s">
        <v>70</v>
      </c>
      <c r="AS5" s="32" t="s">
        <v>71</v>
      </c>
      <c r="AT5" s="32" t="s">
        <v>72</v>
      </c>
      <c r="AU5" s="120"/>
      <c r="AV5" s="118"/>
      <c r="AW5" s="33"/>
      <c r="AX5" s="116"/>
      <c r="AY5" s="26" t="s">
        <v>133</v>
      </c>
      <c r="AZ5" s="23" t="s">
        <v>73</v>
      </c>
      <c r="BA5" s="23" t="s">
        <v>223</v>
      </c>
      <c r="BB5" s="23" t="s">
        <v>224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136</v>
      </c>
      <c r="E6" s="34" t="s">
        <v>137</v>
      </c>
      <c r="F6" s="35" t="s">
        <v>137</v>
      </c>
      <c r="G6" s="35" t="s">
        <v>137</v>
      </c>
      <c r="H6" s="35" t="s">
        <v>137</v>
      </c>
      <c r="I6" s="38" t="s">
        <v>137</v>
      </c>
      <c r="J6" s="38" t="s">
        <v>137</v>
      </c>
      <c r="K6" s="34" t="s">
        <v>137</v>
      </c>
      <c r="L6" s="34" t="s">
        <v>137</v>
      </c>
      <c r="M6" s="34" t="s">
        <v>137</v>
      </c>
      <c r="N6" s="39" t="s">
        <v>137</v>
      </c>
      <c r="O6" s="39" t="s">
        <v>137</v>
      </c>
      <c r="P6" s="39" t="s">
        <v>137</v>
      </c>
      <c r="Q6" s="34" t="s">
        <v>137</v>
      </c>
      <c r="R6" s="34" t="s">
        <v>137</v>
      </c>
      <c r="S6" s="34" t="s">
        <v>137</v>
      </c>
      <c r="T6" s="34" t="s">
        <v>137</v>
      </c>
      <c r="U6" s="34" t="s">
        <v>137</v>
      </c>
      <c r="V6" s="34" t="s">
        <v>137</v>
      </c>
      <c r="W6" s="34" t="s">
        <v>136</v>
      </c>
      <c r="X6" s="34" t="s">
        <v>137</v>
      </c>
      <c r="Y6" s="35" t="s">
        <v>137</v>
      </c>
      <c r="Z6" s="35" t="s">
        <v>137</v>
      </c>
      <c r="AA6" s="35" t="s">
        <v>137</v>
      </c>
      <c r="AB6" s="38" t="s">
        <v>137</v>
      </c>
      <c r="AC6" s="38" t="s">
        <v>137</v>
      </c>
      <c r="AD6" s="34" t="s">
        <v>137</v>
      </c>
      <c r="AE6" s="34" t="s">
        <v>137</v>
      </c>
      <c r="AF6" s="34" t="s">
        <v>137</v>
      </c>
      <c r="AG6" s="39" t="s">
        <v>137</v>
      </c>
      <c r="AH6" s="39" t="s">
        <v>137</v>
      </c>
      <c r="AI6" s="39" t="s">
        <v>137</v>
      </c>
      <c r="AJ6" s="34" t="s">
        <v>137</v>
      </c>
      <c r="AK6" s="34" t="s">
        <v>137</v>
      </c>
      <c r="AL6" s="34" t="s">
        <v>137</v>
      </c>
      <c r="AM6" s="34" t="s">
        <v>137</v>
      </c>
      <c r="AN6" s="34" t="s">
        <v>137</v>
      </c>
      <c r="AO6" s="34" t="s">
        <v>137</v>
      </c>
      <c r="AP6" s="34" t="s">
        <v>136</v>
      </c>
      <c r="AQ6" s="34" t="s">
        <v>137</v>
      </c>
      <c r="AR6" s="35" t="s">
        <v>137</v>
      </c>
      <c r="AS6" s="35" t="s">
        <v>137</v>
      </c>
      <c r="AT6" s="35" t="s">
        <v>137</v>
      </c>
      <c r="AU6" s="38" t="s">
        <v>137</v>
      </c>
      <c r="AV6" s="38" t="s">
        <v>137</v>
      </c>
      <c r="AW6" s="34" t="s">
        <v>137</v>
      </c>
      <c r="AX6" s="34" t="s">
        <v>137</v>
      </c>
      <c r="AY6" s="34" t="s">
        <v>137</v>
      </c>
      <c r="AZ6" s="39" t="s">
        <v>137</v>
      </c>
      <c r="BA6" s="39" t="s">
        <v>137</v>
      </c>
      <c r="BB6" s="39" t="s">
        <v>137</v>
      </c>
      <c r="BC6" s="34" t="s">
        <v>137</v>
      </c>
      <c r="BD6" s="34" t="s">
        <v>137</v>
      </c>
      <c r="BE6" s="34" t="s">
        <v>137</v>
      </c>
      <c r="BF6" s="34" t="s">
        <v>137</v>
      </c>
      <c r="BG6" s="34" t="s">
        <v>137</v>
      </c>
      <c r="BH6" s="34" t="s">
        <v>137</v>
      </c>
    </row>
    <row r="7" spans="1:60" ht="13.5">
      <c r="A7" s="74" t="s">
        <v>147</v>
      </c>
      <c r="B7" s="74" t="s">
        <v>148</v>
      </c>
      <c r="C7" s="101" t="s">
        <v>149</v>
      </c>
      <c r="D7" s="17">
        <f aca="true" t="shared" si="0" ref="D7:D32">E7+I7</f>
        <v>0</v>
      </c>
      <c r="E7" s="17">
        <f aca="true" t="shared" si="1" ref="E7:E32">SUM(F7:H7)</f>
        <v>0</v>
      </c>
      <c r="F7" s="17">
        <f>'廃棄物事業経費（市町村）'!AG7</f>
        <v>0</v>
      </c>
      <c r="G7" s="17">
        <f>'廃棄物事業経費（市町村）'!AH7</f>
        <v>0</v>
      </c>
      <c r="H7" s="17">
        <f>'廃棄物事業経費（市町村）'!AI7</f>
        <v>0</v>
      </c>
      <c r="I7" s="17">
        <f>'廃棄物事業経費（市町村）'!AJ7</f>
        <v>0</v>
      </c>
      <c r="J7" s="17">
        <f>'廃棄物事業経費（市町村）'!AK7</f>
        <v>0</v>
      </c>
      <c r="K7" s="17">
        <f aca="true" t="shared" si="2" ref="K7:K32">L7+M7+Q7+R7+S7</f>
        <v>1394187</v>
      </c>
      <c r="L7" s="17">
        <f>'廃棄物事業経費（市町村）'!AM7</f>
        <v>198607</v>
      </c>
      <c r="M7" s="75">
        <f aca="true" t="shared" si="3" ref="M7:M32">SUM(N7:P7)</f>
        <v>306294</v>
      </c>
      <c r="N7" s="17">
        <f>'廃棄物事業経費（市町村）'!AO7</f>
        <v>0</v>
      </c>
      <c r="O7" s="17">
        <f>'廃棄物事業経費（市町村）'!AP7</f>
        <v>306294</v>
      </c>
      <c r="P7" s="17">
        <f>'廃棄物事業経費（市町村）'!AQ7</f>
        <v>0</v>
      </c>
      <c r="Q7" s="17">
        <f>'廃棄物事業経費（市町村）'!AR7</f>
        <v>0</v>
      </c>
      <c r="R7" s="17">
        <f>'廃棄物事業経費（市町村）'!AS7</f>
        <v>889286</v>
      </c>
      <c r="S7" s="17">
        <f>'廃棄物事業経費（市町村）'!AT7</f>
        <v>0</v>
      </c>
      <c r="T7" s="17">
        <f>'廃棄物事業経費（市町村）'!AU7</f>
        <v>374046</v>
      </c>
      <c r="U7" s="17">
        <f>'廃棄物事業経費（市町村）'!AV7</f>
        <v>657164</v>
      </c>
      <c r="V7" s="17">
        <f aca="true" t="shared" si="4" ref="V7:V32">D7+K7+U7</f>
        <v>2051351</v>
      </c>
      <c r="W7" s="17">
        <f aca="true" t="shared" si="5" ref="W7:W32">X7+AB7</f>
        <v>0</v>
      </c>
      <c r="X7" s="17">
        <f aca="true" t="shared" si="6" ref="X7:X32"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32">AE7+AF7+AJ7+AK7+AL7</f>
        <v>287937</v>
      </c>
      <c r="AE7" s="17">
        <f>'廃棄物事業経費（市町村）'!BF7</f>
        <v>4275</v>
      </c>
      <c r="AF7" s="75">
        <f aca="true" t="shared" si="8" ref="AF7:AF32">SUM(AG7:AI7)</f>
        <v>0</v>
      </c>
      <c r="AG7" s="17">
        <f>'廃棄物事業経費（市町村）'!BH7</f>
        <v>0</v>
      </c>
      <c r="AH7" s="17">
        <f>'廃棄物事業経費（市町村）'!BI7</f>
        <v>0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89856</v>
      </c>
      <c r="AL7" s="17">
        <f>'廃棄物事業経費（市町村）'!BM7</f>
        <v>193806</v>
      </c>
      <c r="AM7" s="17">
        <f>'廃棄物事業経費（市町村）'!BN7</f>
        <v>314374</v>
      </c>
      <c r="AN7" s="17">
        <f>'廃棄物事業経費（市町村）'!BO7</f>
        <v>2982</v>
      </c>
      <c r="AO7" s="17">
        <f aca="true" t="shared" si="9" ref="AO7:AO32">W7+AD7+AN7</f>
        <v>290919</v>
      </c>
      <c r="AP7" s="17">
        <f aca="true" t="shared" si="10" ref="AP7:AS26">D7+W7</f>
        <v>0</v>
      </c>
      <c r="AQ7" s="17">
        <f t="shared" si="10"/>
        <v>0</v>
      </c>
      <c r="AR7" s="17">
        <f t="shared" si="10"/>
        <v>0</v>
      </c>
      <c r="AS7" s="17">
        <f t="shared" si="10"/>
        <v>0</v>
      </c>
      <c r="AT7" s="17">
        <f aca="true" t="shared" si="11" ref="AT7:AT32">H7+AA7</f>
        <v>0</v>
      </c>
      <c r="AU7" s="17">
        <f aca="true" t="shared" si="12" ref="AU7:AV32">I7+AB7</f>
        <v>0</v>
      </c>
      <c r="AV7" s="17">
        <f t="shared" si="12"/>
        <v>0</v>
      </c>
      <c r="AW7" s="17">
        <f aca="true" t="shared" si="13" ref="AW7:AW32">K7+AD7</f>
        <v>1682124</v>
      </c>
      <c r="AX7" s="17">
        <f aca="true" t="shared" si="14" ref="AX7:AX32">L7+AE7</f>
        <v>202882</v>
      </c>
      <c r="AY7" s="17">
        <f aca="true" t="shared" si="15" ref="AY7:AY26">M7+AF7</f>
        <v>306294</v>
      </c>
      <c r="AZ7" s="17">
        <f aca="true" t="shared" si="16" ref="AZ7:AZ26">N7+AG7</f>
        <v>0</v>
      </c>
      <c r="BA7" s="17">
        <f aca="true" t="shared" si="17" ref="BA7:BA26">O7+AH7</f>
        <v>306294</v>
      </c>
      <c r="BB7" s="17">
        <f aca="true" t="shared" si="18" ref="BB7:BB26">P7+AI7</f>
        <v>0</v>
      </c>
      <c r="BC7" s="17">
        <f aca="true" t="shared" si="19" ref="BC7:BC26">Q7+AJ7</f>
        <v>0</v>
      </c>
      <c r="BD7" s="17">
        <f aca="true" t="shared" si="20" ref="BD7:BD26">R7+AK7</f>
        <v>979142</v>
      </c>
      <c r="BE7" s="17">
        <f aca="true" t="shared" si="21" ref="BE7:BF26">S7+AL7</f>
        <v>193806</v>
      </c>
      <c r="BF7" s="17">
        <f t="shared" si="21"/>
        <v>688420</v>
      </c>
      <c r="BG7" s="17">
        <f aca="true" t="shared" si="22" ref="BG7:BG26">U7+AN7</f>
        <v>660146</v>
      </c>
      <c r="BH7" s="17">
        <f aca="true" t="shared" si="23" ref="BH7:BH16">V7+AO7</f>
        <v>2342270</v>
      </c>
    </row>
    <row r="8" spans="1:60" ht="13.5">
      <c r="A8" s="74" t="s">
        <v>147</v>
      </c>
      <c r="B8" s="74" t="s">
        <v>150</v>
      </c>
      <c r="C8" s="101" t="s">
        <v>151</v>
      </c>
      <c r="D8" s="17">
        <f t="shared" si="0"/>
        <v>0</v>
      </c>
      <c r="E8" s="17">
        <f t="shared" si="1"/>
        <v>0</v>
      </c>
      <c r="F8" s="17">
        <f>'廃棄物事業経費（市町村）'!AG8</f>
        <v>0</v>
      </c>
      <c r="G8" s="17">
        <f>'廃棄物事業経費（市町村）'!AH8</f>
        <v>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2305</v>
      </c>
      <c r="K8" s="17">
        <f t="shared" si="2"/>
        <v>1730212</v>
      </c>
      <c r="L8" s="17">
        <f>'廃棄物事業経費（市町村）'!AM8</f>
        <v>333594</v>
      </c>
      <c r="M8" s="75">
        <f t="shared" si="3"/>
        <v>248133</v>
      </c>
      <c r="N8" s="17">
        <f>'廃棄物事業経費（市町村）'!AO8</f>
        <v>11343</v>
      </c>
      <c r="O8" s="17">
        <f>'廃棄物事業経費（市町村）'!AP8</f>
        <v>236790</v>
      </c>
      <c r="P8" s="17">
        <f>'廃棄物事業経費（市町村）'!AQ8</f>
        <v>0</v>
      </c>
      <c r="Q8" s="17">
        <f>'廃棄物事業経費（市町村）'!AR8</f>
        <v>1207</v>
      </c>
      <c r="R8" s="17">
        <f>'廃棄物事業経費（市町村）'!AS8</f>
        <v>1144554</v>
      </c>
      <c r="S8" s="17">
        <f>'廃棄物事業経費（市町村）'!AT8</f>
        <v>2724</v>
      </c>
      <c r="T8" s="17">
        <f>'廃棄物事業経費（市町村）'!AU8</f>
        <v>765016</v>
      </c>
      <c r="U8" s="17">
        <f>'廃棄物事業経費（市町村）'!AV8</f>
        <v>10482</v>
      </c>
      <c r="V8" s="17">
        <f t="shared" si="4"/>
        <v>1740694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1713</v>
      </c>
      <c r="AE8" s="17">
        <f>'廃棄物事業経費（市町村）'!BF8</f>
        <v>1504</v>
      </c>
      <c r="AF8" s="75">
        <f t="shared" si="8"/>
        <v>209</v>
      </c>
      <c r="AG8" s="17">
        <f>'廃棄物事業経費（市町村）'!BH8</f>
        <v>209</v>
      </c>
      <c r="AH8" s="17">
        <f>'廃棄物事業経費（市町村）'!BI8</f>
        <v>0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0</v>
      </c>
      <c r="AL8" s="17">
        <f>'廃棄物事業経費（市町村）'!BM8</f>
        <v>0</v>
      </c>
      <c r="AM8" s="17">
        <f>'廃棄物事業経費（市町村）'!BN8</f>
        <v>240518</v>
      </c>
      <c r="AN8" s="17">
        <f>'廃棄物事業経費（市町村）'!BO8</f>
        <v>0</v>
      </c>
      <c r="AO8" s="17">
        <f t="shared" si="9"/>
        <v>1713</v>
      </c>
      <c r="AP8" s="17">
        <f t="shared" si="10"/>
        <v>0</v>
      </c>
      <c r="AQ8" s="17">
        <f t="shared" si="10"/>
        <v>0</v>
      </c>
      <c r="AR8" s="17">
        <f t="shared" si="10"/>
        <v>0</v>
      </c>
      <c r="AS8" s="17">
        <f t="shared" si="10"/>
        <v>0</v>
      </c>
      <c r="AT8" s="17">
        <f t="shared" si="11"/>
        <v>0</v>
      </c>
      <c r="AU8" s="17">
        <f t="shared" si="12"/>
        <v>0</v>
      </c>
      <c r="AV8" s="17">
        <f t="shared" si="12"/>
        <v>2305</v>
      </c>
      <c r="AW8" s="17">
        <f t="shared" si="13"/>
        <v>1731925</v>
      </c>
      <c r="AX8" s="17">
        <f t="shared" si="14"/>
        <v>335098</v>
      </c>
      <c r="AY8" s="17">
        <f t="shared" si="15"/>
        <v>248342</v>
      </c>
      <c r="AZ8" s="17">
        <f t="shared" si="16"/>
        <v>11552</v>
      </c>
      <c r="BA8" s="17">
        <f t="shared" si="17"/>
        <v>236790</v>
      </c>
      <c r="BB8" s="17">
        <f t="shared" si="18"/>
        <v>0</v>
      </c>
      <c r="BC8" s="17">
        <f t="shared" si="19"/>
        <v>1207</v>
      </c>
      <c r="BD8" s="17">
        <f t="shared" si="20"/>
        <v>1144554</v>
      </c>
      <c r="BE8" s="17">
        <f t="shared" si="21"/>
        <v>2724</v>
      </c>
      <c r="BF8" s="17">
        <f t="shared" si="21"/>
        <v>1005534</v>
      </c>
      <c r="BG8" s="17">
        <f t="shared" si="22"/>
        <v>10482</v>
      </c>
      <c r="BH8" s="17">
        <f t="shared" si="23"/>
        <v>1742407</v>
      </c>
    </row>
    <row r="9" spans="1:60" ht="13.5">
      <c r="A9" s="74" t="s">
        <v>147</v>
      </c>
      <c r="B9" s="74" t="s">
        <v>152</v>
      </c>
      <c r="C9" s="101" t="s">
        <v>153</v>
      </c>
      <c r="D9" s="17">
        <f t="shared" si="0"/>
        <v>0</v>
      </c>
      <c r="E9" s="17">
        <f t="shared" si="1"/>
        <v>0</v>
      </c>
      <c r="F9" s="17">
        <f>'廃棄物事業経費（市町村）'!AG9</f>
        <v>0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0</v>
      </c>
      <c r="K9" s="17">
        <f t="shared" si="2"/>
        <v>221314</v>
      </c>
      <c r="L9" s="17">
        <f>'廃棄物事業経費（市町村）'!AM9</f>
        <v>30734</v>
      </c>
      <c r="M9" s="75">
        <f t="shared" si="3"/>
        <v>0</v>
      </c>
      <c r="N9" s="17">
        <f>'廃棄物事業経費（市町村）'!AO9</f>
        <v>0</v>
      </c>
      <c r="O9" s="17">
        <f>'廃棄物事業経費（市町村）'!AP9</f>
        <v>0</v>
      </c>
      <c r="P9" s="17">
        <f>'廃棄物事業経費（市町村）'!AQ9</f>
        <v>0</v>
      </c>
      <c r="Q9" s="17">
        <f>'廃棄物事業経費（市町村）'!AR9</f>
        <v>0</v>
      </c>
      <c r="R9" s="17">
        <f>'廃棄物事業経費（市町村）'!AS9</f>
        <v>190580</v>
      </c>
      <c r="S9" s="17">
        <f>'廃棄物事業経費（市町村）'!AT9</f>
        <v>0</v>
      </c>
      <c r="T9" s="17">
        <f>'廃棄物事業経費（市町村）'!AU9</f>
        <v>241782</v>
      </c>
      <c r="U9" s="17">
        <f>'廃棄物事業経費（市町村）'!AV9</f>
        <v>22398</v>
      </c>
      <c r="V9" s="17">
        <f t="shared" si="4"/>
        <v>243712</v>
      </c>
      <c r="W9" s="17">
        <f t="shared" si="5"/>
        <v>0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57541</v>
      </c>
      <c r="AE9" s="17">
        <f>'廃棄物事業経費（市町村）'!BF9</f>
        <v>6920</v>
      </c>
      <c r="AF9" s="75">
        <f t="shared" si="8"/>
        <v>0</v>
      </c>
      <c r="AG9" s="17">
        <f>'廃棄物事業経費（市町村）'!BH9</f>
        <v>0</v>
      </c>
      <c r="AH9" s="17">
        <f>'廃棄物事業経費（市町村）'!BI9</f>
        <v>0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50621</v>
      </c>
      <c r="AL9" s="17">
        <f>'廃棄物事業経費（市町村）'!BM9</f>
        <v>0</v>
      </c>
      <c r="AM9" s="17">
        <f>'廃棄物事業経費（市町村）'!BN9</f>
        <v>34163</v>
      </c>
      <c r="AN9" s="17">
        <f>'廃棄物事業経費（市町村）'!BO9</f>
        <v>1559</v>
      </c>
      <c r="AO9" s="17">
        <f t="shared" si="9"/>
        <v>59100</v>
      </c>
      <c r="AP9" s="17">
        <f t="shared" si="10"/>
        <v>0</v>
      </c>
      <c r="AQ9" s="17">
        <f t="shared" si="10"/>
        <v>0</v>
      </c>
      <c r="AR9" s="17">
        <f t="shared" si="10"/>
        <v>0</v>
      </c>
      <c r="AS9" s="17">
        <f t="shared" si="10"/>
        <v>0</v>
      </c>
      <c r="AT9" s="17">
        <f t="shared" si="11"/>
        <v>0</v>
      </c>
      <c r="AU9" s="17">
        <f t="shared" si="12"/>
        <v>0</v>
      </c>
      <c r="AV9" s="17">
        <f t="shared" si="12"/>
        <v>0</v>
      </c>
      <c r="AW9" s="17">
        <f t="shared" si="13"/>
        <v>278855</v>
      </c>
      <c r="AX9" s="17">
        <f t="shared" si="14"/>
        <v>37654</v>
      </c>
      <c r="AY9" s="17">
        <f t="shared" si="15"/>
        <v>0</v>
      </c>
      <c r="AZ9" s="17">
        <f t="shared" si="16"/>
        <v>0</v>
      </c>
      <c r="BA9" s="17">
        <f t="shared" si="17"/>
        <v>0</v>
      </c>
      <c r="BB9" s="17">
        <f t="shared" si="18"/>
        <v>0</v>
      </c>
      <c r="BC9" s="17">
        <f t="shared" si="19"/>
        <v>0</v>
      </c>
      <c r="BD9" s="17">
        <f t="shared" si="20"/>
        <v>241201</v>
      </c>
      <c r="BE9" s="17">
        <f t="shared" si="21"/>
        <v>0</v>
      </c>
      <c r="BF9" s="17">
        <f t="shared" si="21"/>
        <v>275945</v>
      </c>
      <c r="BG9" s="17">
        <f t="shared" si="22"/>
        <v>23957</v>
      </c>
      <c r="BH9" s="17">
        <f t="shared" si="23"/>
        <v>302812</v>
      </c>
    </row>
    <row r="10" spans="1:60" ht="13.5">
      <c r="A10" s="74" t="s">
        <v>147</v>
      </c>
      <c r="B10" s="74" t="s">
        <v>154</v>
      </c>
      <c r="C10" s="101" t="s">
        <v>155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3154</v>
      </c>
      <c r="K10" s="17">
        <f t="shared" si="2"/>
        <v>471578</v>
      </c>
      <c r="L10" s="17">
        <f>'廃棄物事業経費（市町村）'!AM10</f>
        <v>200811</v>
      </c>
      <c r="M10" s="75">
        <f t="shared" si="3"/>
        <v>132260</v>
      </c>
      <c r="N10" s="17">
        <f>'廃棄物事業経費（市町村）'!AO10</f>
        <v>21748</v>
      </c>
      <c r="O10" s="17">
        <f>'廃棄物事業経費（市町村）'!AP10</f>
        <v>110512</v>
      </c>
      <c r="P10" s="17">
        <f>'廃棄物事業経費（市町村）'!AQ10</f>
        <v>0</v>
      </c>
      <c r="Q10" s="17">
        <f>'廃棄物事業経費（市町村）'!AR10</f>
        <v>3623</v>
      </c>
      <c r="R10" s="17">
        <f>'廃棄物事業経費（市町村）'!AS10</f>
        <v>134884</v>
      </c>
      <c r="S10" s="17">
        <f>'廃棄物事業経費（市町村）'!AT10</f>
        <v>0</v>
      </c>
      <c r="T10" s="17">
        <f>'廃棄物事業経費（市町村）'!AU10</f>
        <v>149718</v>
      </c>
      <c r="U10" s="17">
        <f>'廃棄物事業経費（市町村）'!AV10</f>
        <v>0</v>
      </c>
      <c r="V10" s="17">
        <f t="shared" si="4"/>
        <v>471578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96465</v>
      </c>
      <c r="AE10" s="17">
        <f>'廃棄物事業経費（市町村）'!BF10</f>
        <v>40187</v>
      </c>
      <c r="AF10" s="75">
        <f t="shared" si="8"/>
        <v>52599</v>
      </c>
      <c r="AG10" s="17">
        <f>'廃棄物事業経費（市町村）'!BH10</f>
        <v>0</v>
      </c>
      <c r="AH10" s="17">
        <f>'廃棄物事業経費（市町村）'!BI10</f>
        <v>52599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3679</v>
      </c>
      <c r="AL10" s="17">
        <f>'廃棄物事業経費（市町村）'!BM10</f>
        <v>0</v>
      </c>
      <c r="AM10" s="17">
        <f>'廃棄物事業経費（市町村）'!BN10</f>
        <v>0</v>
      </c>
      <c r="AN10" s="17">
        <f>'廃棄物事業経費（市町村）'!BO10</f>
        <v>4110</v>
      </c>
      <c r="AO10" s="17">
        <f t="shared" si="9"/>
        <v>100575</v>
      </c>
      <c r="AP10" s="17">
        <f t="shared" si="10"/>
        <v>0</v>
      </c>
      <c r="AQ10" s="17">
        <f t="shared" si="10"/>
        <v>0</v>
      </c>
      <c r="AR10" s="17">
        <f t="shared" si="10"/>
        <v>0</v>
      </c>
      <c r="AS10" s="17">
        <f t="shared" si="10"/>
        <v>0</v>
      </c>
      <c r="AT10" s="17">
        <f t="shared" si="11"/>
        <v>0</v>
      </c>
      <c r="AU10" s="17">
        <f t="shared" si="12"/>
        <v>0</v>
      </c>
      <c r="AV10" s="17">
        <f t="shared" si="12"/>
        <v>3154</v>
      </c>
      <c r="AW10" s="17">
        <f t="shared" si="13"/>
        <v>568043</v>
      </c>
      <c r="AX10" s="17">
        <f t="shared" si="14"/>
        <v>240998</v>
      </c>
      <c r="AY10" s="17">
        <f t="shared" si="15"/>
        <v>184859</v>
      </c>
      <c r="AZ10" s="17">
        <f t="shared" si="16"/>
        <v>21748</v>
      </c>
      <c r="BA10" s="17">
        <f t="shared" si="17"/>
        <v>163111</v>
      </c>
      <c r="BB10" s="17">
        <f t="shared" si="18"/>
        <v>0</v>
      </c>
      <c r="BC10" s="17">
        <f t="shared" si="19"/>
        <v>3623</v>
      </c>
      <c r="BD10" s="17">
        <f t="shared" si="20"/>
        <v>138563</v>
      </c>
      <c r="BE10" s="17">
        <f t="shared" si="21"/>
        <v>0</v>
      </c>
      <c r="BF10" s="17">
        <f t="shared" si="21"/>
        <v>149718</v>
      </c>
      <c r="BG10" s="17">
        <f t="shared" si="22"/>
        <v>4110</v>
      </c>
      <c r="BH10" s="17">
        <f t="shared" si="23"/>
        <v>572153</v>
      </c>
    </row>
    <row r="11" spans="1:60" ht="13.5">
      <c r="A11" s="74" t="s">
        <v>147</v>
      </c>
      <c r="B11" s="74" t="s">
        <v>156</v>
      </c>
      <c r="C11" s="101" t="s">
        <v>157</v>
      </c>
      <c r="D11" s="17">
        <f t="shared" si="0"/>
        <v>0</v>
      </c>
      <c r="E11" s="17">
        <f t="shared" si="1"/>
        <v>0</v>
      </c>
      <c r="F11" s="17">
        <f>'廃棄物事業経費（市町村）'!AG11</f>
        <v>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0</v>
      </c>
      <c r="K11" s="17">
        <f t="shared" si="2"/>
        <v>100264</v>
      </c>
      <c r="L11" s="17">
        <f>'廃棄物事業経費（市町村）'!AM11</f>
        <v>14171</v>
      </c>
      <c r="M11" s="75">
        <f t="shared" si="3"/>
        <v>826</v>
      </c>
      <c r="N11" s="17">
        <f>'廃棄物事業経費（市町村）'!AO11</f>
        <v>0</v>
      </c>
      <c r="O11" s="17">
        <f>'廃棄物事業経費（市町村）'!AP11</f>
        <v>800</v>
      </c>
      <c r="P11" s="17">
        <f>'廃棄物事業経費（市町村）'!AQ11</f>
        <v>26</v>
      </c>
      <c r="Q11" s="17">
        <f>'廃棄物事業経費（市町村）'!AR11</f>
        <v>0</v>
      </c>
      <c r="R11" s="17">
        <f>'廃棄物事業経費（市町村）'!AS11</f>
        <v>85267</v>
      </c>
      <c r="S11" s="17">
        <f>'廃棄物事業経費（市町村）'!AT11</f>
        <v>0</v>
      </c>
      <c r="T11" s="17">
        <f>'廃棄物事業経費（市町村）'!AU11</f>
        <v>19360</v>
      </c>
      <c r="U11" s="17">
        <f>'廃棄物事業経費（市町村）'!AV11</f>
        <v>5356</v>
      </c>
      <c r="V11" s="17">
        <f t="shared" si="4"/>
        <v>105620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13</v>
      </c>
      <c r="AE11" s="17">
        <f>'廃棄物事業経費（市町村）'!BF11</f>
        <v>0</v>
      </c>
      <c r="AF11" s="75">
        <f t="shared" si="8"/>
        <v>13</v>
      </c>
      <c r="AG11" s="17">
        <f>'廃棄物事業経費（市町村）'!BH11</f>
        <v>0</v>
      </c>
      <c r="AH11" s="17">
        <f>'廃棄物事業経費（市町村）'!BI11</f>
        <v>13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0</v>
      </c>
      <c r="AL11" s="17">
        <f>'廃棄物事業経費（市町村）'!BM11</f>
        <v>0</v>
      </c>
      <c r="AM11" s="17">
        <f>'廃棄物事業経費（市町村）'!BN11</f>
        <v>46925</v>
      </c>
      <c r="AN11" s="17">
        <f>'廃棄物事業経費（市町村）'!BO11</f>
        <v>0</v>
      </c>
      <c r="AO11" s="17">
        <f t="shared" si="9"/>
        <v>13</v>
      </c>
      <c r="AP11" s="17">
        <f t="shared" si="10"/>
        <v>0</v>
      </c>
      <c r="AQ11" s="17">
        <f t="shared" si="10"/>
        <v>0</v>
      </c>
      <c r="AR11" s="17">
        <f t="shared" si="10"/>
        <v>0</v>
      </c>
      <c r="AS11" s="17">
        <f t="shared" si="10"/>
        <v>0</v>
      </c>
      <c r="AT11" s="17">
        <f t="shared" si="11"/>
        <v>0</v>
      </c>
      <c r="AU11" s="17">
        <f t="shared" si="12"/>
        <v>0</v>
      </c>
      <c r="AV11" s="17">
        <f t="shared" si="12"/>
        <v>0</v>
      </c>
      <c r="AW11" s="17">
        <f t="shared" si="13"/>
        <v>100277</v>
      </c>
      <c r="AX11" s="17">
        <f t="shared" si="14"/>
        <v>14171</v>
      </c>
      <c r="AY11" s="17">
        <f t="shared" si="15"/>
        <v>839</v>
      </c>
      <c r="AZ11" s="17">
        <f t="shared" si="16"/>
        <v>0</v>
      </c>
      <c r="BA11" s="17">
        <f t="shared" si="17"/>
        <v>813</v>
      </c>
      <c r="BB11" s="17">
        <f t="shared" si="18"/>
        <v>26</v>
      </c>
      <c r="BC11" s="17">
        <f t="shared" si="19"/>
        <v>0</v>
      </c>
      <c r="BD11" s="17">
        <f t="shared" si="20"/>
        <v>85267</v>
      </c>
      <c r="BE11" s="17">
        <f t="shared" si="21"/>
        <v>0</v>
      </c>
      <c r="BF11" s="17">
        <f t="shared" si="21"/>
        <v>66285</v>
      </c>
      <c r="BG11" s="17">
        <f t="shared" si="22"/>
        <v>5356</v>
      </c>
      <c r="BH11" s="17">
        <f t="shared" si="23"/>
        <v>105633</v>
      </c>
    </row>
    <row r="12" spans="1:60" ht="13.5">
      <c r="A12" s="74" t="s">
        <v>147</v>
      </c>
      <c r="B12" s="74" t="s">
        <v>158</v>
      </c>
      <c r="C12" s="101" t="s">
        <v>159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48587</v>
      </c>
      <c r="L12" s="17">
        <f>'廃棄物事業経費（市町村）'!AM12</f>
        <v>4689</v>
      </c>
      <c r="M12" s="75">
        <f t="shared" si="3"/>
        <v>0</v>
      </c>
      <c r="N12" s="17">
        <f>'廃棄物事業経費（市町村）'!AO12</f>
        <v>0</v>
      </c>
      <c r="O12" s="17">
        <f>'廃棄物事業経費（市町村）'!AP12</f>
        <v>0</v>
      </c>
      <c r="P12" s="17">
        <f>'廃棄物事業経費（市町村）'!AQ12</f>
        <v>0</v>
      </c>
      <c r="Q12" s="17">
        <f>'廃棄物事業経費（市町村）'!AR12</f>
        <v>0</v>
      </c>
      <c r="R12" s="17">
        <f>'廃棄物事業経費（市町村）'!AS12</f>
        <v>43898</v>
      </c>
      <c r="S12" s="17">
        <f>'廃棄物事業経費（市町村）'!AT12</f>
        <v>0</v>
      </c>
      <c r="T12" s="17">
        <f>'廃棄物事業経費（市町村）'!AU12</f>
        <v>14725</v>
      </c>
      <c r="U12" s="17">
        <f>'廃棄物事業経費（市町村）'!AV12</f>
        <v>0</v>
      </c>
      <c r="V12" s="17">
        <f t="shared" si="4"/>
        <v>48587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521</v>
      </c>
      <c r="AE12" s="17">
        <f>'廃棄物事業経費（市町村）'!BF12</f>
        <v>521</v>
      </c>
      <c r="AF12" s="75">
        <f t="shared" si="8"/>
        <v>0</v>
      </c>
      <c r="AG12" s="17">
        <f>'廃棄物事業経費（市町村）'!BH12</f>
        <v>0</v>
      </c>
      <c r="AH12" s="17">
        <f>'廃棄物事業経費（市町村）'!BI12</f>
        <v>0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0</v>
      </c>
      <c r="AL12" s="17">
        <f>'廃棄物事業経費（市町村）'!BM12</f>
        <v>0</v>
      </c>
      <c r="AM12" s="17">
        <f>'廃棄物事業経費（市町村）'!BN12</f>
        <v>8062</v>
      </c>
      <c r="AN12" s="17">
        <f>'廃棄物事業経費（市町村）'!BO12</f>
        <v>0</v>
      </c>
      <c r="AO12" s="17">
        <f t="shared" si="9"/>
        <v>521</v>
      </c>
      <c r="AP12" s="17">
        <f t="shared" si="10"/>
        <v>0</v>
      </c>
      <c r="AQ12" s="17">
        <f t="shared" si="10"/>
        <v>0</v>
      </c>
      <c r="AR12" s="17">
        <f t="shared" si="10"/>
        <v>0</v>
      </c>
      <c r="AS12" s="17">
        <f t="shared" si="10"/>
        <v>0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49108</v>
      </c>
      <c r="AX12" s="17">
        <f t="shared" si="14"/>
        <v>5210</v>
      </c>
      <c r="AY12" s="17">
        <f t="shared" si="15"/>
        <v>0</v>
      </c>
      <c r="AZ12" s="17">
        <f t="shared" si="16"/>
        <v>0</v>
      </c>
      <c r="BA12" s="17">
        <f t="shared" si="17"/>
        <v>0</v>
      </c>
      <c r="BB12" s="17">
        <f t="shared" si="18"/>
        <v>0</v>
      </c>
      <c r="BC12" s="17">
        <f t="shared" si="19"/>
        <v>0</v>
      </c>
      <c r="BD12" s="17">
        <f t="shared" si="20"/>
        <v>43898</v>
      </c>
      <c r="BE12" s="17">
        <f t="shared" si="21"/>
        <v>0</v>
      </c>
      <c r="BF12" s="17">
        <f t="shared" si="21"/>
        <v>22787</v>
      </c>
      <c r="BG12" s="17">
        <f t="shared" si="22"/>
        <v>0</v>
      </c>
      <c r="BH12" s="17">
        <f t="shared" si="23"/>
        <v>49108</v>
      </c>
    </row>
    <row r="13" spans="1:60" ht="13.5">
      <c r="A13" s="74" t="s">
        <v>147</v>
      </c>
      <c r="B13" s="74" t="s">
        <v>160</v>
      </c>
      <c r="C13" s="101" t="s">
        <v>161</v>
      </c>
      <c r="D13" s="17">
        <f t="shared" si="0"/>
        <v>0</v>
      </c>
      <c r="E13" s="17">
        <f t="shared" si="1"/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0</v>
      </c>
      <c r="K13" s="17">
        <f t="shared" si="2"/>
        <v>74636</v>
      </c>
      <c r="L13" s="17">
        <f>'廃棄物事業経費（市町村）'!AM13</f>
        <v>1564</v>
      </c>
      <c r="M13" s="75">
        <f t="shared" si="3"/>
        <v>0</v>
      </c>
      <c r="N13" s="17">
        <f>'廃棄物事業経費（市町村）'!AO13</f>
        <v>0</v>
      </c>
      <c r="O13" s="17">
        <f>'廃棄物事業経費（市町村）'!AP13</f>
        <v>0</v>
      </c>
      <c r="P13" s="17">
        <f>'廃棄物事業経費（市町村）'!AQ13</f>
        <v>0</v>
      </c>
      <c r="Q13" s="17">
        <f>'廃棄物事業経費（市町村）'!AR13</f>
        <v>0</v>
      </c>
      <c r="R13" s="17">
        <f>'廃棄物事業経費（市町村）'!AS13</f>
        <v>73072</v>
      </c>
      <c r="S13" s="17">
        <f>'廃棄物事業経費（市町村）'!AT13</f>
        <v>0</v>
      </c>
      <c r="T13" s="17">
        <f>'廃棄物事業経費（市町村）'!AU13</f>
        <v>28468</v>
      </c>
      <c r="U13" s="17">
        <f>'廃棄物事業経費（市町村）'!AV13</f>
        <v>46856</v>
      </c>
      <c r="V13" s="17">
        <f t="shared" si="4"/>
        <v>121492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522</v>
      </c>
      <c r="AE13" s="17">
        <f>'廃棄物事業経費（市町村）'!BF13</f>
        <v>522</v>
      </c>
      <c r="AF13" s="75">
        <f t="shared" si="8"/>
        <v>0</v>
      </c>
      <c r="AG13" s="17">
        <f>'廃棄物事業経費（市町村）'!BH13</f>
        <v>0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0</v>
      </c>
      <c r="AL13" s="17">
        <f>'廃棄物事業経費（市町村）'!BM13</f>
        <v>0</v>
      </c>
      <c r="AM13" s="17">
        <f>'廃棄物事業経費（市町村）'!BN13</f>
        <v>30982</v>
      </c>
      <c r="AN13" s="17">
        <f>'廃棄物事業経費（市町村）'!BO13</f>
        <v>12164</v>
      </c>
      <c r="AO13" s="17">
        <f t="shared" si="9"/>
        <v>12686</v>
      </c>
      <c r="AP13" s="17">
        <f t="shared" si="10"/>
        <v>0</v>
      </c>
      <c r="AQ13" s="17">
        <f t="shared" si="10"/>
        <v>0</v>
      </c>
      <c r="AR13" s="17">
        <f t="shared" si="10"/>
        <v>0</v>
      </c>
      <c r="AS13" s="17">
        <f t="shared" si="10"/>
        <v>0</v>
      </c>
      <c r="AT13" s="17">
        <f t="shared" si="11"/>
        <v>0</v>
      </c>
      <c r="AU13" s="17">
        <f t="shared" si="12"/>
        <v>0</v>
      </c>
      <c r="AV13" s="17">
        <f t="shared" si="12"/>
        <v>0</v>
      </c>
      <c r="AW13" s="17">
        <f t="shared" si="13"/>
        <v>75158</v>
      </c>
      <c r="AX13" s="17">
        <f t="shared" si="14"/>
        <v>2086</v>
      </c>
      <c r="AY13" s="17">
        <f t="shared" si="15"/>
        <v>0</v>
      </c>
      <c r="AZ13" s="17">
        <f t="shared" si="16"/>
        <v>0</v>
      </c>
      <c r="BA13" s="17">
        <f t="shared" si="17"/>
        <v>0</v>
      </c>
      <c r="BB13" s="17">
        <f t="shared" si="18"/>
        <v>0</v>
      </c>
      <c r="BC13" s="17">
        <f t="shared" si="19"/>
        <v>0</v>
      </c>
      <c r="BD13" s="17">
        <f t="shared" si="20"/>
        <v>73072</v>
      </c>
      <c r="BE13" s="17">
        <f t="shared" si="21"/>
        <v>0</v>
      </c>
      <c r="BF13" s="17">
        <f t="shared" si="21"/>
        <v>59450</v>
      </c>
      <c r="BG13" s="17">
        <f t="shared" si="22"/>
        <v>59020</v>
      </c>
      <c r="BH13" s="17">
        <f t="shared" si="23"/>
        <v>134178</v>
      </c>
    </row>
    <row r="14" spans="1:60" ht="13.5">
      <c r="A14" s="74" t="s">
        <v>147</v>
      </c>
      <c r="B14" s="74" t="s">
        <v>1</v>
      </c>
      <c r="C14" s="101" t="s">
        <v>2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"/>
        <v>160040</v>
      </c>
      <c r="L14" s="17">
        <f>'廃棄物事業経費（市町村）'!AM14</f>
        <v>2500</v>
      </c>
      <c r="M14" s="75">
        <f t="shared" si="3"/>
        <v>0</v>
      </c>
      <c r="N14" s="17">
        <f>'廃棄物事業経費（市町村）'!AO14</f>
        <v>0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0</v>
      </c>
      <c r="S14" s="17">
        <f>'廃棄物事業経費（市町村）'!AT14</f>
        <v>157540</v>
      </c>
      <c r="T14" s="17">
        <f>'廃棄物事業経費（市町村）'!AU14</f>
        <v>59742</v>
      </c>
      <c r="U14" s="17">
        <f>'廃棄物事業経費（市町村）'!AV14</f>
        <v>0</v>
      </c>
      <c r="V14" s="17">
        <f t="shared" si="4"/>
        <v>160040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6065</v>
      </c>
      <c r="AE14" s="17">
        <f>'廃棄物事業経費（市町村）'!BF14</f>
        <v>2500</v>
      </c>
      <c r="AF14" s="75">
        <f t="shared" si="8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3565</v>
      </c>
      <c r="AM14" s="17">
        <f>'廃棄物事業経費（市町村）'!BN14</f>
        <v>43166</v>
      </c>
      <c r="AN14" s="17">
        <f>'廃棄物事業経費（市町村）'!BO14</f>
        <v>0</v>
      </c>
      <c r="AO14" s="17">
        <f t="shared" si="9"/>
        <v>6065</v>
      </c>
      <c r="AP14" s="17">
        <f t="shared" si="10"/>
        <v>0</v>
      </c>
      <c r="AQ14" s="17">
        <f t="shared" si="10"/>
        <v>0</v>
      </c>
      <c r="AR14" s="17">
        <f t="shared" si="10"/>
        <v>0</v>
      </c>
      <c r="AS14" s="17">
        <f t="shared" si="10"/>
        <v>0</v>
      </c>
      <c r="AT14" s="17">
        <f t="shared" si="11"/>
        <v>0</v>
      </c>
      <c r="AU14" s="17">
        <f t="shared" si="12"/>
        <v>0</v>
      </c>
      <c r="AV14" s="17">
        <f t="shared" si="12"/>
        <v>0</v>
      </c>
      <c r="AW14" s="17">
        <f t="shared" si="13"/>
        <v>166105</v>
      </c>
      <c r="AX14" s="17">
        <f t="shared" si="14"/>
        <v>5000</v>
      </c>
      <c r="AY14" s="17">
        <f t="shared" si="15"/>
        <v>0</v>
      </c>
      <c r="AZ14" s="17">
        <f t="shared" si="16"/>
        <v>0</v>
      </c>
      <c r="BA14" s="17">
        <f t="shared" si="17"/>
        <v>0</v>
      </c>
      <c r="BB14" s="17">
        <f t="shared" si="18"/>
        <v>0</v>
      </c>
      <c r="BC14" s="17">
        <f t="shared" si="19"/>
        <v>0</v>
      </c>
      <c r="BD14" s="17">
        <f t="shared" si="20"/>
        <v>0</v>
      </c>
      <c r="BE14" s="17">
        <f t="shared" si="21"/>
        <v>161105</v>
      </c>
      <c r="BF14" s="17">
        <f t="shared" si="21"/>
        <v>102908</v>
      </c>
      <c r="BG14" s="17">
        <f t="shared" si="22"/>
        <v>0</v>
      </c>
      <c r="BH14" s="17">
        <f t="shared" si="23"/>
        <v>166105</v>
      </c>
    </row>
    <row r="15" spans="1:60" ht="13.5">
      <c r="A15" s="74" t="s">
        <v>147</v>
      </c>
      <c r="B15" s="74" t="s">
        <v>162</v>
      </c>
      <c r="C15" s="101" t="s">
        <v>163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0</v>
      </c>
      <c r="K15" s="17">
        <f t="shared" si="2"/>
        <v>52670</v>
      </c>
      <c r="L15" s="17">
        <f>'廃棄物事業経費（市町村）'!AM15</f>
        <v>7305</v>
      </c>
      <c r="M15" s="75">
        <f t="shared" si="3"/>
        <v>353</v>
      </c>
      <c r="N15" s="17">
        <f>'廃棄物事業経費（市町村）'!AO15</f>
        <v>353</v>
      </c>
      <c r="O15" s="17">
        <f>'廃棄物事業経費（市町村）'!AP15</f>
        <v>0</v>
      </c>
      <c r="P15" s="17">
        <f>'廃棄物事業経費（市町村）'!AQ15</f>
        <v>0</v>
      </c>
      <c r="Q15" s="17">
        <f>'廃棄物事業経費（市町村）'!AR15</f>
        <v>0</v>
      </c>
      <c r="R15" s="17">
        <f>'廃棄物事業経費（市町村）'!AS15</f>
        <v>45012</v>
      </c>
      <c r="S15" s="17">
        <f>'廃棄物事業経費（市町村）'!AT15</f>
        <v>0</v>
      </c>
      <c r="T15" s="17">
        <f>'廃棄物事業経費（市町村）'!AU15</f>
        <v>35812</v>
      </c>
      <c r="U15" s="17">
        <f>'廃棄物事業経費（市町村）'!AV15</f>
        <v>6630</v>
      </c>
      <c r="V15" s="17">
        <f t="shared" si="4"/>
        <v>59300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0</v>
      </c>
      <c r="AE15" s="17">
        <f>'廃棄物事業経費（市町村）'!BF15</f>
        <v>0</v>
      </c>
      <c r="AF15" s="75">
        <f t="shared" si="8"/>
        <v>0</v>
      </c>
      <c r="AG15" s="17">
        <f>'廃棄物事業経費（市町村）'!BH15</f>
        <v>0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0</v>
      </c>
      <c r="AL15" s="17">
        <f>'廃棄物事業経費（市町村）'!BM15</f>
        <v>0</v>
      </c>
      <c r="AM15" s="17">
        <f>'廃棄物事業経費（市町村）'!BN15</f>
        <v>5081</v>
      </c>
      <c r="AN15" s="17">
        <f>'廃棄物事業経費（市町村）'!BO15</f>
        <v>47</v>
      </c>
      <c r="AO15" s="17">
        <f t="shared" si="9"/>
        <v>47</v>
      </c>
      <c r="AP15" s="17">
        <f t="shared" si="10"/>
        <v>0</v>
      </c>
      <c r="AQ15" s="17">
        <f t="shared" si="10"/>
        <v>0</v>
      </c>
      <c r="AR15" s="17">
        <f t="shared" si="10"/>
        <v>0</v>
      </c>
      <c r="AS15" s="17">
        <f t="shared" si="10"/>
        <v>0</v>
      </c>
      <c r="AT15" s="17">
        <f t="shared" si="11"/>
        <v>0</v>
      </c>
      <c r="AU15" s="17">
        <f t="shared" si="12"/>
        <v>0</v>
      </c>
      <c r="AV15" s="17">
        <f t="shared" si="12"/>
        <v>0</v>
      </c>
      <c r="AW15" s="17">
        <f t="shared" si="13"/>
        <v>52670</v>
      </c>
      <c r="AX15" s="17">
        <f t="shared" si="14"/>
        <v>7305</v>
      </c>
      <c r="AY15" s="17">
        <f t="shared" si="15"/>
        <v>353</v>
      </c>
      <c r="AZ15" s="17">
        <f t="shared" si="16"/>
        <v>353</v>
      </c>
      <c r="BA15" s="17">
        <f t="shared" si="17"/>
        <v>0</v>
      </c>
      <c r="BB15" s="17">
        <f t="shared" si="18"/>
        <v>0</v>
      </c>
      <c r="BC15" s="17">
        <f t="shared" si="19"/>
        <v>0</v>
      </c>
      <c r="BD15" s="17">
        <f t="shared" si="20"/>
        <v>45012</v>
      </c>
      <c r="BE15" s="17">
        <f t="shared" si="21"/>
        <v>0</v>
      </c>
      <c r="BF15" s="17">
        <f t="shared" si="21"/>
        <v>40893</v>
      </c>
      <c r="BG15" s="17">
        <f t="shared" si="22"/>
        <v>6677</v>
      </c>
      <c r="BH15" s="17">
        <f t="shared" si="23"/>
        <v>59347</v>
      </c>
    </row>
    <row r="16" spans="1:60" ht="13.5">
      <c r="A16" s="74" t="s">
        <v>147</v>
      </c>
      <c r="B16" s="74" t="s">
        <v>164</v>
      </c>
      <c r="C16" s="101" t="s">
        <v>165</v>
      </c>
      <c r="D16" s="17">
        <f t="shared" si="0"/>
        <v>0</v>
      </c>
      <c r="E16" s="17">
        <f t="shared" si="1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0</v>
      </c>
      <c r="K16" s="17">
        <f t="shared" si="2"/>
        <v>15820</v>
      </c>
      <c r="L16" s="17">
        <f>'廃棄物事業経費（市町村）'!AM16</f>
        <v>1700</v>
      </c>
      <c r="M16" s="75">
        <f t="shared" si="3"/>
        <v>0</v>
      </c>
      <c r="N16" s="17">
        <f>'廃棄物事業経費（市町村）'!AO16</f>
        <v>0</v>
      </c>
      <c r="O16" s="17">
        <f>'廃棄物事業経費（市町村）'!AP16</f>
        <v>0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14120</v>
      </c>
      <c r="S16" s="17">
        <f>'廃棄物事業経費（市町村）'!AT16</f>
        <v>0</v>
      </c>
      <c r="T16" s="17">
        <f>'廃棄物事業経費（市町村）'!AU16</f>
        <v>25159</v>
      </c>
      <c r="U16" s="17">
        <f>'廃棄物事業経費（市町村）'!AV16</f>
        <v>0</v>
      </c>
      <c r="V16" s="17">
        <f t="shared" si="4"/>
        <v>15820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0</v>
      </c>
      <c r="AE16" s="17">
        <f>'廃棄物事業経費（市町村）'!BF16</f>
        <v>0</v>
      </c>
      <c r="AF16" s="75">
        <f t="shared" si="8"/>
        <v>0</v>
      </c>
      <c r="AG16" s="17">
        <f>'廃棄物事業経費（市町村）'!BH16</f>
        <v>0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0</v>
      </c>
      <c r="AL16" s="17">
        <f>'廃棄物事業経費（市町村）'!BM16</f>
        <v>0</v>
      </c>
      <c r="AM16" s="17">
        <f>'廃棄物事業経費（市町村）'!BN16</f>
        <v>7038</v>
      </c>
      <c r="AN16" s="17">
        <f>'廃棄物事業経費（市町村）'!BO16</f>
        <v>0</v>
      </c>
      <c r="AO16" s="17">
        <f t="shared" si="9"/>
        <v>0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>
        <f t="shared" si="10"/>
        <v>0</v>
      </c>
      <c r="AT16" s="17">
        <f t="shared" si="11"/>
        <v>0</v>
      </c>
      <c r="AU16" s="17">
        <f t="shared" si="12"/>
        <v>0</v>
      </c>
      <c r="AV16" s="17">
        <f t="shared" si="12"/>
        <v>0</v>
      </c>
      <c r="AW16" s="17">
        <f t="shared" si="13"/>
        <v>15820</v>
      </c>
      <c r="AX16" s="17">
        <f t="shared" si="14"/>
        <v>1700</v>
      </c>
      <c r="AY16" s="17">
        <f t="shared" si="15"/>
        <v>0</v>
      </c>
      <c r="AZ16" s="17">
        <f t="shared" si="16"/>
        <v>0</v>
      </c>
      <c r="BA16" s="17">
        <f t="shared" si="17"/>
        <v>0</v>
      </c>
      <c r="BB16" s="17">
        <f t="shared" si="18"/>
        <v>0</v>
      </c>
      <c r="BC16" s="17">
        <f t="shared" si="19"/>
        <v>0</v>
      </c>
      <c r="BD16" s="17">
        <f t="shared" si="20"/>
        <v>14120</v>
      </c>
      <c r="BE16" s="17">
        <f t="shared" si="21"/>
        <v>0</v>
      </c>
      <c r="BF16" s="17">
        <f t="shared" si="21"/>
        <v>32197</v>
      </c>
      <c r="BG16" s="17">
        <f t="shared" si="22"/>
        <v>0</v>
      </c>
      <c r="BH16" s="17">
        <f t="shared" si="23"/>
        <v>15820</v>
      </c>
    </row>
    <row r="17" spans="1:60" ht="13.5">
      <c r="A17" s="74" t="s">
        <v>147</v>
      </c>
      <c r="B17" s="74" t="s">
        <v>166</v>
      </c>
      <c r="C17" s="101" t="s">
        <v>146</v>
      </c>
      <c r="D17" s="17">
        <f t="shared" si="0"/>
        <v>0</v>
      </c>
      <c r="E17" s="17">
        <f t="shared" si="1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2"/>
        <v>13258</v>
      </c>
      <c r="L17" s="17">
        <f>'廃棄物事業経費（市町村）'!AM17</f>
        <v>2000</v>
      </c>
      <c r="M17" s="75">
        <f t="shared" si="3"/>
        <v>0</v>
      </c>
      <c r="N17" s="17">
        <f>'廃棄物事業経費（市町村）'!AO17</f>
        <v>0</v>
      </c>
      <c r="O17" s="17">
        <f>'廃棄物事業経費（市町村）'!AP17</f>
        <v>0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11258</v>
      </c>
      <c r="S17" s="17">
        <f>'廃棄物事業経費（市町村）'!AT17</f>
        <v>0</v>
      </c>
      <c r="T17" s="17">
        <f>'廃棄物事業経費（市町村）'!AU17</f>
        <v>32429</v>
      </c>
      <c r="U17" s="17">
        <f>'廃棄物事業経費（市町村）'!AV17</f>
        <v>0</v>
      </c>
      <c r="V17" s="17">
        <f t="shared" si="4"/>
        <v>13258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7"/>
        <v>0</v>
      </c>
      <c r="AE17" s="17">
        <f>'廃棄物事業経費（市町村）'!BF17</f>
        <v>0</v>
      </c>
      <c r="AF17" s="75">
        <f t="shared" si="8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0</v>
      </c>
      <c r="AL17" s="17">
        <f>'廃棄物事業経費（市町村）'!BM17</f>
        <v>0</v>
      </c>
      <c r="AM17" s="17">
        <f>'廃棄物事業経費（市町村）'!BN17</f>
        <v>6967</v>
      </c>
      <c r="AN17" s="17">
        <f>'廃棄物事業経費（市町村）'!BO17</f>
        <v>0</v>
      </c>
      <c r="AO17" s="17">
        <f t="shared" si="9"/>
        <v>0</v>
      </c>
      <c r="AP17" s="17">
        <f t="shared" si="10"/>
        <v>0</v>
      </c>
      <c r="AQ17" s="17">
        <f t="shared" si="10"/>
        <v>0</v>
      </c>
      <c r="AR17" s="17">
        <f t="shared" si="10"/>
        <v>0</v>
      </c>
      <c r="AS17" s="17">
        <f t="shared" si="10"/>
        <v>0</v>
      </c>
      <c r="AT17" s="17">
        <f t="shared" si="11"/>
        <v>0</v>
      </c>
      <c r="AU17" s="17">
        <f t="shared" si="12"/>
        <v>0</v>
      </c>
      <c r="AV17" s="17">
        <f t="shared" si="12"/>
        <v>0</v>
      </c>
      <c r="AW17" s="17">
        <f t="shared" si="13"/>
        <v>13258</v>
      </c>
      <c r="AX17" s="17">
        <f t="shared" si="14"/>
        <v>2000</v>
      </c>
      <c r="AY17" s="17">
        <f t="shared" si="15"/>
        <v>0</v>
      </c>
      <c r="AZ17" s="17">
        <f t="shared" si="16"/>
        <v>0</v>
      </c>
      <c r="BA17" s="17">
        <f t="shared" si="17"/>
        <v>0</v>
      </c>
      <c r="BB17" s="17">
        <f t="shared" si="18"/>
        <v>0</v>
      </c>
      <c r="BC17" s="17">
        <f t="shared" si="19"/>
        <v>0</v>
      </c>
      <c r="BD17" s="17">
        <f t="shared" si="20"/>
        <v>11258</v>
      </c>
      <c r="BE17" s="17">
        <f t="shared" si="21"/>
        <v>0</v>
      </c>
      <c r="BF17" s="17">
        <f t="shared" si="21"/>
        <v>39396</v>
      </c>
      <c r="BG17" s="17">
        <f t="shared" si="22"/>
        <v>0</v>
      </c>
      <c r="BH17" s="17">
        <f aca="true" t="shared" si="24" ref="BH17:BH32">V17+AO17</f>
        <v>13258</v>
      </c>
    </row>
    <row r="18" spans="1:60" ht="13.5">
      <c r="A18" s="74" t="s">
        <v>147</v>
      </c>
      <c r="B18" s="74" t="s">
        <v>3</v>
      </c>
      <c r="C18" s="101" t="s">
        <v>4</v>
      </c>
      <c r="D18" s="17">
        <f t="shared" si="0"/>
        <v>0</v>
      </c>
      <c r="E18" s="17">
        <f t="shared" si="1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39530</v>
      </c>
      <c r="L18" s="17">
        <f>'廃棄物事業経費（市町村）'!AM18</f>
        <v>2800</v>
      </c>
      <c r="M18" s="75">
        <f t="shared" si="3"/>
        <v>0</v>
      </c>
      <c r="N18" s="17">
        <f>'廃棄物事業経費（市町村）'!AO18</f>
        <v>0</v>
      </c>
      <c r="O18" s="17">
        <f>'廃棄物事業経費（市町村）'!AP18</f>
        <v>0</v>
      </c>
      <c r="P18" s="17">
        <f>'廃棄物事業経費（市町村）'!AQ18</f>
        <v>0</v>
      </c>
      <c r="Q18" s="17">
        <f>'廃棄物事業経費（市町村）'!AR18</f>
        <v>0</v>
      </c>
      <c r="R18" s="17">
        <f>'廃棄物事業経費（市町村）'!AS18</f>
        <v>36730</v>
      </c>
      <c r="S18" s="17">
        <f>'廃棄物事業経費（市町村）'!AT18</f>
        <v>0</v>
      </c>
      <c r="T18" s="17">
        <f>'廃棄物事業経費（市町村）'!AU18</f>
        <v>68332</v>
      </c>
      <c r="U18" s="17">
        <f>'廃棄物事業経費（市町村）'!AV18</f>
        <v>0</v>
      </c>
      <c r="V18" s="17">
        <f t="shared" si="4"/>
        <v>39530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200</v>
      </c>
      <c r="AE18" s="17">
        <f>'廃棄物事業経費（市町村）'!BF18</f>
        <v>200</v>
      </c>
      <c r="AF18" s="75">
        <f t="shared" si="8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0</v>
      </c>
      <c r="AM18" s="17">
        <f>'廃棄物事業経費（市町村）'!BN18</f>
        <v>7130</v>
      </c>
      <c r="AN18" s="17">
        <f>'廃棄物事業経費（市町村）'!BO18</f>
        <v>0</v>
      </c>
      <c r="AO18" s="17">
        <f t="shared" si="9"/>
        <v>200</v>
      </c>
      <c r="AP18" s="17">
        <f t="shared" si="10"/>
        <v>0</v>
      </c>
      <c r="AQ18" s="17">
        <f t="shared" si="10"/>
        <v>0</v>
      </c>
      <c r="AR18" s="17">
        <f t="shared" si="10"/>
        <v>0</v>
      </c>
      <c r="AS18" s="17">
        <f t="shared" si="10"/>
        <v>0</v>
      </c>
      <c r="AT18" s="17">
        <f t="shared" si="11"/>
        <v>0</v>
      </c>
      <c r="AU18" s="17">
        <f t="shared" si="12"/>
        <v>0</v>
      </c>
      <c r="AV18" s="17">
        <f t="shared" si="12"/>
        <v>0</v>
      </c>
      <c r="AW18" s="17">
        <f t="shared" si="13"/>
        <v>39730</v>
      </c>
      <c r="AX18" s="17">
        <f t="shared" si="14"/>
        <v>3000</v>
      </c>
      <c r="AY18" s="17">
        <f t="shared" si="15"/>
        <v>0</v>
      </c>
      <c r="AZ18" s="17">
        <f t="shared" si="16"/>
        <v>0</v>
      </c>
      <c r="BA18" s="17">
        <f t="shared" si="17"/>
        <v>0</v>
      </c>
      <c r="BB18" s="17">
        <f t="shared" si="18"/>
        <v>0</v>
      </c>
      <c r="BC18" s="17">
        <f t="shared" si="19"/>
        <v>0</v>
      </c>
      <c r="BD18" s="17">
        <f t="shared" si="20"/>
        <v>36730</v>
      </c>
      <c r="BE18" s="17">
        <f t="shared" si="21"/>
        <v>0</v>
      </c>
      <c r="BF18" s="17">
        <f t="shared" si="21"/>
        <v>75462</v>
      </c>
      <c r="BG18" s="17">
        <f t="shared" si="22"/>
        <v>0</v>
      </c>
      <c r="BH18" s="17">
        <f t="shared" si="24"/>
        <v>39730</v>
      </c>
    </row>
    <row r="19" spans="1:60" ht="13.5">
      <c r="A19" s="74" t="s">
        <v>147</v>
      </c>
      <c r="B19" s="74" t="s">
        <v>5</v>
      </c>
      <c r="C19" s="101" t="s">
        <v>6</v>
      </c>
      <c r="D19" s="17">
        <f t="shared" si="0"/>
        <v>0</v>
      </c>
      <c r="E19" s="17">
        <f t="shared" si="1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57279</v>
      </c>
      <c r="L19" s="17">
        <f>'廃棄物事業経費（市町村）'!AM19</f>
        <v>485</v>
      </c>
      <c r="M19" s="75">
        <f t="shared" si="3"/>
        <v>0</v>
      </c>
      <c r="N19" s="17">
        <f>'廃棄物事業経費（市町村）'!AO19</f>
        <v>0</v>
      </c>
      <c r="O19" s="17">
        <f>'廃棄物事業経費（市町村）'!AP19</f>
        <v>0</v>
      </c>
      <c r="P19" s="17">
        <f>'廃棄物事業経費（市町村）'!AQ19</f>
        <v>0</v>
      </c>
      <c r="Q19" s="17">
        <f>'廃棄物事業経費（市町村）'!AR19</f>
        <v>0</v>
      </c>
      <c r="R19" s="17">
        <f>'廃棄物事業経費（市町村）'!AS19</f>
        <v>56794</v>
      </c>
      <c r="S19" s="17">
        <f>'廃棄物事業経費（市町村）'!AT19</f>
        <v>0</v>
      </c>
      <c r="T19" s="17">
        <f>'廃棄物事業経費（市町村）'!AU19</f>
        <v>76361</v>
      </c>
      <c r="U19" s="17">
        <f>'廃棄物事業経費（市町村）'!AV19</f>
        <v>6982</v>
      </c>
      <c r="V19" s="17">
        <f t="shared" si="4"/>
        <v>64261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0</v>
      </c>
      <c r="AE19" s="17">
        <f>'廃棄物事業経費（市町村）'!BF19</f>
        <v>0</v>
      </c>
      <c r="AF19" s="75">
        <f t="shared" si="8"/>
        <v>0</v>
      </c>
      <c r="AG19" s="17">
        <f>'廃棄物事業経費（市町村）'!BH19</f>
        <v>0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0</v>
      </c>
      <c r="AL19" s="17">
        <f>'廃棄物事業経費（市町村）'!BM19</f>
        <v>0</v>
      </c>
      <c r="AM19" s="17">
        <f>'廃棄物事業経費（市町村）'!BN19</f>
        <v>34120</v>
      </c>
      <c r="AN19" s="17">
        <f>'廃棄物事業経費（市町村）'!BO19</f>
        <v>0</v>
      </c>
      <c r="AO19" s="17">
        <f t="shared" si="9"/>
        <v>0</v>
      </c>
      <c r="AP19" s="17">
        <f t="shared" si="10"/>
        <v>0</v>
      </c>
      <c r="AQ19" s="17">
        <f t="shared" si="10"/>
        <v>0</v>
      </c>
      <c r="AR19" s="17">
        <f t="shared" si="10"/>
        <v>0</v>
      </c>
      <c r="AS19" s="17">
        <f t="shared" si="10"/>
        <v>0</v>
      </c>
      <c r="AT19" s="17">
        <f t="shared" si="11"/>
        <v>0</v>
      </c>
      <c r="AU19" s="17">
        <f t="shared" si="12"/>
        <v>0</v>
      </c>
      <c r="AV19" s="17">
        <f t="shared" si="12"/>
        <v>0</v>
      </c>
      <c r="AW19" s="17">
        <f t="shared" si="13"/>
        <v>57279</v>
      </c>
      <c r="AX19" s="17">
        <f t="shared" si="14"/>
        <v>485</v>
      </c>
      <c r="AY19" s="17">
        <f t="shared" si="15"/>
        <v>0</v>
      </c>
      <c r="AZ19" s="17">
        <f t="shared" si="16"/>
        <v>0</v>
      </c>
      <c r="BA19" s="17">
        <f t="shared" si="17"/>
        <v>0</v>
      </c>
      <c r="BB19" s="17">
        <f t="shared" si="18"/>
        <v>0</v>
      </c>
      <c r="BC19" s="17">
        <f t="shared" si="19"/>
        <v>0</v>
      </c>
      <c r="BD19" s="17">
        <f t="shared" si="20"/>
        <v>56794</v>
      </c>
      <c r="BE19" s="17">
        <f t="shared" si="21"/>
        <v>0</v>
      </c>
      <c r="BF19" s="17">
        <f t="shared" si="21"/>
        <v>110481</v>
      </c>
      <c r="BG19" s="17">
        <f t="shared" si="22"/>
        <v>6982</v>
      </c>
      <c r="BH19" s="17">
        <f t="shared" si="24"/>
        <v>64261</v>
      </c>
    </row>
    <row r="20" spans="1:60" ht="13.5">
      <c r="A20" s="74" t="s">
        <v>147</v>
      </c>
      <c r="B20" s="74" t="s">
        <v>167</v>
      </c>
      <c r="C20" s="101" t="s">
        <v>168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423</v>
      </c>
      <c r="K20" s="17">
        <f t="shared" si="2"/>
        <v>45341</v>
      </c>
      <c r="L20" s="17">
        <f>'廃棄物事業経費（市町村）'!AM20</f>
        <v>250</v>
      </c>
      <c r="M20" s="75">
        <f t="shared" si="3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45091</v>
      </c>
      <c r="S20" s="17">
        <f>'廃棄物事業経費（市町村）'!AT20</f>
        <v>0</v>
      </c>
      <c r="T20" s="17">
        <f>'廃棄物事業経費（市町村）'!AU20</f>
        <v>29864</v>
      </c>
      <c r="U20" s="17">
        <f>'廃棄物事業経費（市町村）'!AV20</f>
        <v>0</v>
      </c>
      <c r="V20" s="17">
        <f t="shared" si="4"/>
        <v>45341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0</v>
      </c>
      <c r="AE20" s="17">
        <f>'廃棄物事業経費（市町村）'!BF20</f>
        <v>0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7284</v>
      </c>
      <c r="AN20" s="17">
        <f>'廃棄物事業経費（市町村）'!BO20</f>
        <v>0</v>
      </c>
      <c r="AO20" s="17">
        <f t="shared" si="9"/>
        <v>0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11"/>
        <v>0</v>
      </c>
      <c r="AU20" s="17">
        <f t="shared" si="12"/>
        <v>0</v>
      </c>
      <c r="AV20" s="17">
        <f t="shared" si="12"/>
        <v>423</v>
      </c>
      <c r="AW20" s="17">
        <f t="shared" si="13"/>
        <v>45341</v>
      </c>
      <c r="AX20" s="17">
        <f t="shared" si="14"/>
        <v>250</v>
      </c>
      <c r="AY20" s="17">
        <f t="shared" si="15"/>
        <v>0</v>
      </c>
      <c r="AZ20" s="17">
        <f t="shared" si="16"/>
        <v>0</v>
      </c>
      <c r="BA20" s="17">
        <f t="shared" si="17"/>
        <v>0</v>
      </c>
      <c r="BB20" s="17">
        <f t="shared" si="18"/>
        <v>0</v>
      </c>
      <c r="BC20" s="17">
        <f t="shared" si="19"/>
        <v>0</v>
      </c>
      <c r="BD20" s="17">
        <f t="shared" si="20"/>
        <v>45091</v>
      </c>
      <c r="BE20" s="17">
        <f t="shared" si="21"/>
        <v>0</v>
      </c>
      <c r="BF20" s="17">
        <f t="shared" si="21"/>
        <v>37148</v>
      </c>
      <c r="BG20" s="17">
        <f t="shared" si="22"/>
        <v>0</v>
      </c>
      <c r="BH20" s="17">
        <f t="shared" si="24"/>
        <v>45341</v>
      </c>
    </row>
    <row r="21" spans="1:60" ht="13.5">
      <c r="A21" s="74" t="s">
        <v>147</v>
      </c>
      <c r="B21" s="74" t="s">
        <v>169</v>
      </c>
      <c r="C21" s="101" t="s">
        <v>175</v>
      </c>
      <c r="D21" s="17">
        <f t="shared" si="0"/>
        <v>1155</v>
      </c>
      <c r="E21" s="17">
        <f t="shared" si="1"/>
        <v>1155</v>
      </c>
      <c r="F21" s="17">
        <f>'廃棄物事業経費（市町村）'!AG21</f>
        <v>1155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1703</v>
      </c>
      <c r="K21" s="17">
        <f t="shared" si="2"/>
        <v>282831</v>
      </c>
      <c r="L21" s="17">
        <f>'廃棄物事業経費（市町村）'!AM21</f>
        <v>26873</v>
      </c>
      <c r="M21" s="75">
        <f t="shared" si="3"/>
        <v>92683</v>
      </c>
      <c r="N21" s="17">
        <f>'廃棄物事業経費（市町村）'!AO21</f>
        <v>0</v>
      </c>
      <c r="O21" s="17">
        <f>'廃棄物事業経費（市町村）'!AP21</f>
        <v>92683</v>
      </c>
      <c r="P21" s="17">
        <f>'廃棄物事業経費（市町村）'!AQ21</f>
        <v>0</v>
      </c>
      <c r="Q21" s="17">
        <f>'廃棄物事業経費（市町村）'!AR21</f>
        <v>0</v>
      </c>
      <c r="R21" s="17">
        <f>'廃棄物事業経費（市町村）'!AS21</f>
        <v>163275</v>
      </c>
      <c r="S21" s="17">
        <f>'廃棄物事業経費（市町村）'!AT21</f>
        <v>0</v>
      </c>
      <c r="T21" s="17">
        <f>'廃棄物事業経費（市町村）'!AU21</f>
        <v>126057</v>
      </c>
      <c r="U21" s="17">
        <f>'廃棄物事業経費（市町村）'!AV21</f>
        <v>0</v>
      </c>
      <c r="V21" s="17">
        <f t="shared" si="4"/>
        <v>283986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3708</v>
      </c>
      <c r="AE21" s="17">
        <f>'廃棄物事業経費（市町村）'!BF21</f>
        <v>0</v>
      </c>
      <c r="AF21" s="75">
        <f t="shared" si="8"/>
        <v>1941</v>
      </c>
      <c r="AG21" s="17">
        <f>'廃棄物事業経費（市町村）'!BH21</f>
        <v>0</v>
      </c>
      <c r="AH21" s="17">
        <f>'廃棄物事業経費（市町村）'!BI21</f>
        <v>1941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1767</v>
      </c>
      <c r="AL21" s="17">
        <f>'廃棄物事業経費（市町村）'!BM21</f>
        <v>0</v>
      </c>
      <c r="AM21" s="17">
        <f>'廃棄物事業経費（市町村）'!BN21</f>
        <v>50411</v>
      </c>
      <c r="AN21" s="17">
        <f>'廃棄物事業経費（市町村）'!BO21</f>
        <v>0</v>
      </c>
      <c r="AO21" s="17">
        <f t="shared" si="9"/>
        <v>3708</v>
      </c>
      <c r="AP21" s="17">
        <f t="shared" si="10"/>
        <v>1155</v>
      </c>
      <c r="AQ21" s="17">
        <f t="shared" si="10"/>
        <v>1155</v>
      </c>
      <c r="AR21" s="17">
        <f t="shared" si="10"/>
        <v>1155</v>
      </c>
      <c r="AS21" s="17">
        <f t="shared" si="10"/>
        <v>0</v>
      </c>
      <c r="AT21" s="17">
        <f t="shared" si="11"/>
        <v>0</v>
      </c>
      <c r="AU21" s="17">
        <f t="shared" si="12"/>
        <v>0</v>
      </c>
      <c r="AV21" s="17">
        <f t="shared" si="12"/>
        <v>1703</v>
      </c>
      <c r="AW21" s="17">
        <f t="shared" si="13"/>
        <v>286539</v>
      </c>
      <c r="AX21" s="17">
        <f t="shared" si="14"/>
        <v>26873</v>
      </c>
      <c r="AY21" s="17">
        <f t="shared" si="15"/>
        <v>94624</v>
      </c>
      <c r="AZ21" s="17">
        <f t="shared" si="16"/>
        <v>0</v>
      </c>
      <c r="BA21" s="17">
        <f t="shared" si="17"/>
        <v>94624</v>
      </c>
      <c r="BB21" s="17">
        <f t="shared" si="18"/>
        <v>0</v>
      </c>
      <c r="BC21" s="17">
        <f t="shared" si="19"/>
        <v>0</v>
      </c>
      <c r="BD21" s="17">
        <f t="shared" si="20"/>
        <v>165042</v>
      </c>
      <c r="BE21" s="17">
        <f t="shared" si="21"/>
        <v>0</v>
      </c>
      <c r="BF21" s="17">
        <f t="shared" si="21"/>
        <v>176468</v>
      </c>
      <c r="BG21" s="17">
        <f t="shared" si="22"/>
        <v>0</v>
      </c>
      <c r="BH21" s="17">
        <f t="shared" si="24"/>
        <v>287694</v>
      </c>
    </row>
    <row r="22" spans="1:60" ht="13.5">
      <c r="A22" s="74" t="s">
        <v>147</v>
      </c>
      <c r="B22" s="74" t="s">
        <v>7</v>
      </c>
      <c r="C22" s="101" t="s">
        <v>76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883</v>
      </c>
      <c r="K22" s="17">
        <f t="shared" si="2"/>
        <v>19185</v>
      </c>
      <c r="L22" s="17">
        <f>'廃棄物事業経費（市町村）'!AM22</f>
        <v>6107</v>
      </c>
      <c r="M22" s="75">
        <f t="shared" si="3"/>
        <v>0</v>
      </c>
      <c r="N22" s="17">
        <f>'廃棄物事業経費（市町村）'!AO22</f>
        <v>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13078</v>
      </c>
      <c r="S22" s="17">
        <f>'廃棄物事業経費（市町村）'!AT22</f>
        <v>0</v>
      </c>
      <c r="T22" s="17">
        <f>'廃棄物事業経費（市町村）'!AU22</f>
        <v>141603</v>
      </c>
      <c r="U22" s="17">
        <f>'廃棄物事業経費（市町村）'!AV22</f>
        <v>0</v>
      </c>
      <c r="V22" s="17">
        <f t="shared" si="4"/>
        <v>19185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678</v>
      </c>
      <c r="AE22" s="17">
        <f>'廃棄物事業経費（市町村）'!BF22</f>
        <v>678</v>
      </c>
      <c r="AF22" s="75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31732</v>
      </c>
      <c r="AN22" s="17">
        <f>'廃棄物事業経費（市町村）'!BO22</f>
        <v>0</v>
      </c>
      <c r="AO22" s="17">
        <f t="shared" si="9"/>
        <v>678</v>
      </c>
      <c r="AP22" s="17">
        <f t="shared" si="10"/>
        <v>0</v>
      </c>
      <c r="AQ22" s="17">
        <f t="shared" si="10"/>
        <v>0</v>
      </c>
      <c r="AR22" s="17">
        <f t="shared" si="10"/>
        <v>0</v>
      </c>
      <c r="AS22" s="17">
        <f t="shared" si="10"/>
        <v>0</v>
      </c>
      <c r="AT22" s="17">
        <f t="shared" si="11"/>
        <v>0</v>
      </c>
      <c r="AU22" s="17">
        <f t="shared" si="12"/>
        <v>0</v>
      </c>
      <c r="AV22" s="17">
        <f t="shared" si="12"/>
        <v>883</v>
      </c>
      <c r="AW22" s="17">
        <f t="shared" si="13"/>
        <v>19863</v>
      </c>
      <c r="AX22" s="17">
        <f t="shared" si="14"/>
        <v>6785</v>
      </c>
      <c r="AY22" s="17">
        <f t="shared" si="15"/>
        <v>0</v>
      </c>
      <c r="AZ22" s="17">
        <f t="shared" si="16"/>
        <v>0</v>
      </c>
      <c r="BA22" s="17">
        <f t="shared" si="17"/>
        <v>0</v>
      </c>
      <c r="BB22" s="17">
        <f t="shared" si="18"/>
        <v>0</v>
      </c>
      <c r="BC22" s="17">
        <f t="shared" si="19"/>
        <v>0</v>
      </c>
      <c r="BD22" s="17">
        <f t="shared" si="20"/>
        <v>13078</v>
      </c>
      <c r="BE22" s="17">
        <f t="shared" si="21"/>
        <v>0</v>
      </c>
      <c r="BF22" s="17">
        <f t="shared" si="21"/>
        <v>173335</v>
      </c>
      <c r="BG22" s="17">
        <f t="shared" si="22"/>
        <v>0</v>
      </c>
      <c r="BH22" s="17">
        <f t="shared" si="24"/>
        <v>19863</v>
      </c>
    </row>
    <row r="23" spans="1:60" ht="13.5">
      <c r="A23" s="74" t="s">
        <v>147</v>
      </c>
      <c r="B23" s="74" t="s">
        <v>8</v>
      </c>
      <c r="C23" s="101" t="s">
        <v>9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1174</v>
      </c>
      <c r="K23" s="17">
        <f t="shared" si="2"/>
        <v>68856</v>
      </c>
      <c r="L23" s="17">
        <f>'廃棄物事業経費（市町村）'!AM23</f>
        <v>5440</v>
      </c>
      <c r="M23" s="75">
        <f t="shared" si="3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63416</v>
      </c>
      <c r="S23" s="17">
        <f>'廃棄物事業経費（市町村）'!AT23</f>
        <v>0</v>
      </c>
      <c r="T23" s="17">
        <f>'廃棄物事業経費（市町村）'!AU23</f>
        <v>120336</v>
      </c>
      <c r="U23" s="17">
        <f>'廃棄物事業経費（市町村）'!AV23</f>
        <v>0</v>
      </c>
      <c r="V23" s="17">
        <f t="shared" si="4"/>
        <v>68856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1360</v>
      </c>
      <c r="AE23" s="17">
        <f>'廃棄物事業経費（市町村）'!BF23</f>
        <v>1360</v>
      </c>
      <c r="AF23" s="75">
        <f t="shared" si="8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32459</v>
      </c>
      <c r="AN23" s="17">
        <f>'廃棄物事業経費（市町村）'!BO23</f>
        <v>0</v>
      </c>
      <c r="AO23" s="17">
        <f t="shared" si="9"/>
        <v>1360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11"/>
        <v>0</v>
      </c>
      <c r="AU23" s="17">
        <f t="shared" si="12"/>
        <v>0</v>
      </c>
      <c r="AV23" s="17">
        <f t="shared" si="12"/>
        <v>1174</v>
      </c>
      <c r="AW23" s="17">
        <f t="shared" si="13"/>
        <v>70216</v>
      </c>
      <c r="AX23" s="17">
        <f t="shared" si="14"/>
        <v>6800</v>
      </c>
      <c r="AY23" s="17">
        <f t="shared" si="15"/>
        <v>0</v>
      </c>
      <c r="AZ23" s="17">
        <f t="shared" si="16"/>
        <v>0</v>
      </c>
      <c r="BA23" s="17">
        <f t="shared" si="17"/>
        <v>0</v>
      </c>
      <c r="BB23" s="17">
        <f t="shared" si="18"/>
        <v>0</v>
      </c>
      <c r="BC23" s="17">
        <f t="shared" si="19"/>
        <v>0</v>
      </c>
      <c r="BD23" s="17">
        <f t="shared" si="20"/>
        <v>63416</v>
      </c>
      <c r="BE23" s="17">
        <f t="shared" si="21"/>
        <v>0</v>
      </c>
      <c r="BF23" s="17">
        <f t="shared" si="21"/>
        <v>152795</v>
      </c>
      <c r="BG23" s="17">
        <f t="shared" si="22"/>
        <v>0</v>
      </c>
      <c r="BH23" s="17">
        <f t="shared" si="24"/>
        <v>70216</v>
      </c>
    </row>
    <row r="24" spans="1:60" ht="13.5">
      <c r="A24" s="74" t="s">
        <v>147</v>
      </c>
      <c r="B24" s="74" t="s">
        <v>170</v>
      </c>
      <c r="C24" s="101" t="s">
        <v>171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549</v>
      </c>
      <c r="K24" s="17">
        <f t="shared" si="2"/>
        <v>54925</v>
      </c>
      <c r="L24" s="17">
        <f>'廃棄物事業経費（市町村）'!AM24</f>
        <v>5678</v>
      </c>
      <c r="M24" s="75">
        <f t="shared" si="3"/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49247</v>
      </c>
      <c r="S24" s="17">
        <f>'廃棄物事業経費（市町村）'!AT24</f>
        <v>0</v>
      </c>
      <c r="T24" s="17">
        <f>'廃棄物事業経費（市町村）'!AU24</f>
        <v>48552</v>
      </c>
      <c r="U24" s="17">
        <f>'廃棄物事業経費（市町村）'!AV24</f>
        <v>1523</v>
      </c>
      <c r="V24" s="17">
        <f t="shared" si="4"/>
        <v>56448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7"/>
        <v>0</v>
      </c>
      <c r="AE24" s="17">
        <f>'廃棄物事業経費（市町村）'!BF24</f>
        <v>0</v>
      </c>
      <c r="AF24" s="75">
        <f t="shared" si="8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24065</v>
      </c>
      <c r="AN24" s="17">
        <f>'廃棄物事業経費（市町村）'!BO24</f>
        <v>0</v>
      </c>
      <c r="AO24" s="17">
        <f t="shared" si="9"/>
        <v>0</v>
      </c>
      <c r="AP24" s="17">
        <f t="shared" si="10"/>
        <v>0</v>
      </c>
      <c r="AQ24" s="17">
        <f t="shared" si="10"/>
        <v>0</v>
      </c>
      <c r="AR24" s="17">
        <f t="shared" si="10"/>
        <v>0</v>
      </c>
      <c r="AS24" s="17">
        <f t="shared" si="10"/>
        <v>0</v>
      </c>
      <c r="AT24" s="17">
        <f t="shared" si="11"/>
        <v>0</v>
      </c>
      <c r="AU24" s="17">
        <f t="shared" si="12"/>
        <v>0</v>
      </c>
      <c r="AV24" s="17">
        <f t="shared" si="12"/>
        <v>549</v>
      </c>
      <c r="AW24" s="17">
        <f t="shared" si="13"/>
        <v>54925</v>
      </c>
      <c r="AX24" s="17">
        <f t="shared" si="14"/>
        <v>5678</v>
      </c>
      <c r="AY24" s="17">
        <f t="shared" si="15"/>
        <v>0</v>
      </c>
      <c r="AZ24" s="17">
        <f t="shared" si="16"/>
        <v>0</v>
      </c>
      <c r="BA24" s="17">
        <f t="shared" si="17"/>
        <v>0</v>
      </c>
      <c r="BB24" s="17">
        <f t="shared" si="18"/>
        <v>0</v>
      </c>
      <c r="BC24" s="17">
        <f t="shared" si="19"/>
        <v>0</v>
      </c>
      <c r="BD24" s="17">
        <f t="shared" si="20"/>
        <v>49247</v>
      </c>
      <c r="BE24" s="17">
        <f t="shared" si="21"/>
        <v>0</v>
      </c>
      <c r="BF24" s="17">
        <f t="shared" si="21"/>
        <v>72617</v>
      </c>
      <c r="BG24" s="17">
        <f t="shared" si="22"/>
        <v>1523</v>
      </c>
      <c r="BH24" s="17">
        <f t="shared" si="24"/>
        <v>56448</v>
      </c>
    </row>
    <row r="25" spans="1:60" ht="13.5">
      <c r="A25" s="74" t="s">
        <v>147</v>
      </c>
      <c r="B25" s="74" t="s">
        <v>172</v>
      </c>
      <c r="C25" s="101" t="s">
        <v>74</v>
      </c>
      <c r="D25" s="17">
        <f t="shared" si="0"/>
        <v>0</v>
      </c>
      <c r="E25" s="17">
        <f t="shared" si="1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"/>
        <v>14991</v>
      </c>
      <c r="L25" s="17">
        <f>'廃棄物事業経費（市町村）'!AM25</f>
        <v>4333</v>
      </c>
      <c r="M25" s="75">
        <f t="shared" si="3"/>
        <v>0</v>
      </c>
      <c r="N25" s="17">
        <f>'廃棄物事業経費（市町村）'!AO25</f>
        <v>0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10658</v>
      </c>
      <c r="S25" s="17">
        <f>'廃棄物事業経費（市町村）'!AT25</f>
        <v>0</v>
      </c>
      <c r="T25" s="17">
        <f>'廃棄物事業経費（市町村）'!AU25</f>
        <v>83531</v>
      </c>
      <c r="U25" s="17">
        <f>'廃棄物事業経費（市町村）'!AV25</f>
        <v>0</v>
      </c>
      <c r="V25" s="17">
        <f t="shared" si="4"/>
        <v>14991</v>
      </c>
      <c r="W25" s="17">
        <f t="shared" si="5"/>
        <v>0</v>
      </c>
      <c r="X25" s="17">
        <f t="shared" si="6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0</v>
      </c>
      <c r="AE25" s="17">
        <f>'廃棄物事業経費（市町村）'!BF25</f>
        <v>0</v>
      </c>
      <c r="AF25" s="75">
        <f t="shared" si="8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20879</v>
      </c>
      <c r="AN25" s="17">
        <f>'廃棄物事業経費（市町村）'!BO25</f>
        <v>0</v>
      </c>
      <c r="AO25" s="17">
        <f t="shared" si="9"/>
        <v>0</v>
      </c>
      <c r="AP25" s="17">
        <f t="shared" si="10"/>
        <v>0</v>
      </c>
      <c r="AQ25" s="17">
        <f t="shared" si="10"/>
        <v>0</v>
      </c>
      <c r="AR25" s="17">
        <f t="shared" si="10"/>
        <v>0</v>
      </c>
      <c r="AS25" s="17">
        <f t="shared" si="10"/>
        <v>0</v>
      </c>
      <c r="AT25" s="17">
        <f t="shared" si="11"/>
        <v>0</v>
      </c>
      <c r="AU25" s="17">
        <f t="shared" si="12"/>
        <v>0</v>
      </c>
      <c r="AV25" s="17">
        <f t="shared" si="12"/>
        <v>0</v>
      </c>
      <c r="AW25" s="17">
        <f t="shared" si="13"/>
        <v>14991</v>
      </c>
      <c r="AX25" s="17">
        <f t="shared" si="14"/>
        <v>4333</v>
      </c>
      <c r="AY25" s="17">
        <f t="shared" si="15"/>
        <v>0</v>
      </c>
      <c r="AZ25" s="17">
        <f t="shared" si="16"/>
        <v>0</v>
      </c>
      <c r="BA25" s="17">
        <f t="shared" si="17"/>
        <v>0</v>
      </c>
      <c r="BB25" s="17">
        <f t="shared" si="18"/>
        <v>0</v>
      </c>
      <c r="BC25" s="17">
        <f t="shared" si="19"/>
        <v>0</v>
      </c>
      <c r="BD25" s="17">
        <f t="shared" si="20"/>
        <v>10658</v>
      </c>
      <c r="BE25" s="17">
        <f t="shared" si="21"/>
        <v>0</v>
      </c>
      <c r="BF25" s="17">
        <f t="shared" si="21"/>
        <v>104410</v>
      </c>
      <c r="BG25" s="17">
        <f t="shared" si="22"/>
        <v>0</v>
      </c>
      <c r="BH25" s="17">
        <f t="shared" si="24"/>
        <v>14991</v>
      </c>
    </row>
    <row r="26" spans="1:60" ht="13.5">
      <c r="A26" s="74" t="s">
        <v>147</v>
      </c>
      <c r="B26" s="74" t="s">
        <v>173</v>
      </c>
      <c r="C26" s="101" t="s">
        <v>174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"/>
        <v>10294</v>
      </c>
      <c r="L26" s="17">
        <f>'廃棄物事業経費（市町村）'!AM26</f>
        <v>3138</v>
      </c>
      <c r="M26" s="75">
        <f t="shared" si="3"/>
        <v>0</v>
      </c>
      <c r="N26" s="17">
        <f>'廃棄物事業経費（市町村）'!AO26</f>
        <v>0</v>
      </c>
      <c r="O26" s="17">
        <f>'廃棄物事業経費（市町村）'!AP26</f>
        <v>0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7156</v>
      </c>
      <c r="S26" s="17">
        <f>'廃棄物事業経費（市町村）'!AT26</f>
        <v>0</v>
      </c>
      <c r="T26" s="17">
        <f>'廃棄物事業経費（市町村）'!AU26</f>
        <v>78721</v>
      </c>
      <c r="U26" s="17">
        <f>'廃棄物事業経費（市町村）'!AV26</f>
        <v>1032</v>
      </c>
      <c r="V26" s="17">
        <f t="shared" si="4"/>
        <v>11326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0</v>
      </c>
      <c r="AE26" s="17">
        <f>'廃棄物事業経費（市町村）'!BF26</f>
        <v>0</v>
      </c>
      <c r="AF26" s="75">
        <f t="shared" si="8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18268</v>
      </c>
      <c r="AN26" s="17">
        <f>'廃棄物事業経費（市町村）'!BO26</f>
        <v>0</v>
      </c>
      <c r="AO26" s="17">
        <f t="shared" si="9"/>
        <v>0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1"/>
        <v>0</v>
      </c>
      <c r="AU26" s="17">
        <f t="shared" si="12"/>
        <v>0</v>
      </c>
      <c r="AV26" s="17">
        <f t="shared" si="12"/>
        <v>0</v>
      </c>
      <c r="AW26" s="17">
        <f t="shared" si="13"/>
        <v>10294</v>
      </c>
      <c r="AX26" s="17">
        <f t="shared" si="14"/>
        <v>3138</v>
      </c>
      <c r="AY26" s="17">
        <f t="shared" si="15"/>
        <v>0</v>
      </c>
      <c r="AZ26" s="17">
        <f t="shared" si="16"/>
        <v>0</v>
      </c>
      <c r="BA26" s="17">
        <f t="shared" si="17"/>
        <v>0</v>
      </c>
      <c r="BB26" s="17">
        <f t="shared" si="18"/>
        <v>0</v>
      </c>
      <c r="BC26" s="17">
        <f t="shared" si="19"/>
        <v>0</v>
      </c>
      <c r="BD26" s="17">
        <f t="shared" si="20"/>
        <v>7156</v>
      </c>
      <c r="BE26" s="17">
        <f t="shared" si="21"/>
        <v>0</v>
      </c>
      <c r="BF26" s="17">
        <f t="shared" si="21"/>
        <v>96989</v>
      </c>
      <c r="BG26" s="17">
        <f t="shared" si="22"/>
        <v>1032</v>
      </c>
      <c r="BH26" s="17">
        <f t="shared" si="24"/>
        <v>11326</v>
      </c>
    </row>
    <row r="27" spans="1:60" ht="13.5">
      <c r="A27" s="74" t="s">
        <v>147</v>
      </c>
      <c r="B27" s="74" t="s">
        <v>109</v>
      </c>
      <c r="C27" s="101" t="s">
        <v>110</v>
      </c>
      <c r="D27" s="17">
        <f t="shared" si="0"/>
        <v>0</v>
      </c>
      <c r="E27" s="17">
        <f t="shared" si="1"/>
        <v>0</v>
      </c>
      <c r="F27" s="17">
        <f>'廃棄物事業経費（組合）'!AG7</f>
        <v>0</v>
      </c>
      <c r="G27" s="17">
        <f>'廃棄物事業経費（組合）'!AH7</f>
        <v>0</v>
      </c>
      <c r="H27" s="17">
        <f>'廃棄物事業経費（組合）'!AI7</f>
        <v>0</v>
      </c>
      <c r="I27" s="17">
        <f>'廃棄物事業経費（組合）'!AJ7</f>
        <v>0</v>
      </c>
      <c r="J27" s="17" t="str">
        <f>'廃棄物事業経費（組合）'!AK7</f>
        <v>－</v>
      </c>
      <c r="K27" s="17">
        <f t="shared" si="2"/>
        <v>93026</v>
      </c>
      <c r="L27" s="17">
        <f>'廃棄物事業経費（組合）'!AM7</f>
        <v>20761</v>
      </c>
      <c r="M27" s="75">
        <f t="shared" si="3"/>
        <v>30499</v>
      </c>
      <c r="N27" s="17">
        <f>'廃棄物事業経費（組合）'!AO7</f>
        <v>0</v>
      </c>
      <c r="O27" s="17">
        <f>'廃棄物事業経費（組合）'!AP7</f>
        <v>30499</v>
      </c>
      <c r="P27" s="17">
        <f>'廃棄物事業経費（組合）'!AQ7</f>
        <v>0</v>
      </c>
      <c r="Q27" s="17">
        <f>'廃棄物事業経費（組合）'!AR7</f>
        <v>0</v>
      </c>
      <c r="R27" s="17">
        <f>'廃棄物事業経費（組合）'!AS7</f>
        <v>41766</v>
      </c>
      <c r="S27" s="17">
        <f>'廃棄物事業経費（組合）'!AT7</f>
        <v>0</v>
      </c>
      <c r="T27" s="17" t="str">
        <f>'廃棄物事業経費（組合）'!AU7</f>
        <v>－</v>
      </c>
      <c r="U27" s="17">
        <f>'廃棄物事業経費（組合）'!AV7</f>
        <v>0</v>
      </c>
      <c r="V27" s="17">
        <f t="shared" si="4"/>
        <v>93026</v>
      </c>
      <c r="W27" s="17">
        <f t="shared" si="5"/>
        <v>0</v>
      </c>
      <c r="X27" s="17">
        <f t="shared" si="6"/>
        <v>0</v>
      </c>
      <c r="Y27" s="17">
        <f>'廃棄物事業経費（組合）'!AZ7</f>
        <v>0</v>
      </c>
      <c r="Z27" s="17">
        <f>'廃棄物事業経費（組合）'!BA7</f>
        <v>0</v>
      </c>
      <c r="AA27" s="17">
        <f>'廃棄物事業経費（組合）'!BB7</f>
        <v>0</v>
      </c>
      <c r="AB27" s="17">
        <f>'廃棄物事業経費（組合）'!BC7</f>
        <v>0</v>
      </c>
      <c r="AC27" s="17" t="str">
        <f>'廃棄物事業経費（組合）'!BD7</f>
        <v>－</v>
      </c>
      <c r="AD27" s="17">
        <f t="shared" si="7"/>
        <v>57544</v>
      </c>
      <c r="AE27" s="17">
        <f>'廃棄物事業経費（組合）'!BF7</f>
        <v>22662</v>
      </c>
      <c r="AF27" s="75">
        <f t="shared" si="8"/>
        <v>15924</v>
      </c>
      <c r="AG27" s="17">
        <f>'廃棄物事業経費（組合）'!BH7</f>
        <v>0</v>
      </c>
      <c r="AH27" s="17">
        <f>'廃棄物事業経費（組合）'!BI7</f>
        <v>15924</v>
      </c>
      <c r="AI27" s="17">
        <f>'廃棄物事業経費（組合）'!BJ7</f>
        <v>0</v>
      </c>
      <c r="AJ27" s="17">
        <f>'廃棄物事業経費（組合）'!BK7</f>
        <v>0</v>
      </c>
      <c r="AK27" s="17">
        <f>'廃棄物事業経費（組合）'!BL7</f>
        <v>18958</v>
      </c>
      <c r="AL27" s="17">
        <f>'廃棄物事業経費（組合）'!BM7</f>
        <v>0</v>
      </c>
      <c r="AM27" s="17" t="str">
        <f>'廃棄物事業経費（組合）'!BN7</f>
        <v>－</v>
      </c>
      <c r="AN27" s="17">
        <f>'廃棄物事業経費（組合）'!BO7</f>
        <v>5668</v>
      </c>
      <c r="AO27" s="17">
        <f t="shared" si="9"/>
        <v>63212</v>
      </c>
      <c r="AP27" s="17">
        <f aca="true" t="shared" si="25" ref="AP27:AP32">D27+W27</f>
        <v>0</v>
      </c>
      <c r="AQ27" s="17">
        <f aca="true" t="shared" si="26" ref="AQ27:AQ32">E27+X27</f>
        <v>0</v>
      </c>
      <c r="AR27" s="17">
        <f aca="true" t="shared" si="27" ref="AR27:AR32">F27+Y27</f>
        <v>0</v>
      </c>
      <c r="AS27" s="17">
        <f aca="true" t="shared" si="28" ref="AS27:AS32">G27+Z27</f>
        <v>0</v>
      </c>
      <c r="AT27" s="17">
        <f t="shared" si="11"/>
        <v>0</v>
      </c>
      <c r="AU27" s="17">
        <f t="shared" si="12"/>
        <v>0</v>
      </c>
      <c r="AV27" s="75" t="s">
        <v>118</v>
      </c>
      <c r="AW27" s="17">
        <f t="shared" si="13"/>
        <v>150570</v>
      </c>
      <c r="AX27" s="17">
        <f t="shared" si="14"/>
        <v>43423</v>
      </c>
      <c r="AY27" s="17">
        <f aca="true" t="shared" si="29" ref="AY27:AY32">M27+AF27</f>
        <v>46423</v>
      </c>
      <c r="AZ27" s="17">
        <f aca="true" t="shared" si="30" ref="AZ27:AZ32">N27+AG27</f>
        <v>0</v>
      </c>
      <c r="BA27" s="17">
        <f aca="true" t="shared" si="31" ref="BA27:BA32">O27+AH27</f>
        <v>46423</v>
      </c>
      <c r="BB27" s="17">
        <f aca="true" t="shared" si="32" ref="BB27:BB32">P27+AI27</f>
        <v>0</v>
      </c>
      <c r="BC27" s="17">
        <f aca="true" t="shared" si="33" ref="BC27:BC32">Q27+AJ27</f>
        <v>0</v>
      </c>
      <c r="BD27" s="17">
        <f aca="true" t="shared" si="34" ref="BD27:BD32">R27+AK27</f>
        <v>60724</v>
      </c>
      <c r="BE27" s="17">
        <f aca="true" t="shared" si="35" ref="BE27:BE32">S27+AL27</f>
        <v>0</v>
      </c>
      <c r="BF27" s="75" t="s">
        <v>118</v>
      </c>
      <c r="BG27" s="17">
        <f aca="true" t="shared" si="36" ref="BG27:BG32">U27+AN27</f>
        <v>5668</v>
      </c>
      <c r="BH27" s="17">
        <f t="shared" si="24"/>
        <v>156238</v>
      </c>
    </row>
    <row r="28" spans="1:60" ht="13.5">
      <c r="A28" s="74" t="s">
        <v>147</v>
      </c>
      <c r="B28" s="74" t="s">
        <v>138</v>
      </c>
      <c r="C28" s="101" t="s">
        <v>0</v>
      </c>
      <c r="D28" s="17">
        <f t="shared" si="0"/>
        <v>0</v>
      </c>
      <c r="E28" s="17">
        <f t="shared" si="1"/>
        <v>0</v>
      </c>
      <c r="F28" s="17">
        <f>'廃棄物事業経費（組合）'!AG8</f>
        <v>0</v>
      </c>
      <c r="G28" s="17">
        <f>'廃棄物事業経費（組合）'!AH8</f>
        <v>0</v>
      </c>
      <c r="H28" s="17">
        <f>'廃棄物事業経費（組合）'!AI8</f>
        <v>0</v>
      </c>
      <c r="I28" s="17">
        <f>'廃棄物事業経費（組合）'!AJ8</f>
        <v>0</v>
      </c>
      <c r="J28" s="17" t="str">
        <f>'廃棄物事業経費（組合）'!AK8</f>
        <v>－</v>
      </c>
      <c r="K28" s="17">
        <f t="shared" si="2"/>
        <v>84275</v>
      </c>
      <c r="L28" s="17">
        <f>'廃棄物事業経費（組合）'!AM8</f>
        <v>21931</v>
      </c>
      <c r="M28" s="75">
        <f t="shared" si="3"/>
        <v>44212</v>
      </c>
      <c r="N28" s="17">
        <f>'廃棄物事業経費（組合）'!AO8</f>
        <v>0</v>
      </c>
      <c r="O28" s="17">
        <f>'廃棄物事業経費（組合）'!AP8</f>
        <v>44212</v>
      </c>
      <c r="P28" s="17">
        <f>'廃棄物事業経費（組合）'!AQ8</f>
        <v>0</v>
      </c>
      <c r="Q28" s="17">
        <f>'廃棄物事業経費（組合）'!AR8</f>
        <v>0</v>
      </c>
      <c r="R28" s="17">
        <f>'廃棄物事業経費（組合）'!AS8</f>
        <v>18132</v>
      </c>
      <c r="S28" s="17">
        <f>'廃棄物事業経費（組合）'!AT8</f>
        <v>0</v>
      </c>
      <c r="T28" s="17" t="str">
        <f>'廃棄物事業経費（組合）'!AU8</f>
        <v>－</v>
      </c>
      <c r="U28" s="17">
        <f>'廃棄物事業経費（組合）'!AV8</f>
        <v>0</v>
      </c>
      <c r="V28" s="17">
        <f t="shared" si="4"/>
        <v>84275</v>
      </c>
      <c r="W28" s="17">
        <f t="shared" si="5"/>
        <v>0</v>
      </c>
      <c r="X28" s="17">
        <f t="shared" si="6"/>
        <v>0</v>
      </c>
      <c r="Y28" s="17">
        <f>'廃棄物事業経費（組合）'!AZ8</f>
        <v>0</v>
      </c>
      <c r="Z28" s="17">
        <f>'廃棄物事業経費（組合）'!BA8</f>
        <v>0</v>
      </c>
      <c r="AA28" s="17">
        <f>'廃棄物事業経費（組合）'!BB8</f>
        <v>0</v>
      </c>
      <c r="AB28" s="17">
        <f>'廃棄物事業経費（組合）'!BC8</f>
        <v>0</v>
      </c>
      <c r="AC28" s="17" t="str">
        <f>'廃棄物事業経費（組合）'!BD8</f>
        <v>－</v>
      </c>
      <c r="AD28" s="17">
        <f t="shared" si="7"/>
        <v>0</v>
      </c>
      <c r="AE28" s="17">
        <f>'廃棄物事業経費（組合）'!BF8</f>
        <v>0</v>
      </c>
      <c r="AF28" s="75">
        <f t="shared" si="8"/>
        <v>0</v>
      </c>
      <c r="AG28" s="17">
        <f>'廃棄物事業経費（組合）'!BH8</f>
        <v>0</v>
      </c>
      <c r="AH28" s="17">
        <f>'廃棄物事業経費（組合）'!BI8</f>
        <v>0</v>
      </c>
      <c r="AI28" s="17">
        <f>'廃棄物事業経費（組合）'!BJ8</f>
        <v>0</v>
      </c>
      <c r="AJ28" s="17">
        <f>'廃棄物事業経費（組合）'!BK8</f>
        <v>0</v>
      </c>
      <c r="AK28" s="17">
        <f>'廃棄物事業経費（組合）'!BL8</f>
        <v>0</v>
      </c>
      <c r="AL28" s="17">
        <f>'廃棄物事業経費（組合）'!BM8</f>
        <v>0</v>
      </c>
      <c r="AM28" s="17" t="str">
        <f>'廃棄物事業経費（組合）'!BN8</f>
        <v>－</v>
      </c>
      <c r="AN28" s="17">
        <f>'廃棄物事業経費（組合）'!BO8</f>
        <v>0</v>
      </c>
      <c r="AO28" s="17">
        <f t="shared" si="9"/>
        <v>0</v>
      </c>
      <c r="AP28" s="17">
        <f t="shared" si="25"/>
        <v>0</v>
      </c>
      <c r="AQ28" s="17">
        <f t="shared" si="26"/>
        <v>0</v>
      </c>
      <c r="AR28" s="17">
        <f t="shared" si="27"/>
        <v>0</v>
      </c>
      <c r="AS28" s="17">
        <f t="shared" si="28"/>
        <v>0</v>
      </c>
      <c r="AT28" s="17">
        <f t="shared" si="11"/>
        <v>0</v>
      </c>
      <c r="AU28" s="17">
        <f t="shared" si="12"/>
        <v>0</v>
      </c>
      <c r="AV28" s="75" t="s">
        <v>118</v>
      </c>
      <c r="AW28" s="17">
        <f t="shared" si="13"/>
        <v>84275</v>
      </c>
      <c r="AX28" s="17">
        <f t="shared" si="14"/>
        <v>21931</v>
      </c>
      <c r="AY28" s="17">
        <f t="shared" si="29"/>
        <v>44212</v>
      </c>
      <c r="AZ28" s="17">
        <f t="shared" si="30"/>
        <v>0</v>
      </c>
      <c r="BA28" s="17">
        <f t="shared" si="31"/>
        <v>44212</v>
      </c>
      <c r="BB28" s="17">
        <f t="shared" si="32"/>
        <v>0</v>
      </c>
      <c r="BC28" s="17">
        <f t="shared" si="33"/>
        <v>0</v>
      </c>
      <c r="BD28" s="17">
        <f t="shared" si="34"/>
        <v>18132</v>
      </c>
      <c r="BE28" s="17">
        <f t="shared" si="35"/>
        <v>0</v>
      </c>
      <c r="BF28" s="75" t="s">
        <v>118</v>
      </c>
      <c r="BG28" s="17">
        <f t="shared" si="36"/>
        <v>0</v>
      </c>
      <c r="BH28" s="17">
        <f t="shared" si="24"/>
        <v>84275</v>
      </c>
    </row>
    <row r="29" spans="1:60" ht="13.5">
      <c r="A29" s="74" t="s">
        <v>147</v>
      </c>
      <c r="B29" s="74" t="s">
        <v>139</v>
      </c>
      <c r="C29" s="101" t="s">
        <v>140</v>
      </c>
      <c r="D29" s="17">
        <f t="shared" si="0"/>
        <v>0</v>
      </c>
      <c r="E29" s="17">
        <f t="shared" si="1"/>
        <v>0</v>
      </c>
      <c r="F29" s="17">
        <f>'廃棄物事業経費（組合）'!AG9</f>
        <v>0</v>
      </c>
      <c r="G29" s="17">
        <f>'廃棄物事業経費（組合）'!AH9</f>
        <v>0</v>
      </c>
      <c r="H29" s="17">
        <f>'廃棄物事業経費（組合）'!AI9</f>
        <v>0</v>
      </c>
      <c r="I29" s="17">
        <f>'廃棄物事業経費（組合）'!AJ9</f>
        <v>0</v>
      </c>
      <c r="J29" s="17" t="str">
        <f>'廃棄物事業経費（組合）'!AK9</f>
        <v>－</v>
      </c>
      <c r="K29" s="17">
        <f t="shared" si="2"/>
        <v>404627</v>
      </c>
      <c r="L29" s="17">
        <f>'廃棄物事業経費（組合）'!AM9</f>
        <v>33821</v>
      </c>
      <c r="M29" s="75">
        <f t="shared" si="3"/>
        <v>157694</v>
      </c>
      <c r="N29" s="17">
        <f>'廃棄物事業経費（組合）'!AO9</f>
        <v>0</v>
      </c>
      <c r="O29" s="17">
        <f>'廃棄物事業経費（組合）'!AP9</f>
        <v>132046</v>
      </c>
      <c r="P29" s="17">
        <f>'廃棄物事業経費（組合）'!AQ9</f>
        <v>25648</v>
      </c>
      <c r="Q29" s="17">
        <f>'廃棄物事業経費（組合）'!AR9</f>
        <v>0</v>
      </c>
      <c r="R29" s="17">
        <f>'廃棄物事業経費（組合）'!AS9</f>
        <v>204577</v>
      </c>
      <c r="S29" s="17">
        <f>'廃棄物事業経費（組合）'!AT9</f>
        <v>8535</v>
      </c>
      <c r="T29" s="17" t="str">
        <f>'廃棄物事業経費（組合）'!AU9</f>
        <v>－</v>
      </c>
      <c r="U29" s="17">
        <f>'廃棄物事業経費（組合）'!AV9</f>
        <v>24974</v>
      </c>
      <c r="V29" s="17">
        <f t="shared" si="4"/>
        <v>429601</v>
      </c>
      <c r="W29" s="17">
        <f t="shared" si="5"/>
        <v>0</v>
      </c>
      <c r="X29" s="17">
        <f t="shared" si="6"/>
        <v>0</v>
      </c>
      <c r="Y29" s="17">
        <f>'廃棄物事業経費（組合）'!AZ9</f>
        <v>0</v>
      </c>
      <c r="Z29" s="17">
        <f>'廃棄物事業経費（組合）'!BA9</f>
        <v>0</v>
      </c>
      <c r="AA29" s="17">
        <f>'廃棄物事業経費（組合）'!BB9</f>
        <v>0</v>
      </c>
      <c r="AB29" s="17">
        <f>'廃棄物事業経費（組合）'!BC9</f>
        <v>0</v>
      </c>
      <c r="AC29" s="17" t="str">
        <f>'廃棄物事業経費（組合）'!BD9</f>
        <v>－</v>
      </c>
      <c r="AD29" s="17">
        <f t="shared" si="7"/>
        <v>446140</v>
      </c>
      <c r="AE29" s="17">
        <f>'廃棄物事業経費（組合）'!BF9</f>
        <v>54819</v>
      </c>
      <c r="AF29" s="75">
        <f t="shared" si="8"/>
        <v>263096</v>
      </c>
      <c r="AG29" s="17">
        <f>'廃棄物事業経費（組合）'!BH9</f>
        <v>63122</v>
      </c>
      <c r="AH29" s="17">
        <f>'廃棄物事業経費（組合）'!BI9</f>
        <v>199974</v>
      </c>
      <c r="AI29" s="17">
        <f>'廃棄物事業経費（組合）'!BJ9</f>
        <v>0</v>
      </c>
      <c r="AJ29" s="17">
        <f>'廃棄物事業経費（組合）'!BK9</f>
        <v>0</v>
      </c>
      <c r="AK29" s="17">
        <f>'廃棄物事業経費（組合）'!BL9</f>
        <v>127071</v>
      </c>
      <c r="AL29" s="17">
        <f>'廃棄物事業経費（組合）'!BM9</f>
        <v>1154</v>
      </c>
      <c r="AM29" s="17" t="str">
        <f>'廃棄物事業経費（組合）'!BN9</f>
        <v>－</v>
      </c>
      <c r="AN29" s="17">
        <f>'廃棄物事業経費（組合）'!BO9</f>
        <v>236</v>
      </c>
      <c r="AO29" s="17">
        <f t="shared" si="9"/>
        <v>446376</v>
      </c>
      <c r="AP29" s="17">
        <f t="shared" si="25"/>
        <v>0</v>
      </c>
      <c r="AQ29" s="17">
        <f t="shared" si="26"/>
        <v>0</v>
      </c>
      <c r="AR29" s="17">
        <f t="shared" si="27"/>
        <v>0</v>
      </c>
      <c r="AS29" s="17">
        <f t="shared" si="28"/>
        <v>0</v>
      </c>
      <c r="AT29" s="17">
        <f t="shared" si="11"/>
        <v>0</v>
      </c>
      <c r="AU29" s="17">
        <f t="shared" si="12"/>
        <v>0</v>
      </c>
      <c r="AV29" s="75" t="s">
        <v>118</v>
      </c>
      <c r="AW29" s="17">
        <f t="shared" si="13"/>
        <v>850767</v>
      </c>
      <c r="AX29" s="17">
        <f t="shared" si="14"/>
        <v>88640</v>
      </c>
      <c r="AY29" s="17">
        <f t="shared" si="29"/>
        <v>420790</v>
      </c>
      <c r="AZ29" s="17">
        <f t="shared" si="30"/>
        <v>63122</v>
      </c>
      <c r="BA29" s="17">
        <f t="shared" si="31"/>
        <v>332020</v>
      </c>
      <c r="BB29" s="17">
        <f t="shared" si="32"/>
        <v>25648</v>
      </c>
      <c r="BC29" s="17">
        <f t="shared" si="33"/>
        <v>0</v>
      </c>
      <c r="BD29" s="17">
        <f t="shared" si="34"/>
        <v>331648</v>
      </c>
      <c r="BE29" s="17">
        <f t="shared" si="35"/>
        <v>9689</v>
      </c>
      <c r="BF29" s="75" t="s">
        <v>118</v>
      </c>
      <c r="BG29" s="17">
        <f t="shared" si="36"/>
        <v>25210</v>
      </c>
      <c r="BH29" s="17">
        <f t="shared" si="24"/>
        <v>875977</v>
      </c>
    </row>
    <row r="30" spans="1:60" ht="13.5">
      <c r="A30" s="74" t="s">
        <v>147</v>
      </c>
      <c r="B30" s="74" t="s">
        <v>141</v>
      </c>
      <c r="C30" s="101" t="s">
        <v>142</v>
      </c>
      <c r="D30" s="17">
        <f t="shared" si="0"/>
        <v>60710</v>
      </c>
      <c r="E30" s="17">
        <f t="shared" si="1"/>
        <v>60710</v>
      </c>
      <c r="F30" s="17">
        <f>'廃棄物事業経費（組合）'!AG10</f>
        <v>60710</v>
      </c>
      <c r="G30" s="17">
        <f>'廃棄物事業経費（組合）'!AH10</f>
        <v>0</v>
      </c>
      <c r="H30" s="17">
        <f>'廃棄物事業経費（組合）'!AI10</f>
        <v>0</v>
      </c>
      <c r="I30" s="17">
        <f>'廃棄物事業経費（組合）'!AJ10</f>
        <v>0</v>
      </c>
      <c r="J30" s="17" t="str">
        <f>'廃棄物事業経費（組合）'!AK10</f>
        <v>－</v>
      </c>
      <c r="K30" s="17">
        <f t="shared" si="2"/>
        <v>1381712</v>
      </c>
      <c r="L30" s="17">
        <f>'廃棄物事業経費（組合）'!AM10</f>
        <v>159007</v>
      </c>
      <c r="M30" s="75">
        <f t="shared" si="3"/>
        <v>264517</v>
      </c>
      <c r="N30" s="17">
        <f>'廃棄物事業経費（組合）'!AO10</f>
        <v>0</v>
      </c>
      <c r="O30" s="17">
        <f>'廃棄物事業経費（組合）'!AP10</f>
        <v>263930</v>
      </c>
      <c r="P30" s="17">
        <f>'廃棄物事業経費（組合）'!AQ10</f>
        <v>587</v>
      </c>
      <c r="Q30" s="17">
        <f>'廃棄物事業経費（組合）'!AR10</f>
        <v>0</v>
      </c>
      <c r="R30" s="17">
        <f>'廃棄物事業経費（組合）'!AS10</f>
        <v>958188</v>
      </c>
      <c r="S30" s="17">
        <f>'廃棄物事業経費（組合）'!AT10</f>
        <v>0</v>
      </c>
      <c r="T30" s="17" t="str">
        <f>'廃棄物事業経費（組合）'!AU10</f>
        <v>－</v>
      </c>
      <c r="U30" s="17">
        <f>'廃棄物事業経費（組合）'!AV10</f>
        <v>2599</v>
      </c>
      <c r="V30" s="17">
        <f t="shared" si="4"/>
        <v>1445021</v>
      </c>
      <c r="W30" s="17">
        <f t="shared" si="5"/>
        <v>0</v>
      </c>
      <c r="X30" s="17">
        <f t="shared" si="6"/>
        <v>0</v>
      </c>
      <c r="Y30" s="17">
        <f>'廃棄物事業経費（組合）'!AZ10</f>
        <v>0</v>
      </c>
      <c r="Z30" s="17">
        <f>'廃棄物事業経費（組合）'!BA10</f>
        <v>0</v>
      </c>
      <c r="AA30" s="17">
        <f>'廃棄物事業経費（組合）'!BB10</f>
        <v>0</v>
      </c>
      <c r="AB30" s="17">
        <f>'廃棄物事業経費（組合）'!BC10</f>
        <v>0</v>
      </c>
      <c r="AC30" s="17" t="str">
        <f>'廃棄物事業経費（組合）'!BD10</f>
        <v>－</v>
      </c>
      <c r="AD30" s="17">
        <f t="shared" si="7"/>
        <v>390342</v>
      </c>
      <c r="AE30" s="17">
        <f>'廃棄物事業経費（組合）'!BF10</f>
        <v>152037</v>
      </c>
      <c r="AF30" s="75">
        <f t="shared" si="8"/>
        <v>238305</v>
      </c>
      <c r="AG30" s="17">
        <f>'廃棄物事業経費（組合）'!BH10</f>
        <v>0</v>
      </c>
      <c r="AH30" s="17">
        <f>'廃棄物事業経費（組合）'!BI10</f>
        <v>238305</v>
      </c>
      <c r="AI30" s="17">
        <f>'廃棄物事業経費（組合）'!BJ10</f>
        <v>0</v>
      </c>
      <c r="AJ30" s="17">
        <f>'廃棄物事業経費（組合）'!BK10</f>
        <v>0</v>
      </c>
      <c r="AK30" s="17">
        <f>'廃棄物事業経費（組合）'!BL10</f>
        <v>0</v>
      </c>
      <c r="AL30" s="17">
        <f>'廃棄物事業経費（組合）'!BM10</f>
        <v>0</v>
      </c>
      <c r="AM30" s="17" t="str">
        <f>'廃棄物事業経費（組合）'!BN10</f>
        <v>－</v>
      </c>
      <c r="AN30" s="17">
        <f>'廃棄物事業経費（組合）'!BO10</f>
        <v>11297</v>
      </c>
      <c r="AO30" s="17">
        <f t="shared" si="9"/>
        <v>401639</v>
      </c>
      <c r="AP30" s="17">
        <f t="shared" si="25"/>
        <v>60710</v>
      </c>
      <c r="AQ30" s="17">
        <f t="shared" si="26"/>
        <v>60710</v>
      </c>
      <c r="AR30" s="17">
        <f t="shared" si="27"/>
        <v>60710</v>
      </c>
      <c r="AS30" s="17">
        <f t="shared" si="28"/>
        <v>0</v>
      </c>
      <c r="AT30" s="17">
        <f t="shared" si="11"/>
        <v>0</v>
      </c>
      <c r="AU30" s="17">
        <f t="shared" si="12"/>
        <v>0</v>
      </c>
      <c r="AV30" s="75" t="s">
        <v>118</v>
      </c>
      <c r="AW30" s="17">
        <f t="shared" si="13"/>
        <v>1772054</v>
      </c>
      <c r="AX30" s="17">
        <f t="shared" si="14"/>
        <v>311044</v>
      </c>
      <c r="AY30" s="17">
        <f t="shared" si="29"/>
        <v>502822</v>
      </c>
      <c r="AZ30" s="17">
        <f t="shared" si="30"/>
        <v>0</v>
      </c>
      <c r="BA30" s="17">
        <f t="shared" si="31"/>
        <v>502235</v>
      </c>
      <c r="BB30" s="17">
        <f t="shared" si="32"/>
        <v>587</v>
      </c>
      <c r="BC30" s="17">
        <f t="shared" si="33"/>
        <v>0</v>
      </c>
      <c r="BD30" s="17">
        <f t="shared" si="34"/>
        <v>958188</v>
      </c>
      <c r="BE30" s="17">
        <f t="shared" si="35"/>
        <v>0</v>
      </c>
      <c r="BF30" s="75" t="s">
        <v>118</v>
      </c>
      <c r="BG30" s="17">
        <f t="shared" si="36"/>
        <v>13896</v>
      </c>
      <c r="BH30" s="17">
        <f t="shared" si="24"/>
        <v>1846660</v>
      </c>
    </row>
    <row r="31" spans="1:60" ht="13.5">
      <c r="A31" s="74" t="s">
        <v>147</v>
      </c>
      <c r="B31" s="74" t="s">
        <v>143</v>
      </c>
      <c r="C31" s="101" t="s">
        <v>114</v>
      </c>
      <c r="D31" s="17">
        <f t="shared" si="0"/>
        <v>0</v>
      </c>
      <c r="E31" s="17">
        <f t="shared" si="1"/>
        <v>0</v>
      </c>
      <c r="F31" s="17">
        <f>'廃棄物事業経費（組合）'!AG11</f>
        <v>0</v>
      </c>
      <c r="G31" s="17">
        <f>'廃棄物事業経費（組合）'!AH11</f>
        <v>0</v>
      </c>
      <c r="H31" s="17">
        <f>'廃棄物事業経費（組合）'!AI11</f>
        <v>0</v>
      </c>
      <c r="I31" s="17">
        <f>'廃棄物事業経費（組合）'!AJ11</f>
        <v>0</v>
      </c>
      <c r="J31" s="17" t="str">
        <f>'廃棄物事業経費（組合）'!AK11</f>
        <v>－</v>
      </c>
      <c r="K31" s="17">
        <f t="shared" si="2"/>
        <v>130177</v>
      </c>
      <c r="L31" s="17">
        <f>'廃棄物事業経費（組合）'!AM11</f>
        <v>63277</v>
      </c>
      <c r="M31" s="75">
        <f t="shared" si="3"/>
        <v>52812</v>
      </c>
      <c r="N31" s="17">
        <f>'廃棄物事業経費（組合）'!AO11</f>
        <v>0</v>
      </c>
      <c r="O31" s="17">
        <f>'廃棄物事業経費（組合）'!AP11</f>
        <v>52812</v>
      </c>
      <c r="P31" s="17">
        <f>'廃棄物事業経費（組合）'!AQ11</f>
        <v>0</v>
      </c>
      <c r="Q31" s="17">
        <f>'廃棄物事業経費（組合）'!AR11</f>
        <v>0</v>
      </c>
      <c r="R31" s="17">
        <f>'廃棄物事業経費（組合）'!AS11</f>
        <v>10836</v>
      </c>
      <c r="S31" s="17">
        <f>'廃棄物事業経費（組合）'!AT11</f>
        <v>3252</v>
      </c>
      <c r="T31" s="17" t="str">
        <f>'廃棄物事業経費（組合）'!AU11</f>
        <v>－</v>
      </c>
      <c r="U31" s="17">
        <f>'廃棄物事業経費（組合）'!AV11</f>
        <v>0</v>
      </c>
      <c r="V31" s="17">
        <f t="shared" si="4"/>
        <v>130177</v>
      </c>
      <c r="W31" s="17">
        <f t="shared" si="5"/>
        <v>0</v>
      </c>
      <c r="X31" s="17">
        <f t="shared" si="6"/>
        <v>0</v>
      </c>
      <c r="Y31" s="17">
        <f>'廃棄物事業経費（組合）'!AZ11</f>
        <v>0</v>
      </c>
      <c r="Z31" s="17">
        <f>'廃棄物事業経費（組合）'!BA11</f>
        <v>0</v>
      </c>
      <c r="AA31" s="17">
        <f>'廃棄物事業経費（組合）'!BB11</f>
        <v>0</v>
      </c>
      <c r="AB31" s="17">
        <f>'廃棄物事業経費（組合）'!BC11</f>
        <v>0</v>
      </c>
      <c r="AC31" s="17" t="str">
        <f>'廃棄物事業経費（組合）'!BD11</f>
        <v>－</v>
      </c>
      <c r="AD31" s="17">
        <f t="shared" si="7"/>
        <v>0</v>
      </c>
      <c r="AE31" s="17">
        <f>'廃棄物事業経費（組合）'!BF11</f>
        <v>0</v>
      </c>
      <c r="AF31" s="75">
        <f t="shared" si="8"/>
        <v>0</v>
      </c>
      <c r="AG31" s="17">
        <f>'廃棄物事業経費（組合）'!BH11</f>
        <v>0</v>
      </c>
      <c r="AH31" s="17">
        <f>'廃棄物事業経費（組合）'!BI11</f>
        <v>0</v>
      </c>
      <c r="AI31" s="17">
        <f>'廃棄物事業経費（組合）'!BJ11</f>
        <v>0</v>
      </c>
      <c r="AJ31" s="17">
        <f>'廃棄物事業経費（組合）'!BK11</f>
        <v>0</v>
      </c>
      <c r="AK31" s="17">
        <f>'廃棄物事業経費（組合）'!BL11</f>
        <v>0</v>
      </c>
      <c r="AL31" s="17">
        <f>'廃棄物事業経費（組合）'!BM11</f>
        <v>0</v>
      </c>
      <c r="AM31" s="17" t="str">
        <f>'廃棄物事業経費（組合）'!BN11</f>
        <v>－</v>
      </c>
      <c r="AN31" s="17">
        <f>'廃棄物事業経費（組合）'!BO11</f>
        <v>0</v>
      </c>
      <c r="AO31" s="17">
        <f t="shared" si="9"/>
        <v>0</v>
      </c>
      <c r="AP31" s="17">
        <f t="shared" si="25"/>
        <v>0</v>
      </c>
      <c r="AQ31" s="17">
        <f t="shared" si="26"/>
        <v>0</v>
      </c>
      <c r="AR31" s="17">
        <f t="shared" si="27"/>
        <v>0</v>
      </c>
      <c r="AS31" s="17">
        <f t="shared" si="28"/>
        <v>0</v>
      </c>
      <c r="AT31" s="17">
        <f t="shared" si="11"/>
        <v>0</v>
      </c>
      <c r="AU31" s="17">
        <f t="shared" si="12"/>
        <v>0</v>
      </c>
      <c r="AV31" s="75" t="s">
        <v>118</v>
      </c>
      <c r="AW31" s="17">
        <f t="shared" si="13"/>
        <v>130177</v>
      </c>
      <c r="AX31" s="17">
        <f t="shared" si="14"/>
        <v>63277</v>
      </c>
      <c r="AY31" s="17">
        <f t="shared" si="29"/>
        <v>52812</v>
      </c>
      <c r="AZ31" s="17">
        <f t="shared" si="30"/>
        <v>0</v>
      </c>
      <c r="BA31" s="17">
        <f t="shared" si="31"/>
        <v>52812</v>
      </c>
      <c r="BB31" s="17">
        <f t="shared" si="32"/>
        <v>0</v>
      </c>
      <c r="BC31" s="17">
        <f t="shared" si="33"/>
        <v>0</v>
      </c>
      <c r="BD31" s="17">
        <f t="shared" si="34"/>
        <v>10836</v>
      </c>
      <c r="BE31" s="17">
        <f t="shared" si="35"/>
        <v>3252</v>
      </c>
      <c r="BF31" s="75" t="s">
        <v>118</v>
      </c>
      <c r="BG31" s="17">
        <f t="shared" si="36"/>
        <v>0</v>
      </c>
      <c r="BH31" s="17">
        <f t="shared" si="24"/>
        <v>130177</v>
      </c>
    </row>
    <row r="32" spans="1:60" ht="13.5">
      <c r="A32" s="74" t="s">
        <v>147</v>
      </c>
      <c r="B32" s="74" t="s">
        <v>144</v>
      </c>
      <c r="C32" s="101" t="s">
        <v>145</v>
      </c>
      <c r="D32" s="17">
        <f t="shared" si="0"/>
        <v>0</v>
      </c>
      <c r="E32" s="17">
        <f t="shared" si="1"/>
        <v>0</v>
      </c>
      <c r="F32" s="17">
        <f>'廃棄物事業経費（組合）'!AG12</f>
        <v>0</v>
      </c>
      <c r="G32" s="17">
        <f>'廃棄物事業経費（組合）'!AH12</f>
        <v>0</v>
      </c>
      <c r="H32" s="17">
        <f>'廃棄物事業経費（組合）'!AI12</f>
        <v>0</v>
      </c>
      <c r="I32" s="17">
        <f>'廃棄物事業経費（組合）'!AJ12</f>
        <v>0</v>
      </c>
      <c r="J32" s="17" t="str">
        <f>'廃棄物事業経費（組合）'!AK12</f>
        <v>－</v>
      </c>
      <c r="K32" s="17">
        <f t="shared" si="2"/>
        <v>551605</v>
      </c>
      <c r="L32" s="17">
        <f>'廃棄物事業経費（組合）'!AM12</f>
        <v>91133</v>
      </c>
      <c r="M32" s="75">
        <f t="shared" si="3"/>
        <v>203350</v>
      </c>
      <c r="N32" s="17">
        <f>'廃棄物事業経費（組合）'!AO12</f>
        <v>0</v>
      </c>
      <c r="O32" s="17">
        <f>'廃棄物事業経費（組合）'!AP12</f>
        <v>185285</v>
      </c>
      <c r="P32" s="17">
        <f>'廃棄物事業経費（組合）'!AQ12</f>
        <v>18065</v>
      </c>
      <c r="Q32" s="17">
        <f>'廃棄物事業経費（組合）'!AR12</f>
        <v>0</v>
      </c>
      <c r="R32" s="17">
        <f>'廃棄物事業経費（組合）'!AS12</f>
        <v>257122</v>
      </c>
      <c r="S32" s="17">
        <f>'廃棄物事業経費（組合）'!AT12</f>
        <v>0</v>
      </c>
      <c r="T32" s="17" t="str">
        <f>'廃棄物事業経費（組合）'!AU12</f>
        <v>－</v>
      </c>
      <c r="U32" s="17">
        <f>'廃棄物事業経費（組合）'!AV12</f>
        <v>4941</v>
      </c>
      <c r="V32" s="17">
        <f t="shared" si="4"/>
        <v>556546</v>
      </c>
      <c r="W32" s="17">
        <f t="shared" si="5"/>
        <v>0</v>
      </c>
      <c r="X32" s="17">
        <f t="shared" si="6"/>
        <v>0</v>
      </c>
      <c r="Y32" s="17">
        <f>'廃棄物事業経費（組合）'!AZ12</f>
        <v>0</v>
      </c>
      <c r="Z32" s="17">
        <f>'廃棄物事業経費（組合）'!BA12</f>
        <v>0</v>
      </c>
      <c r="AA32" s="17">
        <f>'廃棄物事業経費（組合）'!BB12</f>
        <v>0</v>
      </c>
      <c r="AB32" s="17">
        <f>'廃棄物事業経費（組合）'!BC12</f>
        <v>0</v>
      </c>
      <c r="AC32" s="17" t="str">
        <f>'廃棄物事業経費（組合）'!BD12</f>
        <v>－</v>
      </c>
      <c r="AD32" s="17">
        <f t="shared" si="7"/>
        <v>90235</v>
      </c>
      <c r="AE32" s="17">
        <f>'廃棄物事業経費（組合）'!BF12</f>
        <v>0</v>
      </c>
      <c r="AF32" s="75">
        <f t="shared" si="8"/>
        <v>52327</v>
      </c>
      <c r="AG32" s="17">
        <f>'廃棄物事業経費（組合）'!BH12</f>
        <v>0</v>
      </c>
      <c r="AH32" s="17">
        <f>'廃棄物事業経費（組合）'!BI12</f>
        <v>52327</v>
      </c>
      <c r="AI32" s="17">
        <f>'廃棄物事業経費（組合）'!BJ12</f>
        <v>0</v>
      </c>
      <c r="AJ32" s="17">
        <f>'廃棄物事業経費（組合）'!BK12</f>
        <v>0</v>
      </c>
      <c r="AK32" s="17">
        <f>'廃棄物事業経費（組合）'!BL12</f>
        <v>37908</v>
      </c>
      <c r="AL32" s="17">
        <f>'廃棄物事業経費（組合）'!BM12</f>
        <v>0</v>
      </c>
      <c r="AM32" s="17" t="str">
        <f>'廃棄物事業経費（組合）'!BN12</f>
        <v>－</v>
      </c>
      <c r="AN32" s="17">
        <f>'廃棄物事業経費（組合）'!BO12</f>
        <v>4889</v>
      </c>
      <c r="AO32" s="17">
        <f t="shared" si="9"/>
        <v>95124</v>
      </c>
      <c r="AP32" s="17">
        <f t="shared" si="25"/>
        <v>0</v>
      </c>
      <c r="AQ32" s="17">
        <f t="shared" si="26"/>
        <v>0</v>
      </c>
      <c r="AR32" s="17">
        <f t="shared" si="27"/>
        <v>0</v>
      </c>
      <c r="AS32" s="17">
        <f t="shared" si="28"/>
        <v>0</v>
      </c>
      <c r="AT32" s="17">
        <f t="shared" si="11"/>
        <v>0</v>
      </c>
      <c r="AU32" s="17">
        <f t="shared" si="12"/>
        <v>0</v>
      </c>
      <c r="AV32" s="75" t="s">
        <v>118</v>
      </c>
      <c r="AW32" s="17">
        <f t="shared" si="13"/>
        <v>641840</v>
      </c>
      <c r="AX32" s="17">
        <f t="shared" si="14"/>
        <v>91133</v>
      </c>
      <c r="AY32" s="17">
        <f t="shared" si="29"/>
        <v>255677</v>
      </c>
      <c r="AZ32" s="17">
        <f t="shared" si="30"/>
        <v>0</v>
      </c>
      <c r="BA32" s="17">
        <f t="shared" si="31"/>
        <v>237612</v>
      </c>
      <c r="BB32" s="17">
        <f t="shared" si="32"/>
        <v>18065</v>
      </c>
      <c r="BC32" s="17">
        <f t="shared" si="33"/>
        <v>0</v>
      </c>
      <c r="BD32" s="17">
        <f t="shared" si="34"/>
        <v>295030</v>
      </c>
      <c r="BE32" s="17">
        <f t="shared" si="35"/>
        <v>0</v>
      </c>
      <c r="BF32" s="75" t="s">
        <v>118</v>
      </c>
      <c r="BG32" s="17">
        <f t="shared" si="36"/>
        <v>9830</v>
      </c>
      <c r="BH32" s="17">
        <f t="shared" si="24"/>
        <v>651670</v>
      </c>
    </row>
    <row r="33" spans="1:60" ht="13.5">
      <c r="A33" s="114" t="s">
        <v>189</v>
      </c>
      <c r="B33" s="114"/>
      <c r="C33" s="114"/>
      <c r="D33" s="17">
        <f aca="true" t="shared" si="37" ref="D33:AI33">SUM(D7:D32)</f>
        <v>61865</v>
      </c>
      <c r="E33" s="17">
        <f t="shared" si="37"/>
        <v>61865</v>
      </c>
      <c r="F33" s="17">
        <f t="shared" si="37"/>
        <v>61865</v>
      </c>
      <c r="G33" s="17">
        <f t="shared" si="37"/>
        <v>0</v>
      </c>
      <c r="H33" s="17">
        <f t="shared" si="37"/>
        <v>0</v>
      </c>
      <c r="I33" s="17">
        <f t="shared" si="37"/>
        <v>0</v>
      </c>
      <c r="J33" s="17">
        <f t="shared" si="37"/>
        <v>10191</v>
      </c>
      <c r="K33" s="17">
        <f t="shared" si="37"/>
        <v>7521220</v>
      </c>
      <c r="L33" s="17">
        <f t="shared" si="37"/>
        <v>1242709</v>
      </c>
      <c r="M33" s="17">
        <f t="shared" si="37"/>
        <v>1533633</v>
      </c>
      <c r="N33" s="17">
        <f t="shared" si="37"/>
        <v>33444</v>
      </c>
      <c r="O33" s="17">
        <f t="shared" si="37"/>
        <v>1455863</v>
      </c>
      <c r="P33" s="17">
        <f t="shared" si="37"/>
        <v>44326</v>
      </c>
      <c r="Q33" s="17">
        <f t="shared" si="37"/>
        <v>4830</v>
      </c>
      <c r="R33" s="17">
        <f t="shared" si="37"/>
        <v>4567997</v>
      </c>
      <c r="S33" s="17">
        <f t="shared" si="37"/>
        <v>172051</v>
      </c>
      <c r="T33" s="17">
        <f t="shared" si="37"/>
        <v>2519614</v>
      </c>
      <c r="U33" s="17">
        <f t="shared" si="37"/>
        <v>790937</v>
      </c>
      <c r="V33" s="17">
        <f t="shared" si="37"/>
        <v>8374022</v>
      </c>
      <c r="W33" s="17">
        <f t="shared" si="37"/>
        <v>0</v>
      </c>
      <c r="X33" s="17">
        <f t="shared" si="37"/>
        <v>0</v>
      </c>
      <c r="Y33" s="17">
        <f t="shared" si="37"/>
        <v>0</v>
      </c>
      <c r="Z33" s="17">
        <f t="shared" si="37"/>
        <v>0</v>
      </c>
      <c r="AA33" s="17">
        <f t="shared" si="37"/>
        <v>0</v>
      </c>
      <c r="AB33" s="17">
        <f t="shared" si="37"/>
        <v>0</v>
      </c>
      <c r="AC33" s="17">
        <f t="shared" si="37"/>
        <v>0</v>
      </c>
      <c r="AD33" s="17">
        <f t="shared" si="37"/>
        <v>1440984</v>
      </c>
      <c r="AE33" s="17">
        <f t="shared" si="37"/>
        <v>288185</v>
      </c>
      <c r="AF33" s="17">
        <f t="shared" si="37"/>
        <v>624414</v>
      </c>
      <c r="AG33" s="17">
        <f t="shared" si="37"/>
        <v>63331</v>
      </c>
      <c r="AH33" s="17">
        <f t="shared" si="37"/>
        <v>561083</v>
      </c>
      <c r="AI33" s="17">
        <f t="shared" si="37"/>
        <v>0</v>
      </c>
      <c r="AJ33" s="17">
        <f aca="true" t="shared" si="38" ref="AJ33:BH33">SUM(AJ7:AJ32)</f>
        <v>0</v>
      </c>
      <c r="AK33" s="17">
        <f t="shared" si="38"/>
        <v>329860</v>
      </c>
      <c r="AL33" s="17">
        <f t="shared" si="38"/>
        <v>198525</v>
      </c>
      <c r="AM33" s="17">
        <f t="shared" si="38"/>
        <v>963624</v>
      </c>
      <c r="AN33" s="17">
        <f t="shared" si="38"/>
        <v>42952</v>
      </c>
      <c r="AO33" s="17">
        <f t="shared" si="38"/>
        <v>1483936</v>
      </c>
      <c r="AP33" s="17">
        <f t="shared" si="38"/>
        <v>61865</v>
      </c>
      <c r="AQ33" s="17">
        <f t="shared" si="38"/>
        <v>61865</v>
      </c>
      <c r="AR33" s="17">
        <f t="shared" si="38"/>
        <v>61865</v>
      </c>
      <c r="AS33" s="17">
        <f t="shared" si="38"/>
        <v>0</v>
      </c>
      <c r="AT33" s="17">
        <f t="shared" si="38"/>
        <v>0</v>
      </c>
      <c r="AU33" s="17">
        <f t="shared" si="38"/>
        <v>0</v>
      </c>
      <c r="AV33" s="17">
        <f t="shared" si="38"/>
        <v>10191</v>
      </c>
      <c r="AW33" s="17">
        <f t="shared" si="38"/>
        <v>8962204</v>
      </c>
      <c r="AX33" s="17">
        <f t="shared" si="38"/>
        <v>1530894</v>
      </c>
      <c r="AY33" s="17">
        <f t="shared" si="38"/>
        <v>2158047</v>
      </c>
      <c r="AZ33" s="17">
        <f t="shared" si="38"/>
        <v>96775</v>
      </c>
      <c r="BA33" s="17">
        <f t="shared" si="38"/>
        <v>2016946</v>
      </c>
      <c r="BB33" s="17">
        <f t="shared" si="38"/>
        <v>44326</v>
      </c>
      <c r="BC33" s="17">
        <f t="shared" si="38"/>
        <v>4830</v>
      </c>
      <c r="BD33" s="17">
        <f t="shared" si="38"/>
        <v>4897857</v>
      </c>
      <c r="BE33" s="17">
        <f t="shared" si="38"/>
        <v>370576</v>
      </c>
      <c r="BF33" s="17">
        <f t="shared" si="38"/>
        <v>3483238</v>
      </c>
      <c r="BG33" s="17">
        <f t="shared" si="38"/>
        <v>833889</v>
      </c>
      <c r="BH33" s="17">
        <f t="shared" si="38"/>
        <v>9857958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33:C3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7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14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126</v>
      </c>
      <c r="B2" s="134" t="s">
        <v>121</v>
      </c>
      <c r="C2" s="112" t="s">
        <v>54</v>
      </c>
      <c r="D2" s="43" t="s">
        <v>180</v>
      </c>
      <c r="E2" s="44"/>
      <c r="F2" s="44"/>
      <c r="G2" s="44"/>
      <c r="H2" s="44"/>
      <c r="I2" s="44"/>
      <c r="J2" s="43" t="s">
        <v>181</v>
      </c>
      <c r="K2" s="45"/>
      <c r="L2" s="45"/>
      <c r="M2" s="45"/>
      <c r="N2" s="45"/>
      <c r="O2" s="45"/>
      <c r="P2" s="45"/>
      <c r="Q2" s="46"/>
      <c r="R2" s="47" t="s">
        <v>182</v>
      </c>
      <c r="S2" s="45"/>
      <c r="T2" s="45"/>
      <c r="U2" s="45"/>
      <c r="V2" s="45"/>
      <c r="W2" s="45"/>
      <c r="X2" s="45"/>
      <c r="Y2" s="46"/>
      <c r="Z2" s="43" t="s">
        <v>183</v>
      </c>
      <c r="AA2" s="45"/>
      <c r="AB2" s="45"/>
      <c r="AC2" s="45"/>
      <c r="AD2" s="45"/>
      <c r="AE2" s="45"/>
      <c r="AF2" s="45"/>
      <c r="AG2" s="46"/>
      <c r="AH2" s="43" t="s">
        <v>184</v>
      </c>
      <c r="AI2" s="45"/>
      <c r="AJ2" s="45"/>
      <c r="AK2" s="45"/>
      <c r="AL2" s="45"/>
      <c r="AM2" s="45"/>
      <c r="AN2" s="45"/>
      <c r="AO2" s="46"/>
      <c r="AP2" s="43" t="s">
        <v>185</v>
      </c>
      <c r="AQ2" s="45"/>
      <c r="AR2" s="45"/>
      <c r="AS2" s="45"/>
      <c r="AT2" s="45"/>
      <c r="AU2" s="45"/>
      <c r="AV2" s="45"/>
      <c r="AW2" s="46"/>
      <c r="AX2" s="43" t="s">
        <v>186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55</v>
      </c>
      <c r="E4" s="57"/>
      <c r="F4" s="49"/>
      <c r="G4" s="48" t="s">
        <v>132</v>
      </c>
      <c r="H4" s="57"/>
      <c r="I4" s="49"/>
      <c r="J4" s="134" t="s">
        <v>187</v>
      </c>
      <c r="K4" s="137" t="s">
        <v>190</v>
      </c>
      <c r="L4" s="48" t="s">
        <v>56</v>
      </c>
      <c r="M4" s="57"/>
      <c r="N4" s="49"/>
      <c r="O4" s="48" t="s">
        <v>132</v>
      </c>
      <c r="P4" s="57"/>
      <c r="Q4" s="49"/>
      <c r="R4" s="134" t="s">
        <v>187</v>
      </c>
      <c r="S4" s="137" t="s">
        <v>190</v>
      </c>
      <c r="T4" s="48" t="s">
        <v>56</v>
      </c>
      <c r="U4" s="57"/>
      <c r="V4" s="49"/>
      <c r="W4" s="48" t="s">
        <v>132</v>
      </c>
      <c r="X4" s="57"/>
      <c r="Y4" s="49"/>
      <c r="Z4" s="134" t="s">
        <v>187</v>
      </c>
      <c r="AA4" s="137" t="s">
        <v>190</v>
      </c>
      <c r="AB4" s="48" t="s">
        <v>56</v>
      </c>
      <c r="AC4" s="57"/>
      <c r="AD4" s="49"/>
      <c r="AE4" s="48" t="s">
        <v>132</v>
      </c>
      <c r="AF4" s="57"/>
      <c r="AG4" s="49"/>
      <c r="AH4" s="134" t="s">
        <v>187</v>
      </c>
      <c r="AI4" s="137" t="s">
        <v>190</v>
      </c>
      <c r="AJ4" s="48" t="s">
        <v>56</v>
      </c>
      <c r="AK4" s="57"/>
      <c r="AL4" s="49"/>
      <c r="AM4" s="48" t="s">
        <v>132</v>
      </c>
      <c r="AN4" s="57"/>
      <c r="AO4" s="49"/>
      <c r="AP4" s="134" t="s">
        <v>187</v>
      </c>
      <c r="AQ4" s="137" t="s">
        <v>190</v>
      </c>
      <c r="AR4" s="48" t="s">
        <v>56</v>
      </c>
      <c r="AS4" s="57"/>
      <c r="AT4" s="49"/>
      <c r="AU4" s="48" t="s">
        <v>132</v>
      </c>
      <c r="AV4" s="57"/>
      <c r="AW4" s="49"/>
      <c r="AX4" s="134" t="s">
        <v>187</v>
      </c>
      <c r="AY4" s="137" t="s">
        <v>190</v>
      </c>
      <c r="AZ4" s="48" t="s">
        <v>56</v>
      </c>
      <c r="BA4" s="57"/>
      <c r="BB4" s="49"/>
      <c r="BC4" s="48" t="s">
        <v>132</v>
      </c>
      <c r="BD4" s="57"/>
      <c r="BE4" s="49"/>
    </row>
    <row r="5" spans="1:57" s="68" customFormat="1" ht="22.5" customHeight="1">
      <c r="A5" s="138"/>
      <c r="B5" s="135"/>
      <c r="C5" s="138"/>
      <c r="D5" s="50" t="s">
        <v>191</v>
      </c>
      <c r="E5" s="18" t="s">
        <v>192</v>
      </c>
      <c r="F5" s="51" t="s">
        <v>133</v>
      </c>
      <c r="G5" s="50" t="s">
        <v>191</v>
      </c>
      <c r="H5" s="18" t="s">
        <v>192</v>
      </c>
      <c r="I5" s="37" t="s">
        <v>133</v>
      </c>
      <c r="J5" s="135"/>
      <c r="K5" s="138"/>
      <c r="L5" s="50" t="s">
        <v>191</v>
      </c>
      <c r="M5" s="18" t="s">
        <v>192</v>
      </c>
      <c r="N5" s="37" t="s">
        <v>193</v>
      </c>
      <c r="O5" s="50" t="s">
        <v>191</v>
      </c>
      <c r="P5" s="18" t="s">
        <v>192</v>
      </c>
      <c r="Q5" s="37" t="s">
        <v>193</v>
      </c>
      <c r="R5" s="135"/>
      <c r="S5" s="138"/>
      <c r="T5" s="50" t="s">
        <v>191</v>
      </c>
      <c r="U5" s="18" t="s">
        <v>192</v>
      </c>
      <c r="V5" s="37" t="s">
        <v>193</v>
      </c>
      <c r="W5" s="50" t="s">
        <v>191</v>
      </c>
      <c r="X5" s="18" t="s">
        <v>192</v>
      </c>
      <c r="Y5" s="37" t="s">
        <v>193</v>
      </c>
      <c r="Z5" s="135"/>
      <c r="AA5" s="138"/>
      <c r="AB5" s="50" t="s">
        <v>191</v>
      </c>
      <c r="AC5" s="18" t="s">
        <v>192</v>
      </c>
      <c r="AD5" s="37" t="s">
        <v>193</v>
      </c>
      <c r="AE5" s="50" t="s">
        <v>191</v>
      </c>
      <c r="AF5" s="18" t="s">
        <v>192</v>
      </c>
      <c r="AG5" s="37" t="s">
        <v>193</v>
      </c>
      <c r="AH5" s="135"/>
      <c r="AI5" s="138"/>
      <c r="AJ5" s="50" t="s">
        <v>191</v>
      </c>
      <c r="AK5" s="18" t="s">
        <v>192</v>
      </c>
      <c r="AL5" s="37" t="s">
        <v>193</v>
      </c>
      <c r="AM5" s="50" t="s">
        <v>191</v>
      </c>
      <c r="AN5" s="18" t="s">
        <v>192</v>
      </c>
      <c r="AO5" s="37" t="s">
        <v>193</v>
      </c>
      <c r="AP5" s="135"/>
      <c r="AQ5" s="138"/>
      <c r="AR5" s="50" t="s">
        <v>191</v>
      </c>
      <c r="AS5" s="18" t="s">
        <v>192</v>
      </c>
      <c r="AT5" s="37" t="s">
        <v>193</v>
      </c>
      <c r="AU5" s="50" t="s">
        <v>191</v>
      </c>
      <c r="AV5" s="18" t="s">
        <v>192</v>
      </c>
      <c r="AW5" s="37" t="s">
        <v>193</v>
      </c>
      <c r="AX5" s="135"/>
      <c r="AY5" s="138"/>
      <c r="AZ5" s="50" t="s">
        <v>191</v>
      </c>
      <c r="BA5" s="18" t="s">
        <v>192</v>
      </c>
      <c r="BB5" s="37" t="s">
        <v>193</v>
      </c>
      <c r="BC5" s="50" t="s">
        <v>191</v>
      </c>
      <c r="BD5" s="18" t="s">
        <v>192</v>
      </c>
      <c r="BE5" s="37" t="s">
        <v>193</v>
      </c>
    </row>
    <row r="6" spans="1:57" s="68" customFormat="1" ht="22.5" customHeight="1">
      <c r="A6" s="111"/>
      <c r="B6" s="136"/>
      <c r="C6" s="110"/>
      <c r="D6" s="53" t="s">
        <v>137</v>
      </c>
      <c r="E6" s="54" t="s">
        <v>137</v>
      </c>
      <c r="F6" s="54" t="s">
        <v>137</v>
      </c>
      <c r="G6" s="53" t="s">
        <v>137</v>
      </c>
      <c r="H6" s="54" t="s">
        <v>137</v>
      </c>
      <c r="I6" s="54" t="s">
        <v>137</v>
      </c>
      <c r="J6" s="136"/>
      <c r="K6" s="110"/>
      <c r="L6" s="53" t="s">
        <v>137</v>
      </c>
      <c r="M6" s="54" t="s">
        <v>137</v>
      </c>
      <c r="N6" s="54" t="s">
        <v>137</v>
      </c>
      <c r="O6" s="53" t="s">
        <v>137</v>
      </c>
      <c r="P6" s="54" t="s">
        <v>137</v>
      </c>
      <c r="Q6" s="54" t="s">
        <v>137</v>
      </c>
      <c r="R6" s="136"/>
      <c r="S6" s="110"/>
      <c r="T6" s="53" t="s">
        <v>137</v>
      </c>
      <c r="U6" s="54" t="s">
        <v>137</v>
      </c>
      <c r="V6" s="54" t="s">
        <v>137</v>
      </c>
      <c r="W6" s="53" t="s">
        <v>137</v>
      </c>
      <c r="X6" s="54" t="s">
        <v>137</v>
      </c>
      <c r="Y6" s="54" t="s">
        <v>137</v>
      </c>
      <c r="Z6" s="136"/>
      <c r="AA6" s="110"/>
      <c r="AB6" s="53" t="s">
        <v>137</v>
      </c>
      <c r="AC6" s="54" t="s">
        <v>137</v>
      </c>
      <c r="AD6" s="54" t="s">
        <v>137</v>
      </c>
      <c r="AE6" s="53" t="s">
        <v>137</v>
      </c>
      <c r="AF6" s="54" t="s">
        <v>137</v>
      </c>
      <c r="AG6" s="54" t="s">
        <v>137</v>
      </c>
      <c r="AH6" s="136"/>
      <c r="AI6" s="110"/>
      <c r="AJ6" s="53" t="s">
        <v>137</v>
      </c>
      <c r="AK6" s="54" t="s">
        <v>137</v>
      </c>
      <c r="AL6" s="54" t="s">
        <v>137</v>
      </c>
      <c r="AM6" s="53" t="s">
        <v>137</v>
      </c>
      <c r="AN6" s="54" t="s">
        <v>137</v>
      </c>
      <c r="AO6" s="54" t="s">
        <v>137</v>
      </c>
      <c r="AP6" s="136"/>
      <c r="AQ6" s="110"/>
      <c r="AR6" s="53" t="s">
        <v>137</v>
      </c>
      <c r="AS6" s="54" t="s">
        <v>137</v>
      </c>
      <c r="AT6" s="54" t="s">
        <v>137</v>
      </c>
      <c r="AU6" s="53" t="s">
        <v>137</v>
      </c>
      <c r="AV6" s="54" t="s">
        <v>137</v>
      </c>
      <c r="AW6" s="54" t="s">
        <v>137</v>
      </c>
      <c r="AX6" s="136"/>
      <c r="AY6" s="110"/>
      <c r="AZ6" s="53" t="s">
        <v>137</v>
      </c>
      <c r="BA6" s="54" t="s">
        <v>137</v>
      </c>
      <c r="BB6" s="54" t="s">
        <v>137</v>
      </c>
      <c r="BC6" s="53" t="s">
        <v>137</v>
      </c>
      <c r="BD6" s="54" t="s">
        <v>137</v>
      </c>
      <c r="BE6" s="54" t="s">
        <v>137</v>
      </c>
    </row>
    <row r="7" spans="1:57" ht="13.5">
      <c r="A7" s="74" t="s">
        <v>147</v>
      </c>
      <c r="B7" s="74" t="s">
        <v>148</v>
      </c>
      <c r="C7" s="101" t="s">
        <v>149</v>
      </c>
      <c r="D7" s="17">
        <f aca="true" t="shared" si="0" ref="D7:D21">L7+T7+AB7+AJ7+AR7+AZ7</f>
        <v>0</v>
      </c>
      <c r="E7" s="17">
        <f aca="true" t="shared" si="1" ref="E7:E21">M7+U7+AC7+AK7+AS7+BA7</f>
        <v>374046</v>
      </c>
      <c r="F7" s="17">
        <f aca="true" t="shared" si="2" ref="F7:F21">D7+E7</f>
        <v>374046</v>
      </c>
      <c r="G7" s="17">
        <f aca="true" t="shared" si="3" ref="G7:G21">O7+W7+AE7+AM7+AU7+BC7</f>
        <v>0</v>
      </c>
      <c r="H7" s="17">
        <f aca="true" t="shared" si="4" ref="H7:H21">P7+X7+AF7+AN7+AV7+BD7</f>
        <v>314374</v>
      </c>
      <c r="I7" s="17">
        <f aca="true" t="shared" si="5" ref="I7:I21">G7+H7</f>
        <v>314374</v>
      </c>
      <c r="J7" s="102" t="s">
        <v>139</v>
      </c>
      <c r="K7" s="76" t="s">
        <v>140</v>
      </c>
      <c r="L7" s="17">
        <v>0</v>
      </c>
      <c r="M7" s="17">
        <v>303231</v>
      </c>
      <c r="N7" s="17">
        <f aca="true" t="shared" si="6" ref="N7:N21">SUM(L7:M7)</f>
        <v>303231</v>
      </c>
      <c r="O7" s="17">
        <v>0</v>
      </c>
      <c r="P7" s="17">
        <v>314374</v>
      </c>
      <c r="Q7" s="17">
        <f aca="true" t="shared" si="7" ref="Q7:Q21">SUM(O7:P7)</f>
        <v>314374</v>
      </c>
      <c r="R7" s="102" t="s">
        <v>143</v>
      </c>
      <c r="S7" s="76" t="s">
        <v>114</v>
      </c>
      <c r="T7" s="17">
        <v>0</v>
      </c>
      <c r="U7" s="17">
        <v>70815</v>
      </c>
      <c r="V7" s="17">
        <f aca="true" t="shared" si="8" ref="V7:V26">SUM(T7:U7)</f>
        <v>70815</v>
      </c>
      <c r="W7" s="17">
        <v>0</v>
      </c>
      <c r="X7" s="17">
        <v>0</v>
      </c>
      <c r="Y7" s="17">
        <f aca="true" t="shared" si="9" ref="Y7:Y26">SUM(W7:X7)</f>
        <v>0</v>
      </c>
      <c r="Z7" s="102" t="s">
        <v>188</v>
      </c>
      <c r="AA7" s="76"/>
      <c r="AB7" s="17"/>
      <c r="AC7" s="17"/>
      <c r="AD7" s="17">
        <f aca="true" t="shared" si="10" ref="AD7:AD26">SUM(AB7:AC7)</f>
        <v>0</v>
      </c>
      <c r="AE7" s="17"/>
      <c r="AF7" s="17"/>
      <c r="AG7" s="17">
        <f aca="true" t="shared" si="11" ref="AG7:AG26">SUM(AE7:AF7)</f>
        <v>0</v>
      </c>
      <c r="AH7" s="102" t="s">
        <v>188</v>
      </c>
      <c r="AI7" s="76"/>
      <c r="AJ7" s="17"/>
      <c r="AK7" s="17"/>
      <c r="AL7" s="17">
        <f aca="true" t="shared" si="12" ref="AL7:AL26">SUM(AJ7:AK7)</f>
        <v>0</v>
      </c>
      <c r="AM7" s="17"/>
      <c r="AN7" s="17"/>
      <c r="AO7" s="17">
        <f aca="true" t="shared" si="13" ref="AO7:AO26">SUM(AM7:AN7)</f>
        <v>0</v>
      </c>
      <c r="AP7" s="102" t="s">
        <v>188</v>
      </c>
      <c r="AQ7" s="76"/>
      <c r="AR7" s="17"/>
      <c r="AS7" s="17"/>
      <c r="AT7" s="17">
        <f aca="true" t="shared" si="14" ref="AT7:AT26">SUM(AR7:AS7)</f>
        <v>0</v>
      </c>
      <c r="AU7" s="17"/>
      <c r="AV7" s="17"/>
      <c r="AW7" s="17">
        <f aca="true" t="shared" si="15" ref="AW7:AW26">SUM(AU7:AV7)</f>
        <v>0</v>
      </c>
      <c r="AX7" s="102" t="s">
        <v>188</v>
      </c>
      <c r="AY7" s="76"/>
      <c r="AZ7" s="17"/>
      <c r="BA7" s="17"/>
      <c r="BB7" s="17">
        <f aca="true" t="shared" si="16" ref="BB7:BB26">SUM(AZ7:BA7)</f>
        <v>0</v>
      </c>
      <c r="BC7" s="17"/>
      <c r="BD7" s="17"/>
      <c r="BE7" s="17">
        <f aca="true" t="shared" si="17" ref="BE7:BE26">SUM(BC7:BD7)</f>
        <v>0</v>
      </c>
    </row>
    <row r="8" spans="1:57" ht="13.5">
      <c r="A8" s="74" t="s">
        <v>147</v>
      </c>
      <c r="B8" s="74" t="s">
        <v>150</v>
      </c>
      <c r="C8" s="101" t="s">
        <v>151</v>
      </c>
      <c r="D8" s="17">
        <f t="shared" si="0"/>
        <v>2305</v>
      </c>
      <c r="E8" s="17">
        <f t="shared" si="1"/>
        <v>765016</v>
      </c>
      <c r="F8" s="17">
        <f t="shared" si="2"/>
        <v>767321</v>
      </c>
      <c r="G8" s="17">
        <f t="shared" si="3"/>
        <v>0</v>
      </c>
      <c r="H8" s="17">
        <f t="shared" si="4"/>
        <v>240518</v>
      </c>
      <c r="I8" s="17">
        <f t="shared" si="5"/>
        <v>240518</v>
      </c>
      <c r="J8" s="102" t="s">
        <v>141</v>
      </c>
      <c r="K8" s="76" t="s">
        <v>142</v>
      </c>
      <c r="L8" s="17">
        <v>2305</v>
      </c>
      <c r="M8" s="17">
        <v>765016</v>
      </c>
      <c r="N8" s="17">
        <f t="shared" si="6"/>
        <v>767321</v>
      </c>
      <c r="O8" s="17">
        <v>0</v>
      </c>
      <c r="P8" s="17">
        <v>240518</v>
      </c>
      <c r="Q8" s="17">
        <f t="shared" si="7"/>
        <v>240518</v>
      </c>
      <c r="R8" s="102" t="s">
        <v>188</v>
      </c>
      <c r="S8" s="76"/>
      <c r="T8" s="17"/>
      <c r="U8" s="17"/>
      <c r="V8" s="17">
        <f t="shared" si="8"/>
        <v>0</v>
      </c>
      <c r="W8" s="17"/>
      <c r="X8" s="17"/>
      <c r="Y8" s="17">
        <f t="shared" si="9"/>
        <v>0</v>
      </c>
      <c r="Z8" s="102" t="s">
        <v>188</v>
      </c>
      <c r="AA8" s="76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02" t="s">
        <v>188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188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188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147</v>
      </c>
      <c r="B9" s="74" t="s">
        <v>152</v>
      </c>
      <c r="C9" s="101" t="s">
        <v>153</v>
      </c>
      <c r="D9" s="17">
        <f t="shared" si="0"/>
        <v>0</v>
      </c>
      <c r="E9" s="17">
        <f t="shared" si="1"/>
        <v>241782</v>
      </c>
      <c r="F9" s="17">
        <f t="shared" si="2"/>
        <v>241782</v>
      </c>
      <c r="G9" s="17">
        <f t="shared" si="3"/>
        <v>0</v>
      </c>
      <c r="H9" s="17">
        <f t="shared" si="4"/>
        <v>34163</v>
      </c>
      <c r="I9" s="17">
        <f t="shared" si="5"/>
        <v>34163</v>
      </c>
      <c r="J9" s="102" t="s">
        <v>144</v>
      </c>
      <c r="K9" s="76" t="s">
        <v>145</v>
      </c>
      <c r="L9" s="17">
        <v>0</v>
      </c>
      <c r="M9" s="17">
        <v>241782</v>
      </c>
      <c r="N9" s="17">
        <f t="shared" si="6"/>
        <v>241782</v>
      </c>
      <c r="O9" s="17">
        <v>0</v>
      </c>
      <c r="P9" s="17">
        <v>34163</v>
      </c>
      <c r="Q9" s="17">
        <f t="shared" si="7"/>
        <v>34163</v>
      </c>
      <c r="R9" s="102" t="s">
        <v>188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188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188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188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188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147</v>
      </c>
      <c r="B10" s="74" t="s">
        <v>154</v>
      </c>
      <c r="C10" s="101" t="s">
        <v>155</v>
      </c>
      <c r="D10" s="17">
        <f t="shared" si="0"/>
        <v>3154</v>
      </c>
      <c r="E10" s="17">
        <f t="shared" si="1"/>
        <v>149718</v>
      </c>
      <c r="F10" s="17">
        <f t="shared" si="2"/>
        <v>152872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02" t="s">
        <v>141</v>
      </c>
      <c r="K10" s="76" t="s">
        <v>142</v>
      </c>
      <c r="L10" s="17">
        <v>3154</v>
      </c>
      <c r="M10" s="17">
        <v>149718</v>
      </c>
      <c r="N10" s="17">
        <f t="shared" si="6"/>
        <v>152872</v>
      </c>
      <c r="O10" s="17"/>
      <c r="P10" s="17"/>
      <c r="Q10" s="17">
        <f t="shared" si="7"/>
        <v>0</v>
      </c>
      <c r="R10" s="102" t="s">
        <v>188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2" t="s">
        <v>188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188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188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188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147</v>
      </c>
      <c r="B11" s="74" t="s">
        <v>156</v>
      </c>
      <c r="C11" s="101" t="s">
        <v>157</v>
      </c>
      <c r="D11" s="17">
        <f t="shared" si="0"/>
        <v>0</v>
      </c>
      <c r="E11" s="17">
        <f t="shared" si="1"/>
        <v>19360</v>
      </c>
      <c r="F11" s="17">
        <f t="shared" si="2"/>
        <v>19360</v>
      </c>
      <c r="G11" s="17">
        <f t="shared" si="3"/>
        <v>0</v>
      </c>
      <c r="H11" s="17">
        <f t="shared" si="4"/>
        <v>46925</v>
      </c>
      <c r="I11" s="17">
        <f t="shared" si="5"/>
        <v>46925</v>
      </c>
      <c r="J11" s="102" t="s">
        <v>139</v>
      </c>
      <c r="K11" s="76" t="s">
        <v>140</v>
      </c>
      <c r="L11" s="17">
        <v>0</v>
      </c>
      <c r="M11" s="17">
        <v>19360</v>
      </c>
      <c r="N11" s="17">
        <f t="shared" si="6"/>
        <v>19360</v>
      </c>
      <c r="O11" s="17">
        <v>0</v>
      </c>
      <c r="P11" s="17">
        <v>46925</v>
      </c>
      <c r="Q11" s="17">
        <f t="shared" si="7"/>
        <v>46925</v>
      </c>
      <c r="R11" s="102" t="s">
        <v>188</v>
      </c>
      <c r="S11" s="76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02" t="s">
        <v>188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188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188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188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147</v>
      </c>
      <c r="B12" s="74" t="s">
        <v>158</v>
      </c>
      <c r="C12" s="101" t="s">
        <v>159</v>
      </c>
      <c r="D12" s="17">
        <f t="shared" si="0"/>
        <v>0</v>
      </c>
      <c r="E12" s="17">
        <f t="shared" si="1"/>
        <v>14725</v>
      </c>
      <c r="F12" s="17">
        <f t="shared" si="2"/>
        <v>14725</v>
      </c>
      <c r="G12" s="17">
        <f t="shared" si="3"/>
        <v>0</v>
      </c>
      <c r="H12" s="17">
        <f t="shared" si="4"/>
        <v>8062</v>
      </c>
      <c r="I12" s="17">
        <f t="shared" si="5"/>
        <v>8062</v>
      </c>
      <c r="J12" s="102" t="s">
        <v>139</v>
      </c>
      <c r="K12" s="76" t="s">
        <v>140</v>
      </c>
      <c r="L12" s="17">
        <v>0</v>
      </c>
      <c r="M12" s="17">
        <v>6087</v>
      </c>
      <c r="N12" s="17">
        <f t="shared" si="6"/>
        <v>6087</v>
      </c>
      <c r="O12" s="17">
        <v>0</v>
      </c>
      <c r="P12" s="17">
        <v>8062</v>
      </c>
      <c r="Q12" s="17">
        <f t="shared" si="7"/>
        <v>8062</v>
      </c>
      <c r="R12" s="102" t="s">
        <v>143</v>
      </c>
      <c r="S12" s="76" t="s">
        <v>114</v>
      </c>
      <c r="T12" s="17">
        <v>0</v>
      </c>
      <c r="U12" s="17">
        <v>8638</v>
      </c>
      <c r="V12" s="17">
        <f t="shared" si="8"/>
        <v>8638</v>
      </c>
      <c r="W12" s="17">
        <v>0</v>
      </c>
      <c r="X12" s="17">
        <v>0</v>
      </c>
      <c r="Y12" s="17">
        <f t="shared" si="9"/>
        <v>0</v>
      </c>
      <c r="Z12" s="102" t="s">
        <v>188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188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188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188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147</v>
      </c>
      <c r="B13" s="74" t="s">
        <v>160</v>
      </c>
      <c r="C13" s="101" t="s">
        <v>161</v>
      </c>
      <c r="D13" s="17">
        <f t="shared" si="0"/>
        <v>0</v>
      </c>
      <c r="E13" s="17">
        <f t="shared" si="1"/>
        <v>28468</v>
      </c>
      <c r="F13" s="17">
        <f t="shared" si="2"/>
        <v>28468</v>
      </c>
      <c r="G13" s="17">
        <f t="shared" si="3"/>
        <v>0</v>
      </c>
      <c r="H13" s="17">
        <f t="shared" si="4"/>
        <v>30982</v>
      </c>
      <c r="I13" s="17">
        <f t="shared" si="5"/>
        <v>30982</v>
      </c>
      <c r="J13" s="102" t="s">
        <v>139</v>
      </c>
      <c r="K13" s="76" t="s">
        <v>140</v>
      </c>
      <c r="L13" s="17">
        <v>0</v>
      </c>
      <c r="M13" s="17">
        <v>12393</v>
      </c>
      <c r="N13" s="17">
        <f t="shared" si="6"/>
        <v>12393</v>
      </c>
      <c r="O13" s="17"/>
      <c r="P13" s="17">
        <v>30982</v>
      </c>
      <c r="Q13" s="17">
        <f t="shared" si="7"/>
        <v>30982</v>
      </c>
      <c r="R13" s="102" t="s">
        <v>143</v>
      </c>
      <c r="S13" s="76" t="s">
        <v>114</v>
      </c>
      <c r="T13" s="17">
        <v>0</v>
      </c>
      <c r="U13" s="17">
        <v>16075</v>
      </c>
      <c r="V13" s="17">
        <f t="shared" si="8"/>
        <v>16075</v>
      </c>
      <c r="W13" s="17"/>
      <c r="X13" s="17"/>
      <c r="Y13" s="17">
        <f t="shared" si="9"/>
        <v>0</v>
      </c>
      <c r="Z13" s="102" t="s">
        <v>188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188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188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188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147</v>
      </c>
      <c r="B14" s="74" t="s">
        <v>1</v>
      </c>
      <c r="C14" s="101" t="s">
        <v>2</v>
      </c>
      <c r="D14" s="17">
        <f t="shared" si="0"/>
        <v>0</v>
      </c>
      <c r="E14" s="17">
        <f t="shared" si="1"/>
        <v>59742</v>
      </c>
      <c r="F14" s="17">
        <f t="shared" si="2"/>
        <v>59742</v>
      </c>
      <c r="G14" s="17">
        <f t="shared" si="3"/>
        <v>0</v>
      </c>
      <c r="H14" s="17">
        <f t="shared" si="4"/>
        <v>43166</v>
      </c>
      <c r="I14" s="17">
        <f t="shared" si="5"/>
        <v>43166</v>
      </c>
      <c r="J14" s="102" t="s">
        <v>139</v>
      </c>
      <c r="K14" s="76" t="s">
        <v>140</v>
      </c>
      <c r="L14" s="17"/>
      <c r="M14" s="17">
        <v>25593</v>
      </c>
      <c r="N14" s="17">
        <f t="shared" si="6"/>
        <v>25593</v>
      </c>
      <c r="O14" s="17"/>
      <c r="P14" s="17">
        <v>43166</v>
      </c>
      <c r="Q14" s="17">
        <f t="shared" si="7"/>
        <v>43166</v>
      </c>
      <c r="R14" s="102" t="s">
        <v>143</v>
      </c>
      <c r="S14" s="76" t="s">
        <v>114</v>
      </c>
      <c r="T14" s="17"/>
      <c r="U14" s="17">
        <v>34149</v>
      </c>
      <c r="V14" s="17">
        <f t="shared" si="8"/>
        <v>34149</v>
      </c>
      <c r="W14" s="17"/>
      <c r="X14" s="17"/>
      <c r="Y14" s="17">
        <f t="shared" si="9"/>
        <v>0</v>
      </c>
      <c r="Z14" s="102" t="s">
        <v>188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188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188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188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147</v>
      </c>
      <c r="B15" s="74" t="s">
        <v>162</v>
      </c>
      <c r="C15" s="101" t="s">
        <v>163</v>
      </c>
      <c r="D15" s="17">
        <f t="shared" si="0"/>
        <v>0</v>
      </c>
      <c r="E15" s="17">
        <f t="shared" si="1"/>
        <v>35812</v>
      </c>
      <c r="F15" s="17">
        <f t="shared" si="2"/>
        <v>35812</v>
      </c>
      <c r="G15" s="17">
        <f t="shared" si="3"/>
        <v>0</v>
      </c>
      <c r="H15" s="17">
        <f t="shared" si="4"/>
        <v>5081</v>
      </c>
      <c r="I15" s="17">
        <f t="shared" si="5"/>
        <v>5081</v>
      </c>
      <c r="J15" s="102" t="s">
        <v>144</v>
      </c>
      <c r="K15" s="76" t="s">
        <v>145</v>
      </c>
      <c r="L15" s="17">
        <v>0</v>
      </c>
      <c r="M15" s="17">
        <v>35812</v>
      </c>
      <c r="N15" s="17">
        <f t="shared" si="6"/>
        <v>35812</v>
      </c>
      <c r="O15" s="17">
        <v>0</v>
      </c>
      <c r="P15" s="17">
        <v>5081</v>
      </c>
      <c r="Q15" s="17">
        <f t="shared" si="7"/>
        <v>5081</v>
      </c>
      <c r="R15" s="102" t="s">
        <v>188</v>
      </c>
      <c r="S15" s="76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02" t="s">
        <v>188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188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188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188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147</v>
      </c>
      <c r="B16" s="74" t="s">
        <v>164</v>
      </c>
      <c r="C16" s="101" t="s">
        <v>165</v>
      </c>
      <c r="D16" s="17">
        <f t="shared" si="0"/>
        <v>0</v>
      </c>
      <c r="E16" s="17">
        <f t="shared" si="1"/>
        <v>25159</v>
      </c>
      <c r="F16" s="17">
        <f t="shared" si="2"/>
        <v>25159</v>
      </c>
      <c r="G16" s="17">
        <f t="shared" si="3"/>
        <v>0</v>
      </c>
      <c r="H16" s="17">
        <f t="shared" si="4"/>
        <v>7038</v>
      </c>
      <c r="I16" s="17">
        <f t="shared" si="5"/>
        <v>7038</v>
      </c>
      <c r="J16" s="102" t="s">
        <v>144</v>
      </c>
      <c r="K16" s="76" t="s">
        <v>145</v>
      </c>
      <c r="L16" s="17">
        <v>0</v>
      </c>
      <c r="M16" s="17">
        <v>25159</v>
      </c>
      <c r="N16" s="17">
        <f t="shared" si="6"/>
        <v>25159</v>
      </c>
      <c r="O16" s="17">
        <v>0</v>
      </c>
      <c r="P16" s="17">
        <v>7038</v>
      </c>
      <c r="Q16" s="17">
        <f t="shared" si="7"/>
        <v>7038</v>
      </c>
      <c r="R16" s="102" t="s">
        <v>188</v>
      </c>
      <c r="S16" s="76"/>
      <c r="T16" s="17"/>
      <c r="U16" s="17"/>
      <c r="V16" s="17">
        <f t="shared" si="8"/>
        <v>0</v>
      </c>
      <c r="W16" s="17"/>
      <c r="X16" s="17"/>
      <c r="Y16" s="17">
        <f t="shared" si="9"/>
        <v>0</v>
      </c>
      <c r="Z16" s="102" t="s">
        <v>188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188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188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188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147</v>
      </c>
      <c r="B17" s="74" t="s">
        <v>166</v>
      </c>
      <c r="C17" s="101" t="s">
        <v>146</v>
      </c>
      <c r="D17" s="17">
        <f t="shared" si="0"/>
        <v>0</v>
      </c>
      <c r="E17" s="17">
        <f t="shared" si="1"/>
        <v>32429</v>
      </c>
      <c r="F17" s="17">
        <f t="shared" si="2"/>
        <v>32429</v>
      </c>
      <c r="G17" s="17">
        <f t="shared" si="3"/>
        <v>0</v>
      </c>
      <c r="H17" s="17">
        <f t="shared" si="4"/>
        <v>6967</v>
      </c>
      <c r="I17" s="17">
        <f t="shared" si="5"/>
        <v>6967</v>
      </c>
      <c r="J17" s="102" t="s">
        <v>144</v>
      </c>
      <c r="K17" s="76" t="s">
        <v>145</v>
      </c>
      <c r="L17" s="17">
        <v>0</v>
      </c>
      <c r="M17" s="17">
        <v>32429</v>
      </c>
      <c r="N17" s="17">
        <f t="shared" si="6"/>
        <v>32429</v>
      </c>
      <c r="O17" s="17">
        <v>0</v>
      </c>
      <c r="P17" s="17">
        <v>6967</v>
      </c>
      <c r="Q17" s="17">
        <f t="shared" si="7"/>
        <v>6967</v>
      </c>
      <c r="R17" s="102" t="s">
        <v>188</v>
      </c>
      <c r="S17" s="76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02" t="s">
        <v>188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188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188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188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147</v>
      </c>
      <c r="B18" s="74" t="s">
        <v>3</v>
      </c>
      <c r="C18" s="101" t="s">
        <v>4</v>
      </c>
      <c r="D18" s="17">
        <f t="shared" si="0"/>
        <v>0</v>
      </c>
      <c r="E18" s="17">
        <f t="shared" si="1"/>
        <v>68332</v>
      </c>
      <c r="F18" s="17">
        <f t="shared" si="2"/>
        <v>68332</v>
      </c>
      <c r="G18" s="17">
        <f t="shared" si="3"/>
        <v>0</v>
      </c>
      <c r="H18" s="17">
        <f t="shared" si="4"/>
        <v>7130</v>
      </c>
      <c r="I18" s="17">
        <f t="shared" si="5"/>
        <v>7130</v>
      </c>
      <c r="J18" s="102" t="s">
        <v>144</v>
      </c>
      <c r="K18" s="76" t="s">
        <v>145</v>
      </c>
      <c r="L18" s="17">
        <v>0</v>
      </c>
      <c r="M18" s="17">
        <v>68332</v>
      </c>
      <c r="N18" s="17">
        <f t="shared" si="6"/>
        <v>68332</v>
      </c>
      <c r="O18" s="17">
        <v>0</v>
      </c>
      <c r="P18" s="17">
        <v>7130</v>
      </c>
      <c r="Q18" s="17">
        <f t="shared" si="7"/>
        <v>7130</v>
      </c>
      <c r="R18" s="102" t="s">
        <v>188</v>
      </c>
      <c r="S18" s="76"/>
      <c r="T18" s="17"/>
      <c r="U18" s="17"/>
      <c r="V18" s="17">
        <f t="shared" si="8"/>
        <v>0</v>
      </c>
      <c r="W18" s="17"/>
      <c r="X18" s="17"/>
      <c r="Y18" s="17">
        <f t="shared" si="9"/>
        <v>0</v>
      </c>
      <c r="Z18" s="102" t="s">
        <v>188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2" t="s">
        <v>188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188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188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147</v>
      </c>
      <c r="B19" s="74" t="s">
        <v>5</v>
      </c>
      <c r="C19" s="101" t="s">
        <v>6</v>
      </c>
      <c r="D19" s="17">
        <f t="shared" si="0"/>
        <v>0</v>
      </c>
      <c r="E19" s="17">
        <f t="shared" si="1"/>
        <v>76361</v>
      </c>
      <c r="F19" s="17">
        <f t="shared" si="2"/>
        <v>76361</v>
      </c>
      <c r="G19" s="17">
        <f t="shared" si="3"/>
        <v>0</v>
      </c>
      <c r="H19" s="17">
        <f t="shared" si="4"/>
        <v>34120</v>
      </c>
      <c r="I19" s="17">
        <f t="shared" si="5"/>
        <v>34120</v>
      </c>
      <c r="J19" s="102" t="s">
        <v>144</v>
      </c>
      <c r="K19" s="76" t="s">
        <v>145</v>
      </c>
      <c r="L19" s="17">
        <v>0</v>
      </c>
      <c r="M19" s="17">
        <v>76361</v>
      </c>
      <c r="N19" s="17">
        <f t="shared" si="6"/>
        <v>76361</v>
      </c>
      <c r="O19" s="17">
        <v>0</v>
      </c>
      <c r="P19" s="17">
        <v>34120</v>
      </c>
      <c r="Q19" s="17">
        <f t="shared" si="7"/>
        <v>34120</v>
      </c>
      <c r="R19" s="102" t="s">
        <v>188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2" t="s">
        <v>188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188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188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188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147</v>
      </c>
      <c r="B20" s="74" t="s">
        <v>167</v>
      </c>
      <c r="C20" s="101" t="s">
        <v>168</v>
      </c>
      <c r="D20" s="17">
        <f t="shared" si="0"/>
        <v>423</v>
      </c>
      <c r="E20" s="17">
        <f t="shared" si="1"/>
        <v>29864</v>
      </c>
      <c r="F20" s="17">
        <f t="shared" si="2"/>
        <v>30287</v>
      </c>
      <c r="G20" s="17">
        <f t="shared" si="3"/>
        <v>0</v>
      </c>
      <c r="H20" s="17">
        <f t="shared" si="4"/>
        <v>7284</v>
      </c>
      <c r="I20" s="17">
        <f t="shared" si="5"/>
        <v>7284</v>
      </c>
      <c r="J20" s="102" t="s">
        <v>141</v>
      </c>
      <c r="K20" s="76" t="s">
        <v>142</v>
      </c>
      <c r="L20" s="17">
        <v>423</v>
      </c>
      <c r="M20" s="17">
        <v>29864</v>
      </c>
      <c r="N20" s="17">
        <f t="shared" si="6"/>
        <v>30287</v>
      </c>
      <c r="O20" s="17">
        <v>0</v>
      </c>
      <c r="P20" s="17">
        <v>7284</v>
      </c>
      <c r="Q20" s="17">
        <f t="shared" si="7"/>
        <v>7284</v>
      </c>
      <c r="R20" s="102" t="s">
        <v>188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188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188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188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188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147</v>
      </c>
      <c r="B21" s="74" t="s">
        <v>169</v>
      </c>
      <c r="C21" s="101" t="s">
        <v>175</v>
      </c>
      <c r="D21" s="17">
        <f t="shared" si="0"/>
        <v>1703</v>
      </c>
      <c r="E21" s="17">
        <f t="shared" si="1"/>
        <v>126057</v>
      </c>
      <c r="F21" s="17">
        <f t="shared" si="2"/>
        <v>127760</v>
      </c>
      <c r="G21" s="17">
        <f t="shared" si="3"/>
        <v>0</v>
      </c>
      <c r="H21" s="17">
        <f t="shared" si="4"/>
        <v>50411</v>
      </c>
      <c r="I21" s="17">
        <f t="shared" si="5"/>
        <v>50411</v>
      </c>
      <c r="J21" s="102" t="s">
        <v>141</v>
      </c>
      <c r="K21" s="76" t="s">
        <v>142</v>
      </c>
      <c r="L21" s="17">
        <v>1703</v>
      </c>
      <c r="M21" s="17">
        <v>126057</v>
      </c>
      <c r="N21" s="17">
        <f t="shared" si="6"/>
        <v>127760</v>
      </c>
      <c r="O21" s="17">
        <v>0</v>
      </c>
      <c r="P21" s="17">
        <v>50411</v>
      </c>
      <c r="Q21" s="17">
        <f t="shared" si="7"/>
        <v>50411</v>
      </c>
      <c r="R21" s="102" t="s">
        <v>188</v>
      </c>
      <c r="S21" s="76"/>
      <c r="T21" s="17"/>
      <c r="U21" s="17"/>
      <c r="V21" s="17">
        <f t="shared" si="8"/>
        <v>0</v>
      </c>
      <c r="W21" s="17"/>
      <c r="X21" s="17"/>
      <c r="Y21" s="17">
        <f t="shared" si="9"/>
        <v>0</v>
      </c>
      <c r="Z21" s="102" t="s">
        <v>188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188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188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188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147</v>
      </c>
      <c r="B22" s="74" t="s">
        <v>7</v>
      </c>
      <c r="C22" s="101" t="s">
        <v>76</v>
      </c>
      <c r="D22" s="17">
        <f>L22+T22+AB22+AJ22+AR22+AZ22</f>
        <v>883</v>
      </c>
      <c r="E22" s="17">
        <f>M22+U22+AC22+AK22+AS22+BA22</f>
        <v>141603</v>
      </c>
      <c r="F22" s="17">
        <f>D22+E22</f>
        <v>142486</v>
      </c>
      <c r="G22" s="17">
        <f>O22+W22+AE22+AM22+AU22+BC22</f>
        <v>0</v>
      </c>
      <c r="H22" s="17">
        <f>P22+X22+AF22+AN22+AV22+BD22</f>
        <v>31732</v>
      </c>
      <c r="I22" s="17">
        <f>G22+H22</f>
        <v>31732</v>
      </c>
      <c r="J22" s="102" t="s">
        <v>141</v>
      </c>
      <c r="K22" s="76" t="s">
        <v>142</v>
      </c>
      <c r="L22" s="17">
        <v>883</v>
      </c>
      <c r="M22" s="17">
        <v>88536</v>
      </c>
      <c r="N22" s="17">
        <f>SUM(L22:M22)</f>
        <v>89419</v>
      </c>
      <c r="O22" s="17">
        <v>0</v>
      </c>
      <c r="P22" s="17">
        <v>31732</v>
      </c>
      <c r="Q22" s="17">
        <f>SUM(O22:P22)</f>
        <v>31732</v>
      </c>
      <c r="R22" s="102" t="s">
        <v>138</v>
      </c>
      <c r="S22" s="76" t="s">
        <v>0</v>
      </c>
      <c r="T22" s="17">
        <v>0</v>
      </c>
      <c r="U22" s="17">
        <v>53067</v>
      </c>
      <c r="V22" s="17">
        <f t="shared" si="8"/>
        <v>53067</v>
      </c>
      <c r="W22" s="17">
        <v>0</v>
      </c>
      <c r="X22" s="17">
        <v>0</v>
      </c>
      <c r="Y22" s="17">
        <f t="shared" si="9"/>
        <v>0</v>
      </c>
      <c r="Z22" s="102" t="s">
        <v>188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188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188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188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147</v>
      </c>
      <c r="B23" s="74" t="s">
        <v>8</v>
      </c>
      <c r="C23" s="101" t="s">
        <v>9</v>
      </c>
      <c r="D23" s="17">
        <f>L23+T23+AB23+AJ23+AR23+AZ23</f>
        <v>1174</v>
      </c>
      <c r="E23" s="17">
        <f>M23+U23+AC23+AK23+AS23+BA23</f>
        <v>120336</v>
      </c>
      <c r="F23" s="17">
        <f>D23+E23</f>
        <v>121510</v>
      </c>
      <c r="G23" s="17">
        <f>O23+W23+AE23+AM23+AU23+BC23</f>
        <v>0</v>
      </c>
      <c r="H23" s="17">
        <f>P23+X23+AF23+AN23+AV23+BD23</f>
        <v>32459</v>
      </c>
      <c r="I23" s="17">
        <f>G23+H23</f>
        <v>32459</v>
      </c>
      <c r="J23" s="102" t="s">
        <v>141</v>
      </c>
      <c r="K23" s="76" t="s">
        <v>142</v>
      </c>
      <c r="L23" s="17">
        <v>1174</v>
      </c>
      <c r="M23" s="17">
        <v>89128</v>
      </c>
      <c r="N23" s="17">
        <f>SUM(L23:M23)</f>
        <v>90302</v>
      </c>
      <c r="O23" s="17">
        <v>0</v>
      </c>
      <c r="P23" s="17">
        <v>32459</v>
      </c>
      <c r="Q23" s="17">
        <f>SUM(O23:P23)</f>
        <v>32459</v>
      </c>
      <c r="R23" s="102" t="s">
        <v>138</v>
      </c>
      <c r="S23" s="76" t="s">
        <v>0</v>
      </c>
      <c r="T23" s="17">
        <v>0</v>
      </c>
      <c r="U23" s="17">
        <v>31208</v>
      </c>
      <c r="V23" s="17">
        <f t="shared" si="8"/>
        <v>31208</v>
      </c>
      <c r="W23" s="17">
        <v>0</v>
      </c>
      <c r="X23" s="17">
        <v>0</v>
      </c>
      <c r="Y23" s="17">
        <f t="shared" si="9"/>
        <v>0</v>
      </c>
      <c r="Z23" s="102" t="s">
        <v>188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188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188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188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147</v>
      </c>
      <c r="B24" s="74" t="s">
        <v>170</v>
      </c>
      <c r="C24" s="101" t="s">
        <v>171</v>
      </c>
      <c r="D24" s="17">
        <f>L24+T24+AB24+AJ24+AR24+AZ24</f>
        <v>549</v>
      </c>
      <c r="E24" s="17">
        <f>M24+U24+AC24+AK24+AS24+BA24</f>
        <v>48552</v>
      </c>
      <c r="F24" s="17">
        <f>D24+E24</f>
        <v>49101</v>
      </c>
      <c r="G24" s="17">
        <f>O24+W24+AE24+AM24+AU24+BC24</f>
        <v>0</v>
      </c>
      <c r="H24" s="17">
        <f>P24+X24+AF24+AN24+AV24+BD24</f>
        <v>24065</v>
      </c>
      <c r="I24" s="17">
        <f>G24+H24</f>
        <v>24065</v>
      </c>
      <c r="J24" s="102" t="s">
        <v>141</v>
      </c>
      <c r="K24" s="76" t="s">
        <v>142</v>
      </c>
      <c r="L24" s="17">
        <v>549</v>
      </c>
      <c r="M24" s="17">
        <v>48552</v>
      </c>
      <c r="N24" s="17">
        <f>SUM(L24:M24)</f>
        <v>49101</v>
      </c>
      <c r="O24" s="17">
        <v>0</v>
      </c>
      <c r="P24" s="17">
        <v>0</v>
      </c>
      <c r="Q24" s="17">
        <f>SUM(O24:P24)</f>
        <v>0</v>
      </c>
      <c r="R24" s="102" t="s">
        <v>109</v>
      </c>
      <c r="S24" s="76" t="s">
        <v>110</v>
      </c>
      <c r="T24" s="17">
        <v>0</v>
      </c>
      <c r="U24" s="17">
        <v>0</v>
      </c>
      <c r="V24" s="17">
        <f t="shared" si="8"/>
        <v>0</v>
      </c>
      <c r="W24" s="17">
        <v>0</v>
      </c>
      <c r="X24" s="17">
        <v>24065</v>
      </c>
      <c r="Y24" s="17">
        <f t="shared" si="9"/>
        <v>24065</v>
      </c>
      <c r="Z24" s="102" t="s">
        <v>188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188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188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188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147</v>
      </c>
      <c r="B25" s="74" t="s">
        <v>172</v>
      </c>
      <c r="C25" s="101" t="s">
        <v>74</v>
      </c>
      <c r="D25" s="17">
        <f>L25+T25+AB25+AJ25+AR25+AZ25</f>
        <v>0</v>
      </c>
      <c r="E25" s="17">
        <f>M25+U25+AC25+AK25+AS25+BA25</f>
        <v>83531</v>
      </c>
      <c r="F25" s="17">
        <f>D25+E25</f>
        <v>83531</v>
      </c>
      <c r="G25" s="17">
        <f>O25+W25+AE25+AM25+AU25+BC25</f>
        <v>0</v>
      </c>
      <c r="H25" s="17">
        <f>P25+X25+AF25+AN25+AV25+BD25</f>
        <v>20879</v>
      </c>
      <c r="I25" s="17">
        <f>G25+H25</f>
        <v>20879</v>
      </c>
      <c r="J25" s="102" t="s">
        <v>109</v>
      </c>
      <c r="K25" s="76" t="s">
        <v>110</v>
      </c>
      <c r="L25" s="17">
        <v>0</v>
      </c>
      <c r="M25" s="17">
        <v>47411</v>
      </c>
      <c r="N25" s="17">
        <f>SUM(L25:M25)</f>
        <v>47411</v>
      </c>
      <c r="O25" s="17">
        <v>0</v>
      </c>
      <c r="P25" s="17">
        <v>20879</v>
      </c>
      <c r="Q25" s="17">
        <f>SUM(O25:P25)</f>
        <v>20879</v>
      </c>
      <c r="R25" s="102" t="s">
        <v>141</v>
      </c>
      <c r="S25" s="76" t="s">
        <v>142</v>
      </c>
      <c r="T25" s="17">
        <v>0</v>
      </c>
      <c r="U25" s="17">
        <v>36120</v>
      </c>
      <c r="V25" s="17">
        <f t="shared" si="8"/>
        <v>36120</v>
      </c>
      <c r="W25" s="17">
        <v>0</v>
      </c>
      <c r="X25" s="17"/>
      <c r="Y25" s="17">
        <f t="shared" si="9"/>
        <v>0</v>
      </c>
      <c r="Z25" s="102" t="s">
        <v>188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188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188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188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147</v>
      </c>
      <c r="B26" s="74" t="s">
        <v>173</v>
      </c>
      <c r="C26" s="101" t="s">
        <v>174</v>
      </c>
      <c r="D26" s="17">
        <f>L26+T26+AB26+AJ26+AR26+AZ26</f>
        <v>0</v>
      </c>
      <c r="E26" s="17">
        <f>M26+U26+AC26+AK26+AS26+BA26</f>
        <v>78721</v>
      </c>
      <c r="F26" s="17">
        <f>D26+E26</f>
        <v>78721</v>
      </c>
      <c r="G26" s="17">
        <f>O26+W26+AE26+AM26+AU26+BC26</f>
        <v>0</v>
      </c>
      <c r="H26" s="17">
        <f>P26+X26+AF26+AN26+AV26+BD26</f>
        <v>18268</v>
      </c>
      <c r="I26" s="17">
        <f>G26+H26</f>
        <v>18268</v>
      </c>
      <c r="J26" s="102" t="s">
        <v>109</v>
      </c>
      <c r="K26" s="76" t="s">
        <v>110</v>
      </c>
      <c r="L26" s="17"/>
      <c r="M26" s="17">
        <v>44206</v>
      </c>
      <c r="N26" s="17">
        <f>SUM(L26:M26)</f>
        <v>44206</v>
      </c>
      <c r="O26" s="17"/>
      <c r="P26" s="17">
        <v>18268</v>
      </c>
      <c r="Q26" s="17">
        <f>SUM(O26:P26)</f>
        <v>18268</v>
      </c>
      <c r="R26" s="102" t="s">
        <v>141</v>
      </c>
      <c r="S26" s="76" t="s">
        <v>142</v>
      </c>
      <c r="T26" s="17"/>
      <c r="U26" s="17">
        <v>34515</v>
      </c>
      <c r="V26" s="17">
        <f t="shared" si="8"/>
        <v>34515</v>
      </c>
      <c r="W26" s="17"/>
      <c r="X26" s="17"/>
      <c r="Y26" s="17">
        <f t="shared" si="9"/>
        <v>0</v>
      </c>
      <c r="Z26" s="102" t="s">
        <v>188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188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188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188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113" t="s">
        <v>108</v>
      </c>
      <c r="B27" s="114"/>
      <c r="C27" s="114"/>
      <c r="D27" s="17">
        <f aca="true" t="shared" si="18" ref="D27:I27">SUM(D7:D26)</f>
        <v>10191</v>
      </c>
      <c r="E27" s="17">
        <f t="shared" si="18"/>
        <v>2519614</v>
      </c>
      <c r="F27" s="17">
        <f t="shared" si="18"/>
        <v>2529805</v>
      </c>
      <c r="G27" s="17">
        <f t="shared" si="18"/>
        <v>0</v>
      </c>
      <c r="H27" s="17">
        <f t="shared" si="18"/>
        <v>963624</v>
      </c>
      <c r="I27" s="17">
        <f t="shared" si="18"/>
        <v>963624</v>
      </c>
      <c r="J27" s="80" t="s">
        <v>106</v>
      </c>
      <c r="K27" s="52" t="s">
        <v>106</v>
      </c>
      <c r="L27" s="17">
        <f aca="true" t="shared" si="19" ref="L27:Q27">SUM(L7:L26)</f>
        <v>10191</v>
      </c>
      <c r="M27" s="17">
        <f t="shared" si="19"/>
        <v>2235027</v>
      </c>
      <c r="N27" s="17">
        <f t="shared" si="19"/>
        <v>2245218</v>
      </c>
      <c r="O27" s="17">
        <f t="shared" si="19"/>
        <v>0</v>
      </c>
      <c r="P27" s="17">
        <f t="shared" si="19"/>
        <v>939559</v>
      </c>
      <c r="Q27" s="17">
        <f t="shared" si="19"/>
        <v>939559</v>
      </c>
      <c r="R27" s="80" t="s">
        <v>106</v>
      </c>
      <c r="S27" s="52" t="s">
        <v>106</v>
      </c>
      <c r="T27" s="17">
        <f aca="true" t="shared" si="20" ref="T27:Y27">SUM(T7:T26)</f>
        <v>0</v>
      </c>
      <c r="U27" s="17">
        <f t="shared" si="20"/>
        <v>284587</v>
      </c>
      <c r="V27" s="17">
        <f t="shared" si="20"/>
        <v>284587</v>
      </c>
      <c r="W27" s="17">
        <f t="shared" si="20"/>
        <v>0</v>
      </c>
      <c r="X27" s="17">
        <f t="shared" si="20"/>
        <v>24065</v>
      </c>
      <c r="Y27" s="17">
        <f t="shared" si="20"/>
        <v>24065</v>
      </c>
      <c r="Z27" s="80" t="s">
        <v>106</v>
      </c>
      <c r="AA27" s="52" t="s">
        <v>106</v>
      </c>
      <c r="AB27" s="17">
        <f aca="true" t="shared" si="21" ref="AB27:AG27">SUM(AB7:AB26)</f>
        <v>0</v>
      </c>
      <c r="AC27" s="17">
        <f t="shared" si="21"/>
        <v>0</v>
      </c>
      <c r="AD27" s="17">
        <f t="shared" si="21"/>
        <v>0</v>
      </c>
      <c r="AE27" s="17">
        <f t="shared" si="21"/>
        <v>0</v>
      </c>
      <c r="AF27" s="17">
        <f t="shared" si="21"/>
        <v>0</v>
      </c>
      <c r="AG27" s="17">
        <f t="shared" si="21"/>
        <v>0</v>
      </c>
      <c r="AH27" s="80" t="s">
        <v>106</v>
      </c>
      <c r="AI27" s="52" t="s">
        <v>106</v>
      </c>
      <c r="AJ27" s="17">
        <f aca="true" t="shared" si="22" ref="AJ27:AO27">SUM(AJ7:AJ26)</f>
        <v>0</v>
      </c>
      <c r="AK27" s="17">
        <f t="shared" si="22"/>
        <v>0</v>
      </c>
      <c r="AL27" s="17">
        <f t="shared" si="22"/>
        <v>0</v>
      </c>
      <c r="AM27" s="17">
        <f t="shared" si="22"/>
        <v>0</v>
      </c>
      <c r="AN27" s="17">
        <f t="shared" si="22"/>
        <v>0</v>
      </c>
      <c r="AO27" s="17">
        <f t="shared" si="22"/>
        <v>0</v>
      </c>
      <c r="AP27" s="80" t="s">
        <v>106</v>
      </c>
      <c r="AQ27" s="52" t="s">
        <v>106</v>
      </c>
      <c r="AR27" s="17">
        <f aca="true" t="shared" si="23" ref="AR27:AW27">SUM(AR7:AR26)</f>
        <v>0</v>
      </c>
      <c r="AS27" s="17">
        <f t="shared" si="23"/>
        <v>0</v>
      </c>
      <c r="AT27" s="17">
        <f t="shared" si="23"/>
        <v>0</v>
      </c>
      <c r="AU27" s="17">
        <f t="shared" si="23"/>
        <v>0</v>
      </c>
      <c r="AV27" s="17">
        <f t="shared" si="23"/>
        <v>0</v>
      </c>
      <c r="AW27" s="17">
        <f t="shared" si="23"/>
        <v>0</v>
      </c>
      <c r="AX27" s="80" t="s">
        <v>106</v>
      </c>
      <c r="AY27" s="52" t="s">
        <v>106</v>
      </c>
      <c r="AZ27" s="17">
        <f aca="true" t="shared" si="24" ref="AZ27:BE27">SUM(AZ7:AZ26)</f>
        <v>0</v>
      </c>
      <c r="BA27" s="17">
        <f t="shared" si="24"/>
        <v>0</v>
      </c>
      <c r="BB27" s="17">
        <f t="shared" si="24"/>
        <v>0</v>
      </c>
      <c r="BC27" s="17">
        <f t="shared" si="24"/>
        <v>0</v>
      </c>
      <c r="BD27" s="17">
        <f t="shared" si="24"/>
        <v>0</v>
      </c>
      <c r="BE27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27:C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3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13</v>
      </c>
      <c r="B1" s="56"/>
      <c r="C1" s="1"/>
      <c r="D1" s="1"/>
      <c r="E1" s="1"/>
    </row>
    <row r="2" spans="1:125" s="68" customFormat="1" ht="22.5" customHeight="1">
      <c r="A2" s="137" t="s">
        <v>126</v>
      </c>
      <c r="B2" s="134" t="s">
        <v>121</v>
      </c>
      <c r="C2" s="112" t="s">
        <v>111</v>
      </c>
      <c r="D2" s="64" t="s">
        <v>112</v>
      </c>
      <c r="E2" s="65"/>
      <c r="F2" s="64" t="s">
        <v>122</v>
      </c>
      <c r="G2" s="66"/>
      <c r="H2" s="66"/>
      <c r="I2" s="49"/>
      <c r="J2" s="64" t="s">
        <v>123</v>
      </c>
      <c r="K2" s="66"/>
      <c r="L2" s="66"/>
      <c r="M2" s="49"/>
      <c r="N2" s="64" t="s">
        <v>124</v>
      </c>
      <c r="O2" s="66"/>
      <c r="P2" s="66"/>
      <c r="Q2" s="49"/>
      <c r="R2" s="64" t="s">
        <v>125</v>
      </c>
      <c r="S2" s="66"/>
      <c r="T2" s="66"/>
      <c r="U2" s="49"/>
      <c r="V2" s="64" t="s">
        <v>25</v>
      </c>
      <c r="W2" s="66"/>
      <c r="X2" s="66"/>
      <c r="Y2" s="49"/>
      <c r="Z2" s="64" t="s">
        <v>26</v>
      </c>
      <c r="AA2" s="66"/>
      <c r="AB2" s="66"/>
      <c r="AC2" s="49"/>
      <c r="AD2" s="64" t="s">
        <v>27</v>
      </c>
      <c r="AE2" s="66"/>
      <c r="AF2" s="66"/>
      <c r="AG2" s="49"/>
      <c r="AH2" s="64" t="s">
        <v>28</v>
      </c>
      <c r="AI2" s="66"/>
      <c r="AJ2" s="66"/>
      <c r="AK2" s="49"/>
      <c r="AL2" s="64" t="s">
        <v>29</v>
      </c>
      <c r="AM2" s="66"/>
      <c r="AN2" s="66"/>
      <c r="AO2" s="49"/>
      <c r="AP2" s="64" t="s">
        <v>30</v>
      </c>
      <c r="AQ2" s="66"/>
      <c r="AR2" s="66"/>
      <c r="AS2" s="49"/>
      <c r="AT2" s="64" t="s">
        <v>31</v>
      </c>
      <c r="AU2" s="66"/>
      <c r="AV2" s="66"/>
      <c r="AW2" s="49"/>
      <c r="AX2" s="64" t="s">
        <v>32</v>
      </c>
      <c r="AY2" s="66"/>
      <c r="AZ2" s="66"/>
      <c r="BA2" s="49"/>
      <c r="BB2" s="64" t="s">
        <v>33</v>
      </c>
      <c r="BC2" s="66"/>
      <c r="BD2" s="66"/>
      <c r="BE2" s="49"/>
      <c r="BF2" s="64" t="s">
        <v>34</v>
      </c>
      <c r="BG2" s="66"/>
      <c r="BH2" s="66"/>
      <c r="BI2" s="49"/>
      <c r="BJ2" s="64" t="s">
        <v>35</v>
      </c>
      <c r="BK2" s="66"/>
      <c r="BL2" s="66"/>
      <c r="BM2" s="49"/>
      <c r="BN2" s="64" t="s">
        <v>36</v>
      </c>
      <c r="BO2" s="66"/>
      <c r="BP2" s="66"/>
      <c r="BQ2" s="49"/>
      <c r="BR2" s="64" t="s">
        <v>37</v>
      </c>
      <c r="BS2" s="66"/>
      <c r="BT2" s="66"/>
      <c r="BU2" s="49"/>
      <c r="BV2" s="64" t="s">
        <v>38</v>
      </c>
      <c r="BW2" s="66"/>
      <c r="BX2" s="66"/>
      <c r="BY2" s="49"/>
      <c r="BZ2" s="64" t="s">
        <v>39</v>
      </c>
      <c r="CA2" s="66"/>
      <c r="CB2" s="66"/>
      <c r="CC2" s="49"/>
      <c r="CD2" s="64" t="s">
        <v>40</v>
      </c>
      <c r="CE2" s="66"/>
      <c r="CF2" s="66"/>
      <c r="CG2" s="49"/>
      <c r="CH2" s="64" t="s">
        <v>41</v>
      </c>
      <c r="CI2" s="66"/>
      <c r="CJ2" s="66"/>
      <c r="CK2" s="49"/>
      <c r="CL2" s="64" t="s">
        <v>42</v>
      </c>
      <c r="CM2" s="66"/>
      <c r="CN2" s="66"/>
      <c r="CO2" s="49"/>
      <c r="CP2" s="64" t="s">
        <v>43</v>
      </c>
      <c r="CQ2" s="66"/>
      <c r="CR2" s="66"/>
      <c r="CS2" s="49"/>
      <c r="CT2" s="64" t="s">
        <v>44</v>
      </c>
      <c r="CU2" s="66"/>
      <c r="CV2" s="66"/>
      <c r="CW2" s="49"/>
      <c r="CX2" s="64" t="s">
        <v>45</v>
      </c>
      <c r="CY2" s="66"/>
      <c r="CZ2" s="66"/>
      <c r="DA2" s="49"/>
      <c r="DB2" s="64" t="s">
        <v>46</v>
      </c>
      <c r="DC2" s="66"/>
      <c r="DD2" s="66"/>
      <c r="DE2" s="49"/>
      <c r="DF2" s="64" t="s">
        <v>47</v>
      </c>
      <c r="DG2" s="66"/>
      <c r="DH2" s="66"/>
      <c r="DI2" s="49"/>
      <c r="DJ2" s="64" t="s">
        <v>48</v>
      </c>
      <c r="DK2" s="66"/>
      <c r="DL2" s="66"/>
      <c r="DM2" s="49"/>
      <c r="DN2" s="64" t="s">
        <v>49</v>
      </c>
      <c r="DO2" s="66"/>
      <c r="DP2" s="66"/>
      <c r="DQ2" s="49"/>
      <c r="DR2" s="64" t="s">
        <v>50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51</v>
      </c>
      <c r="E4" s="36" t="s">
        <v>132</v>
      </c>
      <c r="F4" s="104" t="s">
        <v>52</v>
      </c>
      <c r="G4" s="107" t="s">
        <v>113</v>
      </c>
      <c r="H4" s="36" t="s">
        <v>53</v>
      </c>
      <c r="I4" s="36" t="s">
        <v>132</v>
      </c>
      <c r="J4" s="104" t="s">
        <v>52</v>
      </c>
      <c r="K4" s="107" t="s">
        <v>113</v>
      </c>
      <c r="L4" s="36" t="s">
        <v>53</v>
      </c>
      <c r="M4" s="36" t="s">
        <v>132</v>
      </c>
      <c r="N4" s="104" t="s">
        <v>52</v>
      </c>
      <c r="O4" s="107" t="s">
        <v>113</v>
      </c>
      <c r="P4" s="36" t="s">
        <v>53</v>
      </c>
      <c r="Q4" s="36" t="s">
        <v>132</v>
      </c>
      <c r="R4" s="104" t="s">
        <v>52</v>
      </c>
      <c r="S4" s="107" t="s">
        <v>113</v>
      </c>
      <c r="T4" s="36" t="s">
        <v>53</v>
      </c>
      <c r="U4" s="36" t="s">
        <v>132</v>
      </c>
      <c r="V4" s="104" t="s">
        <v>52</v>
      </c>
      <c r="W4" s="107" t="s">
        <v>113</v>
      </c>
      <c r="X4" s="36" t="s">
        <v>53</v>
      </c>
      <c r="Y4" s="36" t="s">
        <v>132</v>
      </c>
      <c r="Z4" s="104" t="s">
        <v>52</v>
      </c>
      <c r="AA4" s="107" t="s">
        <v>113</v>
      </c>
      <c r="AB4" s="36" t="s">
        <v>53</v>
      </c>
      <c r="AC4" s="36" t="s">
        <v>132</v>
      </c>
      <c r="AD4" s="104" t="s">
        <v>52</v>
      </c>
      <c r="AE4" s="107" t="s">
        <v>113</v>
      </c>
      <c r="AF4" s="36" t="s">
        <v>53</v>
      </c>
      <c r="AG4" s="36" t="s">
        <v>132</v>
      </c>
      <c r="AH4" s="104" t="s">
        <v>52</v>
      </c>
      <c r="AI4" s="107" t="s">
        <v>113</v>
      </c>
      <c r="AJ4" s="36" t="s">
        <v>53</v>
      </c>
      <c r="AK4" s="36" t="s">
        <v>132</v>
      </c>
      <c r="AL4" s="104" t="s">
        <v>52</v>
      </c>
      <c r="AM4" s="107" t="s">
        <v>113</v>
      </c>
      <c r="AN4" s="36" t="s">
        <v>53</v>
      </c>
      <c r="AO4" s="36" t="s">
        <v>132</v>
      </c>
      <c r="AP4" s="104" t="s">
        <v>52</v>
      </c>
      <c r="AQ4" s="107" t="s">
        <v>113</v>
      </c>
      <c r="AR4" s="36" t="s">
        <v>53</v>
      </c>
      <c r="AS4" s="36" t="s">
        <v>132</v>
      </c>
      <c r="AT4" s="104" t="s">
        <v>52</v>
      </c>
      <c r="AU4" s="107" t="s">
        <v>113</v>
      </c>
      <c r="AV4" s="36" t="s">
        <v>53</v>
      </c>
      <c r="AW4" s="36" t="s">
        <v>132</v>
      </c>
      <c r="AX4" s="104" t="s">
        <v>52</v>
      </c>
      <c r="AY4" s="107" t="s">
        <v>113</v>
      </c>
      <c r="AZ4" s="36" t="s">
        <v>53</v>
      </c>
      <c r="BA4" s="36" t="s">
        <v>132</v>
      </c>
      <c r="BB4" s="104" t="s">
        <v>52</v>
      </c>
      <c r="BC4" s="107" t="s">
        <v>113</v>
      </c>
      <c r="BD4" s="36" t="s">
        <v>53</v>
      </c>
      <c r="BE4" s="36" t="s">
        <v>132</v>
      </c>
      <c r="BF4" s="104" t="s">
        <v>52</v>
      </c>
      <c r="BG4" s="107" t="s">
        <v>113</v>
      </c>
      <c r="BH4" s="36" t="s">
        <v>53</v>
      </c>
      <c r="BI4" s="36" t="s">
        <v>132</v>
      </c>
      <c r="BJ4" s="104" t="s">
        <v>52</v>
      </c>
      <c r="BK4" s="107" t="s">
        <v>113</v>
      </c>
      <c r="BL4" s="36" t="s">
        <v>53</v>
      </c>
      <c r="BM4" s="36" t="s">
        <v>132</v>
      </c>
      <c r="BN4" s="104" t="s">
        <v>52</v>
      </c>
      <c r="BO4" s="107" t="s">
        <v>113</v>
      </c>
      <c r="BP4" s="36" t="s">
        <v>53</v>
      </c>
      <c r="BQ4" s="36" t="s">
        <v>132</v>
      </c>
      <c r="BR4" s="104" t="s">
        <v>52</v>
      </c>
      <c r="BS4" s="107" t="s">
        <v>113</v>
      </c>
      <c r="BT4" s="36" t="s">
        <v>53</v>
      </c>
      <c r="BU4" s="36" t="s">
        <v>132</v>
      </c>
      <c r="BV4" s="104" t="s">
        <v>52</v>
      </c>
      <c r="BW4" s="107" t="s">
        <v>113</v>
      </c>
      <c r="BX4" s="36" t="s">
        <v>53</v>
      </c>
      <c r="BY4" s="36" t="s">
        <v>132</v>
      </c>
      <c r="BZ4" s="104" t="s">
        <v>52</v>
      </c>
      <c r="CA4" s="107" t="s">
        <v>113</v>
      </c>
      <c r="CB4" s="36" t="s">
        <v>53</v>
      </c>
      <c r="CC4" s="36" t="s">
        <v>132</v>
      </c>
      <c r="CD4" s="104" t="s">
        <v>52</v>
      </c>
      <c r="CE4" s="107" t="s">
        <v>113</v>
      </c>
      <c r="CF4" s="36" t="s">
        <v>53</v>
      </c>
      <c r="CG4" s="36" t="s">
        <v>132</v>
      </c>
      <c r="CH4" s="104" t="s">
        <v>52</v>
      </c>
      <c r="CI4" s="107" t="s">
        <v>113</v>
      </c>
      <c r="CJ4" s="36" t="s">
        <v>53</v>
      </c>
      <c r="CK4" s="36" t="s">
        <v>132</v>
      </c>
      <c r="CL4" s="104" t="s">
        <v>52</v>
      </c>
      <c r="CM4" s="107" t="s">
        <v>113</v>
      </c>
      <c r="CN4" s="36" t="s">
        <v>53</v>
      </c>
      <c r="CO4" s="36" t="s">
        <v>132</v>
      </c>
      <c r="CP4" s="104" t="s">
        <v>52</v>
      </c>
      <c r="CQ4" s="107" t="s">
        <v>113</v>
      </c>
      <c r="CR4" s="36" t="s">
        <v>53</v>
      </c>
      <c r="CS4" s="36" t="s">
        <v>132</v>
      </c>
      <c r="CT4" s="104" t="s">
        <v>52</v>
      </c>
      <c r="CU4" s="107" t="s">
        <v>113</v>
      </c>
      <c r="CV4" s="36" t="s">
        <v>53</v>
      </c>
      <c r="CW4" s="36" t="s">
        <v>132</v>
      </c>
      <c r="CX4" s="104" t="s">
        <v>52</v>
      </c>
      <c r="CY4" s="107" t="s">
        <v>113</v>
      </c>
      <c r="CZ4" s="36" t="s">
        <v>53</v>
      </c>
      <c r="DA4" s="36" t="s">
        <v>132</v>
      </c>
      <c r="DB4" s="104" t="s">
        <v>52</v>
      </c>
      <c r="DC4" s="107" t="s">
        <v>113</v>
      </c>
      <c r="DD4" s="36" t="s">
        <v>53</v>
      </c>
      <c r="DE4" s="36" t="s">
        <v>132</v>
      </c>
      <c r="DF4" s="104" t="s">
        <v>52</v>
      </c>
      <c r="DG4" s="107" t="s">
        <v>113</v>
      </c>
      <c r="DH4" s="36" t="s">
        <v>53</v>
      </c>
      <c r="DI4" s="36" t="s">
        <v>132</v>
      </c>
      <c r="DJ4" s="104" t="s">
        <v>52</v>
      </c>
      <c r="DK4" s="107" t="s">
        <v>113</v>
      </c>
      <c r="DL4" s="36" t="s">
        <v>53</v>
      </c>
      <c r="DM4" s="36" t="s">
        <v>132</v>
      </c>
      <c r="DN4" s="104" t="s">
        <v>52</v>
      </c>
      <c r="DO4" s="107" t="s">
        <v>113</v>
      </c>
      <c r="DP4" s="36" t="s">
        <v>53</v>
      </c>
      <c r="DQ4" s="36" t="s">
        <v>132</v>
      </c>
      <c r="DR4" s="104" t="s">
        <v>52</v>
      </c>
      <c r="DS4" s="107" t="s">
        <v>113</v>
      </c>
      <c r="DT4" s="36" t="s">
        <v>53</v>
      </c>
      <c r="DU4" s="36" t="s">
        <v>132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137</v>
      </c>
      <c r="E6" s="54" t="s">
        <v>137</v>
      </c>
      <c r="F6" s="106"/>
      <c r="G6" s="109"/>
      <c r="H6" s="54" t="s">
        <v>137</v>
      </c>
      <c r="I6" s="54" t="s">
        <v>137</v>
      </c>
      <c r="J6" s="106"/>
      <c r="K6" s="109"/>
      <c r="L6" s="54" t="s">
        <v>137</v>
      </c>
      <c r="M6" s="54" t="s">
        <v>137</v>
      </c>
      <c r="N6" s="106"/>
      <c r="O6" s="109"/>
      <c r="P6" s="54" t="s">
        <v>137</v>
      </c>
      <c r="Q6" s="54" t="s">
        <v>137</v>
      </c>
      <c r="R6" s="106"/>
      <c r="S6" s="109"/>
      <c r="T6" s="54" t="s">
        <v>137</v>
      </c>
      <c r="U6" s="54" t="s">
        <v>137</v>
      </c>
      <c r="V6" s="106"/>
      <c r="W6" s="109"/>
      <c r="X6" s="54" t="s">
        <v>137</v>
      </c>
      <c r="Y6" s="54" t="s">
        <v>137</v>
      </c>
      <c r="Z6" s="106"/>
      <c r="AA6" s="109"/>
      <c r="AB6" s="54" t="s">
        <v>137</v>
      </c>
      <c r="AC6" s="54" t="s">
        <v>137</v>
      </c>
      <c r="AD6" s="106"/>
      <c r="AE6" s="109"/>
      <c r="AF6" s="54" t="s">
        <v>137</v>
      </c>
      <c r="AG6" s="54" t="s">
        <v>137</v>
      </c>
      <c r="AH6" s="106"/>
      <c r="AI6" s="109"/>
      <c r="AJ6" s="54" t="s">
        <v>137</v>
      </c>
      <c r="AK6" s="54" t="s">
        <v>137</v>
      </c>
      <c r="AL6" s="106"/>
      <c r="AM6" s="109"/>
      <c r="AN6" s="54" t="s">
        <v>137</v>
      </c>
      <c r="AO6" s="54" t="s">
        <v>137</v>
      </c>
      <c r="AP6" s="106"/>
      <c r="AQ6" s="109"/>
      <c r="AR6" s="54" t="s">
        <v>137</v>
      </c>
      <c r="AS6" s="54" t="s">
        <v>137</v>
      </c>
      <c r="AT6" s="106"/>
      <c r="AU6" s="109"/>
      <c r="AV6" s="54" t="s">
        <v>137</v>
      </c>
      <c r="AW6" s="54" t="s">
        <v>137</v>
      </c>
      <c r="AX6" s="106"/>
      <c r="AY6" s="109"/>
      <c r="AZ6" s="54" t="s">
        <v>137</v>
      </c>
      <c r="BA6" s="54" t="s">
        <v>137</v>
      </c>
      <c r="BB6" s="106"/>
      <c r="BC6" s="109"/>
      <c r="BD6" s="54" t="s">
        <v>137</v>
      </c>
      <c r="BE6" s="54" t="s">
        <v>137</v>
      </c>
      <c r="BF6" s="106"/>
      <c r="BG6" s="109"/>
      <c r="BH6" s="54" t="s">
        <v>137</v>
      </c>
      <c r="BI6" s="54" t="s">
        <v>137</v>
      </c>
      <c r="BJ6" s="106"/>
      <c r="BK6" s="109"/>
      <c r="BL6" s="54" t="s">
        <v>137</v>
      </c>
      <c r="BM6" s="54" t="s">
        <v>137</v>
      </c>
      <c r="BN6" s="106"/>
      <c r="BO6" s="109"/>
      <c r="BP6" s="54" t="s">
        <v>137</v>
      </c>
      <c r="BQ6" s="54" t="s">
        <v>137</v>
      </c>
      <c r="BR6" s="106"/>
      <c r="BS6" s="109"/>
      <c r="BT6" s="54" t="s">
        <v>137</v>
      </c>
      <c r="BU6" s="54" t="s">
        <v>137</v>
      </c>
      <c r="BV6" s="106"/>
      <c r="BW6" s="109"/>
      <c r="BX6" s="54" t="s">
        <v>137</v>
      </c>
      <c r="BY6" s="54" t="s">
        <v>137</v>
      </c>
      <c r="BZ6" s="106"/>
      <c r="CA6" s="109"/>
      <c r="CB6" s="54" t="s">
        <v>137</v>
      </c>
      <c r="CC6" s="54" t="s">
        <v>137</v>
      </c>
      <c r="CD6" s="106"/>
      <c r="CE6" s="109"/>
      <c r="CF6" s="54" t="s">
        <v>137</v>
      </c>
      <c r="CG6" s="54" t="s">
        <v>137</v>
      </c>
      <c r="CH6" s="106"/>
      <c r="CI6" s="109"/>
      <c r="CJ6" s="54" t="s">
        <v>137</v>
      </c>
      <c r="CK6" s="54" t="s">
        <v>137</v>
      </c>
      <c r="CL6" s="106"/>
      <c r="CM6" s="109"/>
      <c r="CN6" s="54" t="s">
        <v>137</v>
      </c>
      <c r="CO6" s="54" t="s">
        <v>137</v>
      </c>
      <c r="CP6" s="106"/>
      <c r="CQ6" s="109"/>
      <c r="CR6" s="54" t="s">
        <v>137</v>
      </c>
      <c r="CS6" s="54" t="s">
        <v>137</v>
      </c>
      <c r="CT6" s="106"/>
      <c r="CU6" s="109"/>
      <c r="CV6" s="54" t="s">
        <v>137</v>
      </c>
      <c r="CW6" s="54" t="s">
        <v>137</v>
      </c>
      <c r="CX6" s="106"/>
      <c r="CY6" s="109"/>
      <c r="CZ6" s="54" t="s">
        <v>137</v>
      </c>
      <c r="DA6" s="54" t="s">
        <v>137</v>
      </c>
      <c r="DB6" s="106"/>
      <c r="DC6" s="109"/>
      <c r="DD6" s="54" t="s">
        <v>137</v>
      </c>
      <c r="DE6" s="54" t="s">
        <v>137</v>
      </c>
      <c r="DF6" s="106"/>
      <c r="DG6" s="109"/>
      <c r="DH6" s="54" t="s">
        <v>137</v>
      </c>
      <c r="DI6" s="54" t="s">
        <v>137</v>
      </c>
      <c r="DJ6" s="106"/>
      <c r="DK6" s="109"/>
      <c r="DL6" s="54" t="s">
        <v>137</v>
      </c>
      <c r="DM6" s="54" t="s">
        <v>137</v>
      </c>
      <c r="DN6" s="106"/>
      <c r="DO6" s="109"/>
      <c r="DP6" s="54" t="s">
        <v>137</v>
      </c>
      <c r="DQ6" s="54" t="s">
        <v>137</v>
      </c>
      <c r="DR6" s="106"/>
      <c r="DS6" s="109"/>
      <c r="DT6" s="54" t="s">
        <v>137</v>
      </c>
      <c r="DU6" s="54" t="s">
        <v>137</v>
      </c>
    </row>
    <row r="7" spans="1:125" ht="13.5">
      <c r="A7" s="74" t="s">
        <v>147</v>
      </c>
      <c r="B7" s="74" t="s">
        <v>109</v>
      </c>
      <c r="C7" s="101" t="s">
        <v>110</v>
      </c>
      <c r="D7" s="17">
        <f aca="true" t="shared" si="0" ref="D7:D12">H7+L7+P7+T7+X7+AB7+AF7+AJ7+AN7+AR7+AV7+AZ7+BD7+BH7+BL7+BP7+BT7+BX7+CB7+CF7+CJ7+CN7+CR7+CV7+CZ7+DD7+DH7+DL7+DP7+DT7</f>
        <v>91617</v>
      </c>
      <c r="E7" s="17">
        <f aca="true" t="shared" si="1" ref="E7:E12">I7+M7+Q7+U7+Y7+AC7+AG7+AK7+AO7+AS7+AW7+BA7+BE7+BI7+BM7+BQ7+BU7+BY7+CC7+CG7+CK7+CO7+CS7+CW7+DA7+DE7+DI7+DM7+DQ7+DU7</f>
        <v>63212</v>
      </c>
      <c r="F7" s="79" t="s">
        <v>170</v>
      </c>
      <c r="G7" s="77" t="s">
        <v>171</v>
      </c>
      <c r="H7" s="17"/>
      <c r="I7" s="17">
        <v>24065</v>
      </c>
      <c r="J7" s="79" t="s">
        <v>172</v>
      </c>
      <c r="K7" s="77" t="s">
        <v>74</v>
      </c>
      <c r="L7" s="17">
        <v>47411</v>
      </c>
      <c r="M7" s="17">
        <v>20879</v>
      </c>
      <c r="N7" s="79" t="s">
        <v>173</v>
      </c>
      <c r="O7" s="77" t="s">
        <v>174</v>
      </c>
      <c r="P7" s="17">
        <v>44206</v>
      </c>
      <c r="Q7" s="17">
        <v>18268</v>
      </c>
      <c r="R7" s="78"/>
      <c r="S7" s="77">
        <f>IF(R7="－","－",IF(R7="","",VLOOKUP(R7,'廃棄物事業経費（市町村）'!$B$7:$C$27,2)))</f>
      </c>
      <c r="T7" s="17"/>
      <c r="U7" s="17"/>
      <c r="V7" s="78"/>
      <c r="W7" s="77">
        <f>IF(V7="－","－",IF(V7="","",VLOOKUP(V7,'廃棄物事業経費（市町村）'!$B$7:$C$27,2)))</f>
      </c>
      <c r="X7" s="17"/>
      <c r="Y7" s="17"/>
      <c r="Z7" s="78"/>
      <c r="AA7" s="77">
        <f>IF(Z7="－","－",IF(Z7="","",VLOOKUP(Z7,'廃棄物事業経費（市町村）'!$B$7:$C$27,2)))</f>
      </c>
      <c r="AB7" s="17"/>
      <c r="AC7" s="17"/>
      <c r="AD7" s="78"/>
      <c r="AE7" s="77">
        <f>IF(AD7="－","－",IF(AD7="","",VLOOKUP(AD7,'廃棄物事業経費（市町村）'!$B$7:$C$27,2)))</f>
      </c>
      <c r="AF7" s="17"/>
      <c r="AG7" s="17"/>
      <c r="AH7" s="78"/>
      <c r="AI7" s="77">
        <f>IF(AH7="－","－",IF(AH7="","",VLOOKUP(AH7,'廃棄物事業経費（市町村）'!$B$7:$C$27,2)))</f>
      </c>
      <c r="AJ7" s="17"/>
      <c r="AK7" s="17"/>
      <c r="AL7" s="78"/>
      <c r="AM7" s="77">
        <f>IF(AL7="－","－",IF(AL7="","",VLOOKUP(AL7,'廃棄物事業経費（市町村）'!$B$7:$C$27,2)))</f>
      </c>
      <c r="AN7" s="17"/>
      <c r="AO7" s="17"/>
      <c r="AP7" s="78"/>
      <c r="AQ7" s="77">
        <f>IF(AP7="－","－",IF(AP7="","",VLOOKUP(AP7,'廃棄物事業経費（市町村）'!$B$7:$C$27,2)))</f>
      </c>
      <c r="AR7" s="17"/>
      <c r="AS7" s="17"/>
      <c r="AT7" s="78"/>
      <c r="AU7" s="77">
        <f>IF(AT7="－","－",IF(AT7="","",VLOOKUP(AT7,'廃棄物事業経費（市町村）'!$B$7:$C$27,2)))</f>
      </c>
      <c r="AV7" s="17"/>
      <c r="AW7" s="17"/>
      <c r="AX7" s="78"/>
      <c r="AY7" s="77">
        <f>IF(AX7="－","－",IF(AX7="","",VLOOKUP(AX7,'廃棄物事業経費（市町村）'!$B$7:$C$27,2)))</f>
      </c>
      <c r="AZ7" s="17"/>
      <c r="BA7" s="17"/>
      <c r="BB7" s="78"/>
      <c r="BC7" s="77">
        <f>IF(BB7="－","－",IF(BB7="","",VLOOKUP(BB7,'廃棄物事業経費（市町村）'!$B$7:$C$27,2)))</f>
      </c>
      <c r="BD7" s="17"/>
      <c r="BE7" s="17"/>
      <c r="BF7" s="78"/>
      <c r="BG7" s="77">
        <f>IF(BF7="－","－",IF(BF7="","",VLOOKUP(BF7,'廃棄物事業経費（市町村）'!$B$7:$C$27,2)))</f>
      </c>
      <c r="BH7" s="17"/>
      <c r="BI7" s="17"/>
      <c r="BJ7" s="78"/>
      <c r="BK7" s="77">
        <f>IF(BJ7="－","－",IF(BJ7="","",VLOOKUP(BJ7,'廃棄物事業経費（市町村）'!$B$7:$C$27,2)))</f>
      </c>
      <c r="BL7" s="17"/>
      <c r="BM7" s="17"/>
      <c r="BN7" s="78"/>
      <c r="BO7" s="77">
        <f>IF(BN7="－","－",IF(BN7="","",VLOOKUP(BN7,'廃棄物事業経費（市町村）'!$B$7:$C$27,2)))</f>
      </c>
      <c r="BP7" s="17"/>
      <c r="BQ7" s="17"/>
      <c r="BR7" s="78"/>
      <c r="BS7" s="77">
        <f>IF(BR7="－","－",IF(BR7="","",VLOOKUP(BR7,'廃棄物事業経費（市町村）'!$B$7:$C$27,2)))</f>
      </c>
      <c r="BT7" s="17"/>
      <c r="BU7" s="17"/>
      <c r="BV7" s="78"/>
      <c r="BW7" s="77">
        <f>IF(BV7="－","－",IF(BV7="","",VLOOKUP(BV7,'廃棄物事業経費（市町村）'!$B$7:$C$27,2)))</f>
      </c>
      <c r="BX7" s="17"/>
      <c r="BY7" s="17"/>
      <c r="BZ7" s="78"/>
      <c r="CA7" s="77">
        <f>IF(BZ7="－","－",IF(BZ7="","",VLOOKUP(BZ7,'廃棄物事業経費（市町村）'!$B$7:$C$27,2)))</f>
      </c>
      <c r="CB7" s="17"/>
      <c r="CC7" s="17"/>
      <c r="CD7" s="78"/>
      <c r="CE7" s="77">
        <f>IF(CD7="－","－",IF(CD7="","",VLOOKUP(CD7,'廃棄物事業経費（市町村）'!$B$7:$C$27,2)))</f>
      </c>
      <c r="CF7" s="17"/>
      <c r="CG7" s="17"/>
      <c r="CH7" s="78"/>
      <c r="CI7" s="77">
        <f>IF(CH7="－","－",IF(CH7="","",VLOOKUP(CH7,'廃棄物事業経費（市町村）'!$B$7:$C$27,2)))</f>
      </c>
      <c r="CJ7" s="17"/>
      <c r="CK7" s="17"/>
      <c r="CL7" s="78"/>
      <c r="CM7" s="77">
        <f>IF(CL7="－","－",IF(CL7="","",VLOOKUP(CL7,'廃棄物事業経費（市町村）'!$B$7:$C$27,2)))</f>
      </c>
      <c r="CN7" s="17"/>
      <c r="CO7" s="17"/>
      <c r="CP7" s="78"/>
      <c r="CQ7" s="77">
        <f>IF(CP7="－","－",IF(CP7="","",VLOOKUP(CP7,'廃棄物事業経費（市町村）'!$B$7:$C$27,2)))</f>
      </c>
      <c r="CR7" s="17"/>
      <c r="CS7" s="17"/>
      <c r="CT7" s="78"/>
      <c r="CU7" s="77">
        <f>IF(CT7="－","－",IF(CT7="","",VLOOKUP(CT7,'廃棄物事業経費（市町村）'!$B$7:$C$27,2)))</f>
      </c>
      <c r="CV7" s="17"/>
      <c r="CW7" s="17"/>
      <c r="CX7" s="78"/>
      <c r="CY7" s="77">
        <f>IF(CX7="－","－",IF(CX7="","",VLOOKUP(CX7,'廃棄物事業経費（市町村）'!$B$7:$C$27,2)))</f>
      </c>
      <c r="CZ7" s="17"/>
      <c r="DA7" s="17"/>
      <c r="DB7" s="78"/>
      <c r="DC7" s="77">
        <f>IF(DB7="－","－",IF(DB7="","",VLOOKUP(DB7,'廃棄物事業経費（市町村）'!$B$7:$C$27,2)))</f>
      </c>
      <c r="DD7" s="17"/>
      <c r="DE7" s="17"/>
      <c r="DF7" s="78"/>
      <c r="DG7" s="77">
        <f>IF(DF7="－","－",IF(DF7="","",VLOOKUP(DF7,'廃棄物事業経費（市町村）'!$B$7:$C$27,2)))</f>
      </c>
      <c r="DH7" s="17"/>
      <c r="DI7" s="17"/>
      <c r="DJ7" s="78"/>
      <c r="DK7" s="77">
        <f>IF(DJ7="－","－",IF(DJ7="","",VLOOKUP(DJ7,'廃棄物事業経費（市町村）'!$B$7:$C$27,2)))</f>
      </c>
      <c r="DL7" s="17"/>
      <c r="DM7" s="17"/>
      <c r="DN7" s="78"/>
      <c r="DO7" s="77">
        <f>IF(DN7="－","－",IF(DN7="","",VLOOKUP(DN7,'廃棄物事業経費（市町村）'!$B$7:$C$27,2)))</f>
      </c>
      <c r="DP7" s="17"/>
      <c r="DQ7" s="17"/>
      <c r="DR7" s="78"/>
      <c r="DS7" s="77">
        <f>IF(DR7="－","－",IF(DR7="","",VLOOKUP(DR7,'廃棄物事業経費（市町村）'!$B$7:$C$27,2)))</f>
      </c>
      <c r="DT7" s="17"/>
      <c r="DU7" s="17"/>
    </row>
    <row r="8" spans="1:125" ht="13.5">
      <c r="A8" s="74" t="s">
        <v>147</v>
      </c>
      <c r="B8" s="74" t="s">
        <v>138</v>
      </c>
      <c r="C8" s="101" t="s">
        <v>0</v>
      </c>
      <c r="D8" s="17">
        <f t="shared" si="0"/>
        <v>84275</v>
      </c>
      <c r="E8" s="17">
        <f t="shared" si="1"/>
        <v>0</v>
      </c>
      <c r="F8" s="79" t="s">
        <v>7</v>
      </c>
      <c r="G8" s="77" t="s">
        <v>76</v>
      </c>
      <c r="H8" s="17">
        <v>53067</v>
      </c>
      <c r="I8" s="17">
        <v>0</v>
      </c>
      <c r="J8" s="79" t="s">
        <v>8</v>
      </c>
      <c r="K8" s="77" t="s">
        <v>9</v>
      </c>
      <c r="L8" s="17">
        <v>31208</v>
      </c>
      <c r="M8" s="17">
        <v>0</v>
      </c>
      <c r="N8" s="78"/>
      <c r="O8" s="77">
        <f>IF(N8="－","－",IF(N8="","",VLOOKUP(N8,'廃棄物事業経費（市町村）'!$B$7:$C$27,2)))</f>
      </c>
      <c r="P8" s="17"/>
      <c r="Q8" s="17"/>
      <c r="R8" s="78"/>
      <c r="S8" s="77">
        <f>IF(R8="－","－",IF(R8="","",VLOOKUP(R8,'廃棄物事業経費（市町村）'!$B$7:$C$27,2)))</f>
      </c>
      <c r="T8" s="17"/>
      <c r="U8" s="17"/>
      <c r="V8" s="78"/>
      <c r="W8" s="77">
        <f>IF(V8="－","－",IF(V8="","",VLOOKUP(V8,'廃棄物事業経費（市町村）'!$B$7:$C$27,2)))</f>
      </c>
      <c r="X8" s="17"/>
      <c r="Y8" s="17"/>
      <c r="Z8" s="78"/>
      <c r="AA8" s="77">
        <f>IF(Z8="－","－",IF(Z8="","",VLOOKUP(Z8,'廃棄物事業経費（市町村）'!$B$7:$C$27,2)))</f>
      </c>
      <c r="AB8" s="17"/>
      <c r="AC8" s="17"/>
      <c r="AD8" s="78"/>
      <c r="AE8" s="77">
        <f>IF(AD8="－","－",IF(AD8="","",VLOOKUP(AD8,'廃棄物事業経費（市町村）'!$B$7:$C$27,2)))</f>
      </c>
      <c r="AF8" s="17"/>
      <c r="AG8" s="17"/>
      <c r="AH8" s="78"/>
      <c r="AI8" s="77">
        <f>IF(AH8="－","－",IF(AH8="","",VLOOKUP(AH8,'廃棄物事業経費（市町村）'!$B$7:$C$27,2)))</f>
      </c>
      <c r="AJ8" s="17"/>
      <c r="AK8" s="17"/>
      <c r="AL8" s="78"/>
      <c r="AM8" s="77">
        <f>IF(AL8="－","－",IF(AL8="","",VLOOKUP(AL8,'廃棄物事業経費（市町村）'!$B$7:$C$27,2)))</f>
      </c>
      <c r="AN8" s="17"/>
      <c r="AO8" s="17"/>
      <c r="AP8" s="78"/>
      <c r="AQ8" s="77">
        <f>IF(AP8="－","－",IF(AP8="","",VLOOKUP(AP8,'廃棄物事業経費（市町村）'!$B$7:$C$27,2)))</f>
      </c>
      <c r="AR8" s="17"/>
      <c r="AS8" s="17"/>
      <c r="AT8" s="78"/>
      <c r="AU8" s="77">
        <f>IF(AT8="－","－",IF(AT8="","",VLOOKUP(AT8,'廃棄物事業経費（市町村）'!$B$7:$C$27,2)))</f>
      </c>
      <c r="AV8" s="17"/>
      <c r="AW8" s="17"/>
      <c r="AX8" s="78"/>
      <c r="AY8" s="77">
        <f>IF(AX8="－","－",IF(AX8="","",VLOOKUP(AX8,'廃棄物事業経費（市町村）'!$B$7:$C$27,2)))</f>
      </c>
      <c r="AZ8" s="17"/>
      <c r="BA8" s="17"/>
      <c r="BB8" s="78"/>
      <c r="BC8" s="77">
        <f>IF(BB8="－","－",IF(BB8="","",VLOOKUP(BB8,'廃棄物事業経費（市町村）'!$B$7:$C$27,2)))</f>
      </c>
      <c r="BD8" s="17"/>
      <c r="BE8" s="17"/>
      <c r="BF8" s="78"/>
      <c r="BG8" s="77">
        <f>IF(BF8="－","－",IF(BF8="","",VLOOKUP(BF8,'廃棄物事業経費（市町村）'!$B$7:$C$27,2)))</f>
      </c>
      <c r="BH8" s="17"/>
      <c r="BI8" s="17"/>
      <c r="BJ8" s="78"/>
      <c r="BK8" s="77">
        <f>IF(BJ8="－","－",IF(BJ8="","",VLOOKUP(BJ8,'廃棄物事業経費（市町村）'!$B$7:$C$27,2)))</f>
      </c>
      <c r="BL8" s="17"/>
      <c r="BM8" s="17"/>
      <c r="BN8" s="78"/>
      <c r="BO8" s="77">
        <f>IF(BN8="－","－",IF(BN8="","",VLOOKUP(BN8,'廃棄物事業経費（市町村）'!$B$7:$C$27,2)))</f>
      </c>
      <c r="BP8" s="17"/>
      <c r="BQ8" s="17"/>
      <c r="BR8" s="78"/>
      <c r="BS8" s="77">
        <f>IF(BR8="－","－",IF(BR8="","",VLOOKUP(BR8,'廃棄物事業経費（市町村）'!$B$7:$C$27,2)))</f>
      </c>
      <c r="BT8" s="17"/>
      <c r="BU8" s="17"/>
      <c r="BV8" s="78"/>
      <c r="BW8" s="77">
        <f>IF(BV8="－","－",IF(BV8="","",VLOOKUP(BV8,'廃棄物事業経費（市町村）'!$B$7:$C$27,2)))</f>
      </c>
      <c r="BX8" s="17"/>
      <c r="BY8" s="17"/>
      <c r="BZ8" s="78"/>
      <c r="CA8" s="77">
        <f>IF(BZ8="－","－",IF(BZ8="","",VLOOKUP(BZ8,'廃棄物事業経費（市町村）'!$B$7:$C$27,2)))</f>
      </c>
      <c r="CB8" s="17"/>
      <c r="CC8" s="17"/>
      <c r="CD8" s="78"/>
      <c r="CE8" s="77">
        <f>IF(CD8="－","－",IF(CD8="","",VLOOKUP(CD8,'廃棄物事業経費（市町村）'!$B$7:$C$27,2)))</f>
      </c>
      <c r="CF8" s="17"/>
      <c r="CG8" s="17"/>
      <c r="CH8" s="78"/>
      <c r="CI8" s="77">
        <f>IF(CH8="－","－",IF(CH8="","",VLOOKUP(CH8,'廃棄物事業経費（市町村）'!$B$7:$C$27,2)))</f>
      </c>
      <c r="CJ8" s="17"/>
      <c r="CK8" s="17"/>
      <c r="CL8" s="78"/>
      <c r="CM8" s="77">
        <f>IF(CL8="－","－",IF(CL8="","",VLOOKUP(CL8,'廃棄物事業経費（市町村）'!$B$7:$C$27,2)))</f>
      </c>
      <c r="CN8" s="17"/>
      <c r="CO8" s="17"/>
      <c r="CP8" s="78"/>
      <c r="CQ8" s="77">
        <f>IF(CP8="－","－",IF(CP8="","",VLOOKUP(CP8,'廃棄物事業経費（市町村）'!$B$7:$C$27,2)))</f>
      </c>
      <c r="CR8" s="17"/>
      <c r="CS8" s="17"/>
      <c r="CT8" s="78"/>
      <c r="CU8" s="77">
        <f>IF(CT8="－","－",IF(CT8="","",VLOOKUP(CT8,'廃棄物事業経費（市町村）'!$B$7:$C$27,2)))</f>
      </c>
      <c r="CV8" s="17"/>
      <c r="CW8" s="17"/>
      <c r="CX8" s="78"/>
      <c r="CY8" s="77">
        <f>IF(CX8="－","－",IF(CX8="","",VLOOKUP(CX8,'廃棄物事業経費（市町村）'!$B$7:$C$27,2)))</f>
      </c>
      <c r="CZ8" s="17"/>
      <c r="DA8" s="17"/>
      <c r="DB8" s="78"/>
      <c r="DC8" s="77">
        <f>IF(DB8="－","－",IF(DB8="","",VLOOKUP(DB8,'廃棄物事業経費（市町村）'!$B$7:$C$27,2)))</f>
      </c>
      <c r="DD8" s="17"/>
      <c r="DE8" s="17"/>
      <c r="DF8" s="78"/>
      <c r="DG8" s="77">
        <f>IF(DF8="－","－",IF(DF8="","",VLOOKUP(DF8,'廃棄物事業経費（市町村）'!$B$7:$C$27,2)))</f>
      </c>
      <c r="DH8" s="17"/>
      <c r="DI8" s="17"/>
      <c r="DJ8" s="78"/>
      <c r="DK8" s="77">
        <f>IF(DJ8="－","－",IF(DJ8="","",VLOOKUP(DJ8,'廃棄物事業経費（市町村）'!$B$7:$C$27,2)))</f>
      </c>
      <c r="DL8" s="17"/>
      <c r="DM8" s="17"/>
      <c r="DN8" s="78"/>
      <c r="DO8" s="77">
        <f>IF(DN8="－","－",IF(DN8="","",VLOOKUP(DN8,'廃棄物事業経費（市町村）'!$B$7:$C$27,2)))</f>
      </c>
      <c r="DP8" s="17"/>
      <c r="DQ8" s="17"/>
      <c r="DR8" s="78"/>
      <c r="DS8" s="77">
        <f>IF(DR8="－","－",IF(DR8="","",VLOOKUP(DR8,'廃棄物事業経費（市町村）'!$B$7:$C$27,2)))</f>
      </c>
      <c r="DT8" s="17"/>
      <c r="DU8" s="17"/>
    </row>
    <row r="9" spans="1:125" ht="13.5">
      <c r="A9" s="74" t="s">
        <v>147</v>
      </c>
      <c r="B9" s="74" t="s">
        <v>139</v>
      </c>
      <c r="C9" s="101" t="s">
        <v>140</v>
      </c>
      <c r="D9" s="17">
        <f t="shared" si="0"/>
        <v>366664</v>
      </c>
      <c r="E9" s="17">
        <f t="shared" si="1"/>
        <v>443509</v>
      </c>
      <c r="F9" s="79" t="s">
        <v>148</v>
      </c>
      <c r="G9" s="77" t="s">
        <v>149</v>
      </c>
      <c r="H9" s="17">
        <v>303231</v>
      </c>
      <c r="I9" s="17">
        <v>314374</v>
      </c>
      <c r="J9" s="79" t="s">
        <v>156</v>
      </c>
      <c r="K9" s="77" t="s">
        <v>157</v>
      </c>
      <c r="L9" s="17">
        <v>19360</v>
      </c>
      <c r="M9" s="17">
        <v>46925</v>
      </c>
      <c r="N9" s="79" t="s">
        <v>160</v>
      </c>
      <c r="O9" s="77" t="s">
        <v>161</v>
      </c>
      <c r="P9" s="17">
        <v>12393</v>
      </c>
      <c r="Q9" s="17">
        <v>30982</v>
      </c>
      <c r="R9" s="79" t="s">
        <v>158</v>
      </c>
      <c r="S9" s="77" t="s">
        <v>159</v>
      </c>
      <c r="T9" s="17">
        <v>6087</v>
      </c>
      <c r="U9" s="17">
        <v>8062</v>
      </c>
      <c r="V9" s="79" t="s">
        <v>1</v>
      </c>
      <c r="W9" s="77" t="s">
        <v>2</v>
      </c>
      <c r="X9" s="17">
        <v>25593</v>
      </c>
      <c r="Y9" s="17">
        <v>43166</v>
      </c>
      <c r="Z9" s="78"/>
      <c r="AA9" s="77">
        <f>IF(Z9="－","－",IF(Z9="","",VLOOKUP(Z9,'廃棄物事業経費（市町村）'!$B$7:$C$27,2)))</f>
      </c>
      <c r="AB9" s="17"/>
      <c r="AC9" s="17"/>
      <c r="AD9" s="78"/>
      <c r="AE9" s="77">
        <f>IF(AD9="－","－",IF(AD9="","",VLOOKUP(AD9,'廃棄物事業経費（市町村）'!$B$7:$C$27,2)))</f>
      </c>
      <c r="AF9" s="17"/>
      <c r="AG9" s="17"/>
      <c r="AH9" s="78"/>
      <c r="AI9" s="77">
        <f>IF(AH9="－","－",IF(AH9="","",VLOOKUP(AH9,'廃棄物事業経費（市町村）'!$B$7:$C$27,2)))</f>
      </c>
      <c r="AJ9" s="17"/>
      <c r="AK9" s="17"/>
      <c r="AL9" s="78"/>
      <c r="AM9" s="77">
        <f>IF(AL9="－","－",IF(AL9="","",VLOOKUP(AL9,'廃棄物事業経費（市町村）'!$B$7:$C$27,2)))</f>
      </c>
      <c r="AN9" s="17"/>
      <c r="AO9" s="17"/>
      <c r="AP9" s="78"/>
      <c r="AQ9" s="77">
        <f>IF(AP9="－","－",IF(AP9="","",VLOOKUP(AP9,'廃棄物事業経費（市町村）'!$B$7:$C$27,2)))</f>
      </c>
      <c r="AR9" s="17"/>
      <c r="AS9" s="17"/>
      <c r="AT9" s="78"/>
      <c r="AU9" s="77">
        <f>IF(AT9="－","－",IF(AT9="","",VLOOKUP(AT9,'廃棄物事業経費（市町村）'!$B$7:$C$27,2)))</f>
      </c>
      <c r="AV9" s="17"/>
      <c r="AW9" s="17"/>
      <c r="AX9" s="78"/>
      <c r="AY9" s="77">
        <f>IF(AX9="－","－",IF(AX9="","",VLOOKUP(AX9,'廃棄物事業経費（市町村）'!$B$7:$C$27,2)))</f>
      </c>
      <c r="AZ9" s="17"/>
      <c r="BA9" s="17"/>
      <c r="BB9" s="78"/>
      <c r="BC9" s="77">
        <f>IF(BB9="－","－",IF(BB9="","",VLOOKUP(BB9,'廃棄物事業経費（市町村）'!$B$7:$C$27,2)))</f>
      </c>
      <c r="BD9" s="17"/>
      <c r="BE9" s="17"/>
      <c r="BF9" s="78"/>
      <c r="BG9" s="77">
        <f>IF(BF9="－","－",IF(BF9="","",VLOOKUP(BF9,'廃棄物事業経費（市町村）'!$B$7:$C$27,2)))</f>
      </c>
      <c r="BH9" s="17"/>
      <c r="BI9" s="17"/>
      <c r="BJ9" s="78"/>
      <c r="BK9" s="77">
        <f>IF(BJ9="－","－",IF(BJ9="","",VLOOKUP(BJ9,'廃棄物事業経費（市町村）'!$B$7:$C$27,2)))</f>
      </c>
      <c r="BL9" s="17"/>
      <c r="BM9" s="17"/>
      <c r="BN9" s="78"/>
      <c r="BO9" s="77">
        <f>IF(BN9="－","－",IF(BN9="","",VLOOKUP(BN9,'廃棄物事業経費（市町村）'!$B$7:$C$27,2)))</f>
      </c>
      <c r="BP9" s="17"/>
      <c r="BQ9" s="17"/>
      <c r="BR9" s="78"/>
      <c r="BS9" s="77">
        <f>IF(BR9="－","－",IF(BR9="","",VLOOKUP(BR9,'廃棄物事業経費（市町村）'!$B$7:$C$27,2)))</f>
      </c>
      <c r="BT9" s="17"/>
      <c r="BU9" s="17"/>
      <c r="BV9" s="78"/>
      <c r="BW9" s="77">
        <f>IF(BV9="－","－",IF(BV9="","",VLOOKUP(BV9,'廃棄物事業経費（市町村）'!$B$7:$C$27,2)))</f>
      </c>
      <c r="BX9" s="17"/>
      <c r="BY9" s="17"/>
      <c r="BZ9" s="78"/>
      <c r="CA9" s="77">
        <f>IF(BZ9="－","－",IF(BZ9="","",VLOOKUP(BZ9,'廃棄物事業経費（市町村）'!$B$7:$C$27,2)))</f>
      </c>
      <c r="CB9" s="17"/>
      <c r="CC9" s="17"/>
      <c r="CD9" s="78"/>
      <c r="CE9" s="77">
        <f>IF(CD9="－","－",IF(CD9="","",VLOOKUP(CD9,'廃棄物事業経費（市町村）'!$B$7:$C$27,2)))</f>
      </c>
      <c r="CF9" s="17"/>
      <c r="CG9" s="17"/>
      <c r="CH9" s="78"/>
      <c r="CI9" s="77">
        <f>IF(CH9="－","－",IF(CH9="","",VLOOKUP(CH9,'廃棄物事業経費（市町村）'!$B$7:$C$27,2)))</f>
      </c>
      <c r="CJ9" s="17"/>
      <c r="CK9" s="17"/>
      <c r="CL9" s="78"/>
      <c r="CM9" s="77">
        <f>IF(CL9="－","－",IF(CL9="","",VLOOKUP(CL9,'廃棄物事業経費（市町村）'!$B$7:$C$27,2)))</f>
      </c>
      <c r="CN9" s="17"/>
      <c r="CO9" s="17"/>
      <c r="CP9" s="78"/>
      <c r="CQ9" s="77">
        <f>IF(CP9="－","－",IF(CP9="","",VLOOKUP(CP9,'廃棄物事業経費（市町村）'!$B$7:$C$27,2)))</f>
      </c>
      <c r="CR9" s="17"/>
      <c r="CS9" s="17"/>
      <c r="CT9" s="78"/>
      <c r="CU9" s="77">
        <f>IF(CT9="－","－",IF(CT9="","",VLOOKUP(CT9,'廃棄物事業経費（市町村）'!$B$7:$C$27,2)))</f>
      </c>
      <c r="CV9" s="17"/>
      <c r="CW9" s="17"/>
      <c r="CX9" s="78"/>
      <c r="CY9" s="77">
        <f>IF(CX9="－","－",IF(CX9="","",VLOOKUP(CX9,'廃棄物事業経費（市町村）'!$B$7:$C$27,2)))</f>
      </c>
      <c r="CZ9" s="17"/>
      <c r="DA9" s="17"/>
      <c r="DB9" s="78"/>
      <c r="DC9" s="77">
        <f>IF(DB9="－","－",IF(DB9="","",VLOOKUP(DB9,'廃棄物事業経費（市町村）'!$B$7:$C$27,2)))</f>
      </c>
      <c r="DD9" s="17"/>
      <c r="DE9" s="17"/>
      <c r="DF9" s="78"/>
      <c r="DG9" s="77">
        <f>IF(DF9="－","－",IF(DF9="","",VLOOKUP(DF9,'廃棄物事業経費（市町村）'!$B$7:$C$27,2)))</f>
      </c>
      <c r="DH9" s="17"/>
      <c r="DI9" s="17"/>
      <c r="DJ9" s="78"/>
      <c r="DK9" s="77">
        <f>IF(DJ9="－","－",IF(DJ9="","",VLOOKUP(DJ9,'廃棄物事業経費（市町村）'!$B$7:$C$27,2)))</f>
      </c>
      <c r="DL9" s="17"/>
      <c r="DM9" s="17"/>
      <c r="DN9" s="78"/>
      <c r="DO9" s="77">
        <f>IF(DN9="－","－",IF(DN9="","",VLOOKUP(DN9,'廃棄物事業経費（市町村）'!$B$7:$C$27,2)))</f>
      </c>
      <c r="DP9" s="17"/>
      <c r="DQ9" s="17"/>
      <c r="DR9" s="78"/>
      <c r="DS9" s="77">
        <f>IF(DR9="－","－",IF(DR9="","",VLOOKUP(DR9,'廃棄物事業経費（市町村）'!$B$7:$C$27,2)))</f>
      </c>
      <c r="DT9" s="17"/>
      <c r="DU9" s="17"/>
    </row>
    <row r="10" spans="1:125" ht="13.5">
      <c r="A10" s="74" t="s">
        <v>147</v>
      </c>
      <c r="B10" s="74" t="s">
        <v>141</v>
      </c>
      <c r="C10" s="101" t="s">
        <v>142</v>
      </c>
      <c r="D10" s="17">
        <f t="shared" si="0"/>
        <v>1377697</v>
      </c>
      <c r="E10" s="17">
        <f t="shared" si="1"/>
        <v>362404</v>
      </c>
      <c r="F10" s="79" t="s">
        <v>150</v>
      </c>
      <c r="G10" s="77" t="s">
        <v>151</v>
      </c>
      <c r="H10" s="17">
        <v>767321</v>
      </c>
      <c r="I10" s="17">
        <v>240518</v>
      </c>
      <c r="J10" s="79" t="s">
        <v>154</v>
      </c>
      <c r="K10" s="77" t="s">
        <v>155</v>
      </c>
      <c r="L10" s="17">
        <v>152872</v>
      </c>
      <c r="M10" s="17"/>
      <c r="N10" s="79" t="s">
        <v>167</v>
      </c>
      <c r="O10" s="77" t="s">
        <v>168</v>
      </c>
      <c r="P10" s="17">
        <v>30287</v>
      </c>
      <c r="Q10" s="17">
        <v>7284</v>
      </c>
      <c r="R10" s="79" t="s">
        <v>169</v>
      </c>
      <c r="S10" s="77" t="s">
        <v>175</v>
      </c>
      <c r="T10" s="17">
        <v>127760</v>
      </c>
      <c r="U10" s="17">
        <v>50411</v>
      </c>
      <c r="V10" s="79" t="s">
        <v>7</v>
      </c>
      <c r="W10" s="77" t="s">
        <v>76</v>
      </c>
      <c r="X10" s="17">
        <v>89419</v>
      </c>
      <c r="Y10" s="17">
        <v>31732</v>
      </c>
      <c r="Z10" s="79" t="s">
        <v>8</v>
      </c>
      <c r="AA10" s="77" t="s">
        <v>9</v>
      </c>
      <c r="AB10" s="17">
        <v>90302</v>
      </c>
      <c r="AC10" s="17">
        <v>32459</v>
      </c>
      <c r="AD10" s="79" t="s">
        <v>170</v>
      </c>
      <c r="AE10" s="77" t="s">
        <v>171</v>
      </c>
      <c r="AF10" s="17">
        <v>49101</v>
      </c>
      <c r="AG10" s="17"/>
      <c r="AH10" s="79" t="s">
        <v>172</v>
      </c>
      <c r="AI10" s="77" t="s">
        <v>74</v>
      </c>
      <c r="AJ10" s="17">
        <v>36120</v>
      </c>
      <c r="AK10" s="17"/>
      <c r="AL10" s="79" t="s">
        <v>173</v>
      </c>
      <c r="AM10" s="77" t="s">
        <v>174</v>
      </c>
      <c r="AN10" s="17">
        <v>34515</v>
      </c>
      <c r="AO10" s="17"/>
      <c r="AP10" s="78"/>
      <c r="AQ10" s="77">
        <f>IF(AP10="－","－",IF(AP10="","",VLOOKUP(AP10,'廃棄物事業経費（市町村）'!$B$7:$C$27,2)))</f>
      </c>
      <c r="AR10" s="17"/>
      <c r="AS10" s="17"/>
      <c r="AT10" s="78"/>
      <c r="AU10" s="77">
        <f>IF(AT10="－","－",IF(AT10="","",VLOOKUP(AT10,'廃棄物事業経費（市町村）'!$B$7:$C$27,2)))</f>
      </c>
      <c r="AV10" s="17"/>
      <c r="AW10" s="17"/>
      <c r="AX10" s="78"/>
      <c r="AY10" s="77">
        <f>IF(AX10="－","－",IF(AX10="","",VLOOKUP(AX10,'廃棄物事業経費（市町村）'!$B$7:$C$27,2)))</f>
      </c>
      <c r="AZ10" s="17"/>
      <c r="BA10" s="17"/>
      <c r="BB10" s="78"/>
      <c r="BC10" s="77">
        <f>IF(BB10="－","－",IF(BB10="","",VLOOKUP(BB10,'廃棄物事業経費（市町村）'!$B$7:$C$27,2)))</f>
      </c>
      <c r="BD10" s="17"/>
      <c r="BE10" s="17"/>
      <c r="BF10" s="78"/>
      <c r="BG10" s="77">
        <f>IF(BF10="－","－",IF(BF10="","",VLOOKUP(BF10,'廃棄物事業経費（市町村）'!$B$7:$C$27,2)))</f>
      </c>
      <c r="BH10" s="17"/>
      <c r="BI10" s="17"/>
      <c r="BJ10" s="78"/>
      <c r="BK10" s="77">
        <f>IF(BJ10="－","－",IF(BJ10="","",VLOOKUP(BJ10,'廃棄物事業経費（市町村）'!$B$7:$C$27,2)))</f>
      </c>
      <c r="BL10" s="17"/>
      <c r="BM10" s="17"/>
      <c r="BN10" s="78"/>
      <c r="BO10" s="77">
        <f>IF(BN10="－","－",IF(BN10="","",VLOOKUP(BN10,'廃棄物事業経費（市町村）'!$B$7:$C$27,2)))</f>
      </c>
      <c r="BP10" s="17"/>
      <c r="BQ10" s="17"/>
      <c r="BR10" s="78"/>
      <c r="BS10" s="77">
        <f>IF(BR10="－","－",IF(BR10="","",VLOOKUP(BR10,'廃棄物事業経費（市町村）'!$B$7:$C$27,2)))</f>
      </c>
      <c r="BT10" s="17"/>
      <c r="BU10" s="17"/>
      <c r="BV10" s="78"/>
      <c r="BW10" s="77">
        <f>IF(BV10="－","－",IF(BV10="","",VLOOKUP(BV10,'廃棄物事業経費（市町村）'!$B$7:$C$27,2)))</f>
      </c>
      <c r="BX10" s="17"/>
      <c r="BY10" s="17"/>
      <c r="BZ10" s="78"/>
      <c r="CA10" s="77">
        <f>IF(BZ10="－","－",IF(BZ10="","",VLOOKUP(BZ10,'廃棄物事業経費（市町村）'!$B$7:$C$27,2)))</f>
      </c>
      <c r="CB10" s="17"/>
      <c r="CC10" s="17"/>
      <c r="CD10" s="78"/>
      <c r="CE10" s="77">
        <f>IF(CD10="－","－",IF(CD10="","",VLOOKUP(CD10,'廃棄物事業経費（市町村）'!$B$7:$C$27,2)))</f>
      </c>
      <c r="CF10" s="17"/>
      <c r="CG10" s="17"/>
      <c r="CH10" s="78"/>
      <c r="CI10" s="77">
        <f>IF(CH10="－","－",IF(CH10="","",VLOOKUP(CH10,'廃棄物事業経費（市町村）'!$B$7:$C$27,2)))</f>
      </c>
      <c r="CJ10" s="17"/>
      <c r="CK10" s="17"/>
      <c r="CL10" s="78"/>
      <c r="CM10" s="77">
        <f>IF(CL10="－","－",IF(CL10="","",VLOOKUP(CL10,'廃棄物事業経費（市町村）'!$B$7:$C$27,2)))</f>
      </c>
      <c r="CN10" s="17"/>
      <c r="CO10" s="17"/>
      <c r="CP10" s="78"/>
      <c r="CQ10" s="77">
        <f>IF(CP10="－","－",IF(CP10="","",VLOOKUP(CP10,'廃棄物事業経費（市町村）'!$B$7:$C$27,2)))</f>
      </c>
      <c r="CR10" s="17"/>
      <c r="CS10" s="17"/>
      <c r="CT10" s="78"/>
      <c r="CU10" s="77">
        <f>IF(CT10="－","－",IF(CT10="","",VLOOKUP(CT10,'廃棄物事業経費（市町村）'!$B$7:$C$27,2)))</f>
      </c>
      <c r="CV10" s="17"/>
      <c r="CW10" s="17"/>
      <c r="CX10" s="78"/>
      <c r="CY10" s="77">
        <f>IF(CX10="－","－",IF(CX10="","",VLOOKUP(CX10,'廃棄物事業経費（市町村）'!$B$7:$C$27,2)))</f>
      </c>
      <c r="CZ10" s="17"/>
      <c r="DA10" s="17"/>
      <c r="DB10" s="78"/>
      <c r="DC10" s="77">
        <f>IF(DB10="－","－",IF(DB10="","",VLOOKUP(DB10,'廃棄物事業経費（市町村）'!$B$7:$C$27,2)))</f>
      </c>
      <c r="DD10" s="17"/>
      <c r="DE10" s="17"/>
      <c r="DF10" s="78"/>
      <c r="DG10" s="77">
        <f>IF(DF10="－","－",IF(DF10="","",VLOOKUP(DF10,'廃棄物事業経費（市町村）'!$B$7:$C$27,2)))</f>
      </c>
      <c r="DH10" s="17"/>
      <c r="DI10" s="17"/>
      <c r="DJ10" s="78"/>
      <c r="DK10" s="77">
        <f>IF(DJ10="－","－",IF(DJ10="","",VLOOKUP(DJ10,'廃棄物事業経費（市町村）'!$B$7:$C$27,2)))</f>
      </c>
      <c r="DL10" s="17"/>
      <c r="DM10" s="17"/>
      <c r="DN10" s="78"/>
      <c r="DO10" s="77">
        <f>IF(DN10="－","－",IF(DN10="","",VLOOKUP(DN10,'廃棄物事業経費（市町村）'!$B$7:$C$27,2)))</f>
      </c>
      <c r="DP10" s="17"/>
      <c r="DQ10" s="17"/>
      <c r="DR10" s="78"/>
      <c r="DS10" s="77">
        <f>IF(DR10="－","－",IF(DR10="","",VLOOKUP(DR10,'廃棄物事業経費（市町村）'!$B$7:$C$27,2)))</f>
      </c>
      <c r="DT10" s="17"/>
      <c r="DU10" s="17"/>
    </row>
    <row r="11" spans="1:125" ht="13.5">
      <c r="A11" s="74" t="s">
        <v>147</v>
      </c>
      <c r="B11" s="74" t="s">
        <v>143</v>
      </c>
      <c r="C11" s="101" t="s">
        <v>114</v>
      </c>
      <c r="D11" s="17">
        <f t="shared" si="0"/>
        <v>129677</v>
      </c>
      <c r="E11" s="17">
        <f t="shared" si="1"/>
        <v>0</v>
      </c>
      <c r="F11" s="79" t="s">
        <v>148</v>
      </c>
      <c r="G11" s="77" t="s">
        <v>149</v>
      </c>
      <c r="H11" s="17">
        <v>70815</v>
      </c>
      <c r="I11" s="17"/>
      <c r="J11" s="79" t="s">
        <v>1</v>
      </c>
      <c r="K11" s="77" t="s">
        <v>2</v>
      </c>
      <c r="L11" s="17">
        <v>34149</v>
      </c>
      <c r="M11" s="17"/>
      <c r="N11" s="79" t="s">
        <v>158</v>
      </c>
      <c r="O11" s="77" t="s">
        <v>159</v>
      </c>
      <c r="P11" s="17">
        <v>8638</v>
      </c>
      <c r="Q11" s="17"/>
      <c r="R11" s="79" t="s">
        <v>160</v>
      </c>
      <c r="S11" s="77" t="s">
        <v>161</v>
      </c>
      <c r="T11" s="17">
        <v>16075</v>
      </c>
      <c r="U11" s="17"/>
      <c r="V11" s="78"/>
      <c r="W11" s="77">
        <f>IF(V11="－","－",IF(V11="","",VLOOKUP(V11,'廃棄物事業経費（市町村）'!$B$7:$C$27,2)))</f>
      </c>
      <c r="X11" s="17"/>
      <c r="Y11" s="17"/>
      <c r="Z11" s="78"/>
      <c r="AA11" s="77">
        <f>IF(Z11="－","－",IF(Z11="","",VLOOKUP(Z11,'廃棄物事業経費（市町村）'!$B$7:$C$27,2)))</f>
      </c>
      <c r="AB11" s="17"/>
      <c r="AC11" s="17"/>
      <c r="AD11" s="78"/>
      <c r="AE11" s="77">
        <f>IF(AD11="－","－",IF(AD11="","",VLOOKUP(AD11,'廃棄物事業経費（市町村）'!$B$7:$C$27,2)))</f>
      </c>
      <c r="AF11" s="17"/>
      <c r="AG11" s="17"/>
      <c r="AH11" s="78"/>
      <c r="AI11" s="77">
        <f>IF(AH11="－","－",IF(AH11="","",VLOOKUP(AH11,'廃棄物事業経費（市町村）'!$B$7:$C$27,2)))</f>
      </c>
      <c r="AJ11" s="17"/>
      <c r="AK11" s="17"/>
      <c r="AL11" s="78"/>
      <c r="AM11" s="77">
        <f>IF(AL11="－","－",IF(AL11="","",VLOOKUP(AL11,'廃棄物事業経費（市町村）'!$B$7:$C$27,2)))</f>
      </c>
      <c r="AN11" s="17"/>
      <c r="AO11" s="17"/>
      <c r="AP11" s="78"/>
      <c r="AQ11" s="77">
        <f>IF(AP11="－","－",IF(AP11="","",VLOOKUP(AP11,'廃棄物事業経費（市町村）'!$B$7:$C$27,2)))</f>
      </c>
      <c r="AR11" s="17"/>
      <c r="AS11" s="17"/>
      <c r="AT11" s="78"/>
      <c r="AU11" s="77">
        <f>IF(AT11="－","－",IF(AT11="","",VLOOKUP(AT11,'廃棄物事業経費（市町村）'!$B$7:$C$27,2)))</f>
      </c>
      <c r="AV11" s="17"/>
      <c r="AW11" s="17"/>
      <c r="AX11" s="78"/>
      <c r="AY11" s="77">
        <f>IF(AX11="－","－",IF(AX11="","",VLOOKUP(AX11,'廃棄物事業経費（市町村）'!$B$7:$C$27,2)))</f>
      </c>
      <c r="AZ11" s="17"/>
      <c r="BA11" s="17"/>
      <c r="BB11" s="78"/>
      <c r="BC11" s="77">
        <f>IF(BB11="－","－",IF(BB11="","",VLOOKUP(BB11,'廃棄物事業経費（市町村）'!$B$7:$C$27,2)))</f>
      </c>
      <c r="BD11" s="17"/>
      <c r="BE11" s="17"/>
      <c r="BF11" s="78"/>
      <c r="BG11" s="77">
        <f>IF(BF11="－","－",IF(BF11="","",VLOOKUP(BF11,'廃棄物事業経費（市町村）'!$B$7:$C$27,2)))</f>
      </c>
      <c r="BH11" s="17"/>
      <c r="BI11" s="17"/>
      <c r="BJ11" s="78"/>
      <c r="BK11" s="77">
        <f>IF(BJ11="－","－",IF(BJ11="","",VLOOKUP(BJ11,'廃棄物事業経費（市町村）'!$B$7:$C$27,2)))</f>
      </c>
      <c r="BL11" s="17"/>
      <c r="BM11" s="17"/>
      <c r="BN11" s="78"/>
      <c r="BO11" s="77">
        <f>IF(BN11="－","－",IF(BN11="","",VLOOKUP(BN11,'廃棄物事業経費（市町村）'!$B$7:$C$27,2)))</f>
      </c>
      <c r="BP11" s="17"/>
      <c r="BQ11" s="17"/>
      <c r="BR11" s="78"/>
      <c r="BS11" s="77">
        <f>IF(BR11="－","－",IF(BR11="","",VLOOKUP(BR11,'廃棄物事業経費（市町村）'!$B$7:$C$27,2)))</f>
      </c>
      <c r="BT11" s="17"/>
      <c r="BU11" s="17"/>
      <c r="BV11" s="78"/>
      <c r="BW11" s="77">
        <f>IF(BV11="－","－",IF(BV11="","",VLOOKUP(BV11,'廃棄物事業経費（市町村）'!$B$7:$C$27,2)))</f>
      </c>
      <c r="BX11" s="17"/>
      <c r="BY11" s="17"/>
      <c r="BZ11" s="78"/>
      <c r="CA11" s="77">
        <f>IF(BZ11="－","－",IF(BZ11="","",VLOOKUP(BZ11,'廃棄物事業経費（市町村）'!$B$7:$C$27,2)))</f>
      </c>
      <c r="CB11" s="17"/>
      <c r="CC11" s="17"/>
      <c r="CD11" s="78"/>
      <c r="CE11" s="77">
        <f>IF(CD11="－","－",IF(CD11="","",VLOOKUP(CD11,'廃棄物事業経費（市町村）'!$B$7:$C$27,2)))</f>
      </c>
      <c r="CF11" s="17"/>
      <c r="CG11" s="17"/>
      <c r="CH11" s="78"/>
      <c r="CI11" s="77">
        <f>IF(CH11="－","－",IF(CH11="","",VLOOKUP(CH11,'廃棄物事業経費（市町村）'!$B$7:$C$27,2)))</f>
      </c>
      <c r="CJ11" s="17"/>
      <c r="CK11" s="17"/>
      <c r="CL11" s="78"/>
      <c r="CM11" s="77">
        <f>IF(CL11="－","－",IF(CL11="","",VLOOKUP(CL11,'廃棄物事業経費（市町村）'!$B$7:$C$27,2)))</f>
      </c>
      <c r="CN11" s="17"/>
      <c r="CO11" s="17"/>
      <c r="CP11" s="78"/>
      <c r="CQ11" s="77">
        <f>IF(CP11="－","－",IF(CP11="","",VLOOKUP(CP11,'廃棄物事業経費（市町村）'!$B$7:$C$27,2)))</f>
      </c>
      <c r="CR11" s="17"/>
      <c r="CS11" s="17"/>
      <c r="CT11" s="78"/>
      <c r="CU11" s="77">
        <f>IF(CT11="－","－",IF(CT11="","",VLOOKUP(CT11,'廃棄物事業経費（市町村）'!$B$7:$C$27,2)))</f>
      </c>
      <c r="CV11" s="17"/>
      <c r="CW11" s="17"/>
      <c r="CX11" s="78"/>
      <c r="CY11" s="77">
        <f>IF(CX11="－","－",IF(CX11="","",VLOOKUP(CX11,'廃棄物事業経費（市町村）'!$B$7:$C$27,2)))</f>
      </c>
      <c r="CZ11" s="17"/>
      <c r="DA11" s="17"/>
      <c r="DB11" s="78"/>
      <c r="DC11" s="77">
        <f>IF(DB11="－","－",IF(DB11="","",VLOOKUP(DB11,'廃棄物事業経費（市町村）'!$B$7:$C$27,2)))</f>
      </c>
      <c r="DD11" s="17"/>
      <c r="DE11" s="17"/>
      <c r="DF11" s="78"/>
      <c r="DG11" s="77">
        <f>IF(DF11="－","－",IF(DF11="","",VLOOKUP(DF11,'廃棄物事業経費（市町村）'!$B$7:$C$27,2)))</f>
      </c>
      <c r="DH11" s="17"/>
      <c r="DI11" s="17"/>
      <c r="DJ11" s="78"/>
      <c r="DK11" s="77">
        <f>IF(DJ11="－","－",IF(DJ11="","",VLOOKUP(DJ11,'廃棄物事業経費（市町村）'!$B$7:$C$27,2)))</f>
      </c>
      <c r="DL11" s="17"/>
      <c r="DM11" s="17"/>
      <c r="DN11" s="78"/>
      <c r="DO11" s="77">
        <f>IF(DN11="－","－",IF(DN11="","",VLOOKUP(DN11,'廃棄物事業経費（市町村）'!$B$7:$C$27,2)))</f>
      </c>
      <c r="DP11" s="17"/>
      <c r="DQ11" s="17"/>
      <c r="DR11" s="78"/>
      <c r="DS11" s="77">
        <f>IF(DR11="－","－",IF(DR11="","",VLOOKUP(DR11,'廃棄物事業経費（市町村）'!$B$7:$C$27,2)))</f>
      </c>
      <c r="DT11" s="17"/>
      <c r="DU11" s="17"/>
    </row>
    <row r="12" spans="1:125" ht="13.5">
      <c r="A12" s="74" t="s">
        <v>147</v>
      </c>
      <c r="B12" s="74" t="s">
        <v>144</v>
      </c>
      <c r="C12" s="101" t="s">
        <v>145</v>
      </c>
      <c r="D12" s="17">
        <f t="shared" si="0"/>
        <v>479875</v>
      </c>
      <c r="E12" s="17">
        <f t="shared" si="1"/>
        <v>94499</v>
      </c>
      <c r="F12" s="79" t="s">
        <v>152</v>
      </c>
      <c r="G12" s="77" t="s">
        <v>153</v>
      </c>
      <c r="H12" s="17">
        <v>241782</v>
      </c>
      <c r="I12" s="17">
        <v>34163</v>
      </c>
      <c r="J12" s="79" t="s">
        <v>3</v>
      </c>
      <c r="K12" s="77" t="s">
        <v>4</v>
      </c>
      <c r="L12" s="17">
        <v>68332</v>
      </c>
      <c r="M12" s="17">
        <v>7130</v>
      </c>
      <c r="N12" s="79" t="s">
        <v>162</v>
      </c>
      <c r="O12" s="77" t="s">
        <v>163</v>
      </c>
      <c r="P12" s="17">
        <v>35812</v>
      </c>
      <c r="Q12" s="17">
        <v>5081</v>
      </c>
      <c r="R12" s="79" t="s">
        <v>164</v>
      </c>
      <c r="S12" s="77" t="s">
        <v>165</v>
      </c>
      <c r="T12" s="17">
        <v>25159</v>
      </c>
      <c r="U12" s="17">
        <v>7038</v>
      </c>
      <c r="V12" s="79" t="s">
        <v>166</v>
      </c>
      <c r="W12" s="77" t="s">
        <v>146</v>
      </c>
      <c r="X12" s="17">
        <v>32429</v>
      </c>
      <c r="Y12" s="17">
        <v>6967</v>
      </c>
      <c r="Z12" s="79" t="s">
        <v>5</v>
      </c>
      <c r="AA12" s="77" t="s">
        <v>6</v>
      </c>
      <c r="AB12" s="17">
        <v>76361</v>
      </c>
      <c r="AC12" s="17">
        <v>34120</v>
      </c>
      <c r="AD12" s="78"/>
      <c r="AE12" s="77">
        <f>IF(AD12="－","－",IF(AD12="","",VLOOKUP(AD12,'廃棄物事業経費（市町村）'!$B$7:$C$27,2)))</f>
      </c>
      <c r="AF12" s="17"/>
      <c r="AG12" s="17"/>
      <c r="AH12" s="78"/>
      <c r="AI12" s="77">
        <f>IF(AH12="－","－",IF(AH12="","",VLOOKUP(AH12,'廃棄物事業経費（市町村）'!$B$7:$C$27,2)))</f>
      </c>
      <c r="AJ12" s="17"/>
      <c r="AK12" s="17"/>
      <c r="AL12" s="78"/>
      <c r="AM12" s="77">
        <f>IF(AL12="－","－",IF(AL12="","",VLOOKUP(AL12,'廃棄物事業経費（市町村）'!$B$7:$C$27,2)))</f>
      </c>
      <c r="AN12" s="17"/>
      <c r="AO12" s="17"/>
      <c r="AP12" s="78"/>
      <c r="AQ12" s="77">
        <f>IF(AP12="－","－",IF(AP12="","",VLOOKUP(AP12,'廃棄物事業経費（市町村）'!$B$7:$C$27,2)))</f>
      </c>
      <c r="AR12" s="17"/>
      <c r="AS12" s="17"/>
      <c r="AT12" s="78"/>
      <c r="AU12" s="77">
        <f>IF(AT12="－","－",IF(AT12="","",VLOOKUP(AT12,'廃棄物事業経費（市町村）'!$B$7:$C$27,2)))</f>
      </c>
      <c r="AV12" s="17"/>
      <c r="AW12" s="17"/>
      <c r="AX12" s="78"/>
      <c r="AY12" s="77">
        <f>IF(AX12="－","－",IF(AX12="","",VLOOKUP(AX12,'廃棄物事業経費（市町村）'!$B$7:$C$27,2)))</f>
      </c>
      <c r="AZ12" s="17"/>
      <c r="BA12" s="17"/>
      <c r="BB12" s="78"/>
      <c r="BC12" s="77">
        <f>IF(BB12="－","－",IF(BB12="","",VLOOKUP(BB12,'廃棄物事業経費（市町村）'!$B$7:$C$27,2)))</f>
      </c>
      <c r="BD12" s="17"/>
      <c r="BE12" s="17"/>
      <c r="BF12" s="78"/>
      <c r="BG12" s="77">
        <f>IF(BF12="－","－",IF(BF12="","",VLOOKUP(BF12,'廃棄物事業経費（市町村）'!$B$7:$C$27,2)))</f>
      </c>
      <c r="BH12" s="17"/>
      <c r="BI12" s="17"/>
      <c r="BJ12" s="78"/>
      <c r="BK12" s="77">
        <f>IF(BJ12="－","－",IF(BJ12="","",VLOOKUP(BJ12,'廃棄物事業経費（市町村）'!$B$7:$C$27,2)))</f>
      </c>
      <c r="BL12" s="17"/>
      <c r="BM12" s="17"/>
      <c r="BN12" s="78"/>
      <c r="BO12" s="77">
        <f>IF(BN12="－","－",IF(BN12="","",VLOOKUP(BN12,'廃棄物事業経費（市町村）'!$B$7:$C$27,2)))</f>
      </c>
      <c r="BP12" s="17"/>
      <c r="BQ12" s="17"/>
      <c r="BR12" s="78"/>
      <c r="BS12" s="77">
        <f>IF(BR12="－","－",IF(BR12="","",VLOOKUP(BR12,'廃棄物事業経費（市町村）'!$B$7:$C$27,2)))</f>
      </c>
      <c r="BT12" s="17"/>
      <c r="BU12" s="17"/>
      <c r="BV12" s="78"/>
      <c r="BW12" s="77">
        <f>IF(BV12="－","－",IF(BV12="","",VLOOKUP(BV12,'廃棄物事業経費（市町村）'!$B$7:$C$27,2)))</f>
      </c>
      <c r="BX12" s="17"/>
      <c r="BY12" s="17"/>
      <c r="BZ12" s="78"/>
      <c r="CA12" s="77">
        <f>IF(BZ12="－","－",IF(BZ12="","",VLOOKUP(BZ12,'廃棄物事業経費（市町村）'!$B$7:$C$27,2)))</f>
      </c>
      <c r="CB12" s="17"/>
      <c r="CC12" s="17"/>
      <c r="CD12" s="78"/>
      <c r="CE12" s="77">
        <f>IF(CD12="－","－",IF(CD12="","",VLOOKUP(CD12,'廃棄物事業経費（市町村）'!$B$7:$C$27,2)))</f>
      </c>
      <c r="CF12" s="17"/>
      <c r="CG12" s="17"/>
      <c r="CH12" s="78"/>
      <c r="CI12" s="77">
        <f>IF(CH12="－","－",IF(CH12="","",VLOOKUP(CH12,'廃棄物事業経費（市町村）'!$B$7:$C$27,2)))</f>
      </c>
      <c r="CJ12" s="17"/>
      <c r="CK12" s="17"/>
      <c r="CL12" s="78"/>
      <c r="CM12" s="77">
        <f>IF(CL12="－","－",IF(CL12="","",VLOOKUP(CL12,'廃棄物事業経費（市町村）'!$B$7:$C$27,2)))</f>
      </c>
      <c r="CN12" s="17"/>
      <c r="CO12" s="17"/>
      <c r="CP12" s="78"/>
      <c r="CQ12" s="77">
        <f>IF(CP12="－","－",IF(CP12="","",VLOOKUP(CP12,'廃棄物事業経費（市町村）'!$B$7:$C$27,2)))</f>
      </c>
      <c r="CR12" s="17"/>
      <c r="CS12" s="17"/>
      <c r="CT12" s="78"/>
      <c r="CU12" s="77">
        <f>IF(CT12="－","－",IF(CT12="","",VLOOKUP(CT12,'廃棄物事業経費（市町村）'!$B$7:$C$27,2)))</f>
      </c>
      <c r="CV12" s="17"/>
      <c r="CW12" s="17"/>
      <c r="CX12" s="78"/>
      <c r="CY12" s="77">
        <f>IF(CX12="－","－",IF(CX12="","",VLOOKUP(CX12,'廃棄物事業経費（市町村）'!$B$7:$C$27,2)))</f>
      </c>
      <c r="CZ12" s="17"/>
      <c r="DA12" s="17"/>
      <c r="DB12" s="78"/>
      <c r="DC12" s="77">
        <f>IF(DB12="－","－",IF(DB12="","",VLOOKUP(DB12,'廃棄物事業経費（市町村）'!$B$7:$C$27,2)))</f>
      </c>
      <c r="DD12" s="17"/>
      <c r="DE12" s="17"/>
      <c r="DF12" s="78"/>
      <c r="DG12" s="77">
        <f>IF(DF12="－","－",IF(DF12="","",VLOOKUP(DF12,'廃棄物事業経費（市町村）'!$B$7:$C$27,2)))</f>
      </c>
      <c r="DH12" s="17"/>
      <c r="DI12" s="17"/>
      <c r="DJ12" s="78"/>
      <c r="DK12" s="77">
        <f>IF(DJ12="－","－",IF(DJ12="","",VLOOKUP(DJ12,'廃棄物事業経費（市町村）'!$B$7:$C$27,2)))</f>
      </c>
      <c r="DL12" s="17"/>
      <c r="DM12" s="17"/>
      <c r="DN12" s="78"/>
      <c r="DO12" s="77">
        <f>IF(DN12="－","－",IF(DN12="","",VLOOKUP(DN12,'廃棄物事業経費（市町村）'!$B$7:$C$27,2)))</f>
      </c>
      <c r="DP12" s="17"/>
      <c r="DQ12" s="17"/>
      <c r="DR12" s="78"/>
      <c r="DS12" s="77">
        <f>IF(DR12="－","－",IF(DR12="","",VLOOKUP(DR12,'廃棄物事業経費（市町村）'!$B$7:$C$27,2)))</f>
      </c>
      <c r="DT12" s="17"/>
      <c r="DU12" s="17"/>
    </row>
    <row r="13" spans="1:125" ht="13.5">
      <c r="A13" s="114" t="s">
        <v>189</v>
      </c>
      <c r="B13" s="114"/>
      <c r="C13" s="114"/>
      <c r="D13" s="17">
        <f>SUM(D7:D12)</f>
        <v>2529805</v>
      </c>
      <c r="E13" s="17">
        <f>SUM(E7:E12)</f>
        <v>963624</v>
      </c>
      <c r="F13" s="79" t="s">
        <v>119</v>
      </c>
      <c r="G13" s="100" t="s">
        <v>107</v>
      </c>
      <c r="H13" s="17">
        <f>SUM(H7:H12)</f>
        <v>1436216</v>
      </c>
      <c r="I13" s="17">
        <f>SUM(I7:I12)</f>
        <v>613120</v>
      </c>
      <c r="J13" s="79" t="s">
        <v>119</v>
      </c>
      <c r="K13" s="100" t="s">
        <v>107</v>
      </c>
      <c r="L13" s="17">
        <f>SUM(L7:L12)</f>
        <v>353332</v>
      </c>
      <c r="M13" s="17">
        <f>SUM(M7:M12)</f>
        <v>74934</v>
      </c>
      <c r="N13" s="79" t="s">
        <v>119</v>
      </c>
      <c r="O13" s="100" t="s">
        <v>107</v>
      </c>
      <c r="P13" s="17">
        <f>SUM(P7:P12)</f>
        <v>131336</v>
      </c>
      <c r="Q13" s="17">
        <f>SUM(Q7:Q12)</f>
        <v>61615</v>
      </c>
      <c r="R13" s="79" t="s">
        <v>119</v>
      </c>
      <c r="S13" s="100" t="s">
        <v>107</v>
      </c>
      <c r="T13" s="17">
        <f>SUM(T7:T12)</f>
        <v>175081</v>
      </c>
      <c r="U13" s="17">
        <f>SUM(U7:U12)</f>
        <v>65511</v>
      </c>
      <c r="V13" s="79" t="s">
        <v>119</v>
      </c>
      <c r="W13" s="100" t="s">
        <v>107</v>
      </c>
      <c r="X13" s="17">
        <f>SUM(X7:X12)</f>
        <v>147441</v>
      </c>
      <c r="Y13" s="17">
        <f>SUM(Y7:Y12)</f>
        <v>81865</v>
      </c>
      <c r="Z13" s="79" t="s">
        <v>119</v>
      </c>
      <c r="AA13" s="100" t="s">
        <v>107</v>
      </c>
      <c r="AB13" s="17">
        <f>SUM(AB7:AB12)</f>
        <v>166663</v>
      </c>
      <c r="AC13" s="17">
        <f>SUM(AC7:AC12)</f>
        <v>66579</v>
      </c>
      <c r="AD13" s="79" t="s">
        <v>119</v>
      </c>
      <c r="AE13" s="100" t="s">
        <v>107</v>
      </c>
      <c r="AF13" s="17">
        <f>SUM(AF7:AF12)</f>
        <v>49101</v>
      </c>
      <c r="AG13" s="17">
        <f>SUM(AG7:AG12)</f>
        <v>0</v>
      </c>
      <c r="AH13" s="79" t="s">
        <v>119</v>
      </c>
      <c r="AI13" s="100" t="s">
        <v>107</v>
      </c>
      <c r="AJ13" s="17">
        <f>SUM(AJ7:AJ12)</f>
        <v>36120</v>
      </c>
      <c r="AK13" s="17">
        <f>SUM(AK7:AK12)</f>
        <v>0</v>
      </c>
      <c r="AL13" s="79" t="s">
        <v>119</v>
      </c>
      <c r="AM13" s="100" t="s">
        <v>107</v>
      </c>
      <c r="AN13" s="17">
        <f>SUM(AN7:AN12)</f>
        <v>34515</v>
      </c>
      <c r="AO13" s="17">
        <f>SUM(AO7:AO12)</f>
        <v>0</v>
      </c>
      <c r="AP13" s="79" t="s">
        <v>119</v>
      </c>
      <c r="AQ13" s="100" t="s">
        <v>107</v>
      </c>
      <c r="AR13" s="17">
        <f>SUM(AR7:AR12)</f>
        <v>0</v>
      </c>
      <c r="AS13" s="17">
        <f>SUM(AS7:AS12)</f>
        <v>0</v>
      </c>
      <c r="AT13" s="79" t="s">
        <v>119</v>
      </c>
      <c r="AU13" s="100" t="s">
        <v>107</v>
      </c>
      <c r="AV13" s="17">
        <f>SUM(AV7:AV12)</f>
        <v>0</v>
      </c>
      <c r="AW13" s="17">
        <f>SUM(AW7:AW12)</f>
        <v>0</v>
      </c>
      <c r="AX13" s="79" t="s">
        <v>119</v>
      </c>
      <c r="AY13" s="100" t="s">
        <v>107</v>
      </c>
      <c r="AZ13" s="17">
        <f>SUM(AZ7:AZ12)</f>
        <v>0</v>
      </c>
      <c r="BA13" s="17">
        <f>SUM(BA7:BA12)</f>
        <v>0</v>
      </c>
      <c r="BB13" s="79" t="s">
        <v>119</v>
      </c>
      <c r="BC13" s="100" t="s">
        <v>107</v>
      </c>
      <c r="BD13" s="17">
        <f>SUM(BD7:BD12)</f>
        <v>0</v>
      </c>
      <c r="BE13" s="17">
        <f>SUM(BE7:BE12)</f>
        <v>0</v>
      </c>
      <c r="BF13" s="79" t="s">
        <v>119</v>
      </c>
      <c r="BG13" s="100" t="s">
        <v>107</v>
      </c>
      <c r="BH13" s="17">
        <f>SUM(BH7:BH12)</f>
        <v>0</v>
      </c>
      <c r="BI13" s="17">
        <f>SUM(BI7:BI12)</f>
        <v>0</v>
      </c>
      <c r="BJ13" s="79" t="s">
        <v>119</v>
      </c>
      <c r="BK13" s="100" t="s">
        <v>107</v>
      </c>
      <c r="BL13" s="17">
        <f>SUM(BL7:BL12)</f>
        <v>0</v>
      </c>
      <c r="BM13" s="17">
        <f>SUM(BM7:BM12)</f>
        <v>0</v>
      </c>
      <c r="BN13" s="79" t="s">
        <v>119</v>
      </c>
      <c r="BO13" s="100" t="s">
        <v>107</v>
      </c>
      <c r="BP13" s="17">
        <f>SUM(BP7:BP12)</f>
        <v>0</v>
      </c>
      <c r="BQ13" s="17">
        <f>SUM(BQ7:BQ12)</f>
        <v>0</v>
      </c>
      <c r="BR13" s="79" t="s">
        <v>119</v>
      </c>
      <c r="BS13" s="100" t="s">
        <v>107</v>
      </c>
      <c r="BT13" s="17">
        <f>SUM(BT7:BT12)</f>
        <v>0</v>
      </c>
      <c r="BU13" s="17">
        <f>SUM(BU7:BU12)</f>
        <v>0</v>
      </c>
      <c r="BV13" s="79" t="s">
        <v>119</v>
      </c>
      <c r="BW13" s="100" t="s">
        <v>107</v>
      </c>
      <c r="BX13" s="17">
        <f>SUM(BX7:BX12)</f>
        <v>0</v>
      </c>
      <c r="BY13" s="17">
        <f>SUM(BY7:BY12)</f>
        <v>0</v>
      </c>
      <c r="BZ13" s="79" t="s">
        <v>119</v>
      </c>
      <c r="CA13" s="100" t="s">
        <v>107</v>
      </c>
      <c r="CB13" s="17">
        <f>SUM(CB7:CB12)</f>
        <v>0</v>
      </c>
      <c r="CC13" s="17">
        <f>SUM(CC7:CC12)</f>
        <v>0</v>
      </c>
      <c r="CD13" s="79" t="s">
        <v>119</v>
      </c>
      <c r="CE13" s="100" t="s">
        <v>107</v>
      </c>
      <c r="CF13" s="17">
        <f>SUM(CF7:CF12)</f>
        <v>0</v>
      </c>
      <c r="CG13" s="17">
        <f>SUM(CG7:CG12)</f>
        <v>0</v>
      </c>
      <c r="CH13" s="79" t="s">
        <v>119</v>
      </c>
      <c r="CI13" s="100" t="s">
        <v>107</v>
      </c>
      <c r="CJ13" s="17">
        <f>SUM(CJ7:CJ12)</f>
        <v>0</v>
      </c>
      <c r="CK13" s="17">
        <f>SUM(CK7:CK12)</f>
        <v>0</v>
      </c>
      <c r="CL13" s="79" t="s">
        <v>119</v>
      </c>
      <c r="CM13" s="100" t="s">
        <v>107</v>
      </c>
      <c r="CN13" s="17">
        <f>SUM(CN7:CN12)</f>
        <v>0</v>
      </c>
      <c r="CO13" s="17">
        <f>SUM(CO7:CO12)</f>
        <v>0</v>
      </c>
      <c r="CP13" s="79" t="s">
        <v>119</v>
      </c>
      <c r="CQ13" s="100" t="s">
        <v>107</v>
      </c>
      <c r="CR13" s="17">
        <f>SUM(CR7:CR12)</f>
        <v>0</v>
      </c>
      <c r="CS13" s="17">
        <f>SUM(CS7:CS12)</f>
        <v>0</v>
      </c>
      <c r="CT13" s="79" t="s">
        <v>119</v>
      </c>
      <c r="CU13" s="100" t="s">
        <v>107</v>
      </c>
      <c r="CV13" s="17">
        <f>SUM(CV7:CV12)</f>
        <v>0</v>
      </c>
      <c r="CW13" s="17">
        <f>SUM(CW7:CW12)</f>
        <v>0</v>
      </c>
      <c r="CX13" s="79" t="s">
        <v>119</v>
      </c>
      <c r="CY13" s="100" t="s">
        <v>107</v>
      </c>
      <c r="CZ13" s="17">
        <f>SUM(CZ7:CZ12)</f>
        <v>0</v>
      </c>
      <c r="DA13" s="17">
        <f>SUM(DA7:DA12)</f>
        <v>0</v>
      </c>
      <c r="DB13" s="79" t="s">
        <v>119</v>
      </c>
      <c r="DC13" s="100" t="s">
        <v>107</v>
      </c>
      <c r="DD13" s="17">
        <f>SUM(DD7:DD12)</f>
        <v>0</v>
      </c>
      <c r="DE13" s="17">
        <f>SUM(DE7:DE12)</f>
        <v>0</v>
      </c>
      <c r="DF13" s="79" t="s">
        <v>119</v>
      </c>
      <c r="DG13" s="100" t="s">
        <v>107</v>
      </c>
      <c r="DH13" s="17">
        <f>SUM(DH7:DH12)</f>
        <v>0</v>
      </c>
      <c r="DI13" s="17">
        <f>SUM(DI7:DI12)</f>
        <v>0</v>
      </c>
      <c r="DJ13" s="79" t="s">
        <v>119</v>
      </c>
      <c r="DK13" s="100" t="s">
        <v>107</v>
      </c>
      <c r="DL13" s="17">
        <f>SUM(DL7:DL12)</f>
        <v>0</v>
      </c>
      <c r="DM13" s="17">
        <f>SUM(DM7:DM12)</f>
        <v>0</v>
      </c>
      <c r="DN13" s="79" t="s">
        <v>119</v>
      </c>
      <c r="DO13" s="100" t="s">
        <v>107</v>
      </c>
      <c r="DP13" s="17">
        <f>SUM(DP7:DP12)</f>
        <v>0</v>
      </c>
      <c r="DQ13" s="17">
        <f>SUM(DQ7:DQ12)</f>
        <v>0</v>
      </c>
      <c r="DR13" s="79" t="s">
        <v>119</v>
      </c>
      <c r="DS13" s="100" t="s">
        <v>107</v>
      </c>
      <c r="DT13" s="17">
        <f>SUM(DT7:DT12)</f>
        <v>0</v>
      </c>
      <c r="DU13" s="17">
        <f>SUM(DU7:DU12)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3:C1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75</v>
      </c>
      <c r="B1" s="143"/>
      <c r="C1" s="82" t="s">
        <v>195</v>
      </c>
      <c r="G1" s="81"/>
      <c r="H1" s="81"/>
      <c r="I1" s="82" t="s">
        <v>188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196</v>
      </c>
      <c r="B3" s="145"/>
      <c r="C3" s="146"/>
      <c r="D3" s="87" t="s">
        <v>222</v>
      </c>
      <c r="E3" s="88" t="s">
        <v>132</v>
      </c>
      <c r="G3" s="144" t="s">
        <v>197</v>
      </c>
      <c r="H3" s="145"/>
      <c r="I3" s="146"/>
      <c r="J3" s="87" t="s">
        <v>222</v>
      </c>
      <c r="K3" s="88" t="s">
        <v>132</v>
      </c>
    </row>
    <row r="4" spans="1:11" s="86" customFormat="1" ht="18" customHeight="1">
      <c r="A4" s="139" t="s">
        <v>198</v>
      </c>
      <c r="B4" s="140"/>
      <c r="C4" s="140"/>
      <c r="D4" s="89">
        <f>SUMIF('廃棄物事業経費（歳入）'!$A$7:$C$33,$A$1,'廃棄物事業経費（歳入）'!$F$7:$F$33)</f>
        <v>0</v>
      </c>
      <c r="E4" s="89">
        <f>SUMIF('廃棄物事業経費（歳入）'!$A$7:$C$33,$A$1,'廃棄物事業経費（歳入）'!$O$7:$O$33)</f>
        <v>0</v>
      </c>
      <c r="G4" s="154" t="s">
        <v>199</v>
      </c>
      <c r="H4" s="154" t="s">
        <v>200</v>
      </c>
      <c r="I4" s="90" t="s">
        <v>201</v>
      </c>
      <c r="J4" s="89">
        <f>SUMIF('廃棄物事業経費（歳出）'!$A$7:$C$33,$A$1,'廃棄物事業経費（歳出）'!$F$7:$F$33)</f>
        <v>61865</v>
      </c>
      <c r="K4" s="89">
        <f>SUMIF('廃棄物事業経費（歳出）'!$A$7:$C$33,$A$1,'廃棄物事業経費（歳出）'!$Y$7:$Y$33)</f>
        <v>0</v>
      </c>
    </row>
    <row r="5" spans="1:11" s="86" customFormat="1" ht="18" customHeight="1">
      <c r="A5" s="139" t="s">
        <v>202</v>
      </c>
      <c r="B5" s="140"/>
      <c r="C5" s="140"/>
      <c r="D5" s="89">
        <f>SUMIF('廃棄物事業経費（歳入）'!$A$7:$C$33,$A$1,'廃棄物事業経費（歳入）'!$G$7:$G$33)</f>
        <v>10625</v>
      </c>
      <c r="E5" s="89">
        <f>SUMIF('廃棄物事業経費（歳入）'!$A$7:$C$33,$A$1,'廃棄物事業経費（歳入）'!$P$7:$P$33)</f>
        <v>0</v>
      </c>
      <c r="G5" s="154"/>
      <c r="H5" s="154"/>
      <c r="I5" s="90" t="s">
        <v>203</v>
      </c>
      <c r="J5" s="89">
        <f>SUMIF('廃棄物事業経費（歳出）'!$A$7:$C$33,$A$1,'廃棄物事業経費（歳出）'!$G$7:$G$33)</f>
        <v>0</v>
      </c>
      <c r="K5" s="89">
        <f>SUMIF('廃棄物事業経費（歳出）'!$A$7:$C$33,$A$1,'廃棄物事業経費（歳出）'!$Z$7:$Z$33)</f>
        <v>0</v>
      </c>
    </row>
    <row r="6" spans="1:11" s="86" customFormat="1" ht="18" customHeight="1">
      <c r="A6" s="139" t="s">
        <v>204</v>
      </c>
      <c r="B6" s="140"/>
      <c r="C6" s="140"/>
      <c r="D6" s="89">
        <f>SUMIF('廃棄物事業経費（歳入）'!$A$7:$C$33,$A$1,'廃棄物事業経費（歳入）'!$H$7:$H$33)</f>
        <v>0</v>
      </c>
      <c r="E6" s="89">
        <f>SUMIF('廃棄物事業経費（歳入）'!$A$7:$C$33,$A$1,'廃棄物事業経費（歳入）'!$Q$7:$Q$33)</f>
        <v>0</v>
      </c>
      <c r="G6" s="154"/>
      <c r="H6" s="154"/>
      <c r="I6" s="90" t="s">
        <v>205</v>
      </c>
      <c r="J6" s="89">
        <f>SUMIF('廃棄物事業経費（歳出）'!$A$7:$C$33,$A$1,'廃棄物事業経費（歳出）'!$H$7:$H$33)</f>
        <v>0</v>
      </c>
      <c r="K6" s="89">
        <f>SUMIF('廃棄物事業経費（歳出）'!$A$7:$C$33,$A$1,'廃棄物事業経費（歳出）'!$AA$7:$AA$33)</f>
        <v>0</v>
      </c>
    </row>
    <row r="7" spans="1:11" s="86" customFormat="1" ht="18" customHeight="1">
      <c r="A7" s="139" t="s">
        <v>206</v>
      </c>
      <c r="B7" s="140"/>
      <c r="C7" s="140"/>
      <c r="D7" s="89">
        <f>SUMIF('廃棄物事業経費（歳入）'!$A$7:$C$33,$A$1,'廃棄物事業経費（歳入）'!$I$7:$I$33)</f>
        <v>910929</v>
      </c>
      <c r="E7" s="89">
        <f>SUMIF('廃棄物事業経費（歳入）'!$A$7:$C$33,$A$1,'廃棄物事業経費（歳入）'!$R$7:$R$33)</f>
        <v>153555</v>
      </c>
      <c r="G7" s="154"/>
      <c r="H7" s="139" t="s">
        <v>207</v>
      </c>
      <c r="I7" s="139"/>
      <c r="J7" s="89">
        <f>SUMIF('廃棄物事業経費（歳出）'!$A$7:$C$33,$A$1,'廃棄物事業経費（歳出）'!$I$7:$I$33)</f>
        <v>0</v>
      </c>
      <c r="K7" s="89">
        <f>SUMIF('廃棄物事業経費（歳出）'!$A$7:$C$33,$A$1,'廃棄物事業経費（歳出）'!$AB$7:$AB$33)</f>
        <v>0</v>
      </c>
    </row>
    <row r="8" spans="1:11" s="86" customFormat="1" ht="18" customHeight="1">
      <c r="A8" s="150" t="s">
        <v>208</v>
      </c>
      <c r="B8" s="140"/>
      <c r="C8" s="140"/>
      <c r="D8" s="89">
        <f>SUMIF('廃棄物事業経費（歳入）'!$A$7:$C$33,$A$1,'廃棄物事業経費（歳入）'!$J$7:$J$33)</f>
        <v>2529805</v>
      </c>
      <c r="E8" s="89">
        <f>SUMIF('廃棄物事業経費（歳入）'!$A$7:$C$33,$A$1,'廃棄物事業経費（歳入）'!$S$7:$T$33)</f>
        <v>963624</v>
      </c>
      <c r="G8" s="154"/>
      <c r="H8" s="139" t="s">
        <v>209</v>
      </c>
      <c r="I8" s="139"/>
      <c r="J8" s="89">
        <f>SUMIF('廃棄物事業経費（歳出）'!$A$7:$C$33,$A$1,'廃棄物事業経費（歳出）'!$J$7:$J$33)</f>
        <v>10191</v>
      </c>
      <c r="K8" s="89">
        <f>SUMIF('廃棄物事業経費（歳出）'!$A$7:$C$33,$A$1,'廃棄物事業経費（歳出）'!$AC$7:$AC$33)</f>
        <v>0</v>
      </c>
    </row>
    <row r="9" spans="1:11" s="86" customFormat="1" ht="18" customHeight="1">
      <c r="A9" s="139" t="s">
        <v>205</v>
      </c>
      <c r="B9" s="140"/>
      <c r="C9" s="140"/>
      <c r="D9" s="89">
        <f>SUMIF('廃棄物事業経費（歳入）'!$A$7:$C$33,$A$1,'廃棄物事業経費（歳入）'!$K$7:$K$33)</f>
        <v>437457</v>
      </c>
      <c r="E9" s="89">
        <f>SUMIF('廃棄物事業経費（歳入）'!$A$7:$C$33,$A$1,'廃棄物事業経費（歳入）'!$T$7:$T$33)</f>
        <v>4981</v>
      </c>
      <c r="G9" s="154"/>
      <c r="H9" s="153" t="s">
        <v>193</v>
      </c>
      <c r="I9" s="153"/>
      <c r="J9" s="91">
        <f>SUM(J4:J8)</f>
        <v>72056</v>
      </c>
      <c r="K9" s="91">
        <f>SUM(K4:K8)</f>
        <v>0</v>
      </c>
    </row>
    <row r="10" spans="1:11" s="86" customFormat="1" ht="18" customHeight="1">
      <c r="A10" s="151" t="s">
        <v>210</v>
      </c>
      <c r="B10" s="152"/>
      <c r="C10" s="152"/>
      <c r="D10" s="92">
        <f>SUM(D4:D9)</f>
        <v>3888816</v>
      </c>
      <c r="E10" s="92">
        <f>SUM(E4:E9)</f>
        <v>1122160</v>
      </c>
      <c r="G10" s="154"/>
      <c r="H10" s="93"/>
      <c r="I10" s="94" t="s">
        <v>211</v>
      </c>
      <c r="J10" s="95">
        <f>J9-J8</f>
        <v>61865</v>
      </c>
      <c r="K10" s="95">
        <f>K9-K8</f>
        <v>0</v>
      </c>
    </row>
    <row r="11" spans="1:11" s="86" customFormat="1" ht="18" customHeight="1">
      <c r="A11" s="93"/>
      <c r="B11" s="141" t="s">
        <v>211</v>
      </c>
      <c r="C11" s="142"/>
      <c r="D11" s="96">
        <f>D10-D8</f>
        <v>1359011</v>
      </c>
      <c r="E11" s="96">
        <f>E10-E8</f>
        <v>158536</v>
      </c>
      <c r="G11" s="158" t="s">
        <v>212</v>
      </c>
      <c r="H11" s="139" t="s">
        <v>213</v>
      </c>
      <c r="I11" s="139"/>
      <c r="J11" s="89">
        <f>SUMIF('廃棄物事業経費（歳出）'!$A$7:$C$33,$A$1,'廃棄物事業経費（歳出）'!$L$7:$L$33)</f>
        <v>1242709</v>
      </c>
      <c r="K11" s="89">
        <f>SUMIF('廃棄物事業経費（歳出）'!$A$7:$C$33,$A$1,'廃棄物事業経費（歳出）'!$AE$7:$AE$33)</f>
        <v>288185</v>
      </c>
    </row>
    <row r="12" spans="1:11" s="86" customFormat="1" ht="18" customHeight="1">
      <c r="A12" s="139" t="s">
        <v>214</v>
      </c>
      <c r="B12" s="140"/>
      <c r="C12" s="140"/>
      <c r="D12" s="89">
        <f>SUMIF('廃棄物事業経費（歳入）'!$A$7:$C$33,$A$1,'廃棄物事業経費（歳入）'!$L$7:$L$33)</f>
        <v>7015011</v>
      </c>
      <c r="E12" s="89">
        <f>SUMIF('廃棄物事業経費（歳入）'!$A$7:$C$33,$A$1,'廃棄物事業経費（歳入）'!$U$7:$U$33)</f>
        <v>1325400</v>
      </c>
      <c r="G12" s="158"/>
      <c r="H12" s="154" t="s">
        <v>215</v>
      </c>
      <c r="I12" s="90" t="s">
        <v>216</v>
      </c>
      <c r="J12" s="89">
        <f>SUMIF('廃棄物事業経費（歳出）'!$A$7:$C$33,$A$1,'廃棄物事業経費（歳出）'!$N$7:$N$33)</f>
        <v>33444</v>
      </c>
      <c r="K12" s="89">
        <f>SUMIF('廃棄物事業経費（歳出）'!$A$7:$C$33,$A$1,'廃棄物事業経費（歳出）'!$AG$7:$AG$33)</f>
        <v>63331</v>
      </c>
    </row>
    <row r="13" spans="1:11" s="86" customFormat="1" ht="18" customHeight="1">
      <c r="A13" s="147" t="s">
        <v>133</v>
      </c>
      <c r="B13" s="148"/>
      <c r="C13" s="148"/>
      <c r="D13" s="92">
        <f>D10+D12</f>
        <v>10903827</v>
      </c>
      <c r="E13" s="92">
        <f>E10+E12</f>
        <v>2447560</v>
      </c>
      <c r="G13" s="158"/>
      <c r="H13" s="154"/>
      <c r="I13" s="90" t="s">
        <v>201</v>
      </c>
      <c r="J13" s="89">
        <f>SUMIF('廃棄物事業経費（歳出）'!$A$7:$C$33,$A$1,'廃棄物事業経費（歳出）'!$O$7:$O$33)</f>
        <v>1455863</v>
      </c>
      <c r="K13" s="89">
        <f>SUMIF('廃棄物事業経費（歳出）'!$A$7:$C$33,$A$1,'廃棄物事業経費（歳出）'!$AH$7:$AH$33)</f>
        <v>561083</v>
      </c>
    </row>
    <row r="14" spans="1:11" s="86" customFormat="1" ht="18" customHeight="1">
      <c r="A14" s="93"/>
      <c r="B14" s="141" t="s">
        <v>211</v>
      </c>
      <c r="C14" s="142"/>
      <c r="D14" s="96">
        <f>D13-D8</f>
        <v>8374022</v>
      </c>
      <c r="E14" s="96">
        <f>E13-E8</f>
        <v>1483936</v>
      </c>
      <c r="G14" s="158"/>
      <c r="H14" s="154"/>
      <c r="I14" s="90" t="s">
        <v>217</v>
      </c>
      <c r="J14" s="89">
        <f>SUMIF('廃棄物事業経費（歳出）'!$A$7:$C$33,$A$1,'廃棄物事業経費（歳出）'!$P$7:$P$33)</f>
        <v>44326</v>
      </c>
      <c r="K14" s="89">
        <f>SUMIF('廃棄物事業経費（歳出）'!$A$7:$C$33,$A$1,'廃棄物事業経費（歳出）'!$AI$7:$AI$33)</f>
        <v>0</v>
      </c>
    </row>
    <row r="15" spans="7:11" s="86" customFormat="1" ht="18" customHeight="1">
      <c r="G15" s="158"/>
      <c r="H15" s="139" t="s">
        <v>218</v>
      </c>
      <c r="I15" s="139"/>
      <c r="J15" s="89">
        <f>SUMIF('廃棄物事業経費（歳出）'!$A$7:$C$33,$A$1,'廃棄物事業経費（歳出）'!$Q$7:$Q$33)</f>
        <v>4830</v>
      </c>
      <c r="K15" s="89">
        <f>SUMIF('廃棄物事業経費（歳出）'!$A$7:$C$33,$A$1,'廃棄物事業経費（歳出）'!$AJ$7:$AJ$33)</f>
        <v>0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219</v>
      </c>
      <c r="I16" s="139"/>
      <c r="J16" s="89">
        <f>SUMIF('廃棄物事業経費（歳出）'!$A$7:$C$33,$A$1,'廃棄物事業経費（歳出）'!$R$7:$R$33)</f>
        <v>4567997</v>
      </c>
      <c r="K16" s="89">
        <f>SUMIF('廃棄物事業経費（歳出）'!$A$7:$C$33,$A$1,'廃棄物事業経費（歳出）'!$AK$7:$AK$33)</f>
        <v>329860</v>
      </c>
    </row>
    <row r="17" spans="1:11" s="86" customFormat="1" ht="18" customHeight="1">
      <c r="A17" s="156" t="s">
        <v>220</v>
      </c>
      <c r="B17" s="156"/>
      <c r="C17" s="156"/>
      <c r="D17" s="98">
        <f>D8</f>
        <v>2529805</v>
      </c>
      <c r="E17" s="98">
        <f>E8</f>
        <v>963624</v>
      </c>
      <c r="G17" s="158"/>
      <c r="H17" s="139" t="s">
        <v>209</v>
      </c>
      <c r="I17" s="139"/>
      <c r="J17" s="89">
        <f>SUMIF('廃棄物事業経費（歳出）'!$A$7:$C$33,$A$1,'廃棄物事業経費（歳出）'!$T$7:$T$33)</f>
        <v>2519614</v>
      </c>
      <c r="K17" s="89">
        <f>SUMIF('廃棄物事業経費（歳出）'!$A$7:$C$33,$A$1,'廃棄物事業経費（歳出）'!$AM$7:$AM$33)</f>
        <v>963624</v>
      </c>
    </row>
    <row r="18" spans="1:11" s="86" customFormat="1" ht="18" customHeight="1">
      <c r="A18" s="156" t="s">
        <v>221</v>
      </c>
      <c r="B18" s="157"/>
      <c r="C18" s="157"/>
      <c r="D18" s="98">
        <f>J8+J17</f>
        <v>2529805</v>
      </c>
      <c r="E18" s="98">
        <f>K8+K17</f>
        <v>963624</v>
      </c>
      <c r="G18" s="158"/>
      <c r="H18" s="139" t="s">
        <v>205</v>
      </c>
      <c r="I18" s="139"/>
      <c r="J18" s="89">
        <f>SUMIF('廃棄物事業経費（歳出）'!$A$7:$C$33,$A$1,'廃棄物事業経費（歳出）'!$S$7:$S$33)</f>
        <v>172051</v>
      </c>
      <c r="K18" s="89">
        <f>SUMIF('廃棄物事業経費（歳出）'!$A$7:$C$33,$A$1,'廃棄物事業経費（歳出）'!$AL$7:$AL$33)</f>
        <v>198525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193</v>
      </c>
      <c r="I19" s="153"/>
      <c r="J19" s="91">
        <f>SUM(J11:J18)</f>
        <v>10040834</v>
      </c>
      <c r="K19" s="91">
        <f>SUM(K11:K18)</f>
        <v>2404608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211</v>
      </c>
      <c r="J20" s="95">
        <f>J19-J17</f>
        <v>7521220</v>
      </c>
      <c r="K20" s="95">
        <f>K19-K17</f>
        <v>1440984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205</v>
      </c>
      <c r="H21" s="155"/>
      <c r="I21" s="155"/>
      <c r="J21" s="89">
        <f>SUMIF('廃棄物事業経費（歳出）'!$A$7:$C$33,$A$1,'廃棄物事業経費（歳出）'!$U$7:$U$33)</f>
        <v>790937</v>
      </c>
      <c r="K21" s="89">
        <f>SUMIF('廃棄物事業経費（歳出）'!$A$7:$C$33,$A$1,'廃棄物事業経費（歳出）'!$AN$7:$AN$33)</f>
        <v>42952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133</v>
      </c>
      <c r="H22" s="153"/>
      <c r="I22" s="153"/>
      <c r="J22" s="91">
        <f>J9+J19+J21</f>
        <v>10903827</v>
      </c>
      <c r="K22" s="91">
        <f>K9+K19+K21</f>
        <v>2447560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211</v>
      </c>
      <c r="J23" s="95">
        <f>J22-J8-J17</f>
        <v>8374022</v>
      </c>
      <c r="K23" s="95">
        <f>K22-K8-K17</f>
        <v>1483936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2006-06-30T04:30:32Z</dcterms:modified>
  <cp:category/>
  <cp:version/>
  <cp:contentType/>
  <cp:contentStatus/>
</cp:coreProperties>
</file>