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'し尿処理の状況'!$A$2:$AC$27</definedName>
    <definedName name="_xlnm.Print_Area" localSheetId="0">'水洗化人口等'!$A$2:$U$27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<sst xmlns="http://schemas.openxmlformats.org/spreadsheetml/2006/main" count="290" uniqueCount="126">
  <si>
    <t>大山町</t>
  </si>
  <si>
    <t>水洗化人口等（平成１６年度実績）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</si>
  <si>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</si>
  <si>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</si>
  <si>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</si>
  <si>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</si>
  <si>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</si>
  <si>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</si>
  <si>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</si>
  <si>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</si>
  <si>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</si>
  <si>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</si>
  <si>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</si>
  <si>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</si>
  <si>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</si>
  <si>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</si>
  <si>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し尿処理の状況（平成１６年度実績）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</si>
  <si>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</si>
  <si>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</si>
  <si>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</si>
  <si>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</si>
  <si>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</si>
  <si>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</si>
  <si>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</si>
  <si>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</si>
  <si>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</si>
  <si>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</si>
  <si>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</si>
  <si>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31329</t>
  </si>
  <si>
    <t>八頭町</t>
  </si>
  <si>
    <t>31370</t>
  </si>
  <si>
    <t>湯梨浜町</t>
  </si>
  <si>
    <t>31371</t>
  </si>
  <si>
    <t>琴浦町</t>
  </si>
  <si>
    <t>31389</t>
  </si>
  <si>
    <t>31390</t>
  </si>
  <si>
    <t>伯耆町</t>
  </si>
  <si>
    <t>日野町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</si>
  <si>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</si>
  <si>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</si>
  <si>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</si>
  <si>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</si>
  <si>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</si>
  <si>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</si>
  <si>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</si>
  <si>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</si>
  <si>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</si>
  <si>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</si>
  <si>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</si>
  <si>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</si>
  <si>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</si>
  <si>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</si>
  <si>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</si>
  <si>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31364</t>
  </si>
  <si>
    <t>三朝町</t>
  </si>
  <si>
    <t>31366</t>
  </si>
  <si>
    <t>北条町</t>
  </si>
  <si>
    <t>31367</t>
  </si>
  <si>
    <t>31384</t>
  </si>
  <si>
    <t>日吉津村</t>
  </si>
  <si>
    <t>31386</t>
  </si>
  <si>
    <t>31401</t>
  </si>
  <si>
    <t>日南町</t>
  </si>
  <si>
    <t>31402</t>
  </si>
  <si>
    <t>31403</t>
  </si>
  <si>
    <t>江府町</t>
  </si>
  <si>
    <t>鳥取県</t>
  </si>
  <si>
    <t>鳥取県合計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</si>
  <si>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</si>
  <si>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</si>
  <si>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</si>
  <si>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</si>
  <si>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</si>
  <si>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</si>
  <si>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</si>
  <si>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</si>
  <si>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</si>
  <si>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</si>
  <si>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</si>
  <si>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</si>
  <si>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</si>
  <si>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</si>
  <si>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</si>
  <si>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</si>
  <si>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</si>
  <si>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</si>
  <si>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</si>
  <si>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</si>
  <si>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</si>
  <si>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</si>
  <si>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</si>
  <si>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</si>
  <si>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</si>
  <si>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</si>
  <si>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</si>
  <si>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</si>
  <si>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</si>
  <si>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</si>
  <si>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</si>
  <si>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</si>
  <si>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</si>
  <si>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</si>
  <si>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</si>
  <si>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</si>
  <si>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</si>
  <si>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</si>
  <si>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</si>
  <si>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</si>
  <si>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</si>
  <si>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</si>
  <si>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</si>
  <si>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</si>
  <si>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</si>
  <si>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</si>
  <si>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</si>
  <si>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</si>
  <si>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</si>
  <si>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</si>
  <si>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</si>
  <si>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</si>
  <si>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</si>
  <si>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</si>
  <si>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</si>
  <si>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南部町</t>
  </si>
  <si>
    <t>大栄町</t>
  </si>
  <si>
    <t>○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</si>
</sst>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  <numFmt numFmtId="227" formatCode="0;[Red]0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7" xfId="23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3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3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U2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2" t="s">
        <v>77</v>
      </c>
      <c r="B2" s="65" t="s">
        <v>2</v>
      </c>
      <c r="C2" s="68" t="s">
        <v>3</v>
      </c>
      <c r="D2" s="5" t="s">
        <v>78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1" t="s">
        <v>79</v>
      </c>
      <c r="S2" s="72"/>
      <c r="T2" s="72"/>
      <c r="U2" s="73"/>
    </row>
    <row r="3" spans="1:21" s="30" customFormat="1" ht="22.5" customHeight="1">
      <c r="A3" s="63"/>
      <c r="B3" s="66"/>
      <c r="C3" s="69"/>
      <c r="D3" s="22"/>
      <c r="E3" s="7" t="s">
        <v>80</v>
      </c>
      <c r="F3" s="20"/>
      <c r="G3" s="20"/>
      <c r="H3" s="23"/>
      <c r="I3" s="7" t="s">
        <v>4</v>
      </c>
      <c r="J3" s="20"/>
      <c r="K3" s="20"/>
      <c r="L3" s="20"/>
      <c r="M3" s="20"/>
      <c r="N3" s="20"/>
      <c r="O3" s="20"/>
      <c r="P3" s="20"/>
      <c r="Q3" s="21"/>
      <c r="R3" s="74"/>
      <c r="S3" s="75"/>
      <c r="T3" s="75"/>
      <c r="U3" s="76"/>
    </row>
    <row r="4" spans="1:21" s="30" customFormat="1" ht="22.5" customHeight="1">
      <c r="A4" s="63"/>
      <c r="B4" s="66"/>
      <c r="C4" s="69"/>
      <c r="D4" s="22"/>
      <c r="E4" s="6" t="s">
        <v>81</v>
      </c>
      <c r="F4" s="77" t="s">
        <v>5</v>
      </c>
      <c r="G4" s="77" t="s">
        <v>6</v>
      </c>
      <c r="H4" s="77" t="s">
        <v>7</v>
      </c>
      <c r="I4" s="6" t="s">
        <v>81</v>
      </c>
      <c r="J4" s="77" t="s">
        <v>8</v>
      </c>
      <c r="K4" s="77" t="s">
        <v>9</v>
      </c>
      <c r="L4" s="77" t="s">
        <v>10</v>
      </c>
      <c r="M4" s="77" t="s">
        <v>11</v>
      </c>
      <c r="N4" s="77" t="s">
        <v>12</v>
      </c>
      <c r="O4" s="81" t="s">
        <v>13</v>
      </c>
      <c r="P4" s="8"/>
      <c r="Q4" s="77" t="s">
        <v>14</v>
      </c>
      <c r="R4" s="77" t="s">
        <v>82</v>
      </c>
      <c r="S4" s="77" t="s">
        <v>83</v>
      </c>
      <c r="T4" s="79" t="s">
        <v>84</v>
      </c>
      <c r="U4" s="79" t="s">
        <v>85</v>
      </c>
    </row>
    <row r="5" spans="1:21" s="30" customFormat="1" ht="22.5" customHeight="1">
      <c r="A5" s="63"/>
      <c r="B5" s="66"/>
      <c r="C5" s="69"/>
      <c r="D5" s="22"/>
      <c r="E5" s="6"/>
      <c r="F5" s="78"/>
      <c r="G5" s="78"/>
      <c r="H5" s="78"/>
      <c r="I5" s="6"/>
      <c r="J5" s="78"/>
      <c r="K5" s="78"/>
      <c r="L5" s="78"/>
      <c r="M5" s="78"/>
      <c r="N5" s="78"/>
      <c r="O5" s="78"/>
      <c r="P5" s="9" t="s">
        <v>86</v>
      </c>
      <c r="Q5" s="78"/>
      <c r="R5" s="82"/>
      <c r="S5" s="82"/>
      <c r="T5" s="82"/>
      <c r="U5" s="78"/>
    </row>
    <row r="6" spans="1:21" s="30" customFormat="1" ht="22.5" customHeight="1">
      <c r="A6" s="64"/>
      <c r="B6" s="67"/>
      <c r="C6" s="70"/>
      <c r="D6" s="10" t="s">
        <v>87</v>
      </c>
      <c r="E6" s="10" t="s">
        <v>87</v>
      </c>
      <c r="F6" s="11" t="s">
        <v>15</v>
      </c>
      <c r="G6" s="10" t="s">
        <v>87</v>
      </c>
      <c r="H6" s="10" t="s">
        <v>87</v>
      </c>
      <c r="I6" s="10" t="s">
        <v>87</v>
      </c>
      <c r="J6" s="11" t="s">
        <v>15</v>
      </c>
      <c r="K6" s="10" t="s">
        <v>87</v>
      </c>
      <c r="L6" s="11" t="s">
        <v>15</v>
      </c>
      <c r="M6" s="10" t="s">
        <v>87</v>
      </c>
      <c r="N6" s="11" t="s">
        <v>15</v>
      </c>
      <c r="O6" s="10" t="s">
        <v>87</v>
      </c>
      <c r="P6" s="10" t="s">
        <v>87</v>
      </c>
      <c r="Q6" s="11" t="s">
        <v>15</v>
      </c>
      <c r="R6" s="83"/>
      <c r="S6" s="83"/>
      <c r="T6" s="83"/>
      <c r="U6" s="80"/>
    </row>
    <row r="7" spans="1:21" ht="13.5">
      <c r="A7" s="54" t="s">
        <v>38</v>
      </c>
      <c r="B7" s="54" t="s">
        <v>39</v>
      </c>
      <c r="C7" s="55" t="s">
        <v>40</v>
      </c>
      <c r="D7" s="31">
        <f aca="true" t="shared" si="0" ref="D7:D26">E7+I7</f>
        <v>200815</v>
      </c>
      <c r="E7" s="32">
        <f aca="true" t="shared" si="1" ref="E7:E26">G7+H7</f>
        <v>18141</v>
      </c>
      <c r="F7" s="33">
        <f>E7/D7*100</f>
        <v>9.033687722530688</v>
      </c>
      <c r="G7" s="31">
        <v>16567</v>
      </c>
      <c r="H7" s="31">
        <v>1574</v>
      </c>
      <c r="I7" s="32">
        <f aca="true" t="shared" si="2" ref="I7:I26">K7+M7+O7</f>
        <v>182674</v>
      </c>
      <c r="J7" s="33">
        <f>I7/D7*100</f>
        <v>90.96631227746931</v>
      </c>
      <c r="K7" s="31">
        <v>119225</v>
      </c>
      <c r="L7" s="33">
        <f>K7/D7*100</f>
        <v>59.370564947837565</v>
      </c>
      <c r="M7" s="31">
        <v>464</v>
      </c>
      <c r="N7" s="33">
        <f>M7/D7*100</f>
        <v>0.23105843686975575</v>
      </c>
      <c r="O7" s="31">
        <v>62985</v>
      </c>
      <c r="P7" s="31">
        <v>12731</v>
      </c>
      <c r="Q7" s="33">
        <f>O7/D7*100</f>
        <v>31.364688892761993</v>
      </c>
      <c r="R7" s="31" t="s">
        <v>125</v>
      </c>
      <c r="S7" s="31"/>
      <c r="T7" s="31"/>
      <c r="U7" s="31"/>
    </row>
    <row r="8" spans="1:21" ht="13.5">
      <c r="A8" s="54" t="s">
        <v>38</v>
      </c>
      <c r="B8" s="54" t="s">
        <v>41</v>
      </c>
      <c r="C8" s="55" t="s">
        <v>42</v>
      </c>
      <c r="D8" s="31">
        <f t="shared" si="0"/>
        <v>151777</v>
      </c>
      <c r="E8" s="32">
        <f t="shared" si="1"/>
        <v>35417</v>
      </c>
      <c r="F8" s="33">
        <f>E8/D8*100</f>
        <v>23.334892638542073</v>
      </c>
      <c r="G8" s="31">
        <v>35417</v>
      </c>
      <c r="H8" s="31">
        <v>0</v>
      </c>
      <c r="I8" s="32">
        <f t="shared" si="2"/>
        <v>116360</v>
      </c>
      <c r="J8" s="33">
        <f>I8/D8*100</f>
        <v>76.66510736145793</v>
      </c>
      <c r="K8" s="31">
        <v>56108</v>
      </c>
      <c r="L8" s="33">
        <f>K8/D8*100</f>
        <v>36.96739295150122</v>
      </c>
      <c r="M8" s="31">
        <v>1802</v>
      </c>
      <c r="N8" s="33">
        <f>M8/D8*100</f>
        <v>1.187268163160426</v>
      </c>
      <c r="O8" s="31">
        <v>58450</v>
      </c>
      <c r="P8" s="31">
        <v>16738</v>
      </c>
      <c r="Q8" s="33">
        <f>O8/D8*100</f>
        <v>38.510446246796285</v>
      </c>
      <c r="R8" s="31" t="s">
        <v>125</v>
      </c>
      <c r="S8" s="31"/>
      <c r="T8" s="31"/>
      <c r="U8" s="31"/>
    </row>
    <row r="9" spans="1:21" ht="13.5">
      <c r="A9" s="54" t="s">
        <v>38</v>
      </c>
      <c r="B9" s="54" t="s">
        <v>43</v>
      </c>
      <c r="C9" s="55" t="s">
        <v>44</v>
      </c>
      <c r="D9" s="31">
        <f t="shared" si="0"/>
        <v>53414</v>
      </c>
      <c r="E9" s="32">
        <f t="shared" si="1"/>
        <v>11666</v>
      </c>
      <c r="F9" s="33">
        <f>E9/D9*100</f>
        <v>21.84071591717527</v>
      </c>
      <c r="G9" s="31">
        <v>10975</v>
      </c>
      <c r="H9" s="31">
        <v>691</v>
      </c>
      <c r="I9" s="32">
        <f t="shared" si="2"/>
        <v>41748</v>
      </c>
      <c r="J9" s="33">
        <f>I9/D9*100</f>
        <v>78.15928408282473</v>
      </c>
      <c r="K9" s="31">
        <v>29024</v>
      </c>
      <c r="L9" s="33">
        <f>K9/D9*100</f>
        <v>54.33781405623994</v>
      </c>
      <c r="M9" s="31">
        <v>0</v>
      </c>
      <c r="N9" s="33">
        <f>M9/D9*100</f>
        <v>0</v>
      </c>
      <c r="O9" s="31">
        <v>12724</v>
      </c>
      <c r="P9" s="31">
        <v>7986</v>
      </c>
      <c r="Q9" s="33">
        <f>O9/D9*100</f>
        <v>23.82147002658479</v>
      </c>
      <c r="R9" s="31" t="s">
        <v>125</v>
      </c>
      <c r="S9" s="31"/>
      <c r="T9" s="31"/>
      <c r="U9" s="31"/>
    </row>
    <row r="10" spans="1:21" ht="13.5">
      <c r="A10" s="54" t="s">
        <v>38</v>
      </c>
      <c r="B10" s="54" t="s">
        <v>45</v>
      </c>
      <c r="C10" s="55" t="s">
        <v>46</v>
      </c>
      <c r="D10" s="31">
        <f t="shared" si="0"/>
        <v>37703</v>
      </c>
      <c r="E10" s="32">
        <f t="shared" si="1"/>
        <v>7648</v>
      </c>
      <c r="F10" s="33">
        <f aca="true" t="shared" si="3" ref="F10:F27">E10/D10*100</f>
        <v>20.284857968861893</v>
      </c>
      <c r="G10" s="31">
        <v>7648</v>
      </c>
      <c r="H10" s="31">
        <v>0</v>
      </c>
      <c r="I10" s="32">
        <f t="shared" si="2"/>
        <v>30055</v>
      </c>
      <c r="J10" s="33">
        <f aca="true" t="shared" si="4" ref="J10:J27">I10/D10*100</f>
        <v>79.71514203113811</v>
      </c>
      <c r="K10" s="31">
        <v>12588</v>
      </c>
      <c r="L10" s="33">
        <f aca="true" t="shared" si="5" ref="L10:L27">K10/D10*100</f>
        <v>33.38726361297509</v>
      </c>
      <c r="M10" s="31">
        <v>381</v>
      </c>
      <c r="N10" s="33">
        <f aca="true" t="shared" si="6" ref="N10:N27">M10/D10*100</f>
        <v>1.0105296660743177</v>
      </c>
      <c r="O10" s="31">
        <v>17086</v>
      </c>
      <c r="P10" s="31">
        <v>3998</v>
      </c>
      <c r="Q10" s="33">
        <f aca="true" t="shared" si="7" ref="Q10:Q27">O10/D10*100</f>
        <v>45.31734875208869</v>
      </c>
      <c r="R10" s="31" t="s">
        <v>125</v>
      </c>
      <c r="S10" s="31"/>
      <c r="T10" s="31"/>
      <c r="U10" s="31"/>
    </row>
    <row r="11" spans="1:21" ht="13.5">
      <c r="A11" s="54" t="s">
        <v>38</v>
      </c>
      <c r="B11" s="54" t="s">
        <v>47</v>
      </c>
      <c r="C11" s="55" t="s">
        <v>48</v>
      </c>
      <c r="D11" s="31">
        <f t="shared" si="0"/>
        <v>13983</v>
      </c>
      <c r="E11" s="32">
        <f t="shared" si="1"/>
        <v>4771</v>
      </c>
      <c r="F11" s="33">
        <f t="shared" si="3"/>
        <v>34.12000286061646</v>
      </c>
      <c r="G11" s="31">
        <v>4360</v>
      </c>
      <c r="H11" s="31">
        <v>411</v>
      </c>
      <c r="I11" s="32">
        <f t="shared" si="2"/>
        <v>9212</v>
      </c>
      <c r="J11" s="33">
        <f t="shared" si="4"/>
        <v>65.87999713938353</v>
      </c>
      <c r="K11" s="31">
        <v>3246</v>
      </c>
      <c r="L11" s="33">
        <f t="shared" si="5"/>
        <v>23.21390259600944</v>
      </c>
      <c r="M11" s="31">
        <v>0</v>
      </c>
      <c r="N11" s="33">
        <f t="shared" si="6"/>
        <v>0</v>
      </c>
      <c r="O11" s="31">
        <v>5966</v>
      </c>
      <c r="P11" s="31">
        <v>1575</v>
      </c>
      <c r="Q11" s="33">
        <f t="shared" si="7"/>
        <v>42.66609454337409</v>
      </c>
      <c r="R11" s="31" t="s">
        <v>125</v>
      </c>
      <c r="S11" s="31"/>
      <c r="T11" s="31"/>
      <c r="U11" s="31"/>
    </row>
    <row r="12" spans="1:21" ht="13.5">
      <c r="A12" s="54" t="s">
        <v>38</v>
      </c>
      <c r="B12" s="54" t="s">
        <v>49</v>
      </c>
      <c r="C12" s="55" t="s">
        <v>50</v>
      </c>
      <c r="D12" s="31">
        <f t="shared" si="0"/>
        <v>4776</v>
      </c>
      <c r="E12" s="32">
        <f t="shared" si="1"/>
        <v>1227</v>
      </c>
      <c r="F12" s="33">
        <f t="shared" si="3"/>
        <v>25.690954773869347</v>
      </c>
      <c r="G12" s="31">
        <v>1227</v>
      </c>
      <c r="H12" s="31">
        <v>0</v>
      </c>
      <c r="I12" s="32">
        <f t="shared" si="2"/>
        <v>3549</v>
      </c>
      <c r="J12" s="33">
        <f t="shared" si="4"/>
        <v>74.30904522613065</v>
      </c>
      <c r="K12" s="31">
        <v>1671</v>
      </c>
      <c r="L12" s="33">
        <f t="shared" si="5"/>
        <v>34.98743718592965</v>
      </c>
      <c r="M12" s="31">
        <v>0</v>
      </c>
      <c r="N12" s="33">
        <f t="shared" si="6"/>
        <v>0</v>
      </c>
      <c r="O12" s="31">
        <v>1878</v>
      </c>
      <c r="P12" s="31">
        <v>7</v>
      </c>
      <c r="Q12" s="33">
        <f t="shared" si="7"/>
        <v>39.321608040201006</v>
      </c>
      <c r="R12" s="31" t="s">
        <v>125</v>
      </c>
      <c r="S12" s="31"/>
      <c r="T12" s="31"/>
      <c r="U12" s="31"/>
    </row>
    <row r="13" spans="1:21" ht="13.5">
      <c r="A13" s="54" t="s">
        <v>38</v>
      </c>
      <c r="B13" s="54" t="s">
        <v>51</v>
      </c>
      <c r="C13" s="55" t="s">
        <v>52</v>
      </c>
      <c r="D13" s="31">
        <f t="shared" si="0"/>
        <v>9158</v>
      </c>
      <c r="E13" s="32">
        <f t="shared" si="1"/>
        <v>3565</v>
      </c>
      <c r="F13" s="33">
        <f t="shared" si="3"/>
        <v>38.92771347455776</v>
      </c>
      <c r="G13" s="31">
        <v>3565</v>
      </c>
      <c r="H13" s="31">
        <v>0</v>
      </c>
      <c r="I13" s="32">
        <f t="shared" si="2"/>
        <v>5593</v>
      </c>
      <c r="J13" s="33">
        <f t="shared" si="4"/>
        <v>61.07228652544223</v>
      </c>
      <c r="K13" s="31">
        <v>2346</v>
      </c>
      <c r="L13" s="33">
        <f t="shared" si="5"/>
        <v>25.616946931644463</v>
      </c>
      <c r="M13" s="31">
        <v>0</v>
      </c>
      <c r="N13" s="33">
        <f t="shared" si="6"/>
        <v>0</v>
      </c>
      <c r="O13" s="31">
        <v>3247</v>
      </c>
      <c r="P13" s="31">
        <v>2015</v>
      </c>
      <c r="Q13" s="33">
        <f t="shared" si="7"/>
        <v>35.455339593797774</v>
      </c>
      <c r="R13" s="31" t="s">
        <v>125</v>
      </c>
      <c r="S13" s="31"/>
      <c r="T13" s="31"/>
      <c r="U13" s="31"/>
    </row>
    <row r="14" spans="1:21" ht="13.5">
      <c r="A14" s="54" t="s">
        <v>38</v>
      </c>
      <c r="B14" s="54" t="s">
        <v>28</v>
      </c>
      <c r="C14" s="55" t="s">
        <v>29</v>
      </c>
      <c r="D14" s="31">
        <f t="shared" si="0"/>
        <v>20457</v>
      </c>
      <c r="E14" s="32">
        <f t="shared" si="1"/>
        <v>3339</v>
      </c>
      <c r="F14" s="33">
        <f t="shared" si="3"/>
        <v>16.322041355037396</v>
      </c>
      <c r="G14" s="31">
        <v>3339</v>
      </c>
      <c r="H14" s="31">
        <v>0</v>
      </c>
      <c r="I14" s="32">
        <f t="shared" si="2"/>
        <v>17118</v>
      </c>
      <c r="J14" s="33">
        <f t="shared" si="4"/>
        <v>83.6779586449626</v>
      </c>
      <c r="K14" s="31">
        <v>6594</v>
      </c>
      <c r="L14" s="33">
        <f t="shared" si="5"/>
        <v>32.23346531749524</v>
      </c>
      <c r="M14" s="31">
        <v>192</v>
      </c>
      <c r="N14" s="33">
        <f t="shared" si="6"/>
        <v>0.9385540401818447</v>
      </c>
      <c r="O14" s="31">
        <v>10332</v>
      </c>
      <c r="P14" s="31">
        <v>9978</v>
      </c>
      <c r="Q14" s="33">
        <f t="shared" si="7"/>
        <v>50.50593928728553</v>
      </c>
      <c r="R14" s="31" t="s">
        <v>125</v>
      </c>
      <c r="S14" s="31"/>
      <c r="T14" s="31"/>
      <c r="U14" s="31"/>
    </row>
    <row r="15" spans="1:21" ht="13.5">
      <c r="A15" s="54" t="s">
        <v>38</v>
      </c>
      <c r="B15" s="54" t="s">
        <v>53</v>
      </c>
      <c r="C15" s="55" t="s">
        <v>54</v>
      </c>
      <c r="D15" s="31">
        <f t="shared" si="0"/>
        <v>7866</v>
      </c>
      <c r="E15" s="32">
        <f t="shared" si="1"/>
        <v>966</v>
      </c>
      <c r="F15" s="33">
        <f t="shared" si="3"/>
        <v>12.280701754385964</v>
      </c>
      <c r="G15" s="31">
        <v>966</v>
      </c>
      <c r="H15" s="31">
        <v>0</v>
      </c>
      <c r="I15" s="32">
        <f t="shared" si="2"/>
        <v>6900</v>
      </c>
      <c r="J15" s="33">
        <f t="shared" si="4"/>
        <v>87.71929824561403</v>
      </c>
      <c r="K15" s="31">
        <v>4644</v>
      </c>
      <c r="L15" s="33">
        <f t="shared" si="5"/>
        <v>59.03890160183066</v>
      </c>
      <c r="M15" s="31">
        <v>0</v>
      </c>
      <c r="N15" s="33">
        <f t="shared" si="6"/>
        <v>0</v>
      </c>
      <c r="O15" s="31">
        <v>2256</v>
      </c>
      <c r="P15" s="31">
        <v>1753</v>
      </c>
      <c r="Q15" s="33">
        <f t="shared" si="7"/>
        <v>28.680396643783375</v>
      </c>
      <c r="R15" s="31" t="s">
        <v>125</v>
      </c>
      <c r="S15" s="31"/>
      <c r="T15" s="31"/>
      <c r="U15" s="31"/>
    </row>
    <row r="16" spans="1:21" ht="13.5">
      <c r="A16" s="54" t="s">
        <v>38</v>
      </c>
      <c r="B16" s="54" t="s">
        <v>55</v>
      </c>
      <c r="C16" s="55" t="s">
        <v>56</v>
      </c>
      <c r="D16" s="31">
        <f t="shared" si="0"/>
        <v>7976</v>
      </c>
      <c r="E16" s="32">
        <f t="shared" si="1"/>
        <v>2270</v>
      </c>
      <c r="F16" s="33">
        <f t="shared" si="3"/>
        <v>28.46038114343029</v>
      </c>
      <c r="G16" s="31">
        <v>2270</v>
      </c>
      <c r="H16" s="31">
        <v>0</v>
      </c>
      <c r="I16" s="32">
        <f t="shared" si="2"/>
        <v>5706</v>
      </c>
      <c r="J16" s="33">
        <f t="shared" si="4"/>
        <v>71.5396188565697</v>
      </c>
      <c r="K16" s="31">
        <v>4105</v>
      </c>
      <c r="L16" s="33">
        <f t="shared" si="5"/>
        <v>51.46690070210632</v>
      </c>
      <c r="M16" s="31">
        <v>173</v>
      </c>
      <c r="N16" s="33">
        <f t="shared" si="6"/>
        <v>2.1690070210631895</v>
      </c>
      <c r="O16" s="31">
        <v>1428</v>
      </c>
      <c r="P16" s="31">
        <v>177</v>
      </c>
      <c r="Q16" s="33">
        <f t="shared" si="7"/>
        <v>17.9037111334002</v>
      </c>
      <c r="R16" s="31" t="s">
        <v>125</v>
      </c>
      <c r="S16" s="31"/>
      <c r="T16" s="31"/>
      <c r="U16" s="31"/>
    </row>
    <row r="17" spans="1:21" ht="13.5">
      <c r="A17" s="54" t="s">
        <v>38</v>
      </c>
      <c r="B17" s="54" t="s">
        <v>57</v>
      </c>
      <c r="C17" s="55" t="s">
        <v>124</v>
      </c>
      <c r="D17" s="31">
        <f t="shared" si="0"/>
        <v>9002</v>
      </c>
      <c r="E17" s="32">
        <f t="shared" si="1"/>
        <v>1941</v>
      </c>
      <c r="F17" s="33">
        <f t="shared" si="3"/>
        <v>21.56187513885803</v>
      </c>
      <c r="G17" s="31">
        <v>1911</v>
      </c>
      <c r="H17" s="31">
        <v>30</v>
      </c>
      <c r="I17" s="32">
        <f t="shared" si="2"/>
        <v>7061</v>
      </c>
      <c r="J17" s="33">
        <f t="shared" si="4"/>
        <v>78.43812486114197</v>
      </c>
      <c r="K17" s="31">
        <v>4741</v>
      </c>
      <c r="L17" s="33">
        <f t="shared" si="5"/>
        <v>52.66607420573206</v>
      </c>
      <c r="M17" s="31">
        <v>0</v>
      </c>
      <c r="N17" s="33">
        <f t="shared" si="6"/>
        <v>0</v>
      </c>
      <c r="O17" s="31">
        <v>2320</v>
      </c>
      <c r="P17" s="31">
        <v>194</v>
      </c>
      <c r="Q17" s="33">
        <f t="shared" si="7"/>
        <v>25.772050655409913</v>
      </c>
      <c r="R17" s="31" t="s">
        <v>125</v>
      </c>
      <c r="S17" s="31"/>
      <c r="T17" s="31"/>
      <c r="U17" s="31"/>
    </row>
    <row r="18" spans="1:21" ht="13.5">
      <c r="A18" s="54" t="s">
        <v>38</v>
      </c>
      <c r="B18" s="54" t="s">
        <v>30</v>
      </c>
      <c r="C18" s="55" t="s">
        <v>31</v>
      </c>
      <c r="D18" s="31">
        <f t="shared" si="0"/>
        <v>17867</v>
      </c>
      <c r="E18" s="32">
        <f t="shared" si="1"/>
        <v>1287</v>
      </c>
      <c r="F18" s="33">
        <f t="shared" si="3"/>
        <v>7.203223820451112</v>
      </c>
      <c r="G18" s="31">
        <v>1282</v>
      </c>
      <c r="H18" s="31">
        <v>5</v>
      </c>
      <c r="I18" s="32">
        <f t="shared" si="2"/>
        <v>16580</v>
      </c>
      <c r="J18" s="33">
        <f t="shared" si="4"/>
        <v>92.79677617954889</v>
      </c>
      <c r="K18" s="31">
        <v>13684</v>
      </c>
      <c r="L18" s="33">
        <f t="shared" si="5"/>
        <v>76.58812335590753</v>
      </c>
      <c r="M18" s="31">
        <v>0</v>
      </c>
      <c r="N18" s="33">
        <f t="shared" si="6"/>
        <v>0</v>
      </c>
      <c r="O18" s="31">
        <v>2896</v>
      </c>
      <c r="P18" s="31">
        <v>2738</v>
      </c>
      <c r="Q18" s="33">
        <f t="shared" si="7"/>
        <v>16.20865282364135</v>
      </c>
      <c r="R18" s="31" t="s">
        <v>125</v>
      </c>
      <c r="S18" s="31"/>
      <c r="T18" s="31"/>
      <c r="U18" s="31"/>
    </row>
    <row r="19" spans="1:21" ht="13.5">
      <c r="A19" s="54" t="s">
        <v>38</v>
      </c>
      <c r="B19" s="54" t="s">
        <v>32</v>
      </c>
      <c r="C19" s="55" t="s">
        <v>33</v>
      </c>
      <c r="D19" s="31">
        <f t="shared" si="0"/>
        <v>20599</v>
      </c>
      <c r="E19" s="32">
        <f t="shared" si="1"/>
        <v>9082</v>
      </c>
      <c r="F19" s="33">
        <f t="shared" si="3"/>
        <v>44.08951890868489</v>
      </c>
      <c r="G19" s="31">
        <v>9082</v>
      </c>
      <c r="H19" s="31">
        <v>0</v>
      </c>
      <c r="I19" s="32">
        <f t="shared" si="2"/>
        <v>11517</v>
      </c>
      <c r="J19" s="33">
        <f t="shared" si="4"/>
        <v>55.91048109131511</v>
      </c>
      <c r="K19" s="31">
        <v>1123</v>
      </c>
      <c r="L19" s="33">
        <f t="shared" si="5"/>
        <v>5.451720957328026</v>
      </c>
      <c r="M19" s="31">
        <v>0</v>
      </c>
      <c r="N19" s="33">
        <f t="shared" si="6"/>
        <v>0</v>
      </c>
      <c r="O19" s="31">
        <v>10394</v>
      </c>
      <c r="P19" s="31">
        <v>4346</v>
      </c>
      <c r="Q19" s="33">
        <f t="shared" si="7"/>
        <v>50.45876013398709</v>
      </c>
      <c r="R19" s="31" t="s">
        <v>125</v>
      </c>
      <c r="S19" s="31"/>
      <c r="T19" s="31"/>
      <c r="U19" s="31"/>
    </row>
    <row r="20" spans="1:21" ht="13.5">
      <c r="A20" s="54" t="s">
        <v>38</v>
      </c>
      <c r="B20" s="54" t="s">
        <v>58</v>
      </c>
      <c r="C20" s="55" t="s">
        <v>59</v>
      </c>
      <c r="D20" s="31">
        <f t="shared" si="0"/>
        <v>3139</v>
      </c>
      <c r="E20" s="32">
        <f t="shared" si="1"/>
        <v>103</v>
      </c>
      <c r="F20" s="33">
        <f t="shared" si="3"/>
        <v>3.2812997769990444</v>
      </c>
      <c r="G20" s="31">
        <v>81</v>
      </c>
      <c r="H20" s="31">
        <v>22</v>
      </c>
      <c r="I20" s="32">
        <f t="shared" si="2"/>
        <v>3036</v>
      </c>
      <c r="J20" s="33">
        <f t="shared" si="4"/>
        <v>96.71870022300095</v>
      </c>
      <c r="K20" s="31">
        <v>3006</v>
      </c>
      <c r="L20" s="33">
        <f t="shared" si="5"/>
        <v>95.76298184135075</v>
      </c>
      <c r="M20" s="31">
        <v>0</v>
      </c>
      <c r="N20" s="33">
        <f t="shared" si="6"/>
        <v>0</v>
      </c>
      <c r="O20" s="31">
        <v>30</v>
      </c>
      <c r="P20" s="31">
        <v>21</v>
      </c>
      <c r="Q20" s="33">
        <f t="shared" si="7"/>
        <v>0.9557183816502071</v>
      </c>
      <c r="R20" s="31" t="s">
        <v>125</v>
      </c>
      <c r="S20" s="31"/>
      <c r="T20" s="31"/>
      <c r="U20" s="31"/>
    </row>
    <row r="21" spans="1:21" ht="13.5">
      <c r="A21" s="54" t="s">
        <v>38</v>
      </c>
      <c r="B21" s="54" t="s">
        <v>60</v>
      </c>
      <c r="C21" s="55" t="s">
        <v>0</v>
      </c>
      <c r="D21" s="31">
        <f t="shared" si="0"/>
        <v>19574</v>
      </c>
      <c r="E21" s="32">
        <f t="shared" si="1"/>
        <v>2652</v>
      </c>
      <c r="F21" s="33">
        <f t="shared" si="3"/>
        <v>13.548584857463982</v>
      </c>
      <c r="G21" s="31">
        <v>2387</v>
      </c>
      <c r="H21" s="31">
        <v>265</v>
      </c>
      <c r="I21" s="32">
        <f t="shared" si="2"/>
        <v>16922</v>
      </c>
      <c r="J21" s="33">
        <f t="shared" si="4"/>
        <v>86.45141514253602</v>
      </c>
      <c r="K21" s="31">
        <v>7444</v>
      </c>
      <c r="L21" s="33">
        <f t="shared" si="5"/>
        <v>38.03003984877899</v>
      </c>
      <c r="M21" s="31">
        <v>238</v>
      </c>
      <c r="N21" s="33">
        <f t="shared" si="6"/>
        <v>1.21589864105446</v>
      </c>
      <c r="O21" s="31">
        <v>9240</v>
      </c>
      <c r="P21" s="31">
        <v>9240</v>
      </c>
      <c r="Q21" s="33">
        <f t="shared" si="7"/>
        <v>47.205476652702565</v>
      </c>
      <c r="R21" s="31" t="s">
        <v>125</v>
      </c>
      <c r="S21" s="31"/>
      <c r="T21" s="31"/>
      <c r="U21" s="31"/>
    </row>
    <row r="22" spans="1:21" ht="13.5">
      <c r="A22" s="54" t="s">
        <v>38</v>
      </c>
      <c r="B22" s="54" t="s">
        <v>34</v>
      </c>
      <c r="C22" s="55" t="s">
        <v>123</v>
      </c>
      <c r="D22" s="31">
        <f t="shared" si="0"/>
        <v>12179</v>
      </c>
      <c r="E22" s="32">
        <f t="shared" si="1"/>
        <v>2792</v>
      </c>
      <c r="F22" s="33">
        <f t="shared" si="3"/>
        <v>22.924706461942687</v>
      </c>
      <c r="G22" s="31">
        <v>2792</v>
      </c>
      <c r="H22" s="31">
        <v>0</v>
      </c>
      <c r="I22" s="32">
        <f t="shared" si="2"/>
        <v>9387</v>
      </c>
      <c r="J22" s="33">
        <f t="shared" si="4"/>
        <v>77.07529353805731</v>
      </c>
      <c r="K22" s="31">
        <v>2339</v>
      </c>
      <c r="L22" s="33">
        <f t="shared" si="5"/>
        <v>19.205189260201987</v>
      </c>
      <c r="M22" s="31">
        <v>0</v>
      </c>
      <c r="N22" s="33">
        <f t="shared" si="6"/>
        <v>0</v>
      </c>
      <c r="O22" s="31">
        <v>7048</v>
      </c>
      <c r="P22" s="31">
        <v>1346</v>
      </c>
      <c r="Q22" s="33">
        <f t="shared" si="7"/>
        <v>57.870104277855326</v>
      </c>
      <c r="R22" s="31" t="s">
        <v>125</v>
      </c>
      <c r="S22" s="31"/>
      <c r="T22" s="31"/>
      <c r="U22" s="31"/>
    </row>
    <row r="23" spans="1:21" ht="13.5">
      <c r="A23" s="54" t="s">
        <v>38</v>
      </c>
      <c r="B23" s="54" t="s">
        <v>35</v>
      </c>
      <c r="C23" s="55" t="s">
        <v>36</v>
      </c>
      <c r="D23" s="31">
        <f t="shared" si="0"/>
        <v>12565</v>
      </c>
      <c r="E23" s="32">
        <f t="shared" si="1"/>
        <v>4922</v>
      </c>
      <c r="F23" s="33">
        <f t="shared" si="3"/>
        <v>39.17230401910068</v>
      </c>
      <c r="G23" s="31">
        <v>4912</v>
      </c>
      <c r="H23" s="31">
        <v>10</v>
      </c>
      <c r="I23" s="32">
        <f t="shared" si="2"/>
        <v>7643</v>
      </c>
      <c r="J23" s="33">
        <f t="shared" si="4"/>
        <v>60.82769598089932</v>
      </c>
      <c r="K23" s="31">
        <v>3538</v>
      </c>
      <c r="L23" s="33">
        <f t="shared" si="5"/>
        <v>28.15758058097891</v>
      </c>
      <c r="M23" s="31">
        <v>0</v>
      </c>
      <c r="N23" s="33">
        <f t="shared" si="6"/>
        <v>0</v>
      </c>
      <c r="O23" s="31">
        <v>4105</v>
      </c>
      <c r="P23" s="31">
        <v>4105</v>
      </c>
      <c r="Q23" s="33">
        <f t="shared" si="7"/>
        <v>32.67011539992041</v>
      </c>
      <c r="R23" s="31" t="s">
        <v>125</v>
      </c>
      <c r="S23" s="31"/>
      <c r="T23" s="31"/>
      <c r="U23" s="31"/>
    </row>
    <row r="24" spans="1:21" ht="13.5">
      <c r="A24" s="54" t="s">
        <v>38</v>
      </c>
      <c r="B24" s="54" t="s">
        <v>61</v>
      </c>
      <c r="C24" s="55" t="s">
        <v>62</v>
      </c>
      <c r="D24" s="31">
        <f t="shared" si="0"/>
        <v>6611</v>
      </c>
      <c r="E24" s="32">
        <f t="shared" si="1"/>
        <v>1447</v>
      </c>
      <c r="F24" s="33">
        <f t="shared" si="3"/>
        <v>21.887762819543184</v>
      </c>
      <c r="G24" s="31">
        <v>1356</v>
      </c>
      <c r="H24" s="31">
        <v>91</v>
      </c>
      <c r="I24" s="32">
        <f t="shared" si="2"/>
        <v>5164</v>
      </c>
      <c r="J24" s="33">
        <f t="shared" si="4"/>
        <v>78.11223718045682</v>
      </c>
      <c r="K24" s="31">
        <v>0</v>
      </c>
      <c r="L24" s="33">
        <f t="shared" si="5"/>
        <v>0</v>
      </c>
      <c r="M24" s="31">
        <v>0</v>
      </c>
      <c r="N24" s="33">
        <f t="shared" si="6"/>
        <v>0</v>
      </c>
      <c r="O24" s="31">
        <v>5164</v>
      </c>
      <c r="P24" s="31">
        <v>5164</v>
      </c>
      <c r="Q24" s="33">
        <f t="shared" si="7"/>
        <v>78.11223718045682</v>
      </c>
      <c r="R24" s="31" t="s">
        <v>125</v>
      </c>
      <c r="S24" s="31"/>
      <c r="T24" s="31"/>
      <c r="U24" s="31"/>
    </row>
    <row r="25" spans="1:21" ht="13.5">
      <c r="A25" s="54" t="s">
        <v>38</v>
      </c>
      <c r="B25" s="54" t="s">
        <v>63</v>
      </c>
      <c r="C25" s="55" t="s">
        <v>37</v>
      </c>
      <c r="D25" s="31">
        <f t="shared" si="0"/>
        <v>4409</v>
      </c>
      <c r="E25" s="32">
        <f t="shared" si="1"/>
        <v>1457</v>
      </c>
      <c r="F25" s="33">
        <f t="shared" si="3"/>
        <v>33.046042186436836</v>
      </c>
      <c r="G25" s="31">
        <v>1329</v>
      </c>
      <c r="H25" s="31">
        <v>128</v>
      </c>
      <c r="I25" s="32">
        <f t="shared" si="2"/>
        <v>2952</v>
      </c>
      <c r="J25" s="33">
        <f t="shared" si="4"/>
        <v>66.95395781356316</v>
      </c>
      <c r="K25" s="31">
        <v>1399</v>
      </c>
      <c r="L25" s="33">
        <f t="shared" si="5"/>
        <v>31.73055114538444</v>
      </c>
      <c r="M25" s="31">
        <v>0</v>
      </c>
      <c r="N25" s="33">
        <f t="shared" si="6"/>
        <v>0</v>
      </c>
      <c r="O25" s="31">
        <v>1553</v>
      </c>
      <c r="P25" s="31">
        <v>653</v>
      </c>
      <c r="Q25" s="33">
        <f t="shared" si="7"/>
        <v>35.223406668178725</v>
      </c>
      <c r="R25" s="31" t="s">
        <v>125</v>
      </c>
      <c r="S25" s="31"/>
      <c r="T25" s="31"/>
      <c r="U25" s="31"/>
    </row>
    <row r="26" spans="1:21" ht="13.5">
      <c r="A26" s="54" t="s">
        <v>38</v>
      </c>
      <c r="B26" s="54" t="s">
        <v>64</v>
      </c>
      <c r="C26" s="55" t="s">
        <v>65</v>
      </c>
      <c r="D26" s="31">
        <f t="shared" si="0"/>
        <v>3948</v>
      </c>
      <c r="E26" s="32">
        <f t="shared" si="1"/>
        <v>1376</v>
      </c>
      <c r="F26" s="33">
        <f t="shared" si="3"/>
        <v>34.853090172239106</v>
      </c>
      <c r="G26" s="31">
        <v>1196</v>
      </c>
      <c r="H26" s="31">
        <v>180</v>
      </c>
      <c r="I26" s="32">
        <f t="shared" si="2"/>
        <v>2572</v>
      </c>
      <c r="J26" s="33">
        <f t="shared" si="4"/>
        <v>65.1469098277609</v>
      </c>
      <c r="K26" s="31">
        <v>1017</v>
      </c>
      <c r="L26" s="33">
        <f t="shared" si="5"/>
        <v>25.759878419452885</v>
      </c>
      <c r="M26" s="31">
        <v>0</v>
      </c>
      <c r="N26" s="33">
        <f t="shared" si="6"/>
        <v>0</v>
      </c>
      <c r="O26" s="31">
        <v>1555</v>
      </c>
      <c r="P26" s="31">
        <v>101</v>
      </c>
      <c r="Q26" s="33">
        <f t="shared" si="7"/>
        <v>39.387031408308005</v>
      </c>
      <c r="R26" s="31" t="s">
        <v>125</v>
      </c>
      <c r="S26" s="31"/>
      <c r="T26" s="31"/>
      <c r="U26" s="31"/>
    </row>
    <row r="27" spans="1:21" ht="13.5">
      <c r="A27" s="84" t="s">
        <v>67</v>
      </c>
      <c r="B27" s="85"/>
      <c r="C27" s="85"/>
      <c r="D27" s="31">
        <f>SUM(D7:D26)</f>
        <v>617818</v>
      </c>
      <c r="E27" s="31">
        <f>SUM(E7:E26)</f>
        <v>116069</v>
      </c>
      <c r="F27" s="33">
        <f t="shared" si="3"/>
        <v>18.786924304568657</v>
      </c>
      <c r="G27" s="31">
        <f>SUM(G7:G26)</f>
        <v>112662</v>
      </c>
      <c r="H27" s="31">
        <f>SUM(H7:H26)</f>
        <v>3407</v>
      </c>
      <c r="I27" s="31">
        <f>SUM(I7:I26)</f>
        <v>501749</v>
      </c>
      <c r="J27" s="33">
        <f t="shared" si="4"/>
        <v>81.21307569543134</v>
      </c>
      <c r="K27" s="31">
        <f>SUM(K7:K26)</f>
        <v>277842</v>
      </c>
      <c r="L27" s="33">
        <f t="shared" si="5"/>
        <v>44.97149646012256</v>
      </c>
      <c r="M27" s="31">
        <f>SUM(M7:M26)</f>
        <v>3250</v>
      </c>
      <c r="N27" s="33">
        <f t="shared" si="6"/>
        <v>0.5260448870055582</v>
      </c>
      <c r="O27" s="31">
        <f>SUM(O7:O26)</f>
        <v>220657</v>
      </c>
      <c r="P27" s="31">
        <f>SUM(P7:P26)</f>
        <v>84866</v>
      </c>
      <c r="Q27" s="33">
        <f t="shared" si="7"/>
        <v>35.71553434830322</v>
      </c>
      <c r="R27" s="31">
        <f>COUNTIF(R7:R26,"○")</f>
        <v>20</v>
      </c>
      <c r="S27" s="31">
        <f>COUNTIF(S7:S26,"○")</f>
        <v>0</v>
      </c>
      <c r="T27" s="31">
        <f>COUNTIF(T7:T26,"○")</f>
        <v>0</v>
      </c>
      <c r="U27" s="31">
        <f>COUNTIF(U7:U26,"○")</f>
        <v>0</v>
      </c>
    </row>
  </sheetData>
  <mergeCells count="19">
    <mergeCell ref="A27:C2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AC2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0" t="s">
        <v>68</v>
      </c>
      <c r="B2" s="65" t="s">
        <v>17</v>
      </c>
      <c r="C2" s="68" t="s">
        <v>18</v>
      </c>
      <c r="D2" s="14" t="s">
        <v>69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63"/>
      <c r="B3" s="61"/>
      <c r="C3" s="87"/>
      <c r="D3" s="26" t="s">
        <v>70</v>
      </c>
      <c r="E3" s="59" t="s">
        <v>71</v>
      </c>
      <c r="F3" s="89"/>
      <c r="G3" s="90"/>
      <c r="H3" s="86" t="s">
        <v>72</v>
      </c>
      <c r="I3" s="57"/>
      <c r="J3" s="58"/>
      <c r="K3" s="59" t="s">
        <v>73</v>
      </c>
      <c r="L3" s="57"/>
      <c r="M3" s="58"/>
      <c r="N3" s="26" t="s">
        <v>70</v>
      </c>
      <c r="O3" s="17" t="s">
        <v>74</v>
      </c>
      <c r="P3" s="24"/>
      <c r="Q3" s="24"/>
      <c r="R3" s="24"/>
      <c r="S3" s="24"/>
      <c r="T3" s="25"/>
      <c r="U3" s="17" t="s">
        <v>75</v>
      </c>
      <c r="V3" s="24"/>
      <c r="W3" s="24"/>
      <c r="X3" s="24"/>
      <c r="Y3" s="24"/>
      <c r="Z3" s="25"/>
      <c r="AA3" s="17" t="s">
        <v>76</v>
      </c>
      <c r="AB3" s="24"/>
      <c r="AC3" s="25"/>
    </row>
    <row r="4" spans="1:29" s="30" customFormat="1" ht="22.5" customHeight="1">
      <c r="A4" s="63"/>
      <c r="B4" s="61"/>
      <c r="C4" s="87"/>
      <c r="D4" s="27"/>
      <c r="E4" s="26" t="s">
        <v>70</v>
      </c>
      <c r="F4" s="18" t="s">
        <v>20</v>
      </c>
      <c r="G4" s="18" t="s">
        <v>21</v>
      </c>
      <c r="H4" s="26" t="s">
        <v>70</v>
      </c>
      <c r="I4" s="18" t="s">
        <v>20</v>
      </c>
      <c r="J4" s="18" t="s">
        <v>21</v>
      </c>
      <c r="K4" s="26" t="s">
        <v>70</v>
      </c>
      <c r="L4" s="18" t="s">
        <v>20</v>
      </c>
      <c r="M4" s="18" t="s">
        <v>21</v>
      </c>
      <c r="N4" s="27"/>
      <c r="O4" s="26" t="s">
        <v>70</v>
      </c>
      <c r="P4" s="18" t="s">
        <v>22</v>
      </c>
      <c r="Q4" s="18" t="s">
        <v>23</v>
      </c>
      <c r="R4" s="18" t="s">
        <v>24</v>
      </c>
      <c r="S4" s="18" t="s">
        <v>25</v>
      </c>
      <c r="T4" s="18" t="s">
        <v>26</v>
      </c>
      <c r="U4" s="26" t="s">
        <v>70</v>
      </c>
      <c r="V4" s="18" t="s">
        <v>22</v>
      </c>
      <c r="W4" s="18" t="s">
        <v>23</v>
      </c>
      <c r="X4" s="18" t="s">
        <v>24</v>
      </c>
      <c r="Y4" s="18" t="s">
        <v>25</v>
      </c>
      <c r="Z4" s="18" t="s">
        <v>26</v>
      </c>
      <c r="AA4" s="26" t="s">
        <v>70</v>
      </c>
      <c r="AB4" s="18" t="s">
        <v>20</v>
      </c>
      <c r="AC4" s="18" t="s">
        <v>21</v>
      </c>
    </row>
    <row r="5" spans="1:29" s="30" customFormat="1" ht="22.5" customHeight="1">
      <c r="A5" s="63"/>
      <c r="B5" s="61"/>
      <c r="C5" s="87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64"/>
      <c r="B6" s="56"/>
      <c r="C6" s="88"/>
      <c r="D6" s="19" t="s">
        <v>27</v>
      </c>
      <c r="E6" s="19" t="s">
        <v>27</v>
      </c>
      <c r="F6" s="19" t="s">
        <v>27</v>
      </c>
      <c r="G6" s="19" t="s">
        <v>27</v>
      </c>
      <c r="H6" s="19" t="s">
        <v>27</v>
      </c>
      <c r="I6" s="19" t="s">
        <v>27</v>
      </c>
      <c r="J6" s="19" t="s">
        <v>27</v>
      </c>
      <c r="K6" s="19" t="s">
        <v>27</v>
      </c>
      <c r="L6" s="19" t="s">
        <v>27</v>
      </c>
      <c r="M6" s="19" t="s">
        <v>27</v>
      </c>
      <c r="N6" s="19" t="s">
        <v>27</v>
      </c>
      <c r="O6" s="19" t="s">
        <v>27</v>
      </c>
      <c r="P6" s="19" t="s">
        <v>27</v>
      </c>
      <c r="Q6" s="19" t="s">
        <v>27</v>
      </c>
      <c r="R6" s="19" t="s">
        <v>27</v>
      </c>
      <c r="S6" s="19" t="s">
        <v>27</v>
      </c>
      <c r="T6" s="19" t="s">
        <v>27</v>
      </c>
      <c r="U6" s="19" t="s">
        <v>27</v>
      </c>
      <c r="V6" s="19" t="s">
        <v>27</v>
      </c>
      <c r="W6" s="19" t="s">
        <v>27</v>
      </c>
      <c r="X6" s="19" t="s">
        <v>27</v>
      </c>
      <c r="Y6" s="19" t="s">
        <v>27</v>
      </c>
      <c r="Z6" s="19" t="s">
        <v>27</v>
      </c>
      <c r="AA6" s="19" t="s">
        <v>27</v>
      </c>
      <c r="AB6" s="19" t="s">
        <v>27</v>
      </c>
      <c r="AC6" s="19" t="s">
        <v>27</v>
      </c>
    </row>
    <row r="7" spans="1:29" ht="13.5">
      <c r="A7" s="54" t="s">
        <v>38</v>
      </c>
      <c r="B7" s="54" t="s">
        <v>39</v>
      </c>
      <c r="C7" s="55" t="s">
        <v>40</v>
      </c>
      <c r="D7" s="31">
        <f aca="true" t="shared" si="0" ref="D7:D26">E7+H7+K7</f>
        <v>40368</v>
      </c>
      <c r="E7" s="31">
        <f aca="true" t="shared" si="1" ref="E7:E26">F7+G7</f>
        <v>0</v>
      </c>
      <c r="F7" s="31">
        <v>0</v>
      </c>
      <c r="G7" s="31">
        <v>0</v>
      </c>
      <c r="H7" s="31">
        <f aca="true" t="shared" si="2" ref="H7:H26">I7+J7</f>
        <v>8635</v>
      </c>
      <c r="I7" s="31">
        <v>8635</v>
      </c>
      <c r="J7" s="31">
        <v>0</v>
      </c>
      <c r="K7" s="31">
        <f aca="true" t="shared" si="3" ref="K7:K26">L7+M7</f>
        <v>31733</v>
      </c>
      <c r="L7" s="31">
        <v>4488</v>
      </c>
      <c r="M7" s="31">
        <v>27245</v>
      </c>
      <c r="N7" s="31">
        <f aca="true" t="shared" si="4" ref="N7:N26">O7+U7+AA7</f>
        <v>41172</v>
      </c>
      <c r="O7" s="31">
        <f aca="true" t="shared" si="5" ref="O7:O26">SUM(P7:T7)</f>
        <v>13123</v>
      </c>
      <c r="P7" s="31">
        <v>4837</v>
      </c>
      <c r="Q7" s="31">
        <v>8286</v>
      </c>
      <c r="R7" s="31">
        <v>0</v>
      </c>
      <c r="S7" s="31">
        <v>0</v>
      </c>
      <c r="T7" s="31">
        <v>0</v>
      </c>
      <c r="U7" s="31">
        <f aca="true" t="shared" si="6" ref="U7:U26">SUM(V7:Z7)</f>
        <v>27245</v>
      </c>
      <c r="V7" s="31">
        <v>27245</v>
      </c>
      <c r="W7" s="31">
        <v>0</v>
      </c>
      <c r="X7" s="31">
        <v>0</v>
      </c>
      <c r="Y7" s="31">
        <v>0</v>
      </c>
      <c r="Z7" s="31">
        <v>0</v>
      </c>
      <c r="AA7" s="31">
        <f aca="true" t="shared" si="7" ref="AA7:AA26">AB7+AC7</f>
        <v>804</v>
      </c>
      <c r="AB7" s="31">
        <v>804</v>
      </c>
      <c r="AC7" s="31">
        <v>0</v>
      </c>
    </row>
    <row r="8" spans="1:29" ht="13.5">
      <c r="A8" s="54" t="s">
        <v>38</v>
      </c>
      <c r="B8" s="54" t="s">
        <v>41</v>
      </c>
      <c r="C8" s="55" t="s">
        <v>42</v>
      </c>
      <c r="D8" s="31">
        <f t="shared" si="0"/>
        <v>43747</v>
      </c>
      <c r="E8" s="31">
        <f t="shared" si="1"/>
        <v>35</v>
      </c>
      <c r="F8" s="31">
        <v>35</v>
      </c>
      <c r="G8" s="31">
        <v>0</v>
      </c>
      <c r="H8" s="31">
        <f t="shared" si="2"/>
        <v>0</v>
      </c>
      <c r="I8" s="31">
        <v>0</v>
      </c>
      <c r="J8" s="31">
        <v>0</v>
      </c>
      <c r="K8" s="31">
        <f t="shared" si="3"/>
        <v>43712</v>
      </c>
      <c r="L8" s="31">
        <v>22607</v>
      </c>
      <c r="M8" s="31">
        <v>21105</v>
      </c>
      <c r="N8" s="31">
        <f t="shared" si="4"/>
        <v>43747</v>
      </c>
      <c r="O8" s="31">
        <f t="shared" si="5"/>
        <v>22642</v>
      </c>
      <c r="P8" s="31">
        <v>22642</v>
      </c>
      <c r="Q8" s="31">
        <v>0</v>
      </c>
      <c r="R8" s="31">
        <v>0</v>
      </c>
      <c r="S8" s="31">
        <v>0</v>
      </c>
      <c r="T8" s="31">
        <v>0</v>
      </c>
      <c r="U8" s="31">
        <f t="shared" si="6"/>
        <v>21105</v>
      </c>
      <c r="V8" s="31">
        <v>21105</v>
      </c>
      <c r="W8" s="31">
        <v>0</v>
      </c>
      <c r="X8" s="31">
        <v>0</v>
      </c>
      <c r="Y8" s="31">
        <v>0</v>
      </c>
      <c r="Z8" s="31">
        <v>0</v>
      </c>
      <c r="AA8" s="31">
        <f t="shared" si="7"/>
        <v>0</v>
      </c>
      <c r="AB8" s="31">
        <v>0</v>
      </c>
      <c r="AC8" s="31">
        <v>0</v>
      </c>
    </row>
    <row r="9" spans="1:29" ht="13.5">
      <c r="A9" s="54" t="s">
        <v>38</v>
      </c>
      <c r="B9" s="54" t="s">
        <v>43</v>
      </c>
      <c r="C9" s="55" t="s">
        <v>44</v>
      </c>
      <c r="D9" s="31">
        <f t="shared" si="0"/>
        <v>10260</v>
      </c>
      <c r="E9" s="31">
        <f t="shared" si="1"/>
        <v>0</v>
      </c>
      <c r="F9" s="31">
        <v>0</v>
      </c>
      <c r="G9" s="31">
        <v>0</v>
      </c>
      <c r="H9" s="31">
        <f t="shared" si="2"/>
        <v>5487</v>
      </c>
      <c r="I9" s="31">
        <v>5487</v>
      </c>
      <c r="J9" s="31">
        <v>0</v>
      </c>
      <c r="K9" s="31">
        <f t="shared" si="3"/>
        <v>4773</v>
      </c>
      <c r="L9" s="31">
        <v>0</v>
      </c>
      <c r="M9" s="31">
        <v>4773</v>
      </c>
      <c r="N9" s="31">
        <f t="shared" si="4"/>
        <v>10613</v>
      </c>
      <c r="O9" s="31">
        <f t="shared" si="5"/>
        <v>5487</v>
      </c>
      <c r="P9" s="31">
        <v>5487</v>
      </c>
      <c r="Q9" s="31">
        <v>0</v>
      </c>
      <c r="R9" s="31">
        <v>0</v>
      </c>
      <c r="S9" s="31">
        <v>0</v>
      </c>
      <c r="T9" s="31">
        <v>0</v>
      </c>
      <c r="U9" s="31">
        <f t="shared" si="6"/>
        <v>4773</v>
      </c>
      <c r="V9" s="31">
        <v>4773</v>
      </c>
      <c r="W9" s="31">
        <v>0</v>
      </c>
      <c r="X9" s="31">
        <v>0</v>
      </c>
      <c r="Y9" s="31">
        <v>0</v>
      </c>
      <c r="Z9" s="31">
        <v>0</v>
      </c>
      <c r="AA9" s="31">
        <f t="shared" si="7"/>
        <v>353</v>
      </c>
      <c r="AB9" s="31">
        <v>353</v>
      </c>
      <c r="AC9" s="31">
        <v>0</v>
      </c>
    </row>
    <row r="10" spans="1:29" ht="13.5">
      <c r="A10" s="54" t="s">
        <v>38</v>
      </c>
      <c r="B10" s="54" t="s">
        <v>45</v>
      </c>
      <c r="C10" s="55" t="s">
        <v>46</v>
      </c>
      <c r="D10" s="31">
        <f t="shared" si="0"/>
        <v>11835</v>
      </c>
      <c r="E10" s="31">
        <f t="shared" si="1"/>
        <v>0</v>
      </c>
      <c r="F10" s="31">
        <v>0</v>
      </c>
      <c r="G10" s="31">
        <v>0</v>
      </c>
      <c r="H10" s="31">
        <f t="shared" si="2"/>
        <v>302</v>
      </c>
      <c r="I10" s="31">
        <v>302</v>
      </c>
      <c r="J10" s="31">
        <v>0</v>
      </c>
      <c r="K10" s="31">
        <f t="shared" si="3"/>
        <v>11533</v>
      </c>
      <c r="L10" s="31">
        <v>5397</v>
      </c>
      <c r="M10" s="31">
        <v>6136</v>
      </c>
      <c r="N10" s="31">
        <f t="shared" si="4"/>
        <v>11835</v>
      </c>
      <c r="O10" s="31">
        <f t="shared" si="5"/>
        <v>5699</v>
      </c>
      <c r="P10" s="31">
        <v>5699</v>
      </c>
      <c r="Q10" s="31">
        <v>0</v>
      </c>
      <c r="R10" s="31">
        <v>0</v>
      </c>
      <c r="S10" s="31">
        <v>0</v>
      </c>
      <c r="T10" s="31">
        <v>0</v>
      </c>
      <c r="U10" s="31">
        <f t="shared" si="6"/>
        <v>6136</v>
      </c>
      <c r="V10" s="31">
        <v>6136</v>
      </c>
      <c r="W10" s="31">
        <v>0</v>
      </c>
      <c r="X10" s="31">
        <v>0</v>
      </c>
      <c r="Y10" s="31">
        <v>0</v>
      </c>
      <c r="Z10" s="31">
        <v>0</v>
      </c>
      <c r="AA10" s="31">
        <f t="shared" si="7"/>
        <v>0</v>
      </c>
      <c r="AB10" s="31">
        <v>0</v>
      </c>
      <c r="AC10" s="31">
        <v>0</v>
      </c>
    </row>
    <row r="11" spans="1:29" ht="13.5">
      <c r="A11" s="54" t="s">
        <v>38</v>
      </c>
      <c r="B11" s="54" t="s">
        <v>47</v>
      </c>
      <c r="C11" s="55" t="s">
        <v>48</v>
      </c>
      <c r="D11" s="31">
        <f t="shared" si="0"/>
        <v>6528</v>
      </c>
      <c r="E11" s="31">
        <f t="shared" si="1"/>
        <v>0</v>
      </c>
      <c r="F11" s="31">
        <v>0</v>
      </c>
      <c r="G11" s="31">
        <v>0</v>
      </c>
      <c r="H11" s="31">
        <f t="shared" si="2"/>
        <v>0</v>
      </c>
      <c r="I11" s="31">
        <v>0</v>
      </c>
      <c r="J11" s="31">
        <v>0</v>
      </c>
      <c r="K11" s="31">
        <f t="shared" si="3"/>
        <v>6528</v>
      </c>
      <c r="L11" s="31">
        <v>2571</v>
      </c>
      <c r="M11" s="31">
        <v>3957</v>
      </c>
      <c r="N11" s="31">
        <f t="shared" si="4"/>
        <v>6738</v>
      </c>
      <c r="O11" s="31">
        <f t="shared" si="5"/>
        <v>2571</v>
      </c>
      <c r="P11" s="31">
        <v>948</v>
      </c>
      <c r="Q11" s="31">
        <v>1623</v>
      </c>
      <c r="R11" s="31">
        <v>0</v>
      </c>
      <c r="S11" s="31">
        <v>0</v>
      </c>
      <c r="T11" s="31">
        <v>0</v>
      </c>
      <c r="U11" s="31">
        <f t="shared" si="6"/>
        <v>3957</v>
      </c>
      <c r="V11" s="31">
        <v>3957</v>
      </c>
      <c r="W11" s="31">
        <v>0</v>
      </c>
      <c r="X11" s="31">
        <v>0</v>
      </c>
      <c r="Y11" s="31">
        <v>0</v>
      </c>
      <c r="Z11" s="31">
        <v>0</v>
      </c>
      <c r="AA11" s="31">
        <f t="shared" si="7"/>
        <v>210</v>
      </c>
      <c r="AB11" s="31">
        <v>210</v>
      </c>
      <c r="AC11" s="31">
        <v>0</v>
      </c>
    </row>
    <row r="12" spans="1:29" ht="13.5">
      <c r="A12" s="54" t="s">
        <v>38</v>
      </c>
      <c r="B12" s="54" t="s">
        <v>49</v>
      </c>
      <c r="C12" s="55" t="s">
        <v>50</v>
      </c>
      <c r="D12" s="31">
        <f t="shared" si="0"/>
        <v>1047</v>
      </c>
      <c r="E12" s="31">
        <f t="shared" si="1"/>
        <v>0</v>
      </c>
      <c r="F12" s="31">
        <v>0</v>
      </c>
      <c r="G12" s="31">
        <v>0</v>
      </c>
      <c r="H12" s="31">
        <f t="shared" si="2"/>
        <v>0</v>
      </c>
      <c r="I12" s="31">
        <v>0</v>
      </c>
      <c r="J12" s="31">
        <v>0</v>
      </c>
      <c r="K12" s="31">
        <f t="shared" si="3"/>
        <v>1047</v>
      </c>
      <c r="L12" s="31">
        <v>611</v>
      </c>
      <c r="M12" s="31">
        <v>436</v>
      </c>
      <c r="N12" s="31">
        <f t="shared" si="4"/>
        <v>1047</v>
      </c>
      <c r="O12" s="31">
        <f t="shared" si="5"/>
        <v>611</v>
      </c>
      <c r="P12" s="31">
        <v>225</v>
      </c>
      <c r="Q12" s="31">
        <v>386</v>
      </c>
      <c r="R12" s="31">
        <v>0</v>
      </c>
      <c r="S12" s="31">
        <v>0</v>
      </c>
      <c r="T12" s="31">
        <v>0</v>
      </c>
      <c r="U12" s="31">
        <f t="shared" si="6"/>
        <v>436</v>
      </c>
      <c r="V12" s="31">
        <v>436</v>
      </c>
      <c r="W12" s="31">
        <v>0</v>
      </c>
      <c r="X12" s="31">
        <v>0</v>
      </c>
      <c r="Y12" s="31">
        <v>0</v>
      </c>
      <c r="Z12" s="31">
        <v>0</v>
      </c>
      <c r="AA12" s="31">
        <f t="shared" si="7"/>
        <v>0</v>
      </c>
      <c r="AB12" s="31">
        <v>0</v>
      </c>
      <c r="AC12" s="31">
        <v>0</v>
      </c>
    </row>
    <row r="13" spans="1:29" ht="13.5">
      <c r="A13" s="54" t="s">
        <v>38</v>
      </c>
      <c r="B13" s="54" t="s">
        <v>51</v>
      </c>
      <c r="C13" s="55" t="s">
        <v>52</v>
      </c>
      <c r="D13" s="31">
        <f t="shared" si="0"/>
        <v>3830</v>
      </c>
      <c r="E13" s="31">
        <f t="shared" si="1"/>
        <v>0</v>
      </c>
      <c r="F13" s="31">
        <v>0</v>
      </c>
      <c r="G13" s="31">
        <v>0</v>
      </c>
      <c r="H13" s="31">
        <f t="shared" si="2"/>
        <v>0</v>
      </c>
      <c r="I13" s="31">
        <v>0</v>
      </c>
      <c r="J13" s="31">
        <v>0</v>
      </c>
      <c r="K13" s="31">
        <f t="shared" si="3"/>
        <v>3830</v>
      </c>
      <c r="L13" s="31">
        <v>1986</v>
      </c>
      <c r="M13" s="31">
        <v>1844</v>
      </c>
      <c r="N13" s="31">
        <f t="shared" si="4"/>
        <v>3830</v>
      </c>
      <c r="O13" s="31">
        <f t="shared" si="5"/>
        <v>1986</v>
      </c>
      <c r="P13" s="31">
        <v>732</v>
      </c>
      <c r="Q13" s="31">
        <v>1254</v>
      </c>
      <c r="R13" s="31">
        <v>0</v>
      </c>
      <c r="S13" s="31">
        <v>0</v>
      </c>
      <c r="T13" s="31">
        <v>0</v>
      </c>
      <c r="U13" s="31">
        <f t="shared" si="6"/>
        <v>1844</v>
      </c>
      <c r="V13" s="31">
        <v>1844</v>
      </c>
      <c r="W13" s="31">
        <v>0</v>
      </c>
      <c r="X13" s="31">
        <v>0</v>
      </c>
      <c r="Y13" s="31">
        <v>0</v>
      </c>
      <c r="Z13" s="31">
        <v>0</v>
      </c>
      <c r="AA13" s="31">
        <f t="shared" si="7"/>
        <v>0</v>
      </c>
      <c r="AB13" s="31">
        <v>0</v>
      </c>
      <c r="AC13" s="31">
        <v>0</v>
      </c>
    </row>
    <row r="14" spans="1:29" ht="13.5">
      <c r="A14" s="54" t="s">
        <v>38</v>
      </c>
      <c r="B14" s="54" t="s">
        <v>28</v>
      </c>
      <c r="C14" s="55" t="s">
        <v>29</v>
      </c>
      <c r="D14" s="31">
        <f t="shared" si="0"/>
        <v>5964</v>
      </c>
      <c r="E14" s="31">
        <f t="shared" si="1"/>
        <v>0</v>
      </c>
      <c r="F14" s="31">
        <v>0</v>
      </c>
      <c r="G14" s="31">
        <v>0</v>
      </c>
      <c r="H14" s="31">
        <f t="shared" si="2"/>
        <v>0</v>
      </c>
      <c r="I14" s="31">
        <v>0</v>
      </c>
      <c r="J14" s="31">
        <v>0</v>
      </c>
      <c r="K14" s="31">
        <f t="shared" si="3"/>
        <v>5964</v>
      </c>
      <c r="L14" s="31">
        <v>1120</v>
      </c>
      <c r="M14" s="31">
        <v>4844</v>
      </c>
      <c r="N14" s="31">
        <f t="shared" si="4"/>
        <v>5964</v>
      </c>
      <c r="O14" s="31">
        <f t="shared" si="5"/>
        <v>1120</v>
      </c>
      <c r="P14" s="31">
        <v>413</v>
      </c>
      <c r="Q14" s="31">
        <v>707</v>
      </c>
      <c r="R14" s="31">
        <v>0</v>
      </c>
      <c r="S14" s="31">
        <v>0</v>
      </c>
      <c r="T14" s="31">
        <v>0</v>
      </c>
      <c r="U14" s="31">
        <f t="shared" si="6"/>
        <v>4844</v>
      </c>
      <c r="V14" s="31">
        <v>4844</v>
      </c>
      <c r="W14" s="31">
        <v>0</v>
      </c>
      <c r="X14" s="31">
        <v>0</v>
      </c>
      <c r="Y14" s="31">
        <v>0</v>
      </c>
      <c r="Z14" s="31">
        <v>0</v>
      </c>
      <c r="AA14" s="31">
        <f t="shared" si="7"/>
        <v>0</v>
      </c>
      <c r="AB14" s="31">
        <v>0</v>
      </c>
      <c r="AC14" s="31">
        <v>0</v>
      </c>
    </row>
    <row r="15" spans="1:29" ht="13.5">
      <c r="A15" s="54" t="s">
        <v>38</v>
      </c>
      <c r="B15" s="54" t="s">
        <v>53</v>
      </c>
      <c r="C15" s="55" t="s">
        <v>54</v>
      </c>
      <c r="D15" s="31">
        <f t="shared" si="0"/>
        <v>1649</v>
      </c>
      <c r="E15" s="31">
        <f t="shared" si="1"/>
        <v>0</v>
      </c>
      <c r="F15" s="31">
        <v>0</v>
      </c>
      <c r="G15" s="31">
        <v>0</v>
      </c>
      <c r="H15" s="31">
        <f t="shared" si="2"/>
        <v>0</v>
      </c>
      <c r="I15" s="31">
        <v>0</v>
      </c>
      <c r="J15" s="31">
        <v>0</v>
      </c>
      <c r="K15" s="31">
        <f t="shared" si="3"/>
        <v>1649</v>
      </c>
      <c r="L15" s="31">
        <v>536</v>
      </c>
      <c r="M15" s="31">
        <v>1113</v>
      </c>
      <c r="N15" s="31">
        <f t="shared" si="4"/>
        <v>1649</v>
      </c>
      <c r="O15" s="31">
        <f t="shared" si="5"/>
        <v>536</v>
      </c>
      <c r="P15" s="31">
        <v>536</v>
      </c>
      <c r="Q15" s="31">
        <v>0</v>
      </c>
      <c r="R15" s="31">
        <v>0</v>
      </c>
      <c r="S15" s="31">
        <v>0</v>
      </c>
      <c r="T15" s="31">
        <v>0</v>
      </c>
      <c r="U15" s="31">
        <f t="shared" si="6"/>
        <v>1113</v>
      </c>
      <c r="V15" s="31">
        <v>1113</v>
      </c>
      <c r="W15" s="31">
        <v>0</v>
      </c>
      <c r="X15" s="31">
        <v>0</v>
      </c>
      <c r="Y15" s="31">
        <v>0</v>
      </c>
      <c r="Z15" s="31">
        <v>0</v>
      </c>
      <c r="AA15" s="31">
        <f t="shared" si="7"/>
        <v>0</v>
      </c>
      <c r="AB15" s="31">
        <v>0</v>
      </c>
      <c r="AC15" s="31">
        <v>0</v>
      </c>
    </row>
    <row r="16" spans="1:29" ht="13.5">
      <c r="A16" s="54" t="s">
        <v>38</v>
      </c>
      <c r="B16" s="54" t="s">
        <v>55</v>
      </c>
      <c r="C16" s="55" t="s">
        <v>56</v>
      </c>
      <c r="D16" s="31">
        <f t="shared" si="0"/>
        <v>1886</v>
      </c>
      <c r="E16" s="31">
        <f t="shared" si="1"/>
        <v>0</v>
      </c>
      <c r="F16" s="31">
        <v>0</v>
      </c>
      <c r="G16" s="31">
        <v>0</v>
      </c>
      <c r="H16" s="31">
        <f t="shared" si="2"/>
        <v>0</v>
      </c>
      <c r="I16" s="31">
        <v>0</v>
      </c>
      <c r="J16" s="31">
        <v>0</v>
      </c>
      <c r="K16" s="31">
        <f t="shared" si="3"/>
        <v>1886</v>
      </c>
      <c r="L16" s="31">
        <v>1032</v>
      </c>
      <c r="M16" s="31">
        <v>854</v>
      </c>
      <c r="N16" s="31">
        <f t="shared" si="4"/>
        <v>1886</v>
      </c>
      <c r="O16" s="31">
        <f t="shared" si="5"/>
        <v>1032</v>
      </c>
      <c r="P16" s="31">
        <v>1032</v>
      </c>
      <c r="Q16" s="31">
        <v>0</v>
      </c>
      <c r="R16" s="31">
        <v>0</v>
      </c>
      <c r="S16" s="31">
        <v>0</v>
      </c>
      <c r="T16" s="31">
        <v>0</v>
      </c>
      <c r="U16" s="31">
        <f t="shared" si="6"/>
        <v>854</v>
      </c>
      <c r="V16" s="31">
        <v>854</v>
      </c>
      <c r="W16" s="31">
        <v>0</v>
      </c>
      <c r="X16" s="31">
        <v>0</v>
      </c>
      <c r="Y16" s="31">
        <v>0</v>
      </c>
      <c r="Z16" s="31">
        <v>0</v>
      </c>
      <c r="AA16" s="31">
        <f t="shared" si="7"/>
        <v>0</v>
      </c>
      <c r="AB16" s="31">
        <v>0</v>
      </c>
      <c r="AC16" s="31">
        <v>0</v>
      </c>
    </row>
    <row r="17" spans="1:29" ht="13.5">
      <c r="A17" s="54" t="s">
        <v>38</v>
      </c>
      <c r="B17" s="54" t="s">
        <v>57</v>
      </c>
      <c r="C17" s="55" t="s">
        <v>124</v>
      </c>
      <c r="D17" s="31">
        <f t="shared" si="0"/>
        <v>1906</v>
      </c>
      <c r="E17" s="31">
        <f t="shared" si="1"/>
        <v>0</v>
      </c>
      <c r="F17" s="31">
        <v>0</v>
      </c>
      <c r="G17" s="31">
        <v>0</v>
      </c>
      <c r="H17" s="31">
        <f t="shared" si="2"/>
        <v>0</v>
      </c>
      <c r="I17" s="31">
        <v>0</v>
      </c>
      <c r="J17" s="31">
        <v>0</v>
      </c>
      <c r="K17" s="31">
        <f t="shared" si="3"/>
        <v>1906</v>
      </c>
      <c r="L17" s="31">
        <v>1295</v>
      </c>
      <c r="M17" s="31">
        <v>611</v>
      </c>
      <c r="N17" s="31">
        <f t="shared" si="4"/>
        <v>1926</v>
      </c>
      <c r="O17" s="31">
        <f t="shared" si="5"/>
        <v>1295</v>
      </c>
      <c r="P17" s="31">
        <v>1295</v>
      </c>
      <c r="Q17" s="31">
        <v>0</v>
      </c>
      <c r="R17" s="31">
        <v>0</v>
      </c>
      <c r="S17" s="31">
        <v>0</v>
      </c>
      <c r="T17" s="31">
        <v>0</v>
      </c>
      <c r="U17" s="31">
        <f t="shared" si="6"/>
        <v>611</v>
      </c>
      <c r="V17" s="31">
        <v>611</v>
      </c>
      <c r="W17" s="31">
        <v>0</v>
      </c>
      <c r="X17" s="31">
        <v>0</v>
      </c>
      <c r="Y17" s="31">
        <v>0</v>
      </c>
      <c r="Z17" s="31">
        <v>0</v>
      </c>
      <c r="AA17" s="31">
        <f t="shared" si="7"/>
        <v>20</v>
      </c>
      <c r="AB17" s="31">
        <v>20</v>
      </c>
      <c r="AC17" s="31">
        <v>0</v>
      </c>
    </row>
    <row r="18" spans="1:29" ht="13.5">
      <c r="A18" s="54" t="s">
        <v>38</v>
      </c>
      <c r="B18" s="54" t="s">
        <v>30</v>
      </c>
      <c r="C18" s="55" t="s">
        <v>31</v>
      </c>
      <c r="D18" s="31">
        <f t="shared" si="0"/>
        <v>2065</v>
      </c>
      <c r="E18" s="31">
        <f t="shared" si="1"/>
        <v>0</v>
      </c>
      <c r="F18" s="31">
        <v>0</v>
      </c>
      <c r="G18" s="31">
        <v>0</v>
      </c>
      <c r="H18" s="31">
        <f t="shared" si="2"/>
        <v>0</v>
      </c>
      <c r="I18" s="31">
        <v>0</v>
      </c>
      <c r="J18" s="31">
        <v>0</v>
      </c>
      <c r="K18" s="31">
        <f t="shared" si="3"/>
        <v>2065</v>
      </c>
      <c r="L18" s="31">
        <v>730</v>
      </c>
      <c r="M18" s="31">
        <v>1335</v>
      </c>
      <c r="N18" s="31">
        <f t="shared" si="4"/>
        <v>2066</v>
      </c>
      <c r="O18" s="31">
        <f t="shared" si="5"/>
        <v>730</v>
      </c>
      <c r="P18" s="31">
        <v>730</v>
      </c>
      <c r="Q18" s="31">
        <v>0</v>
      </c>
      <c r="R18" s="31">
        <v>0</v>
      </c>
      <c r="S18" s="31">
        <v>0</v>
      </c>
      <c r="T18" s="31">
        <v>0</v>
      </c>
      <c r="U18" s="31">
        <f t="shared" si="6"/>
        <v>1335</v>
      </c>
      <c r="V18" s="31">
        <v>1335</v>
      </c>
      <c r="W18" s="31">
        <v>0</v>
      </c>
      <c r="X18" s="31">
        <v>0</v>
      </c>
      <c r="Y18" s="31">
        <v>0</v>
      </c>
      <c r="Z18" s="31">
        <v>0</v>
      </c>
      <c r="AA18" s="31">
        <f t="shared" si="7"/>
        <v>1</v>
      </c>
      <c r="AB18" s="31">
        <v>1</v>
      </c>
      <c r="AC18" s="31">
        <v>0</v>
      </c>
    </row>
    <row r="19" spans="1:29" ht="13.5">
      <c r="A19" s="54" t="s">
        <v>38</v>
      </c>
      <c r="B19" s="54" t="s">
        <v>32</v>
      </c>
      <c r="C19" s="55" t="s">
        <v>33</v>
      </c>
      <c r="D19" s="31">
        <f t="shared" si="0"/>
        <v>10971</v>
      </c>
      <c r="E19" s="31">
        <f t="shared" si="1"/>
        <v>0</v>
      </c>
      <c r="F19" s="31">
        <v>0</v>
      </c>
      <c r="G19" s="31">
        <v>0</v>
      </c>
      <c r="H19" s="31">
        <f t="shared" si="2"/>
        <v>0</v>
      </c>
      <c r="I19" s="31">
        <v>0</v>
      </c>
      <c r="J19" s="31">
        <v>0</v>
      </c>
      <c r="K19" s="31">
        <f t="shared" si="3"/>
        <v>10971</v>
      </c>
      <c r="L19" s="31">
        <v>7815</v>
      </c>
      <c r="M19" s="31">
        <v>3156</v>
      </c>
      <c r="N19" s="31">
        <f t="shared" si="4"/>
        <v>10971</v>
      </c>
      <c r="O19" s="31">
        <f t="shared" si="5"/>
        <v>7815</v>
      </c>
      <c r="P19" s="31">
        <v>7815</v>
      </c>
      <c r="Q19" s="31">
        <v>0</v>
      </c>
      <c r="R19" s="31">
        <v>0</v>
      </c>
      <c r="S19" s="31">
        <v>0</v>
      </c>
      <c r="T19" s="31">
        <v>0</v>
      </c>
      <c r="U19" s="31">
        <f t="shared" si="6"/>
        <v>3156</v>
      </c>
      <c r="V19" s="31">
        <v>3156</v>
      </c>
      <c r="W19" s="31">
        <v>0</v>
      </c>
      <c r="X19" s="31">
        <v>0</v>
      </c>
      <c r="Y19" s="31">
        <v>0</v>
      </c>
      <c r="Z19" s="31">
        <v>0</v>
      </c>
      <c r="AA19" s="31">
        <f t="shared" si="7"/>
        <v>0</v>
      </c>
      <c r="AB19" s="31">
        <v>0</v>
      </c>
      <c r="AC19" s="31">
        <v>0</v>
      </c>
    </row>
    <row r="20" spans="1:29" ht="13.5">
      <c r="A20" s="54" t="s">
        <v>38</v>
      </c>
      <c r="B20" s="54" t="s">
        <v>58</v>
      </c>
      <c r="C20" s="55" t="s">
        <v>59</v>
      </c>
      <c r="D20" s="31">
        <f t="shared" si="0"/>
        <v>1002</v>
      </c>
      <c r="E20" s="31">
        <f t="shared" si="1"/>
        <v>0</v>
      </c>
      <c r="F20" s="31">
        <v>0</v>
      </c>
      <c r="G20" s="31">
        <v>0</v>
      </c>
      <c r="H20" s="31">
        <f t="shared" si="2"/>
        <v>0</v>
      </c>
      <c r="I20" s="31">
        <v>0</v>
      </c>
      <c r="J20" s="31">
        <v>0</v>
      </c>
      <c r="K20" s="31">
        <f t="shared" si="3"/>
        <v>1002</v>
      </c>
      <c r="L20" s="31">
        <v>185</v>
      </c>
      <c r="M20" s="31">
        <v>817</v>
      </c>
      <c r="N20" s="31">
        <f t="shared" si="4"/>
        <v>1003</v>
      </c>
      <c r="O20" s="31">
        <f t="shared" si="5"/>
        <v>185</v>
      </c>
      <c r="P20" s="31">
        <v>185</v>
      </c>
      <c r="Q20" s="31">
        <v>0</v>
      </c>
      <c r="R20" s="31">
        <v>0</v>
      </c>
      <c r="S20" s="31">
        <v>0</v>
      </c>
      <c r="T20" s="31">
        <v>0</v>
      </c>
      <c r="U20" s="31">
        <f t="shared" si="6"/>
        <v>817</v>
      </c>
      <c r="V20" s="31">
        <v>817</v>
      </c>
      <c r="W20" s="31">
        <v>0</v>
      </c>
      <c r="X20" s="31">
        <v>0</v>
      </c>
      <c r="Y20" s="31">
        <v>0</v>
      </c>
      <c r="Z20" s="31">
        <v>0</v>
      </c>
      <c r="AA20" s="31">
        <f t="shared" si="7"/>
        <v>1</v>
      </c>
      <c r="AB20" s="31">
        <v>1</v>
      </c>
      <c r="AC20" s="31">
        <v>0</v>
      </c>
    </row>
    <row r="21" spans="1:29" ht="13.5">
      <c r="A21" s="54" t="s">
        <v>38</v>
      </c>
      <c r="B21" s="54" t="s">
        <v>60</v>
      </c>
      <c r="C21" s="55" t="s">
        <v>0</v>
      </c>
      <c r="D21" s="31">
        <f t="shared" si="0"/>
        <v>6885</v>
      </c>
      <c r="E21" s="31">
        <f t="shared" si="1"/>
        <v>0</v>
      </c>
      <c r="F21" s="31">
        <v>0</v>
      </c>
      <c r="G21" s="31">
        <v>0</v>
      </c>
      <c r="H21" s="31">
        <f t="shared" si="2"/>
        <v>0</v>
      </c>
      <c r="I21" s="31">
        <v>0</v>
      </c>
      <c r="J21" s="31">
        <v>0</v>
      </c>
      <c r="K21" s="31">
        <f t="shared" si="3"/>
        <v>6885</v>
      </c>
      <c r="L21" s="31">
        <v>4311</v>
      </c>
      <c r="M21" s="31">
        <v>2574</v>
      </c>
      <c r="N21" s="31">
        <f t="shared" si="4"/>
        <v>7316</v>
      </c>
      <c r="O21" s="31">
        <f t="shared" si="5"/>
        <v>4311</v>
      </c>
      <c r="P21" s="31">
        <v>4311</v>
      </c>
      <c r="Q21" s="31">
        <v>0</v>
      </c>
      <c r="R21" s="31">
        <v>0</v>
      </c>
      <c r="S21" s="31">
        <v>0</v>
      </c>
      <c r="T21" s="31">
        <v>0</v>
      </c>
      <c r="U21" s="31">
        <f t="shared" si="6"/>
        <v>2574</v>
      </c>
      <c r="V21" s="31">
        <v>2574</v>
      </c>
      <c r="W21" s="31">
        <v>0</v>
      </c>
      <c r="X21" s="31">
        <v>0</v>
      </c>
      <c r="Y21" s="31">
        <v>0</v>
      </c>
      <c r="Z21" s="31">
        <v>0</v>
      </c>
      <c r="AA21" s="31">
        <f t="shared" si="7"/>
        <v>431</v>
      </c>
      <c r="AB21" s="31">
        <v>431</v>
      </c>
      <c r="AC21" s="31">
        <v>0</v>
      </c>
    </row>
    <row r="22" spans="1:29" ht="13.5">
      <c r="A22" s="54" t="s">
        <v>38</v>
      </c>
      <c r="B22" s="54" t="s">
        <v>34</v>
      </c>
      <c r="C22" s="55" t="s">
        <v>123</v>
      </c>
      <c r="D22" s="31">
        <f t="shared" si="0"/>
        <v>3764</v>
      </c>
      <c r="E22" s="31">
        <f t="shared" si="1"/>
        <v>0</v>
      </c>
      <c r="F22" s="31">
        <v>0</v>
      </c>
      <c r="G22" s="31">
        <v>0</v>
      </c>
      <c r="H22" s="31">
        <f t="shared" si="2"/>
        <v>0</v>
      </c>
      <c r="I22" s="31">
        <v>0</v>
      </c>
      <c r="J22" s="31">
        <v>0</v>
      </c>
      <c r="K22" s="31">
        <f t="shared" si="3"/>
        <v>3764</v>
      </c>
      <c r="L22" s="31">
        <v>2036</v>
      </c>
      <c r="M22" s="31">
        <v>1728</v>
      </c>
      <c r="N22" s="31">
        <f t="shared" si="4"/>
        <v>3764</v>
      </c>
      <c r="O22" s="31">
        <f t="shared" si="5"/>
        <v>2036</v>
      </c>
      <c r="P22" s="31">
        <v>2036</v>
      </c>
      <c r="Q22" s="31">
        <v>0</v>
      </c>
      <c r="R22" s="31">
        <v>0</v>
      </c>
      <c r="S22" s="31">
        <v>0</v>
      </c>
      <c r="T22" s="31">
        <v>0</v>
      </c>
      <c r="U22" s="31">
        <f t="shared" si="6"/>
        <v>1728</v>
      </c>
      <c r="V22" s="31">
        <v>1728</v>
      </c>
      <c r="W22" s="31">
        <v>0</v>
      </c>
      <c r="X22" s="31">
        <v>0</v>
      </c>
      <c r="Y22" s="31">
        <v>0</v>
      </c>
      <c r="Z22" s="31">
        <v>0</v>
      </c>
      <c r="AA22" s="31">
        <f t="shared" si="7"/>
        <v>0</v>
      </c>
      <c r="AB22" s="31">
        <v>0</v>
      </c>
      <c r="AC22" s="31">
        <v>0</v>
      </c>
    </row>
    <row r="23" spans="1:29" ht="13.5">
      <c r="A23" s="54" t="s">
        <v>38</v>
      </c>
      <c r="B23" s="54" t="s">
        <v>35</v>
      </c>
      <c r="C23" s="55" t="s">
        <v>36</v>
      </c>
      <c r="D23" s="31">
        <f t="shared" si="0"/>
        <v>4006</v>
      </c>
      <c r="E23" s="31">
        <f t="shared" si="1"/>
        <v>0</v>
      </c>
      <c r="F23" s="31">
        <v>0</v>
      </c>
      <c r="G23" s="31">
        <v>0</v>
      </c>
      <c r="H23" s="31">
        <f t="shared" si="2"/>
        <v>0</v>
      </c>
      <c r="I23" s="31">
        <v>0</v>
      </c>
      <c r="J23" s="31">
        <v>0</v>
      </c>
      <c r="K23" s="31">
        <f t="shared" si="3"/>
        <v>4006</v>
      </c>
      <c r="L23" s="31">
        <v>2366</v>
      </c>
      <c r="M23" s="31">
        <v>1640</v>
      </c>
      <c r="N23" s="31">
        <f t="shared" si="4"/>
        <v>4011</v>
      </c>
      <c r="O23" s="31">
        <f t="shared" si="5"/>
        <v>2366</v>
      </c>
      <c r="P23" s="31">
        <v>2366</v>
      </c>
      <c r="Q23" s="31">
        <v>0</v>
      </c>
      <c r="R23" s="31">
        <v>0</v>
      </c>
      <c r="S23" s="31">
        <v>0</v>
      </c>
      <c r="T23" s="31">
        <v>0</v>
      </c>
      <c r="U23" s="31">
        <f t="shared" si="6"/>
        <v>1640</v>
      </c>
      <c r="V23" s="31">
        <v>1640</v>
      </c>
      <c r="W23" s="31">
        <v>0</v>
      </c>
      <c r="X23" s="31">
        <v>0</v>
      </c>
      <c r="Y23" s="31">
        <v>0</v>
      </c>
      <c r="Z23" s="31">
        <v>0</v>
      </c>
      <c r="AA23" s="31">
        <f t="shared" si="7"/>
        <v>5</v>
      </c>
      <c r="AB23" s="31">
        <v>5</v>
      </c>
      <c r="AC23" s="31">
        <v>0</v>
      </c>
    </row>
    <row r="24" spans="1:29" ht="13.5">
      <c r="A24" s="54" t="s">
        <v>38</v>
      </c>
      <c r="B24" s="54" t="s">
        <v>61</v>
      </c>
      <c r="C24" s="55" t="s">
        <v>62</v>
      </c>
      <c r="D24" s="31">
        <f t="shared" si="0"/>
        <v>2996</v>
      </c>
      <c r="E24" s="31">
        <f t="shared" si="1"/>
        <v>0</v>
      </c>
      <c r="F24" s="31">
        <v>0</v>
      </c>
      <c r="G24" s="31">
        <v>0</v>
      </c>
      <c r="H24" s="31">
        <f t="shared" si="2"/>
        <v>0</v>
      </c>
      <c r="I24" s="31">
        <v>0</v>
      </c>
      <c r="J24" s="31">
        <v>0</v>
      </c>
      <c r="K24" s="31">
        <f t="shared" si="3"/>
        <v>2996</v>
      </c>
      <c r="L24" s="31">
        <v>1104</v>
      </c>
      <c r="M24" s="31">
        <v>1892</v>
      </c>
      <c r="N24" s="31">
        <f t="shared" si="4"/>
        <v>3070</v>
      </c>
      <c r="O24" s="31">
        <f t="shared" si="5"/>
        <v>1104</v>
      </c>
      <c r="P24" s="31">
        <v>1104</v>
      </c>
      <c r="Q24" s="31">
        <v>0</v>
      </c>
      <c r="R24" s="31">
        <v>0</v>
      </c>
      <c r="S24" s="31">
        <v>0</v>
      </c>
      <c r="T24" s="31">
        <v>0</v>
      </c>
      <c r="U24" s="31">
        <f t="shared" si="6"/>
        <v>1892</v>
      </c>
      <c r="V24" s="31">
        <v>1892</v>
      </c>
      <c r="W24" s="31">
        <v>0</v>
      </c>
      <c r="X24" s="31">
        <v>0</v>
      </c>
      <c r="Y24" s="31">
        <v>0</v>
      </c>
      <c r="Z24" s="31">
        <v>0</v>
      </c>
      <c r="AA24" s="31">
        <f t="shared" si="7"/>
        <v>74</v>
      </c>
      <c r="AB24" s="31">
        <v>74</v>
      </c>
      <c r="AC24" s="31">
        <v>0</v>
      </c>
    </row>
    <row r="25" spans="1:29" ht="13.5">
      <c r="A25" s="54" t="s">
        <v>38</v>
      </c>
      <c r="B25" s="54" t="s">
        <v>63</v>
      </c>
      <c r="C25" s="55" t="s">
        <v>37</v>
      </c>
      <c r="D25" s="31">
        <f t="shared" si="0"/>
        <v>2200</v>
      </c>
      <c r="E25" s="31">
        <f t="shared" si="1"/>
        <v>0</v>
      </c>
      <c r="F25" s="31">
        <v>0</v>
      </c>
      <c r="G25" s="31">
        <v>0</v>
      </c>
      <c r="H25" s="31">
        <f t="shared" si="2"/>
        <v>0</v>
      </c>
      <c r="I25" s="31">
        <v>0</v>
      </c>
      <c r="J25" s="31">
        <v>0</v>
      </c>
      <c r="K25" s="31">
        <f t="shared" si="3"/>
        <v>2200</v>
      </c>
      <c r="L25" s="31">
        <v>873</v>
      </c>
      <c r="M25" s="31">
        <v>1327</v>
      </c>
      <c r="N25" s="31">
        <f t="shared" si="4"/>
        <v>2205</v>
      </c>
      <c r="O25" s="31">
        <f t="shared" si="5"/>
        <v>873</v>
      </c>
      <c r="P25" s="31">
        <v>873</v>
      </c>
      <c r="Q25" s="31">
        <v>0</v>
      </c>
      <c r="R25" s="31">
        <v>0</v>
      </c>
      <c r="S25" s="31">
        <v>0</v>
      </c>
      <c r="T25" s="31">
        <v>0</v>
      </c>
      <c r="U25" s="31">
        <f t="shared" si="6"/>
        <v>1327</v>
      </c>
      <c r="V25" s="31">
        <v>1327</v>
      </c>
      <c r="W25" s="31">
        <v>0</v>
      </c>
      <c r="X25" s="31">
        <v>0</v>
      </c>
      <c r="Y25" s="31">
        <v>0</v>
      </c>
      <c r="Z25" s="31">
        <v>0</v>
      </c>
      <c r="AA25" s="31">
        <f t="shared" si="7"/>
        <v>5</v>
      </c>
      <c r="AB25" s="31">
        <v>5</v>
      </c>
      <c r="AC25" s="31">
        <v>0</v>
      </c>
    </row>
    <row r="26" spans="1:29" ht="13.5">
      <c r="A26" s="54" t="s">
        <v>38</v>
      </c>
      <c r="B26" s="54" t="s">
        <v>64</v>
      </c>
      <c r="C26" s="55" t="s">
        <v>65</v>
      </c>
      <c r="D26" s="31">
        <f t="shared" si="0"/>
        <v>2020</v>
      </c>
      <c r="E26" s="31">
        <f t="shared" si="1"/>
        <v>0</v>
      </c>
      <c r="F26" s="31">
        <v>0</v>
      </c>
      <c r="G26" s="31">
        <v>0</v>
      </c>
      <c r="H26" s="31">
        <f t="shared" si="2"/>
        <v>0</v>
      </c>
      <c r="I26" s="31">
        <v>0</v>
      </c>
      <c r="J26" s="31">
        <v>0</v>
      </c>
      <c r="K26" s="31">
        <f t="shared" si="3"/>
        <v>2020</v>
      </c>
      <c r="L26" s="31">
        <v>656</v>
      </c>
      <c r="M26" s="31">
        <v>1364</v>
      </c>
      <c r="N26" s="31">
        <f t="shared" si="4"/>
        <v>2132</v>
      </c>
      <c r="O26" s="31">
        <f t="shared" si="5"/>
        <v>656</v>
      </c>
      <c r="P26" s="31">
        <v>656</v>
      </c>
      <c r="Q26" s="31">
        <v>0</v>
      </c>
      <c r="R26" s="31">
        <v>0</v>
      </c>
      <c r="S26" s="31">
        <v>0</v>
      </c>
      <c r="T26" s="31">
        <v>0</v>
      </c>
      <c r="U26" s="31">
        <f t="shared" si="6"/>
        <v>1364</v>
      </c>
      <c r="V26" s="31">
        <v>1364</v>
      </c>
      <c r="W26" s="31">
        <v>0</v>
      </c>
      <c r="X26" s="31">
        <v>0</v>
      </c>
      <c r="Y26" s="31">
        <v>0</v>
      </c>
      <c r="Z26" s="31">
        <v>0</v>
      </c>
      <c r="AA26" s="31">
        <f t="shared" si="7"/>
        <v>112</v>
      </c>
      <c r="AB26" s="31">
        <v>112</v>
      </c>
      <c r="AC26" s="31">
        <v>0</v>
      </c>
    </row>
    <row r="27" spans="1:29" ht="13.5">
      <c r="A27" s="84" t="s">
        <v>67</v>
      </c>
      <c r="B27" s="85"/>
      <c r="C27" s="85"/>
      <c r="D27" s="31">
        <f aca="true" t="shared" si="8" ref="D27:AC27">SUM(D7:D26)</f>
        <v>164929</v>
      </c>
      <c r="E27" s="31">
        <f t="shared" si="8"/>
        <v>35</v>
      </c>
      <c r="F27" s="31">
        <f t="shared" si="8"/>
        <v>35</v>
      </c>
      <c r="G27" s="31">
        <f t="shared" si="8"/>
        <v>0</v>
      </c>
      <c r="H27" s="31">
        <f t="shared" si="8"/>
        <v>14424</v>
      </c>
      <c r="I27" s="31">
        <f t="shared" si="8"/>
        <v>14424</v>
      </c>
      <c r="J27" s="31">
        <f t="shared" si="8"/>
        <v>0</v>
      </c>
      <c r="K27" s="31">
        <f t="shared" si="8"/>
        <v>150470</v>
      </c>
      <c r="L27" s="31">
        <f t="shared" si="8"/>
        <v>61719</v>
      </c>
      <c r="M27" s="31">
        <f t="shared" si="8"/>
        <v>88751</v>
      </c>
      <c r="N27" s="31">
        <f t="shared" si="8"/>
        <v>166945</v>
      </c>
      <c r="O27" s="31">
        <f t="shared" si="8"/>
        <v>76178</v>
      </c>
      <c r="P27" s="31">
        <f t="shared" si="8"/>
        <v>63922</v>
      </c>
      <c r="Q27" s="31">
        <f t="shared" si="8"/>
        <v>12256</v>
      </c>
      <c r="R27" s="31">
        <f t="shared" si="8"/>
        <v>0</v>
      </c>
      <c r="S27" s="31">
        <f t="shared" si="8"/>
        <v>0</v>
      </c>
      <c r="T27" s="31">
        <f t="shared" si="8"/>
        <v>0</v>
      </c>
      <c r="U27" s="31">
        <f t="shared" si="8"/>
        <v>88751</v>
      </c>
      <c r="V27" s="31">
        <f t="shared" si="8"/>
        <v>88751</v>
      </c>
      <c r="W27" s="31">
        <f t="shared" si="8"/>
        <v>0</v>
      </c>
      <c r="X27" s="31">
        <f t="shared" si="8"/>
        <v>0</v>
      </c>
      <c r="Y27" s="31">
        <f t="shared" si="8"/>
        <v>0</v>
      </c>
      <c r="Z27" s="31">
        <f t="shared" si="8"/>
        <v>0</v>
      </c>
      <c r="AA27" s="31">
        <f t="shared" si="8"/>
        <v>2016</v>
      </c>
      <c r="AB27" s="31">
        <f t="shared" si="8"/>
        <v>2016</v>
      </c>
      <c r="AC27" s="31">
        <f t="shared" si="8"/>
        <v>0</v>
      </c>
    </row>
  </sheetData>
  <mergeCells count="7">
    <mergeCell ref="A27:C2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6" customWidth="1"/>
    <col min="2" max="2" width="4.875" style="36" customWidth="1"/>
    <col min="3" max="3" width="13.375" style="36" customWidth="1"/>
    <col min="4" max="4" width="13.75390625" style="36" customWidth="1"/>
    <col min="5" max="5" width="3.375" style="36" customWidth="1"/>
    <col min="6" max="6" width="3.875" style="36" customWidth="1"/>
    <col min="7" max="9" width="13.00390625" style="36" customWidth="1"/>
    <col min="10" max="10" width="12.875" style="36" customWidth="1"/>
    <col min="11" max="16384" width="8.00390625" style="36" customWidth="1"/>
  </cols>
  <sheetData>
    <row r="1" spans="1:3" s="35" customFormat="1" ht="21" customHeight="1">
      <c r="A1" s="103" t="s">
        <v>66</v>
      </c>
      <c r="B1" s="92"/>
      <c r="C1" s="34" t="s">
        <v>88</v>
      </c>
    </row>
    <row r="2" ht="18" customHeight="1">
      <c r="J2" s="37" t="s">
        <v>89</v>
      </c>
    </row>
    <row r="3" spans="6:11" s="38" customFormat="1" ht="19.5" customHeight="1">
      <c r="F3" s="91" t="s">
        <v>90</v>
      </c>
      <c r="G3" s="91"/>
      <c r="H3" s="39" t="s">
        <v>91</v>
      </c>
      <c r="I3" s="39" t="s">
        <v>92</v>
      </c>
      <c r="J3" s="39" t="s">
        <v>81</v>
      </c>
      <c r="K3" s="39" t="s">
        <v>93</v>
      </c>
    </row>
    <row r="4" spans="2:11" s="38" customFormat="1" ht="19.5" customHeight="1">
      <c r="B4" s="93" t="s">
        <v>94</v>
      </c>
      <c r="C4" s="40" t="s">
        <v>95</v>
      </c>
      <c r="D4" s="41">
        <f>SUMIF('水洗化人口等'!$A$7:$C$27,$A$1,'水洗化人口等'!$G$7:$G$27)</f>
        <v>112662</v>
      </c>
      <c r="F4" s="101" t="s">
        <v>96</v>
      </c>
      <c r="G4" s="40" t="s">
        <v>97</v>
      </c>
      <c r="H4" s="41">
        <f>SUMIF('し尿処理の状況'!$A$7:$C$27,$A$1,'し尿処理の状況'!$P$7:$P$27)</f>
        <v>63922</v>
      </c>
      <c r="I4" s="41">
        <f>SUMIF('し尿処理の状況'!$A$7:$C$27,$A$1,'し尿処理の状況'!$V$7:$V$27)</f>
        <v>88751</v>
      </c>
      <c r="J4" s="41">
        <f aca="true" t="shared" si="0" ref="J4:J11">H4+I4</f>
        <v>152673</v>
      </c>
      <c r="K4" s="42">
        <f aca="true" t="shared" si="1" ref="K4:K9">J4/$J$9</f>
        <v>0.9256892359742677</v>
      </c>
    </row>
    <row r="5" spans="2:11" s="38" customFormat="1" ht="19.5" customHeight="1">
      <c r="B5" s="94"/>
      <c r="C5" s="40" t="s">
        <v>98</v>
      </c>
      <c r="D5" s="41">
        <f>SUMIF('水洗化人口等'!$A$7:$C$27,$A$1,'水洗化人口等'!$H$7:$H$27)</f>
        <v>3407</v>
      </c>
      <c r="F5" s="102"/>
      <c r="G5" s="40" t="s">
        <v>99</v>
      </c>
      <c r="H5" s="41">
        <f>SUMIF('し尿処理の状況'!$A$7:$C$27,$A$1,'し尿処理の状況'!$Q$7:$Q$27)</f>
        <v>12256</v>
      </c>
      <c r="I5" s="41">
        <f>SUMIF('し尿処理の状況'!$A$7:$C$27,$A$1,'し尿処理の状況'!$W$7:$W$27)</f>
        <v>0</v>
      </c>
      <c r="J5" s="41">
        <f t="shared" si="0"/>
        <v>12256</v>
      </c>
      <c r="K5" s="42">
        <f t="shared" si="1"/>
        <v>0.07431076402573228</v>
      </c>
    </row>
    <row r="6" spans="2:11" s="38" customFormat="1" ht="19.5" customHeight="1">
      <c r="B6" s="95"/>
      <c r="C6" s="43" t="s">
        <v>100</v>
      </c>
      <c r="D6" s="44">
        <f>SUM(D4:D5)</f>
        <v>116069</v>
      </c>
      <c r="F6" s="102"/>
      <c r="G6" s="40" t="s">
        <v>101</v>
      </c>
      <c r="H6" s="41">
        <f>SUMIF('し尿処理の状況'!$A$7:$C$27,$A$1,'し尿処理の状況'!$R$7:$R$27)</f>
        <v>0</v>
      </c>
      <c r="I6" s="41">
        <f>SUMIF('し尿処理の状況'!$A$7:$C$27,$A$1,'し尿処理の状況'!$X$7:$X$27)</f>
        <v>0</v>
      </c>
      <c r="J6" s="41">
        <f t="shared" si="0"/>
        <v>0</v>
      </c>
      <c r="K6" s="42">
        <f t="shared" si="1"/>
        <v>0</v>
      </c>
    </row>
    <row r="7" spans="2:11" s="38" customFormat="1" ht="19.5" customHeight="1">
      <c r="B7" s="96" t="s">
        <v>102</v>
      </c>
      <c r="C7" s="45" t="s">
        <v>103</v>
      </c>
      <c r="D7" s="41">
        <f>SUMIF('水洗化人口等'!$A$7:$C$27,$A$1,'水洗化人口等'!$K$7:$K$27)</f>
        <v>277842</v>
      </c>
      <c r="F7" s="102"/>
      <c r="G7" s="40" t="s">
        <v>104</v>
      </c>
      <c r="H7" s="41">
        <f>SUMIF('し尿処理の状況'!$A$7:$C$27,$A$1,'し尿処理の状況'!$S$7:$S$27)</f>
        <v>0</v>
      </c>
      <c r="I7" s="41">
        <f>SUMIF('し尿処理の状況'!$A$7:$C$27,$A$1,'し尿処理の状況'!$Y$7:$Y$27)</f>
        <v>0</v>
      </c>
      <c r="J7" s="41">
        <f t="shared" si="0"/>
        <v>0</v>
      </c>
      <c r="K7" s="42">
        <f t="shared" si="1"/>
        <v>0</v>
      </c>
    </row>
    <row r="8" spans="2:11" s="38" customFormat="1" ht="19.5" customHeight="1">
      <c r="B8" s="97"/>
      <c r="C8" s="40" t="s">
        <v>105</v>
      </c>
      <c r="D8" s="41">
        <f>SUMIF('水洗化人口等'!$A$7:$C$27,$A$1,'水洗化人口等'!$M$7:$M$27)</f>
        <v>3250</v>
      </c>
      <c r="F8" s="102"/>
      <c r="G8" s="40" t="s">
        <v>106</v>
      </c>
      <c r="H8" s="41">
        <f>SUMIF('し尿処理の状況'!$A$7:$C$27,$A$1,'し尿処理の状況'!$T$7:$T$27)</f>
        <v>0</v>
      </c>
      <c r="I8" s="41">
        <f>SUMIF('し尿処理の状況'!$A$7:$C$27,$A$1,'し尿処理の状況'!$Z$7:$Z$27)</f>
        <v>0</v>
      </c>
      <c r="J8" s="41">
        <f t="shared" si="0"/>
        <v>0</v>
      </c>
      <c r="K8" s="42">
        <f t="shared" si="1"/>
        <v>0</v>
      </c>
    </row>
    <row r="9" spans="2:11" s="38" customFormat="1" ht="19.5" customHeight="1">
      <c r="B9" s="97"/>
      <c r="C9" s="40" t="s">
        <v>107</v>
      </c>
      <c r="D9" s="41">
        <f>SUMIF('水洗化人口等'!$A$7:$C$27,$A$1,'水洗化人口等'!$O$7:$O$27)</f>
        <v>220657</v>
      </c>
      <c r="F9" s="102"/>
      <c r="G9" s="40" t="s">
        <v>100</v>
      </c>
      <c r="H9" s="41">
        <f>SUM(H4:H8)</f>
        <v>76178</v>
      </c>
      <c r="I9" s="41">
        <f>SUM(I4:I8)</f>
        <v>88751</v>
      </c>
      <c r="J9" s="41">
        <f t="shared" si="0"/>
        <v>164929</v>
      </c>
      <c r="K9" s="42">
        <f t="shared" si="1"/>
        <v>1</v>
      </c>
    </row>
    <row r="10" spans="2:10" s="38" customFormat="1" ht="19.5" customHeight="1">
      <c r="B10" s="98"/>
      <c r="C10" s="43" t="s">
        <v>100</v>
      </c>
      <c r="D10" s="44">
        <f>SUM(D7:D9)</f>
        <v>501749</v>
      </c>
      <c r="F10" s="91" t="s">
        <v>108</v>
      </c>
      <c r="G10" s="91"/>
      <c r="H10" s="41">
        <f>SUMIF('し尿処理の状況'!$A$7:$C$27,$A$1,'し尿処理の状況'!$AB$7:$AB$27)</f>
        <v>2016</v>
      </c>
      <c r="I10" s="41">
        <f>SUMIF('し尿処理の状況'!$A$7:$C$27,$A$1,'し尿処理の状況'!$AC$7:$AC$27)</f>
        <v>0</v>
      </c>
      <c r="J10" s="41">
        <f t="shared" si="0"/>
        <v>2016</v>
      </c>
    </row>
    <row r="11" spans="2:10" s="38" customFormat="1" ht="19.5" customHeight="1">
      <c r="B11" s="99" t="s">
        <v>109</v>
      </c>
      <c r="C11" s="100"/>
      <c r="D11" s="44">
        <f>D6+D10</f>
        <v>617818</v>
      </c>
      <c r="F11" s="91" t="s">
        <v>81</v>
      </c>
      <c r="G11" s="91"/>
      <c r="H11" s="41">
        <f>H9+H10</f>
        <v>78194</v>
      </c>
      <c r="I11" s="41">
        <f>I9+I10</f>
        <v>88751</v>
      </c>
      <c r="J11" s="41">
        <f t="shared" si="0"/>
        <v>166945</v>
      </c>
    </row>
    <row r="12" spans="6:10" s="38" customFormat="1" ht="19.5" customHeight="1">
      <c r="F12" s="46"/>
      <c r="G12" s="46"/>
      <c r="H12" s="47"/>
      <c r="I12" s="47"/>
      <c r="J12" s="47"/>
    </row>
    <row r="13" spans="2:10" s="38" customFormat="1" ht="19.5" customHeight="1">
      <c r="B13" s="48" t="s">
        <v>110</v>
      </c>
      <c r="J13" s="37" t="s">
        <v>89</v>
      </c>
    </row>
    <row r="14" spans="3:10" s="38" customFormat="1" ht="19.5" customHeight="1">
      <c r="C14" s="41">
        <f>SUMIF('水洗化人口等'!$A$7:$C$27,$A$1,'水洗化人口等'!$P$7:$P$27)</f>
        <v>84866</v>
      </c>
      <c r="D14" s="38" t="s">
        <v>111</v>
      </c>
      <c r="F14" s="91" t="s">
        <v>112</v>
      </c>
      <c r="G14" s="91"/>
      <c r="H14" s="39" t="s">
        <v>91</v>
      </c>
      <c r="I14" s="39" t="s">
        <v>92</v>
      </c>
      <c r="J14" s="39" t="s">
        <v>81</v>
      </c>
    </row>
    <row r="15" spans="6:10" s="38" customFormat="1" ht="15.75" customHeight="1">
      <c r="F15" s="91" t="s">
        <v>113</v>
      </c>
      <c r="G15" s="91"/>
      <c r="H15" s="41">
        <f>SUMIF('し尿処理の状況'!$A$7:$C$27,$A$1,'し尿処理の状況'!$F$7:$F$27)</f>
        <v>35</v>
      </c>
      <c r="I15" s="41">
        <f>SUMIF('し尿処理の状況'!$A$7:$C$27,$A$1,'し尿処理の状況'!$G$7:$G$27)</f>
        <v>0</v>
      </c>
      <c r="J15" s="41">
        <f>H15+I15</f>
        <v>35</v>
      </c>
    </row>
    <row r="16" spans="3:10" s="38" customFormat="1" ht="15.75" customHeight="1">
      <c r="C16" s="38" t="s">
        <v>114</v>
      </c>
      <c r="D16" s="49">
        <f>D10/D11</f>
        <v>0.8121307569543134</v>
      </c>
      <c r="F16" s="91" t="s">
        <v>115</v>
      </c>
      <c r="G16" s="91"/>
      <c r="H16" s="41">
        <f>SUMIF('し尿処理の状況'!$A$7:$C$27,$A$1,'し尿処理の状況'!$I$7:$I$27)</f>
        <v>14424</v>
      </c>
      <c r="I16" s="41">
        <f>SUMIF('し尿処理の状況'!$A$7:$C$27,$A$1,'し尿処理の状況'!$J$7:$J$27)</f>
        <v>0</v>
      </c>
      <c r="J16" s="41">
        <f>H16+I16</f>
        <v>14424</v>
      </c>
    </row>
    <row r="17" spans="3:10" s="38" customFormat="1" ht="15.75" customHeight="1">
      <c r="C17" s="38" t="s">
        <v>116</v>
      </c>
      <c r="D17" s="49">
        <f>D6/D11</f>
        <v>0.18786924304568658</v>
      </c>
      <c r="F17" s="91" t="s">
        <v>117</v>
      </c>
      <c r="G17" s="91"/>
      <c r="H17" s="41">
        <f>SUMIF('し尿処理の状況'!$A$7:$C$27,$A$1,'し尿処理の状況'!$L$7:$L$27)</f>
        <v>61719</v>
      </c>
      <c r="I17" s="41">
        <f>SUMIF('し尿処理の状況'!$A$7:$C$27,$A$1,'し尿処理の状況'!$M$7:$M$27)</f>
        <v>88751</v>
      </c>
      <c r="J17" s="41">
        <f>H17+I17</f>
        <v>150470</v>
      </c>
    </row>
    <row r="18" spans="3:10" s="38" customFormat="1" ht="15.75" customHeight="1">
      <c r="C18" s="50" t="s">
        <v>118</v>
      </c>
      <c r="D18" s="49">
        <f>D7/D11</f>
        <v>0.4497149646012256</v>
      </c>
      <c r="F18" s="91" t="s">
        <v>81</v>
      </c>
      <c r="G18" s="91"/>
      <c r="H18" s="41">
        <f>SUM(H15:H17)</f>
        <v>76178</v>
      </c>
      <c r="I18" s="41">
        <f>SUM(I15:I17)</f>
        <v>88751</v>
      </c>
      <c r="J18" s="41">
        <f>SUM(J15:J17)</f>
        <v>164929</v>
      </c>
    </row>
    <row r="19" spans="3:10" ht="15.75" customHeight="1">
      <c r="C19" s="36" t="s">
        <v>119</v>
      </c>
      <c r="D19" s="49">
        <f>(D8+D9)/D11</f>
        <v>0.3624157923530878</v>
      </c>
      <c r="J19" s="51"/>
    </row>
    <row r="20" spans="3:10" ht="15.75" customHeight="1">
      <c r="C20" s="36" t="s">
        <v>120</v>
      </c>
      <c r="D20" s="49">
        <f>C14/D11</f>
        <v>0.137364078094196</v>
      </c>
      <c r="J20" s="52"/>
    </row>
    <row r="21" spans="3:10" ht="15.75" customHeight="1">
      <c r="C21" s="36" t="s">
        <v>121</v>
      </c>
      <c r="D21" s="49">
        <f>D4/D6</f>
        <v>0.970646770455505</v>
      </c>
      <c r="F21" s="53"/>
      <c r="J21" s="52"/>
    </row>
    <row r="22" spans="3:10" ht="15.75" customHeight="1">
      <c r="C22" s="36" t="s">
        <v>122</v>
      </c>
      <c r="D22" s="49">
        <f>D5/D6</f>
        <v>0.029353229544495086</v>
      </c>
      <c r="F22" s="53"/>
      <c r="J22" s="52"/>
    </row>
    <row r="23" spans="6:10" ht="15" customHeight="1">
      <c r="F23" s="53"/>
      <c r="J23" s="52"/>
    </row>
    <row r="24" ht="15" customHeight="1"/>
    <row r="25" ht="15" customHeight="1"/>
  </sheetData>
  <mergeCells count="13">
    <mergeCell ref="B11:C11"/>
    <mergeCell ref="F10:G10"/>
    <mergeCell ref="F4:F9"/>
    <mergeCell ref="F11:G11"/>
    <mergeCell ref="A1:B1"/>
    <mergeCell ref="F3:G3"/>
    <mergeCell ref="B4:B6"/>
    <mergeCell ref="B7:B10"/>
    <mergeCell ref="F14:G14"/>
    <mergeCell ref="F17:G17"/>
    <mergeCell ref="F18:G18"/>
    <mergeCell ref="F15:G15"/>
    <mergeCell ref="F16:G16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2006-04-24T08:17:48Z</cp:lastPrinted>
  <dcterms:created xsi:type="dcterms:W3CDTF">2002-10-23T07:25:09Z</dcterms:created>
  <dcterms:modified xsi:type="dcterms:W3CDTF">2006-06-30T04:30:17Z</dcterms:modified>
  <cp:category/>
  <cp:version/>
  <cp:contentType/>
  <cp:contentStatus/>
</cp:coreProperties>
</file>