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'し尿処理の状況'!$A$2:$AC$56</definedName>
    <definedName name="_xlnm.Print_Area" localSheetId="0">'水洗化人口等'!$A$2:$U$56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<sst xmlns="http://schemas.openxmlformats.org/spreadsheetml/2006/main" count="493" uniqueCount="184">
  <si>
    <t>美浜町</t>
  </si>
  <si>
    <t>川辺町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</si>
  <si>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</si>
  <si>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</si>
  <si>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</si>
  <si>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</si>
  <si>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</si>
  <si>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</si>
  <si>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</si>
  <si>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</si>
  <si>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</si>
  <si>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</si>
  <si>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</si>
  <si>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</si>
  <si>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</si>
  <si>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</si>
  <si>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</si>
  <si>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</si>
  <si>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</si>
  <si>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</si>
  <si>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</si>
  <si>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</si>
  <si>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</si>
  <si>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</si>
  <si>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</si>
  <si>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</si>
  <si>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</si>
  <si>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</si>
  <si>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</si>
  <si>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30391</t>
  </si>
  <si>
    <t>みなべ町</t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</si>
  <si>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</si>
  <si>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</si>
  <si>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</si>
  <si>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</si>
  <si>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</si>
  <si>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</si>
  <si>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</si>
  <si>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</si>
  <si>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</si>
  <si>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</si>
  <si>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</si>
  <si>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</si>
  <si>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</si>
  <si>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</si>
  <si>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</si>
  <si>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</si>
  <si>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</si>
  <si>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</si>
  <si>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</si>
  <si>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</si>
  <si>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</si>
  <si>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</si>
  <si>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</si>
  <si>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</si>
  <si>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</si>
  <si>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</si>
  <si>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</si>
  <si>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</si>
  <si>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</si>
  <si>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</si>
  <si>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</si>
  <si>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</si>
  <si>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</si>
  <si>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</si>
  <si>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</si>
  <si>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</si>
  <si>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</si>
  <si>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</si>
  <si>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</si>
  <si>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</si>
  <si>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</si>
  <si>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</si>
  <si>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</si>
  <si>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</si>
  <si>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</si>
  <si>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</si>
  <si>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</si>
  <si>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</si>
  <si>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</si>
  <si>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</si>
  <si>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</si>
  <si>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</si>
  <si>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</si>
  <si>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</si>
  <si>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</si>
  <si>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</si>
  <si>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</si>
  <si>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</si>
  <si>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</si>
  <si>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</si>
  <si>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</si>
  <si>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</si>
  <si>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</si>
  <si>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</si>
  <si>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</si>
  <si>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</si>
  <si>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</si>
  <si>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</si>
  <si>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</si>
  <si>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</si>
  <si>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</si>
  <si>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</si>
  <si>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</si>
  <si>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</si>
  <si>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</si>
  <si>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</si>
  <si>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</si>
  <si>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</si>
  <si>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</si>
  <si>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</si>
  <si>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</si>
  <si>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</si>
  <si>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</si>
  <si>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</si>
  <si>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</si>
  <si>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</si>
  <si>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</si>
  <si>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</si>
  <si>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</si>
  <si>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</si>
  <si>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和歌山県</t>
  </si>
  <si>
    <t>和歌山県合計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</si>
  <si>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</si>
  <si>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</si>
  <si>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</si>
  <si>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</si>
  <si>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</si>
  <si>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</si>
  <si>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</si>
  <si>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</si>
  <si>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</si>
  <si>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</si>
  <si>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</si>
  <si>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</si>
  <si>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</si>
  <si>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</si>
  <si>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</si>
  <si>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</si>
  <si>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</si>
  <si>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</si>
  <si>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</si>
  <si>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</si>
  <si>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</si>
  <si>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</si>
  <si>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</si>
  <si>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</si>
  <si>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</si>
  <si>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</si>
  <si>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</si>
  <si>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</si>
  <si>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</si>
  <si>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</si>
  <si>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</si>
  <si>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</si>
  <si>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</si>
  <si>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</si>
  <si>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</si>
  <si>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</si>
  <si>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</si>
  <si>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</si>
  <si>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</si>
  <si>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</si>
  <si>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</si>
  <si>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</si>
  <si>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</si>
  <si>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</si>
  <si>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</si>
  <si>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</si>
  <si>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</si>
  <si>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</si>
  <si>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</si>
  <si>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</si>
  <si>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</si>
  <si>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</si>
  <si>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</si>
  <si>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</si>
  <si>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</si>
  <si>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日高町</t>
  </si>
  <si>
    <t>清水町</t>
  </si>
  <si>
    <t>本宮町</t>
  </si>
  <si>
    <t>美里町</t>
  </si>
  <si>
    <t>白浜町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</si>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</sst>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132</v>
      </c>
      <c r="B2" s="65" t="s">
        <v>3</v>
      </c>
      <c r="C2" s="68" t="s">
        <v>4</v>
      </c>
      <c r="D2" s="5" t="s">
        <v>133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134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135</v>
      </c>
      <c r="F3" s="20"/>
      <c r="G3" s="20"/>
      <c r="H3" s="23"/>
      <c r="I3" s="7" t="s">
        <v>5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136</v>
      </c>
      <c r="F4" s="77" t="s">
        <v>6</v>
      </c>
      <c r="G4" s="77" t="s">
        <v>7</v>
      </c>
      <c r="H4" s="77" t="s">
        <v>8</v>
      </c>
      <c r="I4" s="6" t="s">
        <v>136</v>
      </c>
      <c r="J4" s="77" t="s">
        <v>9</v>
      </c>
      <c r="K4" s="77" t="s">
        <v>10</v>
      </c>
      <c r="L4" s="77" t="s">
        <v>11</v>
      </c>
      <c r="M4" s="77" t="s">
        <v>12</v>
      </c>
      <c r="N4" s="77" t="s">
        <v>13</v>
      </c>
      <c r="O4" s="81" t="s">
        <v>14</v>
      </c>
      <c r="P4" s="8"/>
      <c r="Q4" s="77" t="s">
        <v>15</v>
      </c>
      <c r="R4" s="77" t="s">
        <v>137</v>
      </c>
      <c r="S4" s="77" t="s">
        <v>138</v>
      </c>
      <c r="T4" s="79" t="s">
        <v>139</v>
      </c>
      <c r="U4" s="79" t="s">
        <v>140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141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142</v>
      </c>
      <c r="E6" s="10" t="s">
        <v>142</v>
      </c>
      <c r="F6" s="11" t="s">
        <v>16</v>
      </c>
      <c r="G6" s="10" t="s">
        <v>142</v>
      </c>
      <c r="H6" s="10" t="s">
        <v>142</v>
      </c>
      <c r="I6" s="10" t="s">
        <v>142</v>
      </c>
      <c r="J6" s="11" t="s">
        <v>16</v>
      </c>
      <c r="K6" s="10" t="s">
        <v>142</v>
      </c>
      <c r="L6" s="11" t="s">
        <v>16</v>
      </c>
      <c r="M6" s="10" t="s">
        <v>142</v>
      </c>
      <c r="N6" s="11" t="s">
        <v>16</v>
      </c>
      <c r="O6" s="10" t="s">
        <v>142</v>
      </c>
      <c r="P6" s="10" t="s">
        <v>142</v>
      </c>
      <c r="Q6" s="11" t="s">
        <v>16</v>
      </c>
      <c r="R6" s="83"/>
      <c r="S6" s="83"/>
      <c r="T6" s="83"/>
      <c r="U6" s="80"/>
    </row>
    <row r="7" spans="1:21" ht="13.5">
      <c r="A7" s="54" t="s">
        <v>32</v>
      </c>
      <c r="B7" s="54" t="s">
        <v>33</v>
      </c>
      <c r="C7" s="55" t="s">
        <v>34</v>
      </c>
      <c r="D7" s="31">
        <f>E7+I7</f>
        <v>388284</v>
      </c>
      <c r="E7" s="32">
        <f>G7+H7</f>
        <v>91420</v>
      </c>
      <c r="F7" s="33">
        <f aca="true" t="shared" si="0" ref="F7:F56">E7/D7*100</f>
        <v>23.544621977727644</v>
      </c>
      <c r="G7" s="31">
        <v>89794</v>
      </c>
      <c r="H7" s="31">
        <v>1626</v>
      </c>
      <c r="I7" s="32">
        <f>K7+M7+O7</f>
        <v>296864</v>
      </c>
      <c r="J7" s="33">
        <f aca="true" t="shared" si="1" ref="J7:J56">I7/D7*100</f>
        <v>76.45537802227236</v>
      </c>
      <c r="K7" s="31">
        <v>70917</v>
      </c>
      <c r="L7" s="33">
        <f aca="true" t="shared" si="2" ref="L7:L56">K7/D7*100</f>
        <v>18.264208672002965</v>
      </c>
      <c r="M7" s="31">
        <v>0</v>
      </c>
      <c r="N7" s="33">
        <f aca="true" t="shared" si="3" ref="N7:N56">M7/D7*100</f>
        <v>0</v>
      </c>
      <c r="O7" s="31">
        <v>225947</v>
      </c>
      <c r="P7" s="31">
        <v>64469</v>
      </c>
      <c r="Q7" s="33">
        <f aca="true" t="shared" si="4" ref="Q7:Q56">O7/D7*100</f>
        <v>58.19116935026939</v>
      </c>
      <c r="R7" s="31"/>
      <c r="S7" s="31" t="s">
        <v>183</v>
      </c>
      <c r="T7" s="31"/>
      <c r="U7" s="31"/>
    </row>
    <row r="8" spans="1:21" ht="13.5">
      <c r="A8" s="54" t="s">
        <v>32</v>
      </c>
      <c r="B8" s="54" t="s">
        <v>35</v>
      </c>
      <c r="C8" s="55" t="s">
        <v>36</v>
      </c>
      <c r="D8" s="31">
        <f aca="true" t="shared" si="5" ref="D8:D55">E8+I8</f>
        <v>45867</v>
      </c>
      <c r="E8" s="32">
        <f aca="true" t="shared" si="6" ref="E8:E55">G8+H8</f>
        <v>26282</v>
      </c>
      <c r="F8" s="33">
        <f t="shared" si="0"/>
        <v>57.30045566529313</v>
      </c>
      <c r="G8" s="31">
        <v>26282</v>
      </c>
      <c r="H8" s="31">
        <v>0</v>
      </c>
      <c r="I8" s="32">
        <f aca="true" t="shared" si="7" ref="I8:I55">K8+M8+O8</f>
        <v>19585</v>
      </c>
      <c r="J8" s="33">
        <f t="shared" si="1"/>
        <v>42.69954433470687</v>
      </c>
      <c r="K8" s="31">
        <v>0</v>
      </c>
      <c r="L8" s="33">
        <f t="shared" si="2"/>
        <v>0</v>
      </c>
      <c r="M8" s="31">
        <v>0</v>
      </c>
      <c r="N8" s="33">
        <f t="shared" si="3"/>
        <v>0</v>
      </c>
      <c r="O8" s="31">
        <v>19585</v>
      </c>
      <c r="P8" s="31">
        <v>6201</v>
      </c>
      <c r="Q8" s="33">
        <f t="shared" si="4"/>
        <v>42.69954433470687</v>
      </c>
      <c r="R8" s="31"/>
      <c r="S8" s="31" t="s">
        <v>183</v>
      </c>
      <c r="T8" s="31"/>
      <c r="U8" s="31"/>
    </row>
    <row r="9" spans="1:21" ht="13.5">
      <c r="A9" s="54" t="s">
        <v>32</v>
      </c>
      <c r="B9" s="54" t="s">
        <v>37</v>
      </c>
      <c r="C9" s="55" t="s">
        <v>38</v>
      </c>
      <c r="D9" s="31">
        <f t="shared" si="5"/>
        <v>55098</v>
      </c>
      <c r="E9" s="32">
        <f t="shared" si="6"/>
        <v>3892</v>
      </c>
      <c r="F9" s="33">
        <f t="shared" si="0"/>
        <v>7.063777269592363</v>
      </c>
      <c r="G9" s="31">
        <v>3878</v>
      </c>
      <c r="H9" s="31">
        <v>14</v>
      </c>
      <c r="I9" s="32">
        <f t="shared" si="7"/>
        <v>51206</v>
      </c>
      <c r="J9" s="33">
        <f t="shared" si="1"/>
        <v>92.93622273040764</v>
      </c>
      <c r="K9" s="31">
        <v>5009</v>
      </c>
      <c r="L9" s="33">
        <f t="shared" si="2"/>
        <v>9.091074086173727</v>
      </c>
      <c r="M9" s="31">
        <v>0</v>
      </c>
      <c r="N9" s="33">
        <f t="shared" si="3"/>
        <v>0</v>
      </c>
      <c r="O9" s="31">
        <v>46197</v>
      </c>
      <c r="P9" s="31">
        <v>23929</v>
      </c>
      <c r="Q9" s="33">
        <f t="shared" si="4"/>
        <v>83.84514864423392</v>
      </c>
      <c r="R9" s="31" t="s">
        <v>183</v>
      </c>
      <c r="S9" s="31"/>
      <c r="T9" s="31"/>
      <c r="U9" s="31"/>
    </row>
    <row r="10" spans="1:21" ht="13.5">
      <c r="A10" s="54" t="s">
        <v>32</v>
      </c>
      <c r="B10" s="54" t="s">
        <v>39</v>
      </c>
      <c r="C10" s="55" t="s">
        <v>40</v>
      </c>
      <c r="D10" s="31">
        <f t="shared" si="5"/>
        <v>33799</v>
      </c>
      <c r="E10" s="32">
        <f t="shared" si="6"/>
        <v>11434</v>
      </c>
      <c r="F10" s="33">
        <f t="shared" si="0"/>
        <v>33.82940323678215</v>
      </c>
      <c r="G10" s="31">
        <v>11201</v>
      </c>
      <c r="H10" s="31">
        <v>233</v>
      </c>
      <c r="I10" s="32">
        <f t="shared" si="7"/>
        <v>22365</v>
      </c>
      <c r="J10" s="33">
        <f t="shared" si="1"/>
        <v>66.17059676321784</v>
      </c>
      <c r="K10" s="31">
        <v>0</v>
      </c>
      <c r="L10" s="33">
        <f t="shared" si="2"/>
        <v>0</v>
      </c>
      <c r="M10" s="31">
        <v>0</v>
      </c>
      <c r="N10" s="33">
        <f t="shared" si="3"/>
        <v>0</v>
      </c>
      <c r="O10" s="31">
        <v>22365</v>
      </c>
      <c r="P10" s="31">
        <v>3070</v>
      </c>
      <c r="Q10" s="33">
        <f t="shared" si="4"/>
        <v>66.17059676321784</v>
      </c>
      <c r="R10" s="31" t="s">
        <v>183</v>
      </c>
      <c r="S10" s="31"/>
      <c r="T10" s="31"/>
      <c r="U10" s="31"/>
    </row>
    <row r="11" spans="1:21" ht="13.5">
      <c r="A11" s="54" t="s">
        <v>32</v>
      </c>
      <c r="B11" s="54" t="s">
        <v>41</v>
      </c>
      <c r="C11" s="55" t="s">
        <v>42</v>
      </c>
      <c r="D11" s="31">
        <f t="shared" si="5"/>
        <v>27439</v>
      </c>
      <c r="E11" s="32">
        <f t="shared" si="6"/>
        <v>7867</v>
      </c>
      <c r="F11" s="33">
        <f t="shared" si="0"/>
        <v>28.670869929662157</v>
      </c>
      <c r="G11" s="31">
        <v>7867</v>
      </c>
      <c r="H11" s="31">
        <v>0</v>
      </c>
      <c r="I11" s="32">
        <f t="shared" si="7"/>
        <v>19572</v>
      </c>
      <c r="J11" s="33">
        <f t="shared" si="1"/>
        <v>71.32913007033784</v>
      </c>
      <c r="K11" s="31">
        <v>0</v>
      </c>
      <c r="L11" s="33">
        <f t="shared" si="2"/>
        <v>0</v>
      </c>
      <c r="M11" s="31">
        <v>0</v>
      </c>
      <c r="N11" s="33">
        <f t="shared" si="3"/>
        <v>0</v>
      </c>
      <c r="O11" s="31">
        <v>19572</v>
      </c>
      <c r="P11" s="31">
        <v>4375</v>
      </c>
      <c r="Q11" s="33">
        <f t="shared" si="4"/>
        <v>71.32913007033784</v>
      </c>
      <c r="R11" s="31" t="s">
        <v>183</v>
      </c>
      <c r="S11" s="31"/>
      <c r="T11" s="31"/>
      <c r="U11" s="31"/>
    </row>
    <row r="12" spans="1:21" ht="13.5">
      <c r="A12" s="54" t="s">
        <v>32</v>
      </c>
      <c r="B12" s="54" t="s">
        <v>43</v>
      </c>
      <c r="C12" s="55" t="s">
        <v>44</v>
      </c>
      <c r="D12" s="31">
        <f t="shared" si="5"/>
        <v>70636</v>
      </c>
      <c r="E12" s="32">
        <f t="shared" si="6"/>
        <v>17208</v>
      </c>
      <c r="F12" s="33">
        <f t="shared" si="0"/>
        <v>24.361515374596525</v>
      </c>
      <c r="G12" s="31">
        <v>17178</v>
      </c>
      <c r="H12" s="31">
        <v>30</v>
      </c>
      <c r="I12" s="32">
        <f t="shared" si="7"/>
        <v>53428</v>
      </c>
      <c r="J12" s="33">
        <f t="shared" si="1"/>
        <v>75.63848462540348</v>
      </c>
      <c r="K12" s="31">
        <v>0</v>
      </c>
      <c r="L12" s="33">
        <f t="shared" si="2"/>
        <v>0</v>
      </c>
      <c r="M12" s="31">
        <v>0</v>
      </c>
      <c r="N12" s="33">
        <f t="shared" si="3"/>
        <v>0</v>
      </c>
      <c r="O12" s="31">
        <v>53428</v>
      </c>
      <c r="P12" s="31">
        <v>25787</v>
      </c>
      <c r="Q12" s="33">
        <f t="shared" si="4"/>
        <v>75.63848462540348</v>
      </c>
      <c r="R12" s="31" t="s">
        <v>183</v>
      </c>
      <c r="S12" s="31"/>
      <c r="T12" s="31"/>
      <c r="U12" s="31"/>
    </row>
    <row r="13" spans="1:21" ht="13.5">
      <c r="A13" s="54" t="s">
        <v>32</v>
      </c>
      <c r="B13" s="54" t="s">
        <v>45</v>
      </c>
      <c r="C13" s="55" t="s">
        <v>46</v>
      </c>
      <c r="D13" s="31">
        <f t="shared" si="5"/>
        <v>32474</v>
      </c>
      <c r="E13" s="32">
        <f t="shared" si="6"/>
        <v>9534</v>
      </c>
      <c r="F13" s="33">
        <f t="shared" si="0"/>
        <v>29.35887171275482</v>
      </c>
      <c r="G13" s="31">
        <v>9534</v>
      </c>
      <c r="H13" s="31">
        <v>0</v>
      </c>
      <c r="I13" s="32">
        <f t="shared" si="7"/>
        <v>22940</v>
      </c>
      <c r="J13" s="33">
        <f t="shared" si="1"/>
        <v>70.64112828724518</v>
      </c>
      <c r="K13" s="31">
        <v>0</v>
      </c>
      <c r="L13" s="33">
        <f t="shared" si="2"/>
        <v>0</v>
      </c>
      <c r="M13" s="31">
        <v>0</v>
      </c>
      <c r="N13" s="33">
        <f t="shared" si="3"/>
        <v>0</v>
      </c>
      <c r="O13" s="31">
        <v>22940</v>
      </c>
      <c r="P13" s="31">
        <v>5719</v>
      </c>
      <c r="Q13" s="33">
        <f t="shared" si="4"/>
        <v>70.64112828724518</v>
      </c>
      <c r="R13" s="31" t="s">
        <v>183</v>
      </c>
      <c r="S13" s="31"/>
      <c r="T13" s="31"/>
      <c r="U13" s="31"/>
    </row>
    <row r="14" spans="1:21" ht="13.5">
      <c r="A14" s="54" t="s">
        <v>32</v>
      </c>
      <c r="B14" s="54" t="s">
        <v>47</v>
      </c>
      <c r="C14" s="55" t="s">
        <v>48</v>
      </c>
      <c r="D14" s="31">
        <f t="shared" si="5"/>
        <v>14514</v>
      </c>
      <c r="E14" s="32">
        <f t="shared" si="6"/>
        <v>6330</v>
      </c>
      <c r="F14" s="33">
        <f t="shared" si="0"/>
        <v>43.613063249276564</v>
      </c>
      <c r="G14" s="31">
        <v>6268</v>
      </c>
      <c r="H14" s="31">
        <v>62</v>
      </c>
      <c r="I14" s="32">
        <f t="shared" si="7"/>
        <v>8184</v>
      </c>
      <c r="J14" s="33">
        <f t="shared" si="1"/>
        <v>56.386936750723436</v>
      </c>
      <c r="K14" s="31">
        <v>0</v>
      </c>
      <c r="L14" s="33">
        <f t="shared" si="2"/>
        <v>0</v>
      </c>
      <c r="M14" s="31">
        <v>0</v>
      </c>
      <c r="N14" s="33">
        <f t="shared" si="3"/>
        <v>0</v>
      </c>
      <c r="O14" s="31">
        <v>8184</v>
      </c>
      <c r="P14" s="31">
        <v>1254</v>
      </c>
      <c r="Q14" s="33">
        <f t="shared" si="4"/>
        <v>56.386936750723436</v>
      </c>
      <c r="R14" s="31"/>
      <c r="S14" s="31" t="s">
        <v>183</v>
      </c>
      <c r="T14" s="31"/>
      <c r="U14" s="31"/>
    </row>
    <row r="15" spans="1:21" ht="13.5">
      <c r="A15" s="54" t="s">
        <v>32</v>
      </c>
      <c r="B15" s="54" t="s">
        <v>49</v>
      </c>
      <c r="C15" s="55" t="s">
        <v>50</v>
      </c>
      <c r="D15" s="31">
        <f t="shared" si="5"/>
        <v>8217</v>
      </c>
      <c r="E15" s="32">
        <f t="shared" si="6"/>
        <v>4579</v>
      </c>
      <c r="F15" s="33">
        <f t="shared" si="0"/>
        <v>55.72593403918705</v>
      </c>
      <c r="G15" s="31">
        <v>4579</v>
      </c>
      <c r="H15" s="31">
        <v>0</v>
      </c>
      <c r="I15" s="32">
        <f t="shared" si="7"/>
        <v>3638</v>
      </c>
      <c r="J15" s="33">
        <f t="shared" si="1"/>
        <v>44.27406596081295</v>
      </c>
      <c r="K15" s="31">
        <v>0</v>
      </c>
      <c r="L15" s="33">
        <f t="shared" si="2"/>
        <v>0</v>
      </c>
      <c r="M15" s="31">
        <v>0</v>
      </c>
      <c r="N15" s="33">
        <f t="shared" si="3"/>
        <v>0</v>
      </c>
      <c r="O15" s="31">
        <v>3638</v>
      </c>
      <c r="P15" s="31">
        <v>1831</v>
      </c>
      <c r="Q15" s="33">
        <f t="shared" si="4"/>
        <v>44.27406596081295</v>
      </c>
      <c r="R15" s="31" t="s">
        <v>183</v>
      </c>
      <c r="S15" s="31"/>
      <c r="T15" s="31"/>
      <c r="U15" s="31"/>
    </row>
    <row r="16" spans="1:21" ht="13.5">
      <c r="A16" s="54" t="s">
        <v>32</v>
      </c>
      <c r="B16" s="54" t="s">
        <v>51</v>
      </c>
      <c r="C16" s="55" t="s">
        <v>181</v>
      </c>
      <c r="D16" s="31">
        <f t="shared" si="5"/>
        <v>4057</v>
      </c>
      <c r="E16" s="32">
        <f t="shared" si="6"/>
        <v>2102</v>
      </c>
      <c r="F16" s="33">
        <f t="shared" si="0"/>
        <v>51.81168350998274</v>
      </c>
      <c r="G16" s="31">
        <v>2041</v>
      </c>
      <c r="H16" s="31">
        <v>61</v>
      </c>
      <c r="I16" s="32">
        <f t="shared" si="7"/>
        <v>1955</v>
      </c>
      <c r="J16" s="33">
        <f t="shared" si="1"/>
        <v>48.18831649001725</v>
      </c>
      <c r="K16" s="31">
        <v>0</v>
      </c>
      <c r="L16" s="33">
        <f t="shared" si="2"/>
        <v>0</v>
      </c>
      <c r="M16" s="31">
        <v>0</v>
      </c>
      <c r="N16" s="33">
        <f t="shared" si="3"/>
        <v>0</v>
      </c>
      <c r="O16" s="31">
        <v>1955</v>
      </c>
      <c r="P16" s="31">
        <v>907</v>
      </c>
      <c r="Q16" s="33">
        <f t="shared" si="4"/>
        <v>48.18831649001725</v>
      </c>
      <c r="R16" s="31" t="s">
        <v>183</v>
      </c>
      <c r="S16" s="31"/>
      <c r="T16" s="31"/>
      <c r="U16" s="31"/>
    </row>
    <row r="17" spans="1:21" ht="13.5">
      <c r="A17" s="54" t="s">
        <v>32</v>
      </c>
      <c r="B17" s="54" t="s">
        <v>52</v>
      </c>
      <c r="C17" s="55" t="s">
        <v>53</v>
      </c>
      <c r="D17" s="31">
        <f t="shared" si="5"/>
        <v>15267</v>
      </c>
      <c r="E17" s="32">
        <f t="shared" si="6"/>
        <v>10286</v>
      </c>
      <c r="F17" s="33">
        <f t="shared" si="0"/>
        <v>67.37407480186022</v>
      </c>
      <c r="G17" s="31">
        <v>10286</v>
      </c>
      <c r="H17" s="31">
        <v>0</v>
      </c>
      <c r="I17" s="32">
        <f t="shared" si="7"/>
        <v>4981</v>
      </c>
      <c r="J17" s="33">
        <f t="shared" si="1"/>
        <v>32.625925198139775</v>
      </c>
      <c r="K17" s="31">
        <v>0</v>
      </c>
      <c r="L17" s="33">
        <f t="shared" si="2"/>
        <v>0</v>
      </c>
      <c r="M17" s="31">
        <v>0</v>
      </c>
      <c r="N17" s="33">
        <f t="shared" si="3"/>
        <v>0</v>
      </c>
      <c r="O17" s="31">
        <v>4981</v>
      </c>
      <c r="P17" s="31">
        <v>3694</v>
      </c>
      <c r="Q17" s="33">
        <f t="shared" si="4"/>
        <v>32.625925198139775</v>
      </c>
      <c r="R17" s="31" t="s">
        <v>183</v>
      </c>
      <c r="S17" s="31"/>
      <c r="T17" s="31"/>
      <c r="U17" s="31"/>
    </row>
    <row r="18" spans="1:21" ht="13.5">
      <c r="A18" s="54" t="s">
        <v>32</v>
      </c>
      <c r="B18" s="54" t="s">
        <v>54</v>
      </c>
      <c r="C18" s="55" t="s">
        <v>55</v>
      </c>
      <c r="D18" s="31">
        <f t="shared" si="5"/>
        <v>16566</v>
      </c>
      <c r="E18" s="32">
        <f t="shared" si="6"/>
        <v>9172</v>
      </c>
      <c r="F18" s="33">
        <f t="shared" si="0"/>
        <v>55.36641313533743</v>
      </c>
      <c r="G18" s="31">
        <v>9172</v>
      </c>
      <c r="H18" s="31">
        <v>0</v>
      </c>
      <c r="I18" s="32">
        <f t="shared" si="7"/>
        <v>7394</v>
      </c>
      <c r="J18" s="33">
        <f t="shared" si="1"/>
        <v>44.63358686466256</v>
      </c>
      <c r="K18" s="31">
        <v>0</v>
      </c>
      <c r="L18" s="33">
        <f t="shared" si="2"/>
        <v>0</v>
      </c>
      <c r="M18" s="31">
        <v>0</v>
      </c>
      <c r="N18" s="33">
        <f t="shared" si="3"/>
        <v>0</v>
      </c>
      <c r="O18" s="31">
        <v>7394</v>
      </c>
      <c r="P18" s="31">
        <v>4202</v>
      </c>
      <c r="Q18" s="33">
        <f t="shared" si="4"/>
        <v>44.63358686466256</v>
      </c>
      <c r="R18" s="31" t="s">
        <v>183</v>
      </c>
      <c r="S18" s="31"/>
      <c r="T18" s="31"/>
      <c r="U18" s="31"/>
    </row>
    <row r="19" spans="1:21" ht="13.5">
      <c r="A19" s="54" t="s">
        <v>32</v>
      </c>
      <c r="B19" s="54" t="s">
        <v>56</v>
      </c>
      <c r="C19" s="55" t="s">
        <v>57</v>
      </c>
      <c r="D19" s="31">
        <f t="shared" si="5"/>
        <v>8970</v>
      </c>
      <c r="E19" s="32">
        <f t="shared" si="6"/>
        <v>5551</v>
      </c>
      <c r="F19" s="33">
        <f t="shared" si="0"/>
        <v>61.88405797101449</v>
      </c>
      <c r="G19" s="31">
        <v>5551</v>
      </c>
      <c r="H19" s="31">
        <v>0</v>
      </c>
      <c r="I19" s="32">
        <f t="shared" si="7"/>
        <v>3419</v>
      </c>
      <c r="J19" s="33">
        <f t="shared" si="1"/>
        <v>38.11594202898551</v>
      </c>
      <c r="K19" s="31">
        <v>0</v>
      </c>
      <c r="L19" s="33">
        <f t="shared" si="2"/>
        <v>0</v>
      </c>
      <c r="M19" s="31">
        <v>0</v>
      </c>
      <c r="N19" s="33">
        <f t="shared" si="3"/>
        <v>0</v>
      </c>
      <c r="O19" s="31">
        <v>3419</v>
      </c>
      <c r="P19" s="31">
        <v>1634</v>
      </c>
      <c r="Q19" s="33">
        <f t="shared" si="4"/>
        <v>38.11594202898551</v>
      </c>
      <c r="R19" s="31" t="s">
        <v>183</v>
      </c>
      <c r="S19" s="31"/>
      <c r="T19" s="31"/>
      <c r="U19" s="31"/>
    </row>
    <row r="20" spans="1:21" ht="13.5">
      <c r="A20" s="54" t="s">
        <v>32</v>
      </c>
      <c r="B20" s="54" t="s">
        <v>58</v>
      </c>
      <c r="C20" s="55" t="s">
        <v>59</v>
      </c>
      <c r="D20" s="31">
        <f t="shared" si="5"/>
        <v>8210</v>
      </c>
      <c r="E20" s="32">
        <f t="shared" si="6"/>
        <v>4719</v>
      </c>
      <c r="F20" s="33">
        <f t="shared" si="0"/>
        <v>57.478684531059685</v>
      </c>
      <c r="G20" s="31">
        <v>4719</v>
      </c>
      <c r="H20" s="31">
        <v>0</v>
      </c>
      <c r="I20" s="32">
        <f t="shared" si="7"/>
        <v>3491</v>
      </c>
      <c r="J20" s="33">
        <f t="shared" si="1"/>
        <v>42.521315468940315</v>
      </c>
      <c r="K20" s="31">
        <v>0</v>
      </c>
      <c r="L20" s="33">
        <f t="shared" si="2"/>
        <v>0</v>
      </c>
      <c r="M20" s="31">
        <v>0</v>
      </c>
      <c r="N20" s="33">
        <f t="shared" si="3"/>
        <v>0</v>
      </c>
      <c r="O20" s="31">
        <v>3491</v>
      </c>
      <c r="P20" s="31">
        <v>2507</v>
      </c>
      <c r="Q20" s="33">
        <f t="shared" si="4"/>
        <v>42.521315468940315</v>
      </c>
      <c r="R20" s="31" t="s">
        <v>183</v>
      </c>
      <c r="S20" s="31"/>
      <c r="T20" s="31"/>
      <c r="U20" s="31"/>
    </row>
    <row r="21" spans="1:21" ht="13.5">
      <c r="A21" s="54" t="s">
        <v>32</v>
      </c>
      <c r="B21" s="54" t="s">
        <v>60</v>
      </c>
      <c r="C21" s="55" t="s">
        <v>61</v>
      </c>
      <c r="D21" s="31">
        <f t="shared" si="5"/>
        <v>21925</v>
      </c>
      <c r="E21" s="32">
        <f t="shared" si="6"/>
        <v>10072</v>
      </c>
      <c r="F21" s="33">
        <f t="shared" si="0"/>
        <v>45.938426453819844</v>
      </c>
      <c r="G21" s="31">
        <v>10072</v>
      </c>
      <c r="H21" s="31">
        <v>0</v>
      </c>
      <c r="I21" s="32">
        <f t="shared" si="7"/>
        <v>11853</v>
      </c>
      <c r="J21" s="33">
        <f t="shared" si="1"/>
        <v>54.06157354618016</v>
      </c>
      <c r="K21" s="31">
        <v>2431</v>
      </c>
      <c r="L21" s="33">
        <f t="shared" si="2"/>
        <v>11.087799315849486</v>
      </c>
      <c r="M21" s="31">
        <v>0</v>
      </c>
      <c r="N21" s="33">
        <f t="shared" si="3"/>
        <v>0</v>
      </c>
      <c r="O21" s="31">
        <v>9422</v>
      </c>
      <c r="P21" s="31">
        <v>7175</v>
      </c>
      <c r="Q21" s="33">
        <f t="shared" si="4"/>
        <v>42.973774230330676</v>
      </c>
      <c r="R21" s="31" t="s">
        <v>183</v>
      </c>
      <c r="S21" s="31"/>
      <c r="T21" s="31"/>
      <c r="U21" s="31"/>
    </row>
    <row r="22" spans="1:21" ht="13.5">
      <c r="A22" s="54" t="s">
        <v>32</v>
      </c>
      <c r="B22" s="54" t="s">
        <v>62</v>
      </c>
      <c r="C22" s="55" t="s">
        <v>63</v>
      </c>
      <c r="D22" s="31">
        <f t="shared" si="5"/>
        <v>50674</v>
      </c>
      <c r="E22" s="32">
        <f t="shared" si="6"/>
        <v>28428</v>
      </c>
      <c r="F22" s="33">
        <f t="shared" si="0"/>
        <v>56.09977503256107</v>
      </c>
      <c r="G22" s="31">
        <v>28428</v>
      </c>
      <c r="H22" s="31">
        <v>0</v>
      </c>
      <c r="I22" s="32">
        <f t="shared" si="7"/>
        <v>22246</v>
      </c>
      <c r="J22" s="33">
        <f t="shared" si="1"/>
        <v>43.90022496743892</v>
      </c>
      <c r="K22" s="31">
        <v>0</v>
      </c>
      <c r="L22" s="33">
        <f t="shared" si="2"/>
        <v>0</v>
      </c>
      <c r="M22" s="31">
        <v>0</v>
      </c>
      <c r="N22" s="33">
        <f t="shared" si="3"/>
        <v>0</v>
      </c>
      <c r="O22" s="31">
        <v>22246</v>
      </c>
      <c r="P22" s="31">
        <v>15997</v>
      </c>
      <c r="Q22" s="33">
        <f t="shared" si="4"/>
        <v>43.90022496743892</v>
      </c>
      <c r="R22" s="31" t="s">
        <v>183</v>
      </c>
      <c r="S22" s="31"/>
      <c r="T22" s="31"/>
      <c r="U22" s="31"/>
    </row>
    <row r="23" spans="1:21" ht="13.5">
      <c r="A23" s="54" t="s">
        <v>32</v>
      </c>
      <c r="B23" s="54" t="s">
        <v>64</v>
      </c>
      <c r="C23" s="55" t="s">
        <v>65</v>
      </c>
      <c r="D23" s="31">
        <f t="shared" si="5"/>
        <v>20003</v>
      </c>
      <c r="E23" s="32">
        <f t="shared" si="6"/>
        <v>10244</v>
      </c>
      <c r="F23" s="33">
        <f t="shared" si="0"/>
        <v>51.212318152277156</v>
      </c>
      <c r="G23" s="31">
        <v>10244</v>
      </c>
      <c r="H23" s="31">
        <v>0</v>
      </c>
      <c r="I23" s="32">
        <f t="shared" si="7"/>
        <v>9759</v>
      </c>
      <c r="J23" s="33">
        <f t="shared" si="1"/>
        <v>48.787681847722844</v>
      </c>
      <c r="K23" s="31">
        <v>5453</v>
      </c>
      <c r="L23" s="33">
        <f t="shared" si="2"/>
        <v>27.260910863370498</v>
      </c>
      <c r="M23" s="31">
        <v>0</v>
      </c>
      <c r="N23" s="33">
        <f t="shared" si="3"/>
        <v>0</v>
      </c>
      <c r="O23" s="31">
        <v>4306</v>
      </c>
      <c r="P23" s="31">
        <v>2390</v>
      </c>
      <c r="Q23" s="33">
        <f t="shared" si="4"/>
        <v>21.526770984352346</v>
      </c>
      <c r="R23" s="31" t="s">
        <v>183</v>
      </c>
      <c r="S23" s="31"/>
      <c r="T23" s="31"/>
      <c r="U23" s="31"/>
    </row>
    <row r="24" spans="1:21" ht="13.5">
      <c r="A24" s="54" t="s">
        <v>32</v>
      </c>
      <c r="B24" s="54" t="s">
        <v>66</v>
      </c>
      <c r="C24" s="55" t="s">
        <v>67</v>
      </c>
      <c r="D24" s="31">
        <f t="shared" si="5"/>
        <v>15395</v>
      </c>
      <c r="E24" s="32">
        <f t="shared" si="6"/>
        <v>6220</v>
      </c>
      <c r="F24" s="33">
        <f t="shared" si="0"/>
        <v>40.40272815849302</v>
      </c>
      <c r="G24" s="31">
        <v>6171</v>
      </c>
      <c r="H24" s="31">
        <v>49</v>
      </c>
      <c r="I24" s="32">
        <f t="shared" si="7"/>
        <v>9175</v>
      </c>
      <c r="J24" s="33">
        <f t="shared" si="1"/>
        <v>59.59727184150698</v>
      </c>
      <c r="K24" s="31">
        <v>1496</v>
      </c>
      <c r="L24" s="33">
        <f t="shared" si="2"/>
        <v>9.717440727508931</v>
      </c>
      <c r="M24" s="31">
        <v>0</v>
      </c>
      <c r="N24" s="33">
        <f t="shared" si="3"/>
        <v>0</v>
      </c>
      <c r="O24" s="31">
        <v>7679</v>
      </c>
      <c r="P24" s="31">
        <v>1162</v>
      </c>
      <c r="Q24" s="33">
        <f t="shared" si="4"/>
        <v>49.87983111399805</v>
      </c>
      <c r="R24" s="31" t="s">
        <v>183</v>
      </c>
      <c r="S24" s="31"/>
      <c r="T24" s="31"/>
      <c r="U24" s="31"/>
    </row>
    <row r="25" spans="1:21" ht="13.5">
      <c r="A25" s="54" t="s">
        <v>32</v>
      </c>
      <c r="B25" s="54" t="s">
        <v>68</v>
      </c>
      <c r="C25" s="55" t="s">
        <v>69</v>
      </c>
      <c r="D25" s="31">
        <f t="shared" si="5"/>
        <v>5849</v>
      </c>
      <c r="E25" s="32">
        <f t="shared" si="6"/>
        <v>1791</v>
      </c>
      <c r="F25" s="33">
        <f t="shared" si="0"/>
        <v>30.620618909215253</v>
      </c>
      <c r="G25" s="31">
        <v>1690</v>
      </c>
      <c r="H25" s="31">
        <v>101</v>
      </c>
      <c r="I25" s="32">
        <f t="shared" si="7"/>
        <v>4058</v>
      </c>
      <c r="J25" s="33">
        <f t="shared" si="1"/>
        <v>69.37938109078475</v>
      </c>
      <c r="K25" s="31">
        <v>1632</v>
      </c>
      <c r="L25" s="33">
        <f t="shared" si="2"/>
        <v>27.902205505214567</v>
      </c>
      <c r="M25" s="31">
        <v>0</v>
      </c>
      <c r="N25" s="33">
        <f t="shared" si="3"/>
        <v>0</v>
      </c>
      <c r="O25" s="31">
        <v>2426</v>
      </c>
      <c r="P25" s="31">
        <v>284</v>
      </c>
      <c r="Q25" s="33">
        <f t="shared" si="4"/>
        <v>41.47717558557018</v>
      </c>
      <c r="R25" s="31" t="s">
        <v>183</v>
      </c>
      <c r="S25" s="31"/>
      <c r="T25" s="31"/>
      <c r="U25" s="31"/>
    </row>
    <row r="26" spans="1:21" ht="13.5">
      <c r="A26" s="54" t="s">
        <v>32</v>
      </c>
      <c r="B26" s="54" t="s">
        <v>70</v>
      </c>
      <c r="C26" s="55" t="s">
        <v>71</v>
      </c>
      <c r="D26" s="31">
        <f t="shared" si="5"/>
        <v>4489</v>
      </c>
      <c r="E26" s="32">
        <f t="shared" si="6"/>
        <v>922</v>
      </c>
      <c r="F26" s="33">
        <f t="shared" si="0"/>
        <v>20.539095566941413</v>
      </c>
      <c r="G26" s="31">
        <v>887</v>
      </c>
      <c r="H26" s="31">
        <v>35</v>
      </c>
      <c r="I26" s="32">
        <f t="shared" si="7"/>
        <v>3567</v>
      </c>
      <c r="J26" s="33">
        <f t="shared" si="1"/>
        <v>79.46090443305859</v>
      </c>
      <c r="K26" s="31">
        <v>3192</v>
      </c>
      <c r="L26" s="33">
        <f t="shared" si="2"/>
        <v>71.10715081309868</v>
      </c>
      <c r="M26" s="31">
        <v>0</v>
      </c>
      <c r="N26" s="33">
        <f t="shared" si="3"/>
        <v>0</v>
      </c>
      <c r="O26" s="31">
        <v>375</v>
      </c>
      <c r="P26" s="31">
        <v>308</v>
      </c>
      <c r="Q26" s="33">
        <f t="shared" si="4"/>
        <v>8.353753619959901</v>
      </c>
      <c r="R26" s="31" t="s">
        <v>183</v>
      </c>
      <c r="S26" s="31"/>
      <c r="T26" s="31"/>
      <c r="U26" s="31"/>
    </row>
    <row r="27" spans="1:21" ht="13.5">
      <c r="A27" s="54" t="s">
        <v>32</v>
      </c>
      <c r="B27" s="54" t="s">
        <v>72</v>
      </c>
      <c r="C27" s="55" t="s">
        <v>73</v>
      </c>
      <c r="D27" s="31">
        <f t="shared" si="5"/>
        <v>557</v>
      </c>
      <c r="E27" s="32">
        <f t="shared" si="6"/>
        <v>409</v>
      </c>
      <c r="F27" s="33">
        <f t="shared" si="0"/>
        <v>73.4290843806104</v>
      </c>
      <c r="G27" s="31">
        <v>409</v>
      </c>
      <c r="H27" s="31">
        <v>0</v>
      </c>
      <c r="I27" s="32">
        <f t="shared" si="7"/>
        <v>148</v>
      </c>
      <c r="J27" s="33">
        <f t="shared" si="1"/>
        <v>26.570915619389584</v>
      </c>
      <c r="K27" s="31">
        <v>0</v>
      </c>
      <c r="L27" s="33">
        <f t="shared" si="2"/>
        <v>0</v>
      </c>
      <c r="M27" s="31">
        <v>0</v>
      </c>
      <c r="N27" s="33">
        <f t="shared" si="3"/>
        <v>0</v>
      </c>
      <c r="O27" s="31">
        <v>148</v>
      </c>
      <c r="P27" s="31">
        <v>72</v>
      </c>
      <c r="Q27" s="33">
        <f t="shared" si="4"/>
        <v>26.570915619389584</v>
      </c>
      <c r="R27" s="31" t="s">
        <v>183</v>
      </c>
      <c r="S27" s="31"/>
      <c r="T27" s="31"/>
      <c r="U27" s="31"/>
    </row>
    <row r="28" spans="1:21" ht="13.5">
      <c r="A28" s="54" t="s">
        <v>32</v>
      </c>
      <c r="B28" s="54" t="s">
        <v>74</v>
      </c>
      <c r="C28" s="55" t="s">
        <v>75</v>
      </c>
      <c r="D28" s="31">
        <f t="shared" si="5"/>
        <v>14739</v>
      </c>
      <c r="E28" s="32">
        <f t="shared" si="6"/>
        <v>5598</v>
      </c>
      <c r="F28" s="33">
        <f t="shared" si="0"/>
        <v>37.98086708731936</v>
      </c>
      <c r="G28" s="31">
        <v>5598</v>
      </c>
      <c r="H28" s="31">
        <v>0</v>
      </c>
      <c r="I28" s="32">
        <f t="shared" si="7"/>
        <v>9141</v>
      </c>
      <c r="J28" s="33">
        <f t="shared" si="1"/>
        <v>62.01913291268064</v>
      </c>
      <c r="K28" s="31">
        <v>0</v>
      </c>
      <c r="L28" s="33">
        <f t="shared" si="2"/>
        <v>0</v>
      </c>
      <c r="M28" s="31">
        <v>0</v>
      </c>
      <c r="N28" s="33">
        <f t="shared" si="3"/>
        <v>0</v>
      </c>
      <c r="O28" s="31">
        <v>9141</v>
      </c>
      <c r="P28" s="31">
        <v>1161</v>
      </c>
      <c r="Q28" s="33">
        <f t="shared" si="4"/>
        <v>62.01913291268064</v>
      </c>
      <c r="R28" s="31" t="s">
        <v>183</v>
      </c>
      <c r="S28" s="31"/>
      <c r="T28" s="31"/>
      <c r="U28" s="31"/>
    </row>
    <row r="29" spans="1:21" ht="13.5">
      <c r="A29" s="54" t="s">
        <v>32</v>
      </c>
      <c r="B29" s="54" t="s">
        <v>76</v>
      </c>
      <c r="C29" s="55" t="s">
        <v>77</v>
      </c>
      <c r="D29" s="31">
        <f t="shared" si="5"/>
        <v>8198</v>
      </c>
      <c r="E29" s="32">
        <f t="shared" si="6"/>
        <v>4014</v>
      </c>
      <c r="F29" s="33">
        <f t="shared" si="0"/>
        <v>48.963161746767504</v>
      </c>
      <c r="G29" s="31">
        <v>4014</v>
      </c>
      <c r="H29" s="31">
        <v>0</v>
      </c>
      <c r="I29" s="32">
        <f t="shared" si="7"/>
        <v>4184</v>
      </c>
      <c r="J29" s="33">
        <f t="shared" si="1"/>
        <v>51.036838253232496</v>
      </c>
      <c r="K29" s="31">
        <v>136</v>
      </c>
      <c r="L29" s="33">
        <f t="shared" si="2"/>
        <v>1.6589412051719932</v>
      </c>
      <c r="M29" s="31">
        <v>0</v>
      </c>
      <c r="N29" s="33">
        <f t="shared" si="3"/>
        <v>0</v>
      </c>
      <c r="O29" s="31">
        <v>4048</v>
      </c>
      <c r="P29" s="31">
        <v>1415</v>
      </c>
      <c r="Q29" s="33">
        <f t="shared" si="4"/>
        <v>49.377897048060504</v>
      </c>
      <c r="R29" s="31" t="s">
        <v>183</v>
      </c>
      <c r="S29" s="31"/>
      <c r="T29" s="31"/>
      <c r="U29" s="31"/>
    </row>
    <row r="30" spans="1:21" ht="13.5">
      <c r="A30" s="54" t="s">
        <v>32</v>
      </c>
      <c r="B30" s="54" t="s">
        <v>78</v>
      </c>
      <c r="C30" s="55" t="s">
        <v>79</v>
      </c>
      <c r="D30" s="31">
        <f t="shared" si="5"/>
        <v>15075</v>
      </c>
      <c r="E30" s="32">
        <f t="shared" si="6"/>
        <v>5422</v>
      </c>
      <c r="F30" s="33">
        <f t="shared" si="0"/>
        <v>35.966832504145934</v>
      </c>
      <c r="G30" s="31">
        <v>5397</v>
      </c>
      <c r="H30" s="31">
        <v>25</v>
      </c>
      <c r="I30" s="32">
        <f t="shared" si="7"/>
        <v>9653</v>
      </c>
      <c r="J30" s="33">
        <f t="shared" si="1"/>
        <v>64.03316749585406</v>
      </c>
      <c r="K30" s="31">
        <v>0</v>
      </c>
      <c r="L30" s="33">
        <f t="shared" si="2"/>
        <v>0</v>
      </c>
      <c r="M30" s="31">
        <v>0</v>
      </c>
      <c r="N30" s="33">
        <f t="shared" si="3"/>
        <v>0</v>
      </c>
      <c r="O30" s="31">
        <v>9653</v>
      </c>
      <c r="P30" s="31">
        <v>3989</v>
      </c>
      <c r="Q30" s="33">
        <f t="shared" si="4"/>
        <v>64.03316749585406</v>
      </c>
      <c r="R30" s="31" t="s">
        <v>183</v>
      </c>
      <c r="S30" s="31"/>
      <c r="T30" s="31"/>
      <c r="U30" s="31"/>
    </row>
    <row r="31" spans="1:21" ht="13.5">
      <c r="A31" s="54" t="s">
        <v>32</v>
      </c>
      <c r="B31" s="54" t="s">
        <v>80</v>
      </c>
      <c r="C31" s="55" t="s">
        <v>81</v>
      </c>
      <c r="D31" s="31">
        <f t="shared" si="5"/>
        <v>9563</v>
      </c>
      <c r="E31" s="32">
        <f t="shared" si="6"/>
        <v>4452</v>
      </c>
      <c r="F31" s="33">
        <f t="shared" si="0"/>
        <v>46.55442852661299</v>
      </c>
      <c r="G31" s="31">
        <v>4380</v>
      </c>
      <c r="H31" s="31">
        <v>72</v>
      </c>
      <c r="I31" s="32">
        <f t="shared" si="7"/>
        <v>5111</v>
      </c>
      <c r="J31" s="33">
        <f t="shared" si="1"/>
        <v>53.44557147338701</v>
      </c>
      <c r="K31" s="31">
        <v>0</v>
      </c>
      <c r="L31" s="33">
        <f t="shared" si="2"/>
        <v>0</v>
      </c>
      <c r="M31" s="31">
        <v>0</v>
      </c>
      <c r="N31" s="33">
        <f t="shared" si="3"/>
        <v>0</v>
      </c>
      <c r="O31" s="31">
        <v>5111</v>
      </c>
      <c r="P31" s="31">
        <v>1215</v>
      </c>
      <c r="Q31" s="33">
        <f t="shared" si="4"/>
        <v>53.44557147338701</v>
      </c>
      <c r="R31" s="31" t="s">
        <v>183</v>
      </c>
      <c r="S31" s="31"/>
      <c r="T31" s="31"/>
      <c r="U31" s="31"/>
    </row>
    <row r="32" spans="1:21" ht="13.5">
      <c r="A32" s="54" t="s">
        <v>32</v>
      </c>
      <c r="B32" s="54" t="s">
        <v>82</v>
      </c>
      <c r="C32" s="55" t="s">
        <v>179</v>
      </c>
      <c r="D32" s="31">
        <f t="shared" si="5"/>
        <v>4872</v>
      </c>
      <c r="E32" s="32">
        <f t="shared" si="6"/>
        <v>3789</v>
      </c>
      <c r="F32" s="33">
        <f t="shared" si="0"/>
        <v>77.77093596059113</v>
      </c>
      <c r="G32" s="31">
        <v>3789</v>
      </c>
      <c r="H32" s="31">
        <v>0</v>
      </c>
      <c r="I32" s="32">
        <f t="shared" si="7"/>
        <v>1083</v>
      </c>
      <c r="J32" s="33">
        <f t="shared" si="1"/>
        <v>22.229064039408865</v>
      </c>
      <c r="K32" s="31">
        <v>0</v>
      </c>
      <c r="L32" s="33">
        <f t="shared" si="2"/>
        <v>0</v>
      </c>
      <c r="M32" s="31">
        <v>0</v>
      </c>
      <c r="N32" s="33">
        <f t="shared" si="3"/>
        <v>0</v>
      </c>
      <c r="O32" s="31">
        <v>1083</v>
      </c>
      <c r="P32" s="31">
        <v>482</v>
      </c>
      <c r="Q32" s="33">
        <f t="shared" si="4"/>
        <v>22.229064039408865</v>
      </c>
      <c r="R32" s="31" t="s">
        <v>183</v>
      </c>
      <c r="S32" s="31"/>
      <c r="T32" s="31"/>
      <c r="U32" s="31"/>
    </row>
    <row r="33" spans="1:21" ht="13.5">
      <c r="A33" s="54" t="s">
        <v>32</v>
      </c>
      <c r="B33" s="54" t="s">
        <v>83</v>
      </c>
      <c r="C33" s="55" t="s">
        <v>0</v>
      </c>
      <c r="D33" s="31">
        <f t="shared" si="5"/>
        <v>8604</v>
      </c>
      <c r="E33" s="32">
        <f t="shared" si="6"/>
        <v>2381</v>
      </c>
      <c r="F33" s="33">
        <f t="shared" si="0"/>
        <v>27.67317526731753</v>
      </c>
      <c r="G33" s="31">
        <v>2381</v>
      </c>
      <c r="H33" s="31">
        <v>0</v>
      </c>
      <c r="I33" s="32">
        <f t="shared" si="7"/>
        <v>6223</v>
      </c>
      <c r="J33" s="33">
        <f t="shared" si="1"/>
        <v>72.32682473268247</v>
      </c>
      <c r="K33" s="31">
        <v>0</v>
      </c>
      <c r="L33" s="33">
        <f t="shared" si="2"/>
        <v>0</v>
      </c>
      <c r="M33" s="31">
        <v>0</v>
      </c>
      <c r="N33" s="33">
        <f t="shared" si="3"/>
        <v>0</v>
      </c>
      <c r="O33" s="31">
        <v>6223</v>
      </c>
      <c r="P33" s="31">
        <v>1615</v>
      </c>
      <c r="Q33" s="33">
        <f t="shared" si="4"/>
        <v>72.32682473268247</v>
      </c>
      <c r="R33" s="31" t="s">
        <v>183</v>
      </c>
      <c r="S33" s="31"/>
      <c r="T33" s="31"/>
      <c r="U33" s="31"/>
    </row>
    <row r="34" spans="1:21" ht="13.5">
      <c r="A34" s="54" t="s">
        <v>32</v>
      </c>
      <c r="B34" s="54" t="s">
        <v>84</v>
      </c>
      <c r="C34" s="55" t="s">
        <v>178</v>
      </c>
      <c r="D34" s="31">
        <f t="shared" si="5"/>
        <v>7620</v>
      </c>
      <c r="E34" s="32">
        <f t="shared" si="6"/>
        <v>3980</v>
      </c>
      <c r="F34" s="33">
        <f t="shared" si="0"/>
        <v>52.23097112860893</v>
      </c>
      <c r="G34" s="31">
        <v>3980</v>
      </c>
      <c r="H34" s="31">
        <v>0</v>
      </c>
      <c r="I34" s="32">
        <f t="shared" si="7"/>
        <v>3640</v>
      </c>
      <c r="J34" s="33">
        <f t="shared" si="1"/>
        <v>47.76902887139108</v>
      </c>
      <c r="K34" s="31">
        <v>0</v>
      </c>
      <c r="L34" s="33">
        <f t="shared" si="2"/>
        <v>0</v>
      </c>
      <c r="M34" s="31">
        <v>0</v>
      </c>
      <c r="N34" s="33">
        <f t="shared" si="3"/>
        <v>0</v>
      </c>
      <c r="O34" s="31">
        <v>3640</v>
      </c>
      <c r="P34" s="31">
        <v>2400</v>
      </c>
      <c r="Q34" s="33">
        <f t="shared" si="4"/>
        <v>47.76902887139108</v>
      </c>
      <c r="R34" s="31" t="s">
        <v>183</v>
      </c>
      <c r="S34" s="31"/>
      <c r="T34" s="31"/>
      <c r="U34" s="31"/>
    </row>
    <row r="35" spans="1:21" ht="13.5">
      <c r="A35" s="54" t="s">
        <v>32</v>
      </c>
      <c r="B35" s="54" t="s">
        <v>85</v>
      </c>
      <c r="C35" s="55" t="s">
        <v>86</v>
      </c>
      <c r="D35" s="31">
        <f t="shared" si="5"/>
        <v>7608</v>
      </c>
      <c r="E35" s="32">
        <f t="shared" si="6"/>
        <v>2918</v>
      </c>
      <c r="F35" s="33">
        <f t="shared" si="0"/>
        <v>38.354363827549946</v>
      </c>
      <c r="G35" s="31">
        <v>2918</v>
      </c>
      <c r="H35" s="31">
        <v>0</v>
      </c>
      <c r="I35" s="32">
        <f t="shared" si="7"/>
        <v>4690</v>
      </c>
      <c r="J35" s="33">
        <f t="shared" si="1"/>
        <v>61.64563617245006</v>
      </c>
      <c r="K35" s="31">
        <v>578</v>
      </c>
      <c r="L35" s="33">
        <f t="shared" si="2"/>
        <v>7.59726603575184</v>
      </c>
      <c r="M35" s="31">
        <v>0</v>
      </c>
      <c r="N35" s="33">
        <f t="shared" si="3"/>
        <v>0</v>
      </c>
      <c r="O35" s="31">
        <v>4112</v>
      </c>
      <c r="P35" s="31">
        <v>2310</v>
      </c>
      <c r="Q35" s="33">
        <f t="shared" si="4"/>
        <v>54.04837013669821</v>
      </c>
      <c r="R35" s="31"/>
      <c r="S35" s="31" t="s">
        <v>183</v>
      </c>
      <c r="T35" s="31"/>
      <c r="U35" s="31"/>
    </row>
    <row r="36" spans="1:21" ht="13.5">
      <c r="A36" s="54" t="s">
        <v>32</v>
      </c>
      <c r="B36" s="54" t="s">
        <v>87</v>
      </c>
      <c r="C36" s="55" t="s">
        <v>1</v>
      </c>
      <c r="D36" s="31">
        <f t="shared" si="5"/>
        <v>7011</v>
      </c>
      <c r="E36" s="32">
        <f t="shared" si="6"/>
        <v>1297</v>
      </c>
      <c r="F36" s="33">
        <f t="shared" si="0"/>
        <v>18.49950078448153</v>
      </c>
      <c r="G36" s="31">
        <v>1297</v>
      </c>
      <c r="H36" s="31">
        <v>0</v>
      </c>
      <c r="I36" s="32">
        <f t="shared" si="7"/>
        <v>5714</v>
      </c>
      <c r="J36" s="33">
        <f t="shared" si="1"/>
        <v>81.50049921551847</v>
      </c>
      <c r="K36" s="31">
        <v>0</v>
      </c>
      <c r="L36" s="33">
        <f t="shared" si="2"/>
        <v>0</v>
      </c>
      <c r="M36" s="31">
        <v>0</v>
      </c>
      <c r="N36" s="33">
        <f t="shared" si="3"/>
        <v>0</v>
      </c>
      <c r="O36" s="31">
        <v>5714</v>
      </c>
      <c r="P36" s="31">
        <v>3344</v>
      </c>
      <c r="Q36" s="33">
        <f t="shared" si="4"/>
        <v>81.50049921551847</v>
      </c>
      <c r="R36" s="31" t="s">
        <v>183</v>
      </c>
      <c r="S36" s="31"/>
      <c r="T36" s="31"/>
      <c r="U36" s="31"/>
    </row>
    <row r="37" spans="1:21" ht="13.5">
      <c r="A37" s="54" t="s">
        <v>32</v>
      </c>
      <c r="B37" s="54" t="s">
        <v>88</v>
      </c>
      <c r="C37" s="55" t="s">
        <v>89</v>
      </c>
      <c r="D37" s="31">
        <f t="shared" si="5"/>
        <v>2475</v>
      </c>
      <c r="E37" s="32">
        <f t="shared" si="6"/>
        <v>1024</v>
      </c>
      <c r="F37" s="33">
        <f t="shared" si="0"/>
        <v>41.37373737373737</v>
      </c>
      <c r="G37" s="31">
        <v>1009</v>
      </c>
      <c r="H37" s="31">
        <v>15</v>
      </c>
      <c r="I37" s="32">
        <f t="shared" si="7"/>
        <v>1451</v>
      </c>
      <c r="J37" s="33">
        <f t="shared" si="1"/>
        <v>58.62626262626263</v>
      </c>
      <c r="K37" s="31">
        <v>0</v>
      </c>
      <c r="L37" s="33">
        <f t="shared" si="2"/>
        <v>0</v>
      </c>
      <c r="M37" s="31">
        <v>0</v>
      </c>
      <c r="N37" s="33">
        <f t="shared" si="3"/>
        <v>0</v>
      </c>
      <c r="O37" s="31">
        <v>1451</v>
      </c>
      <c r="P37" s="31">
        <v>909</v>
      </c>
      <c r="Q37" s="33">
        <f t="shared" si="4"/>
        <v>58.62626262626263</v>
      </c>
      <c r="R37" s="31" t="s">
        <v>183</v>
      </c>
      <c r="S37" s="31"/>
      <c r="T37" s="31"/>
      <c r="U37" s="31"/>
    </row>
    <row r="38" spans="1:21" ht="13.5">
      <c r="A38" s="54" t="s">
        <v>32</v>
      </c>
      <c r="B38" s="54" t="s">
        <v>90</v>
      </c>
      <c r="C38" s="55" t="s">
        <v>91</v>
      </c>
      <c r="D38" s="31">
        <f t="shared" si="5"/>
        <v>2207</v>
      </c>
      <c r="E38" s="32">
        <f t="shared" si="6"/>
        <v>1384</v>
      </c>
      <c r="F38" s="33">
        <f t="shared" si="0"/>
        <v>62.70956048935206</v>
      </c>
      <c r="G38" s="31">
        <v>1320</v>
      </c>
      <c r="H38" s="31">
        <v>64</v>
      </c>
      <c r="I38" s="32">
        <f t="shared" si="7"/>
        <v>823</v>
      </c>
      <c r="J38" s="33">
        <f t="shared" si="1"/>
        <v>37.290439510647936</v>
      </c>
      <c r="K38" s="31">
        <v>0</v>
      </c>
      <c r="L38" s="33">
        <f t="shared" si="2"/>
        <v>0</v>
      </c>
      <c r="M38" s="31">
        <v>0</v>
      </c>
      <c r="N38" s="33">
        <f t="shared" si="3"/>
        <v>0</v>
      </c>
      <c r="O38" s="31">
        <v>823</v>
      </c>
      <c r="P38" s="31">
        <v>644</v>
      </c>
      <c r="Q38" s="33">
        <f t="shared" si="4"/>
        <v>37.290439510647936</v>
      </c>
      <c r="R38" s="31" t="s">
        <v>183</v>
      </c>
      <c r="S38" s="31"/>
      <c r="T38" s="31"/>
      <c r="U38" s="31"/>
    </row>
    <row r="39" spans="1:21" ht="13.5">
      <c r="A39" s="54" t="s">
        <v>32</v>
      </c>
      <c r="B39" s="54" t="s">
        <v>92</v>
      </c>
      <c r="C39" s="55" t="s">
        <v>93</v>
      </c>
      <c r="D39" s="31">
        <f t="shared" si="5"/>
        <v>4488</v>
      </c>
      <c r="E39" s="32">
        <f t="shared" si="6"/>
        <v>1842</v>
      </c>
      <c r="F39" s="33">
        <f t="shared" si="0"/>
        <v>41.0427807486631</v>
      </c>
      <c r="G39" s="31">
        <v>1772</v>
      </c>
      <c r="H39" s="31">
        <v>70</v>
      </c>
      <c r="I39" s="32">
        <f t="shared" si="7"/>
        <v>2646</v>
      </c>
      <c r="J39" s="33">
        <f t="shared" si="1"/>
        <v>58.9572192513369</v>
      </c>
      <c r="K39" s="31">
        <v>42</v>
      </c>
      <c r="L39" s="33">
        <f t="shared" si="2"/>
        <v>0.9358288770053476</v>
      </c>
      <c r="M39" s="31">
        <v>0</v>
      </c>
      <c r="N39" s="33">
        <f t="shared" si="3"/>
        <v>0</v>
      </c>
      <c r="O39" s="31">
        <v>2604</v>
      </c>
      <c r="P39" s="31">
        <v>1922</v>
      </c>
      <c r="Q39" s="33">
        <f t="shared" si="4"/>
        <v>58.02139037433155</v>
      </c>
      <c r="R39" s="31" t="s">
        <v>183</v>
      </c>
      <c r="S39" s="31"/>
      <c r="T39" s="31"/>
      <c r="U39" s="31"/>
    </row>
    <row r="40" spans="1:21" ht="13.5">
      <c r="A40" s="54" t="s">
        <v>32</v>
      </c>
      <c r="B40" s="54" t="s">
        <v>94</v>
      </c>
      <c r="C40" s="55" t="s">
        <v>95</v>
      </c>
      <c r="D40" s="31">
        <f t="shared" si="5"/>
        <v>9925</v>
      </c>
      <c r="E40" s="32">
        <f t="shared" si="6"/>
        <v>3964</v>
      </c>
      <c r="F40" s="33">
        <f t="shared" si="0"/>
        <v>39.939546599496225</v>
      </c>
      <c r="G40" s="31">
        <v>3964</v>
      </c>
      <c r="H40" s="31">
        <v>0</v>
      </c>
      <c r="I40" s="32">
        <f t="shared" si="7"/>
        <v>5961</v>
      </c>
      <c r="J40" s="33">
        <f t="shared" si="1"/>
        <v>60.060453400503775</v>
      </c>
      <c r="K40" s="31">
        <v>0</v>
      </c>
      <c r="L40" s="33">
        <f t="shared" si="2"/>
        <v>0</v>
      </c>
      <c r="M40" s="31">
        <v>0</v>
      </c>
      <c r="N40" s="33">
        <f t="shared" si="3"/>
        <v>0</v>
      </c>
      <c r="O40" s="31">
        <v>5961</v>
      </c>
      <c r="P40" s="31">
        <v>1831</v>
      </c>
      <c r="Q40" s="33">
        <f t="shared" si="4"/>
        <v>60.060453400503775</v>
      </c>
      <c r="R40" s="31" t="s">
        <v>183</v>
      </c>
      <c r="S40" s="31"/>
      <c r="T40" s="31"/>
      <c r="U40" s="31"/>
    </row>
    <row r="41" spans="1:21" ht="13.5">
      <c r="A41" s="54" t="s">
        <v>32</v>
      </c>
      <c r="B41" s="54" t="s">
        <v>29</v>
      </c>
      <c r="C41" s="55" t="s">
        <v>30</v>
      </c>
      <c r="D41" s="31">
        <f t="shared" si="5"/>
        <v>14951</v>
      </c>
      <c r="E41" s="32">
        <f t="shared" si="6"/>
        <v>4000</v>
      </c>
      <c r="F41" s="33">
        <f t="shared" si="0"/>
        <v>26.75406327335964</v>
      </c>
      <c r="G41" s="31">
        <v>4000</v>
      </c>
      <c r="H41" s="31">
        <v>0</v>
      </c>
      <c r="I41" s="32">
        <f t="shared" si="7"/>
        <v>10951</v>
      </c>
      <c r="J41" s="33">
        <f t="shared" si="1"/>
        <v>73.24593672664037</v>
      </c>
      <c r="K41" s="31">
        <v>1117</v>
      </c>
      <c r="L41" s="33">
        <f t="shared" si="2"/>
        <v>7.47107216908568</v>
      </c>
      <c r="M41" s="31">
        <v>0</v>
      </c>
      <c r="N41" s="33">
        <f t="shared" si="3"/>
        <v>0</v>
      </c>
      <c r="O41" s="31">
        <v>9834</v>
      </c>
      <c r="P41" s="31">
        <v>6186</v>
      </c>
      <c r="Q41" s="33">
        <f t="shared" si="4"/>
        <v>65.77486455755468</v>
      </c>
      <c r="R41" s="31" t="s">
        <v>183</v>
      </c>
      <c r="S41" s="31"/>
      <c r="T41" s="31"/>
      <c r="U41" s="31"/>
    </row>
    <row r="42" spans="1:21" ht="13.5">
      <c r="A42" s="54" t="s">
        <v>32</v>
      </c>
      <c r="B42" s="54" t="s">
        <v>96</v>
      </c>
      <c r="C42" s="55" t="s">
        <v>182</v>
      </c>
      <c r="D42" s="31">
        <f t="shared" si="5"/>
        <v>19867</v>
      </c>
      <c r="E42" s="32">
        <f t="shared" si="6"/>
        <v>4513</v>
      </c>
      <c r="F42" s="33">
        <f t="shared" si="0"/>
        <v>22.71606181104344</v>
      </c>
      <c r="G42" s="31">
        <v>4513</v>
      </c>
      <c r="H42" s="31">
        <v>0</v>
      </c>
      <c r="I42" s="32">
        <f t="shared" si="7"/>
        <v>15354</v>
      </c>
      <c r="J42" s="33">
        <f t="shared" si="1"/>
        <v>77.28393818895655</v>
      </c>
      <c r="K42" s="31">
        <v>1480</v>
      </c>
      <c r="L42" s="33">
        <f t="shared" si="2"/>
        <v>7.449539437257764</v>
      </c>
      <c r="M42" s="31">
        <v>0</v>
      </c>
      <c r="N42" s="33">
        <f t="shared" si="3"/>
        <v>0</v>
      </c>
      <c r="O42" s="31">
        <v>13874</v>
      </c>
      <c r="P42" s="31">
        <v>5995</v>
      </c>
      <c r="Q42" s="33">
        <f t="shared" si="4"/>
        <v>69.8343987516988</v>
      </c>
      <c r="R42" s="31" t="s">
        <v>183</v>
      </c>
      <c r="S42" s="31"/>
      <c r="T42" s="31"/>
      <c r="U42" s="31"/>
    </row>
    <row r="43" spans="1:21" ht="13.5">
      <c r="A43" s="54" t="s">
        <v>32</v>
      </c>
      <c r="B43" s="54" t="s">
        <v>97</v>
      </c>
      <c r="C43" s="55" t="s">
        <v>98</v>
      </c>
      <c r="D43" s="31">
        <f t="shared" si="5"/>
        <v>3802</v>
      </c>
      <c r="E43" s="32">
        <f t="shared" si="6"/>
        <v>2088</v>
      </c>
      <c r="F43" s="33">
        <f t="shared" si="0"/>
        <v>54.918463966333505</v>
      </c>
      <c r="G43" s="31">
        <v>2088</v>
      </c>
      <c r="H43" s="31">
        <v>0</v>
      </c>
      <c r="I43" s="32">
        <f t="shared" si="7"/>
        <v>1714</v>
      </c>
      <c r="J43" s="33">
        <f t="shared" si="1"/>
        <v>45.081536033666495</v>
      </c>
      <c r="K43" s="31">
        <v>0</v>
      </c>
      <c r="L43" s="33">
        <f t="shared" si="2"/>
        <v>0</v>
      </c>
      <c r="M43" s="31">
        <v>0</v>
      </c>
      <c r="N43" s="33">
        <f t="shared" si="3"/>
        <v>0</v>
      </c>
      <c r="O43" s="31">
        <v>1714</v>
      </c>
      <c r="P43" s="31">
        <v>1349</v>
      </c>
      <c r="Q43" s="33">
        <f t="shared" si="4"/>
        <v>45.081536033666495</v>
      </c>
      <c r="R43" s="31" t="s">
        <v>183</v>
      </c>
      <c r="S43" s="31"/>
      <c r="T43" s="31"/>
      <c r="U43" s="31"/>
    </row>
    <row r="44" spans="1:21" ht="13.5">
      <c r="A44" s="54" t="s">
        <v>32</v>
      </c>
      <c r="B44" s="54" t="s">
        <v>99</v>
      </c>
      <c r="C44" s="55" t="s">
        <v>31</v>
      </c>
      <c r="D44" s="31">
        <f t="shared" si="5"/>
        <v>3352</v>
      </c>
      <c r="E44" s="32">
        <f t="shared" si="6"/>
        <v>1686</v>
      </c>
      <c r="F44" s="33">
        <f t="shared" si="0"/>
        <v>50.298329355608594</v>
      </c>
      <c r="G44" s="31">
        <v>1461</v>
      </c>
      <c r="H44" s="31">
        <v>225</v>
      </c>
      <c r="I44" s="32">
        <f t="shared" si="7"/>
        <v>1666</v>
      </c>
      <c r="J44" s="33">
        <f t="shared" si="1"/>
        <v>49.70167064439141</v>
      </c>
      <c r="K44" s="31">
        <v>0</v>
      </c>
      <c r="L44" s="33">
        <f t="shared" si="2"/>
        <v>0</v>
      </c>
      <c r="M44" s="31">
        <v>0</v>
      </c>
      <c r="N44" s="33">
        <f t="shared" si="3"/>
        <v>0</v>
      </c>
      <c r="O44" s="31">
        <v>1666</v>
      </c>
      <c r="P44" s="31">
        <v>1522</v>
      </c>
      <c r="Q44" s="33">
        <f t="shared" si="4"/>
        <v>49.70167064439141</v>
      </c>
      <c r="R44" s="31"/>
      <c r="S44" s="31" t="s">
        <v>183</v>
      </c>
      <c r="T44" s="31"/>
      <c r="U44" s="31"/>
    </row>
    <row r="45" spans="1:21" ht="13.5">
      <c r="A45" s="54" t="s">
        <v>32</v>
      </c>
      <c r="B45" s="54" t="s">
        <v>100</v>
      </c>
      <c r="C45" s="55" t="s">
        <v>101</v>
      </c>
      <c r="D45" s="31">
        <f t="shared" si="5"/>
        <v>15268</v>
      </c>
      <c r="E45" s="32">
        <f t="shared" si="6"/>
        <v>4794</v>
      </c>
      <c r="F45" s="33">
        <f t="shared" si="0"/>
        <v>31.3990044537595</v>
      </c>
      <c r="G45" s="31">
        <v>4794</v>
      </c>
      <c r="H45" s="31">
        <v>0</v>
      </c>
      <c r="I45" s="32">
        <f t="shared" si="7"/>
        <v>10474</v>
      </c>
      <c r="J45" s="33">
        <f t="shared" si="1"/>
        <v>68.60099554624051</v>
      </c>
      <c r="K45" s="31">
        <v>0</v>
      </c>
      <c r="L45" s="33">
        <f t="shared" si="2"/>
        <v>0</v>
      </c>
      <c r="M45" s="31">
        <v>0</v>
      </c>
      <c r="N45" s="33">
        <f t="shared" si="3"/>
        <v>0</v>
      </c>
      <c r="O45" s="31">
        <v>10474</v>
      </c>
      <c r="P45" s="31">
        <v>7777</v>
      </c>
      <c r="Q45" s="33">
        <f t="shared" si="4"/>
        <v>68.60099554624051</v>
      </c>
      <c r="R45" s="31" t="s">
        <v>183</v>
      </c>
      <c r="S45" s="31"/>
      <c r="T45" s="31"/>
      <c r="U45" s="31"/>
    </row>
    <row r="46" spans="1:21" ht="13.5">
      <c r="A46" s="54" t="s">
        <v>32</v>
      </c>
      <c r="B46" s="54" t="s">
        <v>102</v>
      </c>
      <c r="C46" s="55" t="s">
        <v>103</v>
      </c>
      <c r="D46" s="31">
        <f t="shared" si="5"/>
        <v>4834</v>
      </c>
      <c r="E46" s="32">
        <f t="shared" si="6"/>
        <v>1949</v>
      </c>
      <c r="F46" s="33">
        <f t="shared" si="0"/>
        <v>40.31857674803475</v>
      </c>
      <c r="G46" s="31">
        <v>1949</v>
      </c>
      <c r="H46" s="31">
        <v>0</v>
      </c>
      <c r="I46" s="32">
        <f t="shared" si="7"/>
        <v>2885</v>
      </c>
      <c r="J46" s="33">
        <f t="shared" si="1"/>
        <v>59.68142325196525</v>
      </c>
      <c r="K46" s="31">
        <v>0</v>
      </c>
      <c r="L46" s="33">
        <f t="shared" si="2"/>
        <v>0</v>
      </c>
      <c r="M46" s="31">
        <v>0</v>
      </c>
      <c r="N46" s="33">
        <f t="shared" si="3"/>
        <v>0</v>
      </c>
      <c r="O46" s="31">
        <v>2885</v>
      </c>
      <c r="P46" s="31">
        <v>1004</v>
      </c>
      <c r="Q46" s="33">
        <f t="shared" si="4"/>
        <v>59.68142325196525</v>
      </c>
      <c r="R46" s="31" t="s">
        <v>183</v>
      </c>
      <c r="S46" s="31"/>
      <c r="T46" s="31"/>
      <c r="U46" s="31"/>
    </row>
    <row r="47" spans="1:21" ht="13.5">
      <c r="A47" s="54" t="s">
        <v>32</v>
      </c>
      <c r="B47" s="54" t="s">
        <v>104</v>
      </c>
      <c r="C47" s="55" t="s">
        <v>105</v>
      </c>
      <c r="D47" s="31">
        <f t="shared" si="5"/>
        <v>5621</v>
      </c>
      <c r="E47" s="32">
        <f t="shared" si="6"/>
        <v>3336</v>
      </c>
      <c r="F47" s="33">
        <f t="shared" si="0"/>
        <v>59.34887030777441</v>
      </c>
      <c r="G47" s="31">
        <v>3336</v>
      </c>
      <c r="H47" s="31">
        <v>0</v>
      </c>
      <c r="I47" s="32">
        <f t="shared" si="7"/>
        <v>2285</v>
      </c>
      <c r="J47" s="33">
        <f t="shared" si="1"/>
        <v>40.65112969222559</v>
      </c>
      <c r="K47" s="31">
        <v>0</v>
      </c>
      <c r="L47" s="33">
        <f t="shared" si="2"/>
        <v>0</v>
      </c>
      <c r="M47" s="31">
        <v>0</v>
      </c>
      <c r="N47" s="33">
        <f t="shared" si="3"/>
        <v>0</v>
      </c>
      <c r="O47" s="31">
        <v>2285</v>
      </c>
      <c r="P47" s="31">
        <v>1447</v>
      </c>
      <c r="Q47" s="33">
        <f t="shared" si="4"/>
        <v>40.65112969222559</v>
      </c>
      <c r="R47" s="31" t="s">
        <v>183</v>
      </c>
      <c r="S47" s="31"/>
      <c r="T47" s="31"/>
      <c r="U47" s="31"/>
    </row>
    <row r="48" spans="1:21" ht="13.5">
      <c r="A48" s="54" t="s">
        <v>32</v>
      </c>
      <c r="B48" s="54" t="s">
        <v>106</v>
      </c>
      <c r="C48" s="55" t="s">
        <v>107</v>
      </c>
      <c r="D48" s="31">
        <f t="shared" si="5"/>
        <v>15162</v>
      </c>
      <c r="E48" s="32">
        <f t="shared" si="6"/>
        <v>6630</v>
      </c>
      <c r="F48" s="33">
        <f t="shared" si="0"/>
        <v>43.72774040364068</v>
      </c>
      <c r="G48" s="31">
        <v>6600</v>
      </c>
      <c r="H48" s="31">
        <v>30</v>
      </c>
      <c r="I48" s="32">
        <f t="shared" si="7"/>
        <v>8532</v>
      </c>
      <c r="J48" s="33">
        <f t="shared" si="1"/>
        <v>56.27225959635932</v>
      </c>
      <c r="K48" s="31">
        <v>397</v>
      </c>
      <c r="L48" s="33">
        <f t="shared" si="2"/>
        <v>2.6183880754517874</v>
      </c>
      <c r="M48" s="31">
        <v>0</v>
      </c>
      <c r="N48" s="33">
        <f t="shared" si="3"/>
        <v>0</v>
      </c>
      <c r="O48" s="31">
        <v>8135</v>
      </c>
      <c r="P48" s="31">
        <v>2320</v>
      </c>
      <c r="Q48" s="33">
        <f t="shared" si="4"/>
        <v>53.653871520907536</v>
      </c>
      <c r="R48" s="31" t="s">
        <v>183</v>
      </c>
      <c r="S48" s="31"/>
      <c r="T48" s="31"/>
      <c r="U48" s="31"/>
    </row>
    <row r="49" spans="1:21" ht="13.5">
      <c r="A49" s="54" t="s">
        <v>32</v>
      </c>
      <c r="B49" s="54" t="s">
        <v>108</v>
      </c>
      <c r="C49" s="55" t="s">
        <v>109</v>
      </c>
      <c r="D49" s="31">
        <f t="shared" si="5"/>
        <v>19128</v>
      </c>
      <c r="E49" s="32">
        <f t="shared" si="6"/>
        <v>8857</v>
      </c>
      <c r="F49" s="33">
        <f t="shared" si="0"/>
        <v>46.30384776244249</v>
      </c>
      <c r="G49" s="31">
        <v>8662</v>
      </c>
      <c r="H49" s="31">
        <v>195</v>
      </c>
      <c r="I49" s="32">
        <f t="shared" si="7"/>
        <v>10271</v>
      </c>
      <c r="J49" s="33">
        <f t="shared" si="1"/>
        <v>53.696152237557506</v>
      </c>
      <c r="K49" s="31">
        <v>162</v>
      </c>
      <c r="L49" s="33">
        <f t="shared" si="2"/>
        <v>0.8469259723964869</v>
      </c>
      <c r="M49" s="31">
        <v>0</v>
      </c>
      <c r="N49" s="33">
        <f t="shared" si="3"/>
        <v>0</v>
      </c>
      <c r="O49" s="31">
        <v>10109</v>
      </c>
      <c r="P49" s="31">
        <v>2876</v>
      </c>
      <c r="Q49" s="33">
        <f t="shared" si="4"/>
        <v>52.84922626516102</v>
      </c>
      <c r="R49" s="31" t="s">
        <v>183</v>
      </c>
      <c r="S49" s="31"/>
      <c r="T49" s="31"/>
      <c r="U49" s="31"/>
    </row>
    <row r="50" spans="1:21" ht="13.5">
      <c r="A50" s="54" t="s">
        <v>32</v>
      </c>
      <c r="B50" s="54" t="s">
        <v>110</v>
      </c>
      <c r="C50" s="55" t="s">
        <v>111</v>
      </c>
      <c r="D50" s="31">
        <f t="shared" si="5"/>
        <v>3779</v>
      </c>
      <c r="E50" s="32">
        <f t="shared" si="6"/>
        <v>1075</v>
      </c>
      <c r="F50" s="33">
        <f t="shared" si="0"/>
        <v>28.446679015612595</v>
      </c>
      <c r="G50" s="31">
        <v>1075</v>
      </c>
      <c r="H50" s="31">
        <v>0</v>
      </c>
      <c r="I50" s="32">
        <f t="shared" si="7"/>
        <v>2704</v>
      </c>
      <c r="J50" s="33">
        <f t="shared" si="1"/>
        <v>71.5533209843874</v>
      </c>
      <c r="K50" s="31">
        <v>2044</v>
      </c>
      <c r="L50" s="33">
        <f t="shared" si="2"/>
        <v>54.088383170150834</v>
      </c>
      <c r="M50" s="31">
        <v>0</v>
      </c>
      <c r="N50" s="33">
        <f t="shared" si="3"/>
        <v>0</v>
      </c>
      <c r="O50" s="31">
        <v>660</v>
      </c>
      <c r="P50" s="31">
        <v>336</v>
      </c>
      <c r="Q50" s="33">
        <f t="shared" si="4"/>
        <v>17.46493781423657</v>
      </c>
      <c r="R50" s="31" t="s">
        <v>183</v>
      </c>
      <c r="S50" s="31"/>
      <c r="T50" s="31"/>
      <c r="U50" s="31"/>
    </row>
    <row r="51" spans="1:21" ht="13.5">
      <c r="A51" s="54" t="s">
        <v>32</v>
      </c>
      <c r="B51" s="54" t="s">
        <v>112</v>
      </c>
      <c r="C51" s="55" t="s">
        <v>113</v>
      </c>
      <c r="D51" s="31">
        <f t="shared" si="5"/>
        <v>5664</v>
      </c>
      <c r="E51" s="32">
        <f t="shared" si="6"/>
        <v>2624</v>
      </c>
      <c r="F51" s="33">
        <f t="shared" si="0"/>
        <v>46.32768361581921</v>
      </c>
      <c r="G51" s="31">
        <v>2612</v>
      </c>
      <c r="H51" s="31">
        <v>12</v>
      </c>
      <c r="I51" s="32">
        <f t="shared" si="7"/>
        <v>3040</v>
      </c>
      <c r="J51" s="33">
        <f t="shared" si="1"/>
        <v>53.672316384180796</v>
      </c>
      <c r="K51" s="31">
        <v>0</v>
      </c>
      <c r="L51" s="33">
        <f t="shared" si="2"/>
        <v>0</v>
      </c>
      <c r="M51" s="31">
        <v>0</v>
      </c>
      <c r="N51" s="33">
        <f t="shared" si="3"/>
        <v>0</v>
      </c>
      <c r="O51" s="31">
        <v>3040</v>
      </c>
      <c r="P51" s="31">
        <v>845</v>
      </c>
      <c r="Q51" s="33">
        <f t="shared" si="4"/>
        <v>53.672316384180796</v>
      </c>
      <c r="R51" s="31" t="s">
        <v>183</v>
      </c>
      <c r="S51" s="31"/>
      <c r="T51" s="31"/>
      <c r="U51" s="31"/>
    </row>
    <row r="52" spans="1:21" ht="13.5">
      <c r="A52" s="54" t="s">
        <v>32</v>
      </c>
      <c r="B52" s="54" t="s">
        <v>114</v>
      </c>
      <c r="C52" s="55" t="s">
        <v>115</v>
      </c>
      <c r="D52" s="31">
        <f t="shared" si="5"/>
        <v>3666</v>
      </c>
      <c r="E52" s="32">
        <f t="shared" si="6"/>
        <v>2694</v>
      </c>
      <c r="F52" s="33">
        <f t="shared" si="0"/>
        <v>73.48608837970541</v>
      </c>
      <c r="G52" s="31">
        <v>2654</v>
      </c>
      <c r="H52" s="31">
        <v>40</v>
      </c>
      <c r="I52" s="32">
        <f t="shared" si="7"/>
        <v>972</v>
      </c>
      <c r="J52" s="33">
        <f t="shared" si="1"/>
        <v>26.5139116202946</v>
      </c>
      <c r="K52" s="31">
        <v>0</v>
      </c>
      <c r="L52" s="33">
        <f t="shared" si="2"/>
        <v>0</v>
      </c>
      <c r="M52" s="31">
        <v>0</v>
      </c>
      <c r="N52" s="33">
        <f t="shared" si="3"/>
        <v>0</v>
      </c>
      <c r="O52" s="31">
        <v>972</v>
      </c>
      <c r="P52" s="31">
        <v>796</v>
      </c>
      <c r="Q52" s="33">
        <f t="shared" si="4"/>
        <v>26.5139116202946</v>
      </c>
      <c r="R52" s="31" t="s">
        <v>183</v>
      </c>
      <c r="S52" s="31"/>
      <c r="T52" s="31"/>
      <c r="U52" s="31"/>
    </row>
    <row r="53" spans="1:21" ht="13.5">
      <c r="A53" s="54" t="s">
        <v>32</v>
      </c>
      <c r="B53" s="54" t="s">
        <v>116</v>
      </c>
      <c r="C53" s="55" t="s">
        <v>117</v>
      </c>
      <c r="D53" s="31">
        <f t="shared" si="5"/>
        <v>2065</v>
      </c>
      <c r="E53" s="32">
        <f t="shared" si="6"/>
        <v>1206</v>
      </c>
      <c r="F53" s="33">
        <f t="shared" si="0"/>
        <v>58.401937046004846</v>
      </c>
      <c r="G53" s="31">
        <v>1196</v>
      </c>
      <c r="H53" s="31">
        <v>10</v>
      </c>
      <c r="I53" s="32">
        <f t="shared" si="7"/>
        <v>859</v>
      </c>
      <c r="J53" s="33">
        <f t="shared" si="1"/>
        <v>41.59806295399516</v>
      </c>
      <c r="K53" s="31">
        <v>0</v>
      </c>
      <c r="L53" s="33">
        <f t="shared" si="2"/>
        <v>0</v>
      </c>
      <c r="M53" s="31">
        <v>0</v>
      </c>
      <c r="N53" s="33">
        <f t="shared" si="3"/>
        <v>0</v>
      </c>
      <c r="O53" s="31">
        <v>859</v>
      </c>
      <c r="P53" s="31">
        <v>795</v>
      </c>
      <c r="Q53" s="33">
        <f t="shared" si="4"/>
        <v>41.59806295399516</v>
      </c>
      <c r="R53" s="31" t="s">
        <v>183</v>
      </c>
      <c r="S53" s="31"/>
      <c r="T53" s="31"/>
      <c r="U53" s="31"/>
    </row>
    <row r="54" spans="1:21" ht="13.5">
      <c r="A54" s="54" t="s">
        <v>32</v>
      </c>
      <c r="B54" s="54" t="s">
        <v>118</v>
      </c>
      <c r="C54" s="55" t="s">
        <v>180</v>
      </c>
      <c r="D54" s="31">
        <f t="shared" si="5"/>
        <v>3828</v>
      </c>
      <c r="E54" s="32">
        <f t="shared" si="6"/>
        <v>2527</v>
      </c>
      <c r="F54" s="33">
        <f t="shared" si="0"/>
        <v>66.0135841170324</v>
      </c>
      <c r="G54" s="31">
        <v>2436</v>
      </c>
      <c r="H54" s="31">
        <v>91</v>
      </c>
      <c r="I54" s="32">
        <f t="shared" si="7"/>
        <v>1301</v>
      </c>
      <c r="J54" s="33">
        <f t="shared" si="1"/>
        <v>33.986415882967606</v>
      </c>
      <c r="K54" s="31">
        <v>69</v>
      </c>
      <c r="L54" s="33">
        <f t="shared" si="2"/>
        <v>1.8025078369905956</v>
      </c>
      <c r="M54" s="31">
        <v>0</v>
      </c>
      <c r="N54" s="33">
        <f t="shared" si="3"/>
        <v>0</v>
      </c>
      <c r="O54" s="31">
        <v>1232</v>
      </c>
      <c r="P54" s="31">
        <v>780</v>
      </c>
      <c r="Q54" s="33">
        <f t="shared" si="4"/>
        <v>32.18390804597701</v>
      </c>
      <c r="R54" s="31" t="s">
        <v>183</v>
      </c>
      <c r="S54" s="31"/>
      <c r="T54" s="31"/>
      <c r="U54" s="31"/>
    </row>
    <row r="55" spans="1:21" ht="13.5">
      <c r="A55" s="54" t="s">
        <v>32</v>
      </c>
      <c r="B55" s="54" t="s">
        <v>119</v>
      </c>
      <c r="C55" s="55" t="s">
        <v>120</v>
      </c>
      <c r="D55" s="31">
        <f t="shared" si="5"/>
        <v>575</v>
      </c>
      <c r="E55" s="32">
        <f t="shared" si="6"/>
        <v>202</v>
      </c>
      <c r="F55" s="33">
        <f t="shared" si="0"/>
        <v>35.130434782608695</v>
      </c>
      <c r="G55" s="31">
        <v>202</v>
      </c>
      <c r="H55" s="31">
        <v>0</v>
      </c>
      <c r="I55" s="32">
        <f t="shared" si="7"/>
        <v>373</v>
      </c>
      <c r="J55" s="33">
        <f t="shared" si="1"/>
        <v>64.8695652173913</v>
      </c>
      <c r="K55" s="31">
        <v>0</v>
      </c>
      <c r="L55" s="33">
        <f t="shared" si="2"/>
        <v>0</v>
      </c>
      <c r="M55" s="31">
        <v>0</v>
      </c>
      <c r="N55" s="33">
        <f t="shared" si="3"/>
        <v>0</v>
      </c>
      <c r="O55" s="31">
        <v>373</v>
      </c>
      <c r="P55" s="31">
        <v>173</v>
      </c>
      <c r="Q55" s="33">
        <f t="shared" si="4"/>
        <v>64.8695652173913</v>
      </c>
      <c r="R55" s="31" t="s">
        <v>183</v>
      </c>
      <c r="S55" s="31"/>
      <c r="T55" s="31"/>
      <c r="U55" s="31"/>
    </row>
    <row r="56" spans="1:21" ht="13.5">
      <c r="A56" s="84" t="s">
        <v>122</v>
      </c>
      <c r="B56" s="85"/>
      <c r="C56" s="85"/>
      <c r="D56" s="31">
        <f>SUM(D7:D55)</f>
        <v>1072237</v>
      </c>
      <c r="E56" s="31">
        <f>SUM(E7:E55)</f>
        <v>358708</v>
      </c>
      <c r="F56" s="33">
        <f t="shared" si="0"/>
        <v>33.45417104613998</v>
      </c>
      <c r="G56" s="31">
        <f>SUM(G7:G55)</f>
        <v>355648</v>
      </c>
      <c r="H56" s="31">
        <f>SUM(H7:H55)</f>
        <v>3060</v>
      </c>
      <c r="I56" s="31">
        <f>SUM(I7:I55)</f>
        <v>713529</v>
      </c>
      <c r="J56" s="33">
        <f t="shared" si="1"/>
        <v>66.54582895386001</v>
      </c>
      <c r="K56" s="31">
        <f>SUM(K7:K55)</f>
        <v>96155</v>
      </c>
      <c r="L56" s="33">
        <f t="shared" si="2"/>
        <v>8.967700237913819</v>
      </c>
      <c r="M56" s="31">
        <f>SUM(M7:M55)</f>
        <v>0</v>
      </c>
      <c r="N56" s="33">
        <f t="shared" si="3"/>
        <v>0</v>
      </c>
      <c r="O56" s="31">
        <f>SUM(O7:O55)</f>
        <v>617374</v>
      </c>
      <c r="P56" s="31">
        <f>SUM(P7:P55)</f>
        <v>234405</v>
      </c>
      <c r="Q56" s="33">
        <f t="shared" si="4"/>
        <v>57.5781287159462</v>
      </c>
      <c r="R56" s="31">
        <f>COUNTIF(R7:R55,"○")</f>
        <v>44</v>
      </c>
      <c r="S56" s="31">
        <f>COUNTIF(S7:S55,"○")</f>
        <v>5</v>
      </c>
      <c r="T56" s="31">
        <f>COUNTIF(T7:T55,"○")</f>
        <v>0</v>
      </c>
      <c r="U56" s="31">
        <f>COUNTIF(U7:U55,"○")</f>
        <v>0</v>
      </c>
    </row>
  </sheetData>
  <mergeCells count="19">
    <mergeCell ref="A56:C5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123</v>
      </c>
      <c r="B2" s="65" t="s">
        <v>18</v>
      </c>
      <c r="C2" s="68" t="s">
        <v>19</v>
      </c>
      <c r="D2" s="14" t="s">
        <v>124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125</v>
      </c>
      <c r="E3" s="59" t="s">
        <v>126</v>
      </c>
      <c r="F3" s="89"/>
      <c r="G3" s="90"/>
      <c r="H3" s="86" t="s">
        <v>127</v>
      </c>
      <c r="I3" s="57"/>
      <c r="J3" s="58"/>
      <c r="K3" s="59" t="s">
        <v>128</v>
      </c>
      <c r="L3" s="57"/>
      <c r="M3" s="58"/>
      <c r="N3" s="26" t="s">
        <v>125</v>
      </c>
      <c r="O3" s="17" t="s">
        <v>129</v>
      </c>
      <c r="P3" s="24"/>
      <c r="Q3" s="24"/>
      <c r="R3" s="24"/>
      <c r="S3" s="24"/>
      <c r="T3" s="25"/>
      <c r="U3" s="17" t="s">
        <v>130</v>
      </c>
      <c r="V3" s="24"/>
      <c r="W3" s="24"/>
      <c r="X3" s="24"/>
      <c r="Y3" s="24"/>
      <c r="Z3" s="25"/>
      <c r="AA3" s="17" t="s">
        <v>131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125</v>
      </c>
      <c r="F4" s="18" t="s">
        <v>21</v>
      </c>
      <c r="G4" s="18" t="s">
        <v>22</v>
      </c>
      <c r="H4" s="26" t="s">
        <v>125</v>
      </c>
      <c r="I4" s="18" t="s">
        <v>21</v>
      </c>
      <c r="J4" s="18" t="s">
        <v>22</v>
      </c>
      <c r="K4" s="26" t="s">
        <v>125</v>
      </c>
      <c r="L4" s="18" t="s">
        <v>21</v>
      </c>
      <c r="M4" s="18" t="s">
        <v>22</v>
      </c>
      <c r="N4" s="27"/>
      <c r="O4" s="26" t="s">
        <v>125</v>
      </c>
      <c r="P4" s="18" t="s">
        <v>23</v>
      </c>
      <c r="Q4" s="18" t="s">
        <v>24</v>
      </c>
      <c r="R4" s="18" t="s">
        <v>25</v>
      </c>
      <c r="S4" s="18" t="s">
        <v>26</v>
      </c>
      <c r="T4" s="18" t="s">
        <v>27</v>
      </c>
      <c r="U4" s="26" t="s">
        <v>125</v>
      </c>
      <c r="V4" s="18" t="s">
        <v>23</v>
      </c>
      <c r="W4" s="18" t="s">
        <v>24</v>
      </c>
      <c r="X4" s="18" t="s">
        <v>25</v>
      </c>
      <c r="Y4" s="18" t="s">
        <v>26</v>
      </c>
      <c r="Z4" s="18" t="s">
        <v>27</v>
      </c>
      <c r="AA4" s="26" t="s">
        <v>125</v>
      </c>
      <c r="AB4" s="18" t="s">
        <v>21</v>
      </c>
      <c r="AC4" s="18" t="s">
        <v>22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28</v>
      </c>
      <c r="E6" s="19" t="s">
        <v>28</v>
      </c>
      <c r="F6" s="19" t="s">
        <v>28</v>
      </c>
      <c r="G6" s="19" t="s">
        <v>28</v>
      </c>
      <c r="H6" s="19" t="s">
        <v>28</v>
      </c>
      <c r="I6" s="19" t="s">
        <v>28</v>
      </c>
      <c r="J6" s="19" t="s">
        <v>28</v>
      </c>
      <c r="K6" s="19" t="s">
        <v>28</v>
      </c>
      <c r="L6" s="19" t="s">
        <v>28</v>
      </c>
      <c r="M6" s="19" t="s">
        <v>28</v>
      </c>
      <c r="N6" s="19" t="s">
        <v>28</v>
      </c>
      <c r="O6" s="19" t="s">
        <v>28</v>
      </c>
      <c r="P6" s="19" t="s">
        <v>28</v>
      </c>
      <c r="Q6" s="19" t="s">
        <v>28</v>
      </c>
      <c r="R6" s="19" t="s">
        <v>28</v>
      </c>
      <c r="S6" s="19" t="s">
        <v>28</v>
      </c>
      <c r="T6" s="19" t="s">
        <v>28</v>
      </c>
      <c r="U6" s="19" t="s">
        <v>28</v>
      </c>
      <c r="V6" s="19" t="s">
        <v>28</v>
      </c>
      <c r="W6" s="19" t="s">
        <v>28</v>
      </c>
      <c r="X6" s="19" t="s">
        <v>28</v>
      </c>
      <c r="Y6" s="19" t="s">
        <v>28</v>
      </c>
      <c r="Z6" s="19" t="s">
        <v>28</v>
      </c>
      <c r="AA6" s="19" t="s">
        <v>28</v>
      </c>
      <c r="AB6" s="19" t="s">
        <v>28</v>
      </c>
      <c r="AC6" s="19" t="s">
        <v>28</v>
      </c>
    </row>
    <row r="7" spans="1:29" ht="13.5">
      <c r="A7" s="54" t="s">
        <v>32</v>
      </c>
      <c r="B7" s="54" t="s">
        <v>33</v>
      </c>
      <c r="C7" s="55" t="s">
        <v>34</v>
      </c>
      <c r="D7" s="31">
        <f aca="true" t="shared" si="0" ref="D7:D55">E7+H7+K7</f>
        <v>176265</v>
      </c>
      <c r="E7" s="31">
        <f>F7+G7</f>
        <v>0</v>
      </c>
      <c r="F7" s="31">
        <v>0</v>
      </c>
      <c r="G7" s="31">
        <v>0</v>
      </c>
      <c r="H7" s="31">
        <f>I7+J7</f>
        <v>0</v>
      </c>
      <c r="I7" s="31">
        <v>0</v>
      </c>
      <c r="J7" s="31">
        <v>0</v>
      </c>
      <c r="K7" s="31">
        <f>L7+M7</f>
        <v>176265</v>
      </c>
      <c r="L7" s="31">
        <v>51117</v>
      </c>
      <c r="M7" s="31">
        <v>125148</v>
      </c>
      <c r="N7" s="31">
        <f>O7+U7+AA7</f>
        <v>177168</v>
      </c>
      <c r="O7" s="31">
        <f>SUM(P7:T7)</f>
        <v>51117</v>
      </c>
      <c r="P7" s="31">
        <v>51117</v>
      </c>
      <c r="Q7" s="31">
        <v>0</v>
      </c>
      <c r="R7" s="31">
        <v>0</v>
      </c>
      <c r="S7" s="31">
        <v>0</v>
      </c>
      <c r="T7" s="31">
        <v>0</v>
      </c>
      <c r="U7" s="31">
        <f>SUM(V7:Z7)</f>
        <v>125148</v>
      </c>
      <c r="V7" s="31">
        <v>125148</v>
      </c>
      <c r="W7" s="31">
        <v>0</v>
      </c>
      <c r="X7" s="31">
        <v>0</v>
      </c>
      <c r="Y7" s="31">
        <v>0</v>
      </c>
      <c r="Z7" s="31">
        <v>0</v>
      </c>
      <c r="AA7" s="31">
        <f>AB7+AC7</f>
        <v>903</v>
      </c>
      <c r="AB7" s="31">
        <v>903</v>
      </c>
      <c r="AC7" s="31">
        <v>0</v>
      </c>
    </row>
    <row r="8" spans="1:29" ht="13.5">
      <c r="A8" s="54" t="s">
        <v>32</v>
      </c>
      <c r="B8" s="54" t="s">
        <v>35</v>
      </c>
      <c r="C8" s="55" t="s">
        <v>36</v>
      </c>
      <c r="D8" s="31">
        <f t="shared" si="0"/>
        <v>29054</v>
      </c>
      <c r="E8" s="31">
        <f aca="true" t="shared" si="1" ref="E8:E55">F8+G8</f>
        <v>0</v>
      </c>
      <c r="F8" s="31">
        <v>0</v>
      </c>
      <c r="G8" s="31">
        <v>0</v>
      </c>
      <c r="H8" s="31">
        <f aca="true" t="shared" si="2" ref="H8:H55">I8+J8</f>
        <v>0</v>
      </c>
      <c r="I8" s="31">
        <v>0</v>
      </c>
      <c r="J8" s="31">
        <v>0</v>
      </c>
      <c r="K8" s="31">
        <f aca="true" t="shared" si="3" ref="K8:K55">L8+M8</f>
        <v>29054</v>
      </c>
      <c r="L8" s="31">
        <v>17726</v>
      </c>
      <c r="M8" s="31">
        <v>11328</v>
      </c>
      <c r="N8" s="31">
        <f aca="true" t="shared" si="4" ref="N8:N55">O8+U8+AA8</f>
        <v>29054</v>
      </c>
      <c r="O8" s="31">
        <f aca="true" t="shared" si="5" ref="O8:O55">SUM(P8:T8)</f>
        <v>17726</v>
      </c>
      <c r="P8" s="31">
        <v>17726</v>
      </c>
      <c r="Q8" s="31">
        <v>0</v>
      </c>
      <c r="R8" s="31">
        <v>0</v>
      </c>
      <c r="S8" s="31">
        <v>0</v>
      </c>
      <c r="T8" s="31">
        <v>0</v>
      </c>
      <c r="U8" s="31">
        <f aca="true" t="shared" si="6" ref="U8:U55">SUM(V8:Z8)</f>
        <v>11328</v>
      </c>
      <c r="V8" s="31">
        <v>11328</v>
      </c>
      <c r="W8" s="31">
        <v>0</v>
      </c>
      <c r="X8" s="31">
        <v>0</v>
      </c>
      <c r="Y8" s="31">
        <v>0</v>
      </c>
      <c r="Z8" s="31">
        <v>0</v>
      </c>
      <c r="AA8" s="31">
        <f aca="true" t="shared" si="7" ref="AA8:AA55">AB8+AC8</f>
        <v>0</v>
      </c>
      <c r="AB8" s="31">
        <v>0</v>
      </c>
      <c r="AC8" s="31">
        <v>0</v>
      </c>
    </row>
    <row r="9" spans="1:29" ht="13.5">
      <c r="A9" s="54" t="s">
        <v>32</v>
      </c>
      <c r="B9" s="54" t="s">
        <v>37</v>
      </c>
      <c r="C9" s="55" t="s">
        <v>38</v>
      </c>
      <c r="D9" s="31">
        <f t="shared" si="0"/>
        <v>18601</v>
      </c>
      <c r="E9" s="31">
        <f t="shared" si="1"/>
        <v>398</v>
      </c>
      <c r="F9" s="31">
        <v>398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18203</v>
      </c>
      <c r="L9" s="31">
        <v>8407</v>
      </c>
      <c r="M9" s="31">
        <v>9796</v>
      </c>
      <c r="N9" s="31">
        <f t="shared" si="4"/>
        <v>18608</v>
      </c>
      <c r="O9" s="31">
        <f t="shared" si="5"/>
        <v>8805</v>
      </c>
      <c r="P9" s="31">
        <v>8805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9796</v>
      </c>
      <c r="V9" s="31">
        <v>8304</v>
      </c>
      <c r="W9" s="31">
        <v>0</v>
      </c>
      <c r="X9" s="31">
        <v>1492</v>
      </c>
      <c r="Y9" s="31">
        <v>0</v>
      </c>
      <c r="Z9" s="31">
        <v>0</v>
      </c>
      <c r="AA9" s="31">
        <f t="shared" si="7"/>
        <v>7</v>
      </c>
      <c r="AB9" s="31">
        <v>7</v>
      </c>
      <c r="AC9" s="31">
        <v>0</v>
      </c>
    </row>
    <row r="10" spans="1:29" ht="13.5">
      <c r="A10" s="54" t="s">
        <v>32</v>
      </c>
      <c r="B10" s="54" t="s">
        <v>39</v>
      </c>
      <c r="C10" s="55" t="s">
        <v>40</v>
      </c>
      <c r="D10" s="31">
        <f t="shared" si="0"/>
        <v>19521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19521</v>
      </c>
      <c r="L10" s="31">
        <v>10203</v>
      </c>
      <c r="M10" s="31">
        <v>9318</v>
      </c>
      <c r="N10" s="31">
        <f t="shared" si="4"/>
        <v>19623</v>
      </c>
      <c r="O10" s="31">
        <f t="shared" si="5"/>
        <v>10203</v>
      </c>
      <c r="P10" s="31">
        <v>10203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9318</v>
      </c>
      <c r="V10" s="31">
        <v>9318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102</v>
      </c>
      <c r="AB10" s="31">
        <v>51</v>
      </c>
      <c r="AC10" s="31">
        <v>51</v>
      </c>
    </row>
    <row r="11" spans="1:29" ht="13.5">
      <c r="A11" s="54" t="s">
        <v>32</v>
      </c>
      <c r="B11" s="54" t="s">
        <v>41</v>
      </c>
      <c r="C11" s="55" t="s">
        <v>42</v>
      </c>
      <c r="D11" s="31">
        <f t="shared" si="0"/>
        <v>18000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18000</v>
      </c>
      <c r="L11" s="31">
        <v>8341</v>
      </c>
      <c r="M11" s="31">
        <v>9659</v>
      </c>
      <c r="N11" s="31">
        <f t="shared" si="4"/>
        <v>18000</v>
      </c>
      <c r="O11" s="31">
        <f t="shared" si="5"/>
        <v>8341</v>
      </c>
      <c r="P11" s="31">
        <v>8341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9659</v>
      </c>
      <c r="V11" s="31">
        <v>9659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32</v>
      </c>
      <c r="B12" s="54" t="s">
        <v>43</v>
      </c>
      <c r="C12" s="55" t="s">
        <v>44</v>
      </c>
      <c r="D12" s="31">
        <f t="shared" si="0"/>
        <v>28852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28852</v>
      </c>
      <c r="L12" s="31">
        <v>10482</v>
      </c>
      <c r="M12" s="31">
        <v>18370</v>
      </c>
      <c r="N12" s="31">
        <f t="shared" si="4"/>
        <v>28867</v>
      </c>
      <c r="O12" s="31">
        <f t="shared" si="5"/>
        <v>10482</v>
      </c>
      <c r="P12" s="31">
        <v>10482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18370</v>
      </c>
      <c r="V12" s="31">
        <v>18370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15</v>
      </c>
      <c r="AB12" s="31">
        <v>15</v>
      </c>
      <c r="AC12" s="31">
        <v>0</v>
      </c>
    </row>
    <row r="13" spans="1:29" ht="13.5">
      <c r="A13" s="54" t="s">
        <v>32</v>
      </c>
      <c r="B13" s="54" t="s">
        <v>45</v>
      </c>
      <c r="C13" s="55" t="s">
        <v>46</v>
      </c>
      <c r="D13" s="31">
        <f t="shared" si="0"/>
        <v>16996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16996</v>
      </c>
      <c r="L13" s="31">
        <v>5010</v>
      </c>
      <c r="M13" s="31">
        <v>11986</v>
      </c>
      <c r="N13" s="31">
        <f t="shared" si="4"/>
        <v>16996</v>
      </c>
      <c r="O13" s="31">
        <f t="shared" si="5"/>
        <v>5010</v>
      </c>
      <c r="P13" s="31">
        <v>5010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11986</v>
      </c>
      <c r="V13" s="31">
        <v>11986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32</v>
      </c>
      <c r="B14" s="54" t="s">
        <v>47</v>
      </c>
      <c r="C14" s="55" t="s">
        <v>48</v>
      </c>
      <c r="D14" s="31">
        <f t="shared" si="0"/>
        <v>6628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6628</v>
      </c>
      <c r="L14" s="31">
        <v>2662</v>
      </c>
      <c r="M14" s="31">
        <v>3966</v>
      </c>
      <c r="N14" s="31">
        <f t="shared" si="4"/>
        <v>6654</v>
      </c>
      <c r="O14" s="31">
        <f t="shared" si="5"/>
        <v>2662</v>
      </c>
      <c r="P14" s="31">
        <v>2662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3966</v>
      </c>
      <c r="V14" s="31">
        <v>3966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26</v>
      </c>
      <c r="AB14" s="31">
        <v>26</v>
      </c>
      <c r="AC14" s="31">
        <v>0</v>
      </c>
    </row>
    <row r="15" spans="1:29" ht="13.5">
      <c r="A15" s="54" t="s">
        <v>32</v>
      </c>
      <c r="B15" s="54" t="s">
        <v>49</v>
      </c>
      <c r="C15" s="55" t="s">
        <v>50</v>
      </c>
      <c r="D15" s="31">
        <f t="shared" si="0"/>
        <v>5847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5847</v>
      </c>
      <c r="L15" s="31">
        <v>3426</v>
      </c>
      <c r="M15" s="31">
        <v>2421</v>
      </c>
      <c r="N15" s="31">
        <f t="shared" si="4"/>
        <v>5847</v>
      </c>
      <c r="O15" s="31">
        <f t="shared" si="5"/>
        <v>3426</v>
      </c>
      <c r="P15" s="31">
        <v>3426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2421</v>
      </c>
      <c r="V15" s="31">
        <v>2421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32</v>
      </c>
      <c r="B16" s="54" t="s">
        <v>51</v>
      </c>
      <c r="C16" s="55" t="s">
        <v>181</v>
      </c>
      <c r="D16" s="31">
        <f t="shared" si="0"/>
        <v>2103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2103</v>
      </c>
      <c r="L16" s="31">
        <v>1464</v>
      </c>
      <c r="M16" s="31">
        <v>639</v>
      </c>
      <c r="N16" s="31">
        <f t="shared" si="4"/>
        <v>2153</v>
      </c>
      <c r="O16" s="31">
        <f t="shared" si="5"/>
        <v>1464</v>
      </c>
      <c r="P16" s="31">
        <v>1464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639</v>
      </c>
      <c r="V16" s="31">
        <v>639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50</v>
      </c>
      <c r="AB16" s="31">
        <v>50</v>
      </c>
      <c r="AC16" s="31">
        <v>0</v>
      </c>
    </row>
    <row r="17" spans="1:29" ht="13.5">
      <c r="A17" s="54" t="s">
        <v>32</v>
      </c>
      <c r="B17" s="54" t="s">
        <v>52</v>
      </c>
      <c r="C17" s="55" t="s">
        <v>53</v>
      </c>
      <c r="D17" s="31">
        <f t="shared" si="0"/>
        <v>10100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10100</v>
      </c>
      <c r="L17" s="31">
        <v>6229</v>
      </c>
      <c r="M17" s="31">
        <v>3871</v>
      </c>
      <c r="N17" s="31">
        <f t="shared" si="4"/>
        <v>10100</v>
      </c>
      <c r="O17" s="31">
        <f t="shared" si="5"/>
        <v>6229</v>
      </c>
      <c r="P17" s="31">
        <v>6229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3871</v>
      </c>
      <c r="V17" s="31">
        <v>3871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32</v>
      </c>
      <c r="B18" s="54" t="s">
        <v>54</v>
      </c>
      <c r="C18" s="55" t="s">
        <v>55</v>
      </c>
      <c r="D18" s="31">
        <f t="shared" si="0"/>
        <v>9938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9938</v>
      </c>
      <c r="L18" s="31">
        <v>5617</v>
      </c>
      <c r="M18" s="31">
        <v>4321</v>
      </c>
      <c r="N18" s="31">
        <f t="shared" si="4"/>
        <v>9938</v>
      </c>
      <c r="O18" s="31">
        <f t="shared" si="5"/>
        <v>5617</v>
      </c>
      <c r="P18" s="31">
        <v>5617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4321</v>
      </c>
      <c r="V18" s="31">
        <v>4321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32</v>
      </c>
      <c r="B19" s="54" t="s">
        <v>56</v>
      </c>
      <c r="C19" s="55" t="s">
        <v>57</v>
      </c>
      <c r="D19" s="31">
        <f t="shared" si="0"/>
        <v>3375</v>
      </c>
      <c r="E19" s="31">
        <f t="shared" si="1"/>
        <v>3375</v>
      </c>
      <c r="F19" s="31">
        <v>2956</v>
      </c>
      <c r="G19" s="31">
        <v>419</v>
      </c>
      <c r="H19" s="31">
        <f t="shared" si="2"/>
        <v>0</v>
      </c>
      <c r="I19" s="31">
        <v>0</v>
      </c>
      <c r="J19" s="31">
        <v>0</v>
      </c>
      <c r="K19" s="31">
        <f t="shared" si="3"/>
        <v>0</v>
      </c>
      <c r="L19" s="31">
        <v>0</v>
      </c>
      <c r="M19" s="31">
        <v>0</v>
      </c>
      <c r="N19" s="31">
        <f t="shared" si="4"/>
        <v>3375</v>
      </c>
      <c r="O19" s="31">
        <f t="shared" si="5"/>
        <v>2956</v>
      </c>
      <c r="P19" s="31">
        <v>2956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419</v>
      </c>
      <c r="V19" s="31">
        <v>419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32</v>
      </c>
      <c r="B20" s="54" t="s">
        <v>58</v>
      </c>
      <c r="C20" s="55" t="s">
        <v>59</v>
      </c>
      <c r="D20" s="31">
        <f t="shared" si="0"/>
        <v>5954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5954</v>
      </c>
      <c r="L20" s="31">
        <v>3115</v>
      </c>
      <c r="M20" s="31">
        <v>2839</v>
      </c>
      <c r="N20" s="31">
        <f t="shared" si="4"/>
        <v>5954</v>
      </c>
      <c r="O20" s="31">
        <f t="shared" si="5"/>
        <v>3115</v>
      </c>
      <c r="P20" s="31">
        <v>3115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2839</v>
      </c>
      <c r="V20" s="31">
        <v>2839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32</v>
      </c>
      <c r="B21" s="54" t="s">
        <v>60</v>
      </c>
      <c r="C21" s="55" t="s">
        <v>61</v>
      </c>
      <c r="D21" s="31">
        <f t="shared" si="0"/>
        <v>13953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13953</v>
      </c>
      <c r="L21" s="31">
        <v>8453</v>
      </c>
      <c r="M21" s="31">
        <v>5500</v>
      </c>
      <c r="N21" s="31">
        <f t="shared" si="4"/>
        <v>13953</v>
      </c>
      <c r="O21" s="31">
        <f t="shared" si="5"/>
        <v>8453</v>
      </c>
      <c r="P21" s="31">
        <v>8453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5500</v>
      </c>
      <c r="V21" s="31">
        <v>5500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32</v>
      </c>
      <c r="B22" s="54" t="s">
        <v>62</v>
      </c>
      <c r="C22" s="55" t="s">
        <v>63</v>
      </c>
      <c r="D22" s="31">
        <f t="shared" si="0"/>
        <v>29184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29184</v>
      </c>
      <c r="L22" s="31">
        <v>18674</v>
      </c>
      <c r="M22" s="31">
        <v>10510</v>
      </c>
      <c r="N22" s="31">
        <f t="shared" si="4"/>
        <v>29184</v>
      </c>
      <c r="O22" s="31">
        <f t="shared" si="5"/>
        <v>18674</v>
      </c>
      <c r="P22" s="31">
        <v>18674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10510</v>
      </c>
      <c r="V22" s="31">
        <v>10510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32</v>
      </c>
      <c r="B23" s="54" t="s">
        <v>64</v>
      </c>
      <c r="C23" s="55" t="s">
        <v>65</v>
      </c>
      <c r="D23" s="31">
        <f t="shared" si="0"/>
        <v>8790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8790</v>
      </c>
      <c r="L23" s="31">
        <v>7632</v>
      </c>
      <c r="M23" s="31">
        <v>1158</v>
      </c>
      <c r="N23" s="31">
        <f t="shared" si="4"/>
        <v>8790</v>
      </c>
      <c r="O23" s="31">
        <f t="shared" si="5"/>
        <v>7632</v>
      </c>
      <c r="P23" s="31">
        <v>7632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1158</v>
      </c>
      <c r="V23" s="31">
        <v>1158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32</v>
      </c>
      <c r="B24" s="54" t="s">
        <v>66</v>
      </c>
      <c r="C24" s="55" t="s">
        <v>67</v>
      </c>
      <c r="D24" s="31">
        <f t="shared" si="0"/>
        <v>6787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6787</v>
      </c>
      <c r="L24" s="31">
        <v>3796</v>
      </c>
      <c r="M24" s="31">
        <v>2991</v>
      </c>
      <c r="N24" s="31">
        <f t="shared" si="4"/>
        <v>6819</v>
      </c>
      <c r="O24" s="31">
        <f t="shared" si="5"/>
        <v>3796</v>
      </c>
      <c r="P24" s="31">
        <v>3796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2991</v>
      </c>
      <c r="V24" s="31">
        <v>2991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32</v>
      </c>
      <c r="AB24" s="31">
        <v>32</v>
      </c>
      <c r="AC24" s="31">
        <v>0</v>
      </c>
    </row>
    <row r="25" spans="1:29" ht="13.5">
      <c r="A25" s="54" t="s">
        <v>32</v>
      </c>
      <c r="B25" s="54" t="s">
        <v>68</v>
      </c>
      <c r="C25" s="55" t="s">
        <v>69</v>
      </c>
      <c r="D25" s="31">
        <f t="shared" si="0"/>
        <v>2900</v>
      </c>
      <c r="E25" s="31">
        <f t="shared" si="1"/>
        <v>1164</v>
      </c>
      <c r="F25" s="31">
        <v>1164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1736</v>
      </c>
      <c r="L25" s="31">
        <v>582</v>
      </c>
      <c r="M25" s="31">
        <v>1154</v>
      </c>
      <c r="N25" s="31">
        <f t="shared" si="4"/>
        <v>2951</v>
      </c>
      <c r="O25" s="31">
        <f t="shared" si="5"/>
        <v>1746</v>
      </c>
      <c r="P25" s="31">
        <v>1746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1154</v>
      </c>
      <c r="V25" s="31">
        <v>1154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51</v>
      </c>
      <c r="AB25" s="31">
        <v>51</v>
      </c>
      <c r="AC25" s="31">
        <v>0</v>
      </c>
    </row>
    <row r="26" spans="1:29" ht="13.5">
      <c r="A26" s="54" t="s">
        <v>32</v>
      </c>
      <c r="B26" s="54" t="s">
        <v>70</v>
      </c>
      <c r="C26" s="55" t="s">
        <v>71</v>
      </c>
      <c r="D26" s="31">
        <f t="shared" si="0"/>
        <v>339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339</v>
      </c>
      <c r="L26" s="31">
        <v>121</v>
      </c>
      <c r="M26" s="31">
        <v>218</v>
      </c>
      <c r="N26" s="31">
        <f t="shared" si="4"/>
        <v>352</v>
      </c>
      <c r="O26" s="31">
        <f t="shared" si="5"/>
        <v>121</v>
      </c>
      <c r="P26" s="31">
        <v>0</v>
      </c>
      <c r="Q26" s="31">
        <v>121</v>
      </c>
      <c r="R26" s="31">
        <v>0</v>
      </c>
      <c r="S26" s="31">
        <v>0</v>
      </c>
      <c r="T26" s="31">
        <v>0</v>
      </c>
      <c r="U26" s="31">
        <f t="shared" si="6"/>
        <v>218</v>
      </c>
      <c r="V26" s="31">
        <v>0</v>
      </c>
      <c r="W26" s="31">
        <v>218</v>
      </c>
      <c r="X26" s="31">
        <v>0</v>
      </c>
      <c r="Y26" s="31">
        <v>0</v>
      </c>
      <c r="Z26" s="31">
        <v>0</v>
      </c>
      <c r="AA26" s="31">
        <f t="shared" si="7"/>
        <v>13</v>
      </c>
      <c r="AB26" s="31">
        <v>13</v>
      </c>
      <c r="AC26" s="31">
        <v>0</v>
      </c>
    </row>
    <row r="27" spans="1:29" ht="13.5">
      <c r="A27" s="54" t="s">
        <v>32</v>
      </c>
      <c r="B27" s="54" t="s">
        <v>72</v>
      </c>
      <c r="C27" s="55" t="s">
        <v>73</v>
      </c>
      <c r="D27" s="31">
        <f t="shared" si="0"/>
        <v>305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305</v>
      </c>
      <c r="L27" s="31">
        <v>273</v>
      </c>
      <c r="M27" s="31">
        <v>32</v>
      </c>
      <c r="N27" s="31">
        <f t="shared" si="4"/>
        <v>305</v>
      </c>
      <c r="O27" s="31">
        <f t="shared" si="5"/>
        <v>273</v>
      </c>
      <c r="P27" s="31">
        <v>273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32</v>
      </c>
      <c r="V27" s="31">
        <v>32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32</v>
      </c>
      <c r="B28" s="54" t="s">
        <v>74</v>
      </c>
      <c r="C28" s="55" t="s">
        <v>75</v>
      </c>
      <c r="D28" s="31">
        <f t="shared" si="0"/>
        <v>7095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7095</v>
      </c>
      <c r="L28" s="31">
        <v>3470</v>
      </c>
      <c r="M28" s="31">
        <v>3625</v>
      </c>
      <c r="N28" s="31">
        <f t="shared" si="4"/>
        <v>7095</v>
      </c>
      <c r="O28" s="31">
        <f t="shared" si="5"/>
        <v>3470</v>
      </c>
      <c r="P28" s="31">
        <v>3470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3625</v>
      </c>
      <c r="V28" s="31">
        <v>3625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32</v>
      </c>
      <c r="B29" s="54" t="s">
        <v>76</v>
      </c>
      <c r="C29" s="55" t="s">
        <v>77</v>
      </c>
      <c r="D29" s="31">
        <f t="shared" si="0"/>
        <v>4417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4417</v>
      </c>
      <c r="L29" s="31">
        <v>2801</v>
      </c>
      <c r="M29" s="31">
        <v>1616</v>
      </c>
      <c r="N29" s="31">
        <f t="shared" si="4"/>
        <v>4417</v>
      </c>
      <c r="O29" s="31">
        <f t="shared" si="5"/>
        <v>2801</v>
      </c>
      <c r="P29" s="31">
        <v>2801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1616</v>
      </c>
      <c r="V29" s="31">
        <v>1616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32</v>
      </c>
      <c r="B30" s="54" t="s">
        <v>78</v>
      </c>
      <c r="C30" s="55" t="s">
        <v>79</v>
      </c>
      <c r="D30" s="31">
        <f t="shared" si="0"/>
        <v>8722</v>
      </c>
      <c r="E30" s="31">
        <f t="shared" si="1"/>
        <v>0</v>
      </c>
      <c r="F30" s="31">
        <v>0</v>
      </c>
      <c r="G30" s="31">
        <v>0</v>
      </c>
      <c r="H30" s="31">
        <f t="shared" si="2"/>
        <v>1133</v>
      </c>
      <c r="I30" s="31">
        <v>0</v>
      </c>
      <c r="J30" s="31">
        <v>1133</v>
      </c>
      <c r="K30" s="31">
        <f t="shared" si="3"/>
        <v>7589</v>
      </c>
      <c r="L30" s="31">
        <v>4267</v>
      </c>
      <c r="M30" s="31">
        <v>3322</v>
      </c>
      <c r="N30" s="31">
        <f t="shared" si="4"/>
        <v>8735</v>
      </c>
      <c r="O30" s="31">
        <f t="shared" si="5"/>
        <v>4267</v>
      </c>
      <c r="P30" s="31">
        <v>4267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4455</v>
      </c>
      <c r="V30" s="31">
        <v>4455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13</v>
      </c>
      <c r="AB30" s="31">
        <v>13</v>
      </c>
      <c r="AC30" s="31">
        <v>0</v>
      </c>
    </row>
    <row r="31" spans="1:29" ht="13.5">
      <c r="A31" s="54" t="s">
        <v>32</v>
      </c>
      <c r="B31" s="54" t="s">
        <v>80</v>
      </c>
      <c r="C31" s="55" t="s">
        <v>81</v>
      </c>
      <c r="D31" s="31">
        <f t="shared" si="0"/>
        <v>5140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5140</v>
      </c>
      <c r="L31" s="31">
        <v>3610</v>
      </c>
      <c r="M31" s="31">
        <v>1530</v>
      </c>
      <c r="N31" s="31">
        <f t="shared" si="4"/>
        <v>5178</v>
      </c>
      <c r="O31" s="31">
        <f t="shared" si="5"/>
        <v>3610</v>
      </c>
      <c r="P31" s="31">
        <v>3610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1530</v>
      </c>
      <c r="V31" s="31">
        <v>1530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38</v>
      </c>
      <c r="AB31" s="31">
        <v>38</v>
      </c>
      <c r="AC31" s="31">
        <v>0</v>
      </c>
    </row>
    <row r="32" spans="1:29" ht="13.5">
      <c r="A32" s="54" t="s">
        <v>32</v>
      </c>
      <c r="B32" s="54" t="s">
        <v>82</v>
      </c>
      <c r="C32" s="55" t="s">
        <v>179</v>
      </c>
      <c r="D32" s="31">
        <f t="shared" si="0"/>
        <v>2836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2836</v>
      </c>
      <c r="L32" s="31">
        <v>2200</v>
      </c>
      <c r="M32" s="31">
        <v>636</v>
      </c>
      <c r="N32" s="31">
        <f t="shared" si="4"/>
        <v>2836</v>
      </c>
      <c r="O32" s="31">
        <f t="shared" si="5"/>
        <v>2200</v>
      </c>
      <c r="P32" s="31">
        <v>2200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636</v>
      </c>
      <c r="V32" s="31">
        <v>636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32</v>
      </c>
      <c r="B33" s="54" t="s">
        <v>83</v>
      </c>
      <c r="C33" s="55" t="s">
        <v>0</v>
      </c>
      <c r="D33" s="31">
        <f t="shared" si="0"/>
        <v>4184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4184</v>
      </c>
      <c r="L33" s="31">
        <v>2600</v>
      </c>
      <c r="M33" s="31">
        <v>1584</v>
      </c>
      <c r="N33" s="31">
        <f t="shared" si="4"/>
        <v>4184</v>
      </c>
      <c r="O33" s="31">
        <f t="shared" si="5"/>
        <v>2600</v>
      </c>
      <c r="P33" s="31">
        <v>2600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1584</v>
      </c>
      <c r="V33" s="31">
        <v>1584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32</v>
      </c>
      <c r="B34" s="54" t="s">
        <v>84</v>
      </c>
      <c r="C34" s="55" t="s">
        <v>178</v>
      </c>
      <c r="D34" s="31">
        <f t="shared" si="0"/>
        <v>5026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5026</v>
      </c>
      <c r="L34" s="31">
        <v>2520</v>
      </c>
      <c r="M34" s="31">
        <v>2506</v>
      </c>
      <c r="N34" s="31">
        <f t="shared" si="4"/>
        <v>5026</v>
      </c>
      <c r="O34" s="31">
        <f t="shared" si="5"/>
        <v>2520</v>
      </c>
      <c r="P34" s="31">
        <v>2520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2506</v>
      </c>
      <c r="V34" s="31">
        <v>2506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32</v>
      </c>
      <c r="B35" s="54" t="s">
        <v>85</v>
      </c>
      <c r="C35" s="55" t="s">
        <v>86</v>
      </c>
      <c r="D35" s="31">
        <f t="shared" si="0"/>
        <v>4077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4077</v>
      </c>
      <c r="L35" s="31">
        <v>2184</v>
      </c>
      <c r="M35" s="31">
        <v>1893</v>
      </c>
      <c r="N35" s="31">
        <f t="shared" si="4"/>
        <v>4077</v>
      </c>
      <c r="O35" s="31">
        <f t="shared" si="5"/>
        <v>2184</v>
      </c>
      <c r="P35" s="31">
        <v>2184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1893</v>
      </c>
      <c r="V35" s="31">
        <v>1893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32</v>
      </c>
      <c r="B36" s="54" t="s">
        <v>87</v>
      </c>
      <c r="C36" s="55" t="s">
        <v>1</v>
      </c>
      <c r="D36" s="31">
        <f t="shared" si="0"/>
        <v>4522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4522</v>
      </c>
      <c r="L36" s="31">
        <v>1585</v>
      </c>
      <c r="M36" s="31">
        <v>2937</v>
      </c>
      <c r="N36" s="31">
        <f t="shared" si="4"/>
        <v>4522</v>
      </c>
      <c r="O36" s="31">
        <f t="shared" si="5"/>
        <v>1585</v>
      </c>
      <c r="P36" s="31">
        <v>1585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2937</v>
      </c>
      <c r="V36" s="31">
        <v>2937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32</v>
      </c>
      <c r="B37" s="54" t="s">
        <v>88</v>
      </c>
      <c r="C37" s="55" t="s">
        <v>89</v>
      </c>
      <c r="D37" s="31">
        <f t="shared" si="0"/>
        <v>1479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1479</v>
      </c>
      <c r="L37" s="31">
        <v>831</v>
      </c>
      <c r="M37" s="31">
        <v>648</v>
      </c>
      <c r="N37" s="31">
        <f t="shared" si="4"/>
        <v>1494</v>
      </c>
      <c r="O37" s="31">
        <f t="shared" si="5"/>
        <v>831</v>
      </c>
      <c r="P37" s="31">
        <v>831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648</v>
      </c>
      <c r="V37" s="31">
        <v>648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15</v>
      </c>
      <c r="AB37" s="31">
        <v>15</v>
      </c>
      <c r="AC37" s="31">
        <v>0</v>
      </c>
    </row>
    <row r="38" spans="1:29" ht="13.5">
      <c r="A38" s="54" t="s">
        <v>32</v>
      </c>
      <c r="B38" s="54" t="s">
        <v>90</v>
      </c>
      <c r="C38" s="55" t="s">
        <v>91</v>
      </c>
      <c r="D38" s="31">
        <f t="shared" si="0"/>
        <v>1218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1218</v>
      </c>
      <c r="L38" s="31">
        <v>720</v>
      </c>
      <c r="M38" s="31">
        <v>498</v>
      </c>
      <c r="N38" s="31">
        <f t="shared" si="4"/>
        <v>1282</v>
      </c>
      <c r="O38" s="31">
        <f t="shared" si="5"/>
        <v>720</v>
      </c>
      <c r="P38" s="31">
        <v>720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498</v>
      </c>
      <c r="V38" s="31">
        <v>498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64</v>
      </c>
      <c r="AB38" s="31">
        <v>64</v>
      </c>
      <c r="AC38" s="31">
        <v>0</v>
      </c>
    </row>
    <row r="39" spans="1:29" ht="13.5">
      <c r="A39" s="54" t="s">
        <v>32</v>
      </c>
      <c r="B39" s="54" t="s">
        <v>92</v>
      </c>
      <c r="C39" s="55" t="s">
        <v>93</v>
      </c>
      <c r="D39" s="31">
        <f t="shared" si="0"/>
        <v>4023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4023</v>
      </c>
      <c r="L39" s="31">
        <v>1342</v>
      </c>
      <c r="M39" s="31">
        <v>2681</v>
      </c>
      <c r="N39" s="31">
        <f t="shared" si="4"/>
        <v>4074</v>
      </c>
      <c r="O39" s="31">
        <f t="shared" si="5"/>
        <v>1342</v>
      </c>
      <c r="P39" s="31">
        <v>1342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2681</v>
      </c>
      <c r="V39" s="31">
        <v>2681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51</v>
      </c>
      <c r="AB39" s="31">
        <v>51</v>
      </c>
      <c r="AC39" s="31">
        <v>0</v>
      </c>
    </row>
    <row r="40" spans="1:29" ht="13.5">
      <c r="A40" s="54" t="s">
        <v>32</v>
      </c>
      <c r="B40" s="54" t="s">
        <v>94</v>
      </c>
      <c r="C40" s="55" t="s">
        <v>95</v>
      </c>
      <c r="D40" s="31">
        <f t="shared" si="0"/>
        <v>6784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6784</v>
      </c>
      <c r="L40" s="31">
        <v>3781</v>
      </c>
      <c r="M40" s="31">
        <v>3003</v>
      </c>
      <c r="N40" s="31">
        <f t="shared" si="4"/>
        <v>6784</v>
      </c>
      <c r="O40" s="31">
        <f t="shared" si="5"/>
        <v>3781</v>
      </c>
      <c r="P40" s="31">
        <v>3781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3003</v>
      </c>
      <c r="V40" s="31">
        <v>3003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32</v>
      </c>
      <c r="B41" s="54" t="s">
        <v>29</v>
      </c>
      <c r="C41" s="55" t="s">
        <v>30</v>
      </c>
      <c r="D41" s="31">
        <f t="shared" si="0"/>
        <v>8366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8366</v>
      </c>
      <c r="L41" s="31">
        <v>3148</v>
      </c>
      <c r="M41" s="31">
        <v>5218</v>
      </c>
      <c r="N41" s="31">
        <f t="shared" si="4"/>
        <v>8366</v>
      </c>
      <c r="O41" s="31">
        <f t="shared" si="5"/>
        <v>3148</v>
      </c>
      <c r="P41" s="31">
        <v>3148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5218</v>
      </c>
      <c r="V41" s="31">
        <v>5218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32</v>
      </c>
      <c r="B42" s="54" t="s">
        <v>96</v>
      </c>
      <c r="C42" s="55" t="s">
        <v>182</v>
      </c>
      <c r="D42" s="31">
        <f t="shared" si="0"/>
        <v>8821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8821</v>
      </c>
      <c r="L42" s="31">
        <v>2805</v>
      </c>
      <c r="M42" s="31">
        <v>6016</v>
      </c>
      <c r="N42" s="31">
        <f t="shared" si="4"/>
        <v>8821</v>
      </c>
      <c r="O42" s="31">
        <f t="shared" si="5"/>
        <v>2805</v>
      </c>
      <c r="P42" s="31">
        <v>2805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6016</v>
      </c>
      <c r="V42" s="31">
        <v>6016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32</v>
      </c>
      <c r="B43" s="54" t="s">
        <v>97</v>
      </c>
      <c r="C43" s="55" t="s">
        <v>98</v>
      </c>
      <c r="D43" s="31">
        <f t="shared" si="0"/>
        <v>2263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2263</v>
      </c>
      <c r="L43" s="31">
        <v>1215</v>
      </c>
      <c r="M43" s="31">
        <v>1048</v>
      </c>
      <c r="N43" s="31">
        <f t="shared" si="4"/>
        <v>2263</v>
      </c>
      <c r="O43" s="31">
        <f t="shared" si="5"/>
        <v>1215</v>
      </c>
      <c r="P43" s="31">
        <v>1215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1048</v>
      </c>
      <c r="V43" s="31">
        <v>1048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32</v>
      </c>
      <c r="B44" s="54" t="s">
        <v>99</v>
      </c>
      <c r="C44" s="55" t="s">
        <v>31</v>
      </c>
      <c r="D44" s="31">
        <f t="shared" si="0"/>
        <v>1546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1546</v>
      </c>
      <c r="L44" s="31">
        <v>660</v>
      </c>
      <c r="M44" s="31">
        <v>886</v>
      </c>
      <c r="N44" s="31">
        <f t="shared" si="4"/>
        <v>1641</v>
      </c>
      <c r="O44" s="31">
        <f t="shared" si="5"/>
        <v>660</v>
      </c>
      <c r="P44" s="31">
        <v>660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886</v>
      </c>
      <c r="V44" s="31">
        <v>886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95</v>
      </c>
      <c r="AB44" s="31">
        <v>95</v>
      </c>
      <c r="AC44" s="31">
        <v>0</v>
      </c>
    </row>
    <row r="45" spans="1:29" ht="13.5">
      <c r="A45" s="54" t="s">
        <v>32</v>
      </c>
      <c r="B45" s="54" t="s">
        <v>100</v>
      </c>
      <c r="C45" s="55" t="s">
        <v>101</v>
      </c>
      <c r="D45" s="31">
        <f t="shared" si="0"/>
        <v>6786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6786</v>
      </c>
      <c r="L45" s="31">
        <v>2886</v>
      </c>
      <c r="M45" s="31">
        <v>3900</v>
      </c>
      <c r="N45" s="31">
        <f t="shared" si="4"/>
        <v>6786</v>
      </c>
      <c r="O45" s="31">
        <f t="shared" si="5"/>
        <v>2886</v>
      </c>
      <c r="P45" s="31">
        <v>2886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3900</v>
      </c>
      <c r="V45" s="31">
        <v>3900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32</v>
      </c>
      <c r="B46" s="54" t="s">
        <v>102</v>
      </c>
      <c r="C46" s="55" t="s">
        <v>103</v>
      </c>
      <c r="D46" s="31">
        <f t="shared" si="0"/>
        <v>3418</v>
      </c>
      <c r="E46" s="31">
        <f t="shared" si="1"/>
        <v>3418</v>
      </c>
      <c r="F46" s="31">
        <v>1438</v>
      </c>
      <c r="G46" s="31">
        <v>1980</v>
      </c>
      <c r="H46" s="31">
        <f t="shared" si="2"/>
        <v>0</v>
      </c>
      <c r="I46" s="31">
        <v>0</v>
      </c>
      <c r="J46" s="31">
        <v>0</v>
      </c>
      <c r="K46" s="31">
        <f t="shared" si="3"/>
        <v>0</v>
      </c>
      <c r="L46" s="31">
        <v>0</v>
      </c>
      <c r="M46" s="31">
        <v>0</v>
      </c>
      <c r="N46" s="31">
        <f t="shared" si="4"/>
        <v>3418</v>
      </c>
      <c r="O46" s="31">
        <f t="shared" si="5"/>
        <v>1438</v>
      </c>
      <c r="P46" s="31">
        <v>1438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1980</v>
      </c>
      <c r="V46" s="31">
        <v>1980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32</v>
      </c>
      <c r="B47" s="54" t="s">
        <v>104</v>
      </c>
      <c r="C47" s="55" t="s">
        <v>105</v>
      </c>
      <c r="D47" s="31">
        <f t="shared" si="0"/>
        <v>3552</v>
      </c>
      <c r="E47" s="31">
        <f t="shared" si="1"/>
        <v>0</v>
      </c>
      <c r="F47" s="31">
        <v>0</v>
      </c>
      <c r="G47" s="31">
        <v>0</v>
      </c>
      <c r="H47" s="31">
        <f t="shared" si="2"/>
        <v>3552</v>
      </c>
      <c r="I47" s="31">
        <v>1710</v>
      </c>
      <c r="J47" s="31">
        <v>1842</v>
      </c>
      <c r="K47" s="31">
        <f t="shared" si="3"/>
        <v>0</v>
      </c>
      <c r="L47" s="31">
        <v>0</v>
      </c>
      <c r="M47" s="31">
        <v>0</v>
      </c>
      <c r="N47" s="31">
        <f t="shared" si="4"/>
        <v>3578</v>
      </c>
      <c r="O47" s="31">
        <f t="shared" si="5"/>
        <v>1782</v>
      </c>
      <c r="P47" s="31">
        <v>1782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1796</v>
      </c>
      <c r="V47" s="31">
        <v>1796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32</v>
      </c>
      <c r="B48" s="54" t="s">
        <v>106</v>
      </c>
      <c r="C48" s="55" t="s">
        <v>107</v>
      </c>
      <c r="D48" s="31">
        <f t="shared" si="0"/>
        <v>10354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10354</v>
      </c>
      <c r="L48" s="31">
        <v>5153</v>
      </c>
      <c r="M48" s="31">
        <v>5201</v>
      </c>
      <c r="N48" s="31">
        <f t="shared" si="4"/>
        <v>10374</v>
      </c>
      <c r="O48" s="31">
        <f t="shared" si="5"/>
        <v>5153</v>
      </c>
      <c r="P48" s="31">
        <v>5153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5201</v>
      </c>
      <c r="V48" s="31">
        <v>5201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20</v>
      </c>
      <c r="AB48" s="31">
        <v>20</v>
      </c>
      <c r="AC48" s="31">
        <v>0</v>
      </c>
    </row>
    <row r="49" spans="1:29" ht="13.5">
      <c r="A49" s="54" t="s">
        <v>32</v>
      </c>
      <c r="B49" s="54" t="s">
        <v>108</v>
      </c>
      <c r="C49" s="55" t="s">
        <v>109</v>
      </c>
      <c r="D49" s="31">
        <f t="shared" si="0"/>
        <v>10790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10790</v>
      </c>
      <c r="L49" s="31">
        <v>4190</v>
      </c>
      <c r="M49" s="31">
        <v>6600</v>
      </c>
      <c r="N49" s="31">
        <f t="shared" si="4"/>
        <v>10884</v>
      </c>
      <c r="O49" s="31">
        <f t="shared" si="5"/>
        <v>4190</v>
      </c>
      <c r="P49" s="31">
        <v>4190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6600</v>
      </c>
      <c r="V49" s="31">
        <v>6600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94</v>
      </c>
      <c r="AB49" s="31">
        <v>94</v>
      </c>
      <c r="AC49" s="31">
        <v>0</v>
      </c>
    </row>
    <row r="50" spans="1:29" ht="13.5">
      <c r="A50" s="54" t="s">
        <v>32</v>
      </c>
      <c r="B50" s="54" t="s">
        <v>110</v>
      </c>
      <c r="C50" s="55" t="s">
        <v>111</v>
      </c>
      <c r="D50" s="31">
        <f t="shared" si="0"/>
        <v>1062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1062</v>
      </c>
      <c r="L50" s="31">
        <v>205</v>
      </c>
      <c r="M50" s="31">
        <v>857</v>
      </c>
      <c r="N50" s="31">
        <f t="shared" si="4"/>
        <v>1062</v>
      </c>
      <c r="O50" s="31">
        <f t="shared" si="5"/>
        <v>205</v>
      </c>
      <c r="P50" s="31">
        <v>205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857</v>
      </c>
      <c r="V50" s="31">
        <v>857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32</v>
      </c>
      <c r="B51" s="54" t="s">
        <v>112</v>
      </c>
      <c r="C51" s="55" t="s">
        <v>113</v>
      </c>
      <c r="D51" s="31">
        <f t="shared" si="0"/>
        <v>3056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3056</v>
      </c>
      <c r="L51" s="31">
        <v>2031</v>
      </c>
      <c r="M51" s="31">
        <v>1025</v>
      </c>
      <c r="N51" s="31">
        <f t="shared" si="4"/>
        <v>3065</v>
      </c>
      <c r="O51" s="31">
        <f t="shared" si="5"/>
        <v>2031</v>
      </c>
      <c r="P51" s="31">
        <v>2031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1025</v>
      </c>
      <c r="V51" s="31">
        <v>1025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9</v>
      </c>
      <c r="AB51" s="31">
        <v>9</v>
      </c>
      <c r="AC51" s="31">
        <v>0</v>
      </c>
    </row>
    <row r="52" spans="1:29" ht="13.5">
      <c r="A52" s="54" t="s">
        <v>32</v>
      </c>
      <c r="B52" s="54" t="s">
        <v>114</v>
      </c>
      <c r="C52" s="55" t="s">
        <v>115</v>
      </c>
      <c r="D52" s="31">
        <f t="shared" si="0"/>
        <v>2159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2159</v>
      </c>
      <c r="L52" s="31">
        <v>985</v>
      </c>
      <c r="M52" s="31">
        <v>1174</v>
      </c>
      <c r="N52" s="31">
        <f t="shared" si="4"/>
        <v>2199</v>
      </c>
      <c r="O52" s="31">
        <f t="shared" si="5"/>
        <v>985</v>
      </c>
      <c r="P52" s="31">
        <v>985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1174</v>
      </c>
      <c r="V52" s="31">
        <v>1174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40</v>
      </c>
      <c r="AB52" s="31">
        <v>40</v>
      </c>
      <c r="AC52" s="31">
        <v>0</v>
      </c>
    </row>
    <row r="53" spans="1:29" ht="13.5">
      <c r="A53" s="54" t="s">
        <v>32</v>
      </c>
      <c r="B53" s="54" t="s">
        <v>116</v>
      </c>
      <c r="C53" s="55" t="s">
        <v>117</v>
      </c>
      <c r="D53" s="31">
        <f t="shared" si="0"/>
        <v>1320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1320</v>
      </c>
      <c r="L53" s="31">
        <v>476</v>
      </c>
      <c r="M53" s="31">
        <v>844</v>
      </c>
      <c r="N53" s="31">
        <f t="shared" si="4"/>
        <v>1334</v>
      </c>
      <c r="O53" s="31">
        <f t="shared" si="5"/>
        <v>476</v>
      </c>
      <c r="P53" s="31">
        <v>476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844</v>
      </c>
      <c r="V53" s="31">
        <v>844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14</v>
      </c>
      <c r="AB53" s="31">
        <v>14</v>
      </c>
      <c r="AC53" s="31">
        <v>0</v>
      </c>
    </row>
    <row r="54" spans="1:29" ht="13.5">
      <c r="A54" s="54" t="s">
        <v>32</v>
      </c>
      <c r="B54" s="54" t="s">
        <v>118</v>
      </c>
      <c r="C54" s="55" t="s">
        <v>180</v>
      </c>
      <c r="D54" s="31">
        <f t="shared" si="0"/>
        <v>2780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2780</v>
      </c>
      <c r="L54" s="31">
        <v>1620</v>
      </c>
      <c r="M54" s="31">
        <v>1160</v>
      </c>
      <c r="N54" s="31">
        <f t="shared" si="4"/>
        <v>2659</v>
      </c>
      <c r="O54" s="31">
        <f t="shared" si="5"/>
        <v>1646</v>
      </c>
      <c r="P54" s="31">
        <v>1646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967</v>
      </c>
      <c r="V54" s="31">
        <v>967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46</v>
      </c>
      <c r="AB54" s="31">
        <v>46</v>
      </c>
      <c r="AC54" s="31">
        <v>0</v>
      </c>
    </row>
    <row r="55" spans="1:29" ht="13.5">
      <c r="A55" s="54" t="s">
        <v>32</v>
      </c>
      <c r="B55" s="54" t="s">
        <v>119</v>
      </c>
      <c r="C55" s="55" t="s">
        <v>120</v>
      </c>
      <c r="D55" s="31">
        <f t="shared" si="0"/>
        <v>367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367</v>
      </c>
      <c r="L55" s="31">
        <v>64</v>
      </c>
      <c r="M55" s="31">
        <v>303</v>
      </c>
      <c r="N55" s="31">
        <f t="shared" si="4"/>
        <v>367</v>
      </c>
      <c r="O55" s="31">
        <f t="shared" si="5"/>
        <v>64</v>
      </c>
      <c r="P55" s="31">
        <v>64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303</v>
      </c>
      <c r="V55" s="31">
        <v>303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84" t="s">
        <v>122</v>
      </c>
      <c r="B56" s="85"/>
      <c r="C56" s="85"/>
      <c r="D56" s="31">
        <f aca="true" t="shared" si="8" ref="D56:AC56">SUM(D7:D55)</f>
        <v>539655</v>
      </c>
      <c r="E56" s="31">
        <f t="shared" si="8"/>
        <v>8355</v>
      </c>
      <c r="F56" s="31">
        <f t="shared" si="8"/>
        <v>5956</v>
      </c>
      <c r="G56" s="31">
        <f t="shared" si="8"/>
        <v>2399</v>
      </c>
      <c r="H56" s="31">
        <f t="shared" si="8"/>
        <v>4685</v>
      </c>
      <c r="I56" s="31">
        <f t="shared" si="8"/>
        <v>1710</v>
      </c>
      <c r="J56" s="31">
        <f t="shared" si="8"/>
        <v>2975</v>
      </c>
      <c r="K56" s="31">
        <f t="shared" si="8"/>
        <v>526615</v>
      </c>
      <c r="L56" s="31">
        <f t="shared" si="8"/>
        <v>230679</v>
      </c>
      <c r="M56" s="31">
        <f t="shared" si="8"/>
        <v>295936</v>
      </c>
      <c r="N56" s="31">
        <f t="shared" si="8"/>
        <v>541212</v>
      </c>
      <c r="O56" s="31">
        <f t="shared" si="8"/>
        <v>238443</v>
      </c>
      <c r="P56" s="31">
        <f t="shared" si="8"/>
        <v>238322</v>
      </c>
      <c r="Q56" s="31">
        <f t="shared" si="8"/>
        <v>121</v>
      </c>
      <c r="R56" s="31">
        <f t="shared" si="8"/>
        <v>0</v>
      </c>
      <c r="S56" s="31">
        <f t="shared" si="8"/>
        <v>0</v>
      </c>
      <c r="T56" s="31">
        <f t="shared" si="8"/>
        <v>0</v>
      </c>
      <c r="U56" s="31">
        <f t="shared" si="8"/>
        <v>301071</v>
      </c>
      <c r="V56" s="31">
        <f t="shared" si="8"/>
        <v>299361</v>
      </c>
      <c r="W56" s="31">
        <f t="shared" si="8"/>
        <v>218</v>
      </c>
      <c r="X56" s="31">
        <f t="shared" si="8"/>
        <v>1492</v>
      </c>
      <c r="Y56" s="31">
        <f t="shared" si="8"/>
        <v>0</v>
      </c>
      <c r="Z56" s="31">
        <f t="shared" si="8"/>
        <v>0</v>
      </c>
      <c r="AA56" s="31">
        <f t="shared" si="8"/>
        <v>1698</v>
      </c>
      <c r="AB56" s="31">
        <f t="shared" si="8"/>
        <v>1647</v>
      </c>
      <c r="AC56" s="31">
        <f t="shared" si="8"/>
        <v>51</v>
      </c>
    </row>
  </sheetData>
  <mergeCells count="7">
    <mergeCell ref="A56:C5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121</v>
      </c>
      <c r="B1" s="92"/>
      <c r="C1" s="34" t="s">
        <v>143</v>
      </c>
    </row>
    <row r="2" ht="18" customHeight="1">
      <c r="J2" s="37" t="s">
        <v>144</v>
      </c>
    </row>
    <row r="3" spans="6:11" s="38" customFormat="1" ht="19.5" customHeight="1">
      <c r="F3" s="91" t="s">
        <v>145</v>
      </c>
      <c r="G3" s="91"/>
      <c r="H3" s="39" t="s">
        <v>146</v>
      </c>
      <c r="I3" s="39" t="s">
        <v>147</v>
      </c>
      <c r="J3" s="39" t="s">
        <v>136</v>
      </c>
      <c r="K3" s="39" t="s">
        <v>148</v>
      </c>
    </row>
    <row r="4" spans="2:11" s="38" customFormat="1" ht="19.5" customHeight="1">
      <c r="B4" s="93" t="s">
        <v>149</v>
      </c>
      <c r="C4" s="40" t="s">
        <v>150</v>
      </c>
      <c r="D4" s="41">
        <f>SUMIF('水洗化人口等'!$A$7:$C$56,$A$1,'水洗化人口等'!$G$7:$G$56)</f>
        <v>355648</v>
      </c>
      <c r="F4" s="101" t="s">
        <v>151</v>
      </c>
      <c r="G4" s="40" t="s">
        <v>152</v>
      </c>
      <c r="H4" s="41">
        <f>SUMIF('し尿処理の状況'!$A$7:$C$56,$A$1,'し尿処理の状況'!$P$7:$P$56)</f>
        <v>238322</v>
      </c>
      <c r="I4" s="41">
        <f>SUMIF('し尿処理の状況'!$A$7:$C$56,$A$1,'し尿処理の状況'!$V$7:$V$56)</f>
        <v>299361</v>
      </c>
      <c r="J4" s="41">
        <f aca="true" t="shared" si="0" ref="J4:J11">H4+I4</f>
        <v>537683</v>
      </c>
      <c r="K4" s="42">
        <f aca="true" t="shared" si="1" ref="K4:K9">J4/$J$9</f>
        <v>0.9966062048436185</v>
      </c>
    </row>
    <row r="5" spans="2:11" s="38" customFormat="1" ht="19.5" customHeight="1">
      <c r="B5" s="94"/>
      <c r="C5" s="40" t="s">
        <v>153</v>
      </c>
      <c r="D5" s="41">
        <f>SUMIF('水洗化人口等'!$A$7:$C$56,$A$1,'水洗化人口等'!$H$7:$H$56)</f>
        <v>3060</v>
      </c>
      <c r="F5" s="102"/>
      <c r="G5" s="40" t="s">
        <v>154</v>
      </c>
      <c r="H5" s="41">
        <f>SUMIF('し尿処理の状況'!$A$7:$C$56,$A$1,'し尿処理の状況'!$Q$7:$Q$56)</f>
        <v>121</v>
      </c>
      <c r="I5" s="41">
        <f>SUMIF('し尿処理の状況'!$A$7:$C$56,$A$1,'し尿処理の状況'!$W$7:$W$56)</f>
        <v>218</v>
      </c>
      <c r="J5" s="41">
        <f t="shared" si="0"/>
        <v>339</v>
      </c>
      <c r="K5" s="42">
        <f t="shared" si="1"/>
        <v>0.00062834328673584</v>
      </c>
    </row>
    <row r="6" spans="2:11" s="38" customFormat="1" ht="19.5" customHeight="1">
      <c r="B6" s="95"/>
      <c r="C6" s="43" t="s">
        <v>155</v>
      </c>
      <c r="D6" s="44">
        <f>SUM(D4:D5)</f>
        <v>358708</v>
      </c>
      <c r="F6" s="102"/>
      <c r="G6" s="40" t="s">
        <v>156</v>
      </c>
      <c r="H6" s="41">
        <f>SUMIF('し尿処理の状況'!$A$7:$C$56,$A$1,'し尿処理の状況'!$R$7:$R$56)</f>
        <v>0</v>
      </c>
      <c r="I6" s="41">
        <f>SUMIF('し尿処理の状況'!$A$7:$C$56,$A$1,'し尿処理の状況'!$X$7:$X$56)</f>
        <v>1492</v>
      </c>
      <c r="J6" s="41">
        <f t="shared" si="0"/>
        <v>1492</v>
      </c>
      <c r="K6" s="42">
        <f t="shared" si="1"/>
        <v>0.002765451869645644</v>
      </c>
    </row>
    <row r="7" spans="2:11" s="38" customFormat="1" ht="19.5" customHeight="1">
      <c r="B7" s="96" t="s">
        <v>157</v>
      </c>
      <c r="C7" s="45" t="s">
        <v>158</v>
      </c>
      <c r="D7" s="41">
        <f>SUMIF('水洗化人口等'!$A$7:$C$56,$A$1,'水洗化人口等'!$K$7:$K$56)</f>
        <v>96155</v>
      </c>
      <c r="F7" s="102"/>
      <c r="G7" s="40" t="s">
        <v>159</v>
      </c>
      <c r="H7" s="41">
        <f>SUMIF('し尿処理の状況'!$A$7:$C$56,$A$1,'し尿処理の状況'!$S$7:$S$56)</f>
        <v>0</v>
      </c>
      <c r="I7" s="41">
        <f>SUMIF('し尿処理の状況'!$A$7:$C$56,$A$1,'し尿処理の状況'!$Y$7:$Y$56)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160</v>
      </c>
      <c r="D8" s="41">
        <f>SUMIF('水洗化人口等'!$A$7:$C$56,$A$1,'水洗化人口等'!$M$7:$M$56)</f>
        <v>0</v>
      </c>
      <c r="F8" s="102"/>
      <c r="G8" s="40" t="s">
        <v>161</v>
      </c>
      <c r="H8" s="41">
        <f>SUMIF('し尿処理の状況'!$A$7:$C$56,$A$1,'し尿処理の状況'!$T$7:$T$56)</f>
        <v>0</v>
      </c>
      <c r="I8" s="41">
        <f>SUMIF('し尿処理の状況'!$A$7:$C$56,$A$1,'し尿処理の状況'!$Z$7:$Z$56)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162</v>
      </c>
      <c r="D9" s="41">
        <f>SUMIF('水洗化人口等'!$A$7:$C$56,$A$1,'水洗化人口等'!$O$7:$O$56)</f>
        <v>617374</v>
      </c>
      <c r="F9" s="102"/>
      <c r="G9" s="40" t="s">
        <v>155</v>
      </c>
      <c r="H9" s="41">
        <f>SUM(H4:H8)</f>
        <v>238443</v>
      </c>
      <c r="I9" s="41">
        <f>SUM(I4:I8)</f>
        <v>301071</v>
      </c>
      <c r="J9" s="41">
        <f t="shared" si="0"/>
        <v>539514</v>
      </c>
      <c r="K9" s="42">
        <f t="shared" si="1"/>
        <v>1</v>
      </c>
    </row>
    <row r="10" spans="2:10" s="38" customFormat="1" ht="19.5" customHeight="1">
      <c r="B10" s="98"/>
      <c r="C10" s="43" t="s">
        <v>155</v>
      </c>
      <c r="D10" s="44">
        <f>SUM(D7:D9)</f>
        <v>713529</v>
      </c>
      <c r="F10" s="91" t="s">
        <v>163</v>
      </c>
      <c r="G10" s="91"/>
      <c r="H10" s="41">
        <f>SUMIF('し尿処理の状況'!$A$7:$C$56,$A$1,'し尿処理の状況'!$AB$7:$AB$56)</f>
        <v>1647</v>
      </c>
      <c r="I10" s="41">
        <f>SUMIF('し尿処理の状況'!$A$7:$C$56,$A$1,'し尿処理の状況'!$AC$7:$AC$56)</f>
        <v>51</v>
      </c>
      <c r="J10" s="41">
        <f t="shared" si="0"/>
        <v>1698</v>
      </c>
    </row>
    <row r="11" spans="2:10" s="38" customFormat="1" ht="19.5" customHeight="1">
      <c r="B11" s="99" t="s">
        <v>164</v>
      </c>
      <c r="C11" s="100"/>
      <c r="D11" s="44">
        <f>D6+D10</f>
        <v>1072237</v>
      </c>
      <c r="F11" s="91" t="s">
        <v>136</v>
      </c>
      <c r="G11" s="91"/>
      <c r="H11" s="41">
        <f>H9+H10</f>
        <v>240090</v>
      </c>
      <c r="I11" s="41">
        <f>I9+I10</f>
        <v>301122</v>
      </c>
      <c r="J11" s="41">
        <f t="shared" si="0"/>
        <v>541212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165</v>
      </c>
      <c r="J13" s="37" t="s">
        <v>144</v>
      </c>
    </row>
    <row r="14" spans="3:10" s="38" customFormat="1" ht="19.5" customHeight="1">
      <c r="C14" s="41">
        <f>SUMIF('水洗化人口等'!$A$7:$C$56,$A$1,'水洗化人口等'!$P$7:$P$56)</f>
        <v>234405</v>
      </c>
      <c r="D14" s="38" t="s">
        <v>166</v>
      </c>
      <c r="F14" s="91" t="s">
        <v>167</v>
      </c>
      <c r="G14" s="91"/>
      <c r="H14" s="39" t="s">
        <v>146</v>
      </c>
      <c r="I14" s="39" t="s">
        <v>147</v>
      </c>
      <c r="J14" s="39" t="s">
        <v>136</v>
      </c>
    </row>
    <row r="15" spans="6:10" s="38" customFormat="1" ht="15.75" customHeight="1">
      <c r="F15" s="91" t="s">
        <v>168</v>
      </c>
      <c r="G15" s="91"/>
      <c r="H15" s="41">
        <f>SUMIF('し尿処理の状況'!$A$7:$C$56,$A$1,'し尿処理の状況'!$F$7:$F$56)</f>
        <v>5956</v>
      </c>
      <c r="I15" s="41">
        <f>SUMIF('し尿処理の状況'!$A$7:$C$56,$A$1,'し尿処理の状況'!$G$7:$G$56)</f>
        <v>2399</v>
      </c>
      <c r="J15" s="41">
        <f>H15+I15</f>
        <v>8355</v>
      </c>
    </row>
    <row r="16" spans="3:10" s="38" customFormat="1" ht="15.75" customHeight="1">
      <c r="C16" s="38" t="s">
        <v>169</v>
      </c>
      <c r="D16" s="49">
        <f>D10/D11</f>
        <v>0.6654582895386001</v>
      </c>
      <c r="F16" s="91" t="s">
        <v>170</v>
      </c>
      <c r="G16" s="91"/>
      <c r="H16" s="41">
        <f>SUMIF('し尿処理の状況'!$A$7:$C$56,$A$1,'し尿処理の状況'!$I$7:$I$56)</f>
        <v>1710</v>
      </c>
      <c r="I16" s="41">
        <f>SUMIF('し尿処理の状況'!$A$7:$C$56,$A$1,'し尿処理の状況'!$J$7:$J$56)</f>
        <v>2975</v>
      </c>
      <c r="J16" s="41">
        <f>H16+I16</f>
        <v>4685</v>
      </c>
    </row>
    <row r="17" spans="3:10" s="38" customFormat="1" ht="15.75" customHeight="1">
      <c r="C17" s="38" t="s">
        <v>171</v>
      </c>
      <c r="D17" s="49">
        <f>D6/D11</f>
        <v>0.33454171046139985</v>
      </c>
      <c r="F17" s="91" t="s">
        <v>172</v>
      </c>
      <c r="G17" s="91"/>
      <c r="H17" s="41">
        <f>SUMIF('し尿処理の状況'!$A$7:$C$56,$A$1,'し尿処理の状況'!$L$7:$L$56)</f>
        <v>230679</v>
      </c>
      <c r="I17" s="41">
        <f>SUMIF('し尿処理の状況'!$A$7:$C$56,$A$1,'し尿処理の状況'!$M$7:$M$56)</f>
        <v>295936</v>
      </c>
      <c r="J17" s="41">
        <f>H17+I17</f>
        <v>526615</v>
      </c>
    </row>
    <row r="18" spans="3:10" s="38" customFormat="1" ht="15.75" customHeight="1">
      <c r="C18" s="50" t="s">
        <v>173</v>
      </c>
      <c r="D18" s="49">
        <f>D7/D11</f>
        <v>0.0896770023791382</v>
      </c>
      <c r="F18" s="91" t="s">
        <v>136</v>
      </c>
      <c r="G18" s="91"/>
      <c r="H18" s="41">
        <f>SUM(H15:H17)</f>
        <v>238345</v>
      </c>
      <c r="I18" s="41">
        <f>SUM(I15:I17)</f>
        <v>301310</v>
      </c>
      <c r="J18" s="41">
        <f>SUM(J15:J17)</f>
        <v>539655</v>
      </c>
    </row>
    <row r="19" spans="3:10" ht="15.75" customHeight="1">
      <c r="C19" s="36" t="s">
        <v>174</v>
      </c>
      <c r="D19" s="49">
        <f>(D8+D9)/D11</f>
        <v>0.575781287159462</v>
      </c>
      <c r="J19" s="51"/>
    </row>
    <row r="20" spans="3:10" ht="15.75" customHeight="1">
      <c r="C20" s="36" t="s">
        <v>175</v>
      </c>
      <c r="D20" s="49">
        <f>C14/D11</f>
        <v>0.21861304916730162</v>
      </c>
      <c r="J20" s="52"/>
    </row>
    <row r="21" spans="3:10" ht="15.75" customHeight="1">
      <c r="C21" s="36" t="s">
        <v>176</v>
      </c>
      <c r="D21" s="49">
        <f>D4/D6</f>
        <v>0.9914693845690645</v>
      </c>
      <c r="F21" s="53"/>
      <c r="J21" s="52"/>
    </row>
    <row r="22" spans="3:10" ht="15.75" customHeight="1">
      <c r="C22" s="36" t="s">
        <v>177</v>
      </c>
      <c r="D22" s="49">
        <f>D5/D6</f>
        <v>0.008530615430935468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2006-06-30T04:29:42Z</dcterms:modified>
  <cp:category/>
  <cp:version/>
  <cp:contentType/>
  <cp:contentStatus/>
</cp:coreProperties>
</file>