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'し尿処理の状況'!$A$2:$AC$53</definedName>
    <definedName name="_xlnm.Print_Area" localSheetId="0">'水洗化人口等'!$A$2:$U$53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<sst xmlns="http://schemas.openxmlformats.org/spreadsheetml/2006/main" count="472" uniqueCount="178">
  <si>
    <t>川上村</t>
  </si>
  <si>
    <t>榛原町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</si>
  <si>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</si>
  <si>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</si>
  <si>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</si>
  <si>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</si>
  <si>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</si>
  <si>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</si>
  <si>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</si>
  <si>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</si>
  <si>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</si>
  <si>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</si>
  <si>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</si>
  <si>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</si>
  <si>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</si>
  <si>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</si>
  <si>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</si>
  <si>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</si>
  <si>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</si>
  <si>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</si>
  <si>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</si>
  <si>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</si>
  <si>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</si>
  <si>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</si>
  <si>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</si>
  <si>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</si>
  <si>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</si>
  <si>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</si>
  <si>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</si>
  <si>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29211</t>
  </si>
  <si>
    <t>葛城市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</si>
  <si>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</si>
  <si>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</si>
  <si>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</si>
  <si>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</si>
  <si>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</si>
  <si>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</si>
  <si>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</si>
  <si>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</si>
  <si>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</si>
  <si>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</si>
  <si>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</si>
  <si>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</si>
  <si>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</si>
  <si>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</si>
  <si>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</si>
  <si>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</si>
  <si>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</si>
  <si>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</si>
  <si>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</si>
  <si>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</si>
  <si>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</si>
  <si>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</si>
  <si>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</si>
  <si>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29321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</si>
  <si>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</si>
  <si>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</si>
  <si>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</si>
  <si>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</si>
  <si>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</si>
  <si>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</si>
  <si>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</si>
  <si>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</si>
  <si>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</si>
  <si>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</si>
  <si>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</si>
  <si>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</si>
  <si>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</si>
  <si>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</si>
  <si>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</si>
  <si>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</si>
  <si>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</si>
  <si>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</si>
  <si>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</si>
  <si>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</si>
  <si>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</si>
  <si>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</si>
  <si>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</si>
  <si>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</si>
  <si>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</si>
  <si>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</si>
  <si>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</si>
  <si>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</si>
  <si>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</si>
  <si>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</si>
  <si>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</si>
  <si>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</si>
  <si>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</si>
  <si>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</si>
  <si>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</si>
  <si>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</si>
  <si>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</si>
  <si>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</si>
  <si>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</si>
  <si>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</si>
  <si>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</si>
  <si>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</si>
  <si>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</si>
  <si>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</si>
  <si>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</si>
  <si>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</si>
  <si>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</si>
  <si>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</si>
  <si>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</si>
  <si>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</si>
  <si>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</si>
  <si>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</si>
  <si>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</si>
  <si>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</si>
  <si>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</si>
  <si>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</si>
  <si>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</si>
  <si>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</si>
  <si>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</si>
  <si>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</si>
  <si>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</si>
  <si>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</si>
  <si>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</si>
  <si>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奈良県</t>
  </si>
  <si>
    <t>都祁村</t>
  </si>
  <si>
    <t>奈良県合計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</si>
  <si>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</si>
  <si>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</si>
  <si>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</si>
  <si>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</si>
  <si>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</si>
  <si>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</si>
  <si>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</si>
  <si>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</si>
  <si>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</si>
  <si>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</si>
  <si>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</si>
  <si>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</si>
  <si>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</si>
  <si>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</si>
  <si>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</si>
  <si>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</si>
  <si>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</si>
  <si>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</si>
  <si>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</si>
  <si>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</si>
  <si>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</si>
  <si>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</si>
  <si>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</si>
  <si>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</si>
  <si>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</si>
  <si>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</si>
  <si>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</si>
  <si>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</si>
  <si>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</si>
  <si>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</si>
  <si>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</si>
  <si>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</si>
  <si>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</si>
  <si>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</si>
  <si>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</si>
  <si>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</si>
  <si>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</si>
  <si>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</si>
  <si>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</si>
  <si>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</si>
  <si>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</si>
  <si>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</si>
  <si>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</si>
  <si>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</si>
  <si>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</si>
  <si>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</si>
  <si>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</si>
  <si>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</si>
  <si>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</si>
  <si>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</si>
  <si>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</si>
  <si>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</si>
  <si>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</si>
  <si>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</si>
  <si>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</si>
  <si>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川西町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</si>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</sst>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53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130</v>
      </c>
      <c r="B2" s="65" t="s">
        <v>3</v>
      </c>
      <c r="C2" s="68" t="s">
        <v>4</v>
      </c>
      <c r="D2" s="5" t="s">
        <v>131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132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133</v>
      </c>
      <c r="F3" s="20"/>
      <c r="G3" s="20"/>
      <c r="H3" s="23"/>
      <c r="I3" s="7" t="s">
        <v>5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134</v>
      </c>
      <c r="F4" s="77" t="s">
        <v>6</v>
      </c>
      <c r="G4" s="77" t="s">
        <v>7</v>
      </c>
      <c r="H4" s="77" t="s">
        <v>8</v>
      </c>
      <c r="I4" s="6" t="s">
        <v>134</v>
      </c>
      <c r="J4" s="77" t="s">
        <v>9</v>
      </c>
      <c r="K4" s="77" t="s">
        <v>10</v>
      </c>
      <c r="L4" s="77" t="s">
        <v>11</v>
      </c>
      <c r="M4" s="77" t="s">
        <v>12</v>
      </c>
      <c r="N4" s="77" t="s">
        <v>13</v>
      </c>
      <c r="O4" s="81" t="s">
        <v>14</v>
      </c>
      <c r="P4" s="8"/>
      <c r="Q4" s="77" t="s">
        <v>15</v>
      </c>
      <c r="R4" s="77" t="s">
        <v>135</v>
      </c>
      <c r="S4" s="77" t="s">
        <v>136</v>
      </c>
      <c r="T4" s="79" t="s">
        <v>137</v>
      </c>
      <c r="U4" s="79" t="s">
        <v>138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139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140</v>
      </c>
      <c r="E6" s="10" t="s">
        <v>140</v>
      </c>
      <c r="F6" s="11" t="s">
        <v>16</v>
      </c>
      <c r="G6" s="10" t="s">
        <v>140</v>
      </c>
      <c r="H6" s="10" t="s">
        <v>140</v>
      </c>
      <c r="I6" s="10" t="s">
        <v>140</v>
      </c>
      <c r="J6" s="11" t="s">
        <v>16</v>
      </c>
      <c r="K6" s="10" t="s">
        <v>140</v>
      </c>
      <c r="L6" s="11" t="s">
        <v>16</v>
      </c>
      <c r="M6" s="10" t="s">
        <v>140</v>
      </c>
      <c r="N6" s="11" t="s">
        <v>16</v>
      </c>
      <c r="O6" s="10" t="s">
        <v>140</v>
      </c>
      <c r="P6" s="10" t="s">
        <v>140</v>
      </c>
      <c r="Q6" s="11" t="s">
        <v>16</v>
      </c>
      <c r="R6" s="83"/>
      <c r="S6" s="83"/>
      <c r="T6" s="83"/>
      <c r="U6" s="80"/>
    </row>
    <row r="7" spans="1:21" ht="13.5">
      <c r="A7" s="54" t="s">
        <v>31</v>
      </c>
      <c r="B7" s="54" t="s">
        <v>32</v>
      </c>
      <c r="C7" s="55" t="s">
        <v>33</v>
      </c>
      <c r="D7" s="31">
        <f aca="true" t="shared" si="0" ref="D7:D50">E7+I7</f>
        <v>364932</v>
      </c>
      <c r="E7" s="32">
        <f aca="true" t="shared" si="1" ref="E7:E50">G7+H7</f>
        <v>11808</v>
      </c>
      <c r="F7" s="33">
        <f aca="true" t="shared" si="2" ref="F7:F42">E7/D7*100</f>
        <v>3.235671303146888</v>
      </c>
      <c r="G7" s="31">
        <v>11808</v>
      </c>
      <c r="H7" s="31">
        <v>0</v>
      </c>
      <c r="I7" s="32">
        <f aca="true" t="shared" si="3" ref="I7:I50">K7+M7+O7</f>
        <v>353124</v>
      </c>
      <c r="J7" s="33">
        <f aca="true" t="shared" si="4" ref="J7:J42">I7/D7*100</f>
        <v>96.76432869685311</v>
      </c>
      <c r="K7" s="31">
        <v>300596</v>
      </c>
      <c r="L7" s="33">
        <f aca="true" t="shared" si="5" ref="L7:L42">K7/D7*100</f>
        <v>82.37041421415496</v>
      </c>
      <c r="M7" s="31">
        <v>0</v>
      </c>
      <c r="N7" s="33">
        <f aca="true" t="shared" si="6" ref="N7:N42">M7/D7*100</f>
        <v>0</v>
      </c>
      <c r="O7" s="31">
        <v>52528</v>
      </c>
      <c r="P7" s="31">
        <v>13273</v>
      </c>
      <c r="Q7" s="33">
        <f aca="true" t="shared" si="7" ref="Q7:Q42">O7/D7*100</f>
        <v>14.393914482698147</v>
      </c>
      <c r="R7" s="31"/>
      <c r="S7" s="31" t="s">
        <v>177</v>
      </c>
      <c r="T7" s="31"/>
      <c r="U7" s="31"/>
    </row>
    <row r="8" spans="1:21" ht="13.5">
      <c r="A8" s="54" t="s">
        <v>31</v>
      </c>
      <c r="B8" s="54" t="s">
        <v>34</v>
      </c>
      <c r="C8" s="55" t="s">
        <v>35</v>
      </c>
      <c r="D8" s="31">
        <f t="shared" si="0"/>
        <v>73878</v>
      </c>
      <c r="E8" s="32">
        <f t="shared" si="1"/>
        <v>10716</v>
      </c>
      <c r="F8" s="33">
        <f t="shared" si="2"/>
        <v>14.504994721026558</v>
      </c>
      <c r="G8" s="31">
        <v>10696</v>
      </c>
      <c r="H8" s="31">
        <v>20</v>
      </c>
      <c r="I8" s="32">
        <f t="shared" si="3"/>
        <v>63162</v>
      </c>
      <c r="J8" s="33">
        <f t="shared" si="4"/>
        <v>85.49500527897345</v>
      </c>
      <c r="K8" s="31">
        <v>25579</v>
      </c>
      <c r="L8" s="33">
        <f t="shared" si="5"/>
        <v>34.623297869460465</v>
      </c>
      <c r="M8" s="31">
        <v>0</v>
      </c>
      <c r="N8" s="33">
        <f t="shared" si="6"/>
        <v>0</v>
      </c>
      <c r="O8" s="31">
        <v>37583</v>
      </c>
      <c r="P8" s="31">
        <v>5192</v>
      </c>
      <c r="Q8" s="33">
        <f t="shared" si="7"/>
        <v>50.87170740951298</v>
      </c>
      <c r="R8" s="31"/>
      <c r="S8" s="31" t="s">
        <v>177</v>
      </c>
      <c r="T8" s="31"/>
      <c r="U8" s="31"/>
    </row>
    <row r="9" spans="1:21" ht="13.5">
      <c r="A9" s="54" t="s">
        <v>31</v>
      </c>
      <c r="B9" s="54" t="s">
        <v>36</v>
      </c>
      <c r="C9" s="55" t="s">
        <v>37</v>
      </c>
      <c r="D9" s="31">
        <f t="shared" si="0"/>
        <v>94136</v>
      </c>
      <c r="E9" s="32">
        <f t="shared" si="1"/>
        <v>6615</v>
      </c>
      <c r="F9" s="33">
        <f t="shared" si="2"/>
        <v>7.0270672218917305</v>
      </c>
      <c r="G9" s="31">
        <v>6615</v>
      </c>
      <c r="H9" s="31">
        <v>0</v>
      </c>
      <c r="I9" s="32">
        <f t="shared" si="3"/>
        <v>87521</v>
      </c>
      <c r="J9" s="33">
        <f t="shared" si="4"/>
        <v>92.97293277810826</v>
      </c>
      <c r="K9" s="31">
        <v>73440</v>
      </c>
      <c r="L9" s="33">
        <f t="shared" si="5"/>
        <v>78.01478711651228</v>
      </c>
      <c r="M9" s="31">
        <v>2122</v>
      </c>
      <c r="N9" s="33">
        <f t="shared" si="6"/>
        <v>2.254185433840401</v>
      </c>
      <c r="O9" s="31">
        <v>11959</v>
      </c>
      <c r="P9" s="31">
        <v>4980</v>
      </c>
      <c r="Q9" s="33">
        <f t="shared" si="7"/>
        <v>12.703960227755587</v>
      </c>
      <c r="R9" s="31" t="s">
        <v>177</v>
      </c>
      <c r="S9" s="31"/>
      <c r="T9" s="31"/>
      <c r="U9" s="31"/>
    </row>
    <row r="10" spans="1:21" ht="13.5">
      <c r="A10" s="54" t="s">
        <v>31</v>
      </c>
      <c r="B10" s="54" t="s">
        <v>38</v>
      </c>
      <c r="C10" s="55" t="s">
        <v>39</v>
      </c>
      <c r="D10" s="31">
        <f t="shared" si="0"/>
        <v>70574</v>
      </c>
      <c r="E10" s="32">
        <f t="shared" si="1"/>
        <v>8717</v>
      </c>
      <c r="F10" s="33">
        <f t="shared" si="2"/>
        <v>12.351574234137217</v>
      </c>
      <c r="G10" s="31">
        <v>8682</v>
      </c>
      <c r="H10" s="31">
        <v>35</v>
      </c>
      <c r="I10" s="32">
        <f t="shared" si="3"/>
        <v>61857</v>
      </c>
      <c r="J10" s="33">
        <f t="shared" si="4"/>
        <v>87.64842576586278</v>
      </c>
      <c r="K10" s="31">
        <v>52892</v>
      </c>
      <c r="L10" s="33">
        <f t="shared" si="5"/>
        <v>74.9454473318786</v>
      </c>
      <c r="M10" s="31">
        <v>0</v>
      </c>
      <c r="N10" s="33">
        <f t="shared" si="6"/>
        <v>0</v>
      </c>
      <c r="O10" s="31">
        <v>8965</v>
      </c>
      <c r="P10" s="31">
        <v>362</v>
      </c>
      <c r="Q10" s="33">
        <f t="shared" si="7"/>
        <v>12.702978433984185</v>
      </c>
      <c r="R10" s="31" t="s">
        <v>177</v>
      </c>
      <c r="S10" s="31"/>
      <c r="T10" s="31"/>
      <c r="U10" s="31"/>
    </row>
    <row r="11" spans="1:21" ht="13.5">
      <c r="A11" s="54" t="s">
        <v>31</v>
      </c>
      <c r="B11" s="54" t="s">
        <v>40</v>
      </c>
      <c r="C11" s="55" t="s">
        <v>41</v>
      </c>
      <c r="D11" s="31">
        <f t="shared" si="0"/>
        <v>125995</v>
      </c>
      <c r="E11" s="32">
        <f t="shared" si="1"/>
        <v>18998</v>
      </c>
      <c r="F11" s="33">
        <f t="shared" si="2"/>
        <v>15.078376126036746</v>
      </c>
      <c r="G11" s="31">
        <v>18998</v>
      </c>
      <c r="H11" s="31">
        <v>0</v>
      </c>
      <c r="I11" s="32">
        <f t="shared" si="3"/>
        <v>106997</v>
      </c>
      <c r="J11" s="33">
        <f t="shared" si="4"/>
        <v>84.92162387396324</v>
      </c>
      <c r="K11" s="31">
        <v>62052</v>
      </c>
      <c r="L11" s="33">
        <f t="shared" si="5"/>
        <v>49.24957339576967</v>
      </c>
      <c r="M11" s="31">
        <v>0</v>
      </c>
      <c r="N11" s="33">
        <f t="shared" si="6"/>
        <v>0</v>
      </c>
      <c r="O11" s="31">
        <v>44945</v>
      </c>
      <c r="P11" s="31">
        <v>10811</v>
      </c>
      <c r="Q11" s="33">
        <f t="shared" si="7"/>
        <v>35.672050478193576</v>
      </c>
      <c r="R11" s="31"/>
      <c r="S11" s="31" t="s">
        <v>177</v>
      </c>
      <c r="T11" s="31"/>
      <c r="U11" s="31"/>
    </row>
    <row r="12" spans="1:21" ht="13.5">
      <c r="A12" s="54" t="s">
        <v>31</v>
      </c>
      <c r="B12" s="54" t="s">
        <v>42</v>
      </c>
      <c r="C12" s="55" t="s">
        <v>43</v>
      </c>
      <c r="D12" s="31">
        <f t="shared" si="0"/>
        <v>62839</v>
      </c>
      <c r="E12" s="32">
        <f t="shared" si="1"/>
        <v>10489</v>
      </c>
      <c r="F12" s="33">
        <f t="shared" si="2"/>
        <v>16.69186333328029</v>
      </c>
      <c r="G12" s="31">
        <v>10489</v>
      </c>
      <c r="H12" s="31">
        <v>0</v>
      </c>
      <c r="I12" s="32">
        <f t="shared" si="3"/>
        <v>52350</v>
      </c>
      <c r="J12" s="33">
        <f t="shared" si="4"/>
        <v>83.30813666671972</v>
      </c>
      <c r="K12" s="31">
        <v>33797</v>
      </c>
      <c r="L12" s="33">
        <f t="shared" si="5"/>
        <v>53.783478413087416</v>
      </c>
      <c r="M12" s="31">
        <v>0</v>
      </c>
      <c r="N12" s="33">
        <f t="shared" si="6"/>
        <v>0</v>
      </c>
      <c r="O12" s="31">
        <v>18553</v>
      </c>
      <c r="P12" s="31">
        <v>2853</v>
      </c>
      <c r="Q12" s="33">
        <f t="shared" si="7"/>
        <v>29.524658253632296</v>
      </c>
      <c r="R12" s="31" t="s">
        <v>177</v>
      </c>
      <c r="S12" s="31"/>
      <c r="T12" s="31"/>
      <c r="U12" s="31"/>
    </row>
    <row r="13" spans="1:21" ht="13.5">
      <c r="A13" s="54" t="s">
        <v>31</v>
      </c>
      <c r="B13" s="54" t="s">
        <v>44</v>
      </c>
      <c r="C13" s="55" t="s">
        <v>45</v>
      </c>
      <c r="D13" s="31">
        <f t="shared" si="0"/>
        <v>34754</v>
      </c>
      <c r="E13" s="32">
        <f t="shared" si="1"/>
        <v>15163</v>
      </c>
      <c r="F13" s="33">
        <f t="shared" si="2"/>
        <v>43.629510272198885</v>
      </c>
      <c r="G13" s="31">
        <v>14966</v>
      </c>
      <c r="H13" s="31">
        <v>197</v>
      </c>
      <c r="I13" s="32">
        <f t="shared" si="3"/>
        <v>19591</v>
      </c>
      <c r="J13" s="33">
        <f t="shared" si="4"/>
        <v>56.37048972780112</v>
      </c>
      <c r="K13" s="31">
        <v>12194</v>
      </c>
      <c r="L13" s="33">
        <f t="shared" si="5"/>
        <v>35.0866087356851</v>
      </c>
      <c r="M13" s="31">
        <v>0</v>
      </c>
      <c r="N13" s="33">
        <f t="shared" si="6"/>
        <v>0</v>
      </c>
      <c r="O13" s="31">
        <v>7397</v>
      </c>
      <c r="P13" s="31">
        <v>1309</v>
      </c>
      <c r="Q13" s="33">
        <f t="shared" si="7"/>
        <v>21.283880992116018</v>
      </c>
      <c r="R13" s="31" t="s">
        <v>177</v>
      </c>
      <c r="S13" s="31"/>
      <c r="T13" s="31"/>
      <c r="U13" s="31"/>
    </row>
    <row r="14" spans="1:21" ht="13.5">
      <c r="A14" s="54" t="s">
        <v>31</v>
      </c>
      <c r="B14" s="54" t="s">
        <v>46</v>
      </c>
      <c r="C14" s="55" t="s">
        <v>47</v>
      </c>
      <c r="D14" s="31">
        <f t="shared" si="0"/>
        <v>33460</v>
      </c>
      <c r="E14" s="32">
        <f t="shared" si="1"/>
        <v>11410</v>
      </c>
      <c r="F14" s="33">
        <f t="shared" si="2"/>
        <v>34.10041841004184</v>
      </c>
      <c r="G14" s="31">
        <v>11394</v>
      </c>
      <c r="H14" s="31">
        <v>16</v>
      </c>
      <c r="I14" s="32">
        <f t="shared" si="3"/>
        <v>22050</v>
      </c>
      <c r="J14" s="33">
        <f t="shared" si="4"/>
        <v>65.89958158995816</v>
      </c>
      <c r="K14" s="31">
        <v>5365</v>
      </c>
      <c r="L14" s="33">
        <f t="shared" si="5"/>
        <v>16.034070531978482</v>
      </c>
      <c r="M14" s="31">
        <v>0</v>
      </c>
      <c r="N14" s="33">
        <f t="shared" si="6"/>
        <v>0</v>
      </c>
      <c r="O14" s="31">
        <v>16685</v>
      </c>
      <c r="P14" s="31">
        <v>3640</v>
      </c>
      <c r="Q14" s="33">
        <f t="shared" si="7"/>
        <v>49.86551105797968</v>
      </c>
      <c r="R14" s="31"/>
      <c r="S14" s="31" t="s">
        <v>177</v>
      </c>
      <c r="T14" s="31"/>
      <c r="U14" s="31"/>
    </row>
    <row r="15" spans="1:21" ht="13.5">
      <c r="A15" s="54" t="s">
        <v>31</v>
      </c>
      <c r="B15" s="54" t="s">
        <v>48</v>
      </c>
      <c r="C15" s="55" t="s">
        <v>49</v>
      </c>
      <c r="D15" s="31">
        <f t="shared" si="0"/>
        <v>115396</v>
      </c>
      <c r="E15" s="32">
        <f t="shared" si="1"/>
        <v>4331</v>
      </c>
      <c r="F15" s="33">
        <f t="shared" si="2"/>
        <v>3.75316302124857</v>
      </c>
      <c r="G15" s="31">
        <v>4331</v>
      </c>
      <c r="H15" s="31">
        <v>0</v>
      </c>
      <c r="I15" s="32">
        <f t="shared" si="3"/>
        <v>111065</v>
      </c>
      <c r="J15" s="33">
        <f t="shared" si="4"/>
        <v>96.24683697875143</v>
      </c>
      <c r="K15" s="31">
        <v>48650</v>
      </c>
      <c r="L15" s="33">
        <f t="shared" si="5"/>
        <v>42.15917362820202</v>
      </c>
      <c r="M15" s="31">
        <v>0</v>
      </c>
      <c r="N15" s="33">
        <f t="shared" si="6"/>
        <v>0</v>
      </c>
      <c r="O15" s="31">
        <v>62415</v>
      </c>
      <c r="P15" s="31">
        <v>25179</v>
      </c>
      <c r="Q15" s="33">
        <f t="shared" si="7"/>
        <v>54.087663350549406</v>
      </c>
      <c r="R15" s="31"/>
      <c r="S15" s="31" t="s">
        <v>177</v>
      </c>
      <c r="T15" s="31"/>
      <c r="U15" s="31"/>
    </row>
    <row r="16" spans="1:21" ht="13.5">
      <c r="A16" s="54" t="s">
        <v>31</v>
      </c>
      <c r="B16" s="54" t="s">
        <v>50</v>
      </c>
      <c r="C16" s="55" t="s">
        <v>51</v>
      </c>
      <c r="D16" s="31">
        <f t="shared" si="0"/>
        <v>70750</v>
      </c>
      <c r="E16" s="32">
        <f t="shared" si="1"/>
        <v>4845</v>
      </c>
      <c r="F16" s="33">
        <f t="shared" si="2"/>
        <v>6.848056537102473</v>
      </c>
      <c r="G16" s="31">
        <v>4845</v>
      </c>
      <c r="H16" s="31">
        <v>0</v>
      </c>
      <c r="I16" s="32">
        <f t="shared" si="3"/>
        <v>65905</v>
      </c>
      <c r="J16" s="33">
        <f t="shared" si="4"/>
        <v>93.15194346289752</v>
      </c>
      <c r="K16" s="31">
        <v>30607</v>
      </c>
      <c r="L16" s="33">
        <f t="shared" si="5"/>
        <v>43.26077738515901</v>
      </c>
      <c r="M16" s="31">
        <v>0</v>
      </c>
      <c r="N16" s="33">
        <f t="shared" si="6"/>
        <v>0</v>
      </c>
      <c r="O16" s="31">
        <v>35298</v>
      </c>
      <c r="P16" s="31">
        <v>30768</v>
      </c>
      <c r="Q16" s="33">
        <f t="shared" si="7"/>
        <v>49.89116607773851</v>
      </c>
      <c r="R16" s="31" t="s">
        <v>177</v>
      </c>
      <c r="S16" s="31"/>
      <c r="T16" s="31"/>
      <c r="U16" s="31"/>
    </row>
    <row r="17" spans="1:21" ht="13.5">
      <c r="A17" s="54" t="s">
        <v>31</v>
      </c>
      <c r="B17" s="54" t="s">
        <v>29</v>
      </c>
      <c r="C17" s="55" t="s">
        <v>30</v>
      </c>
      <c r="D17" s="31">
        <f t="shared" si="0"/>
        <v>35428</v>
      </c>
      <c r="E17" s="32">
        <f t="shared" si="1"/>
        <v>3326</v>
      </c>
      <c r="F17" s="33">
        <f t="shared" si="2"/>
        <v>9.388054646042677</v>
      </c>
      <c r="G17" s="31">
        <v>3186</v>
      </c>
      <c r="H17" s="31">
        <v>140</v>
      </c>
      <c r="I17" s="32">
        <f t="shared" si="3"/>
        <v>32102</v>
      </c>
      <c r="J17" s="33">
        <f t="shared" si="4"/>
        <v>90.61194535395732</v>
      </c>
      <c r="K17" s="31">
        <v>24857</v>
      </c>
      <c r="L17" s="33">
        <f t="shared" si="5"/>
        <v>70.16201874223778</v>
      </c>
      <c r="M17" s="31">
        <v>0</v>
      </c>
      <c r="N17" s="33">
        <f t="shared" si="6"/>
        <v>0</v>
      </c>
      <c r="O17" s="31">
        <v>7245</v>
      </c>
      <c r="P17" s="31">
        <v>899</v>
      </c>
      <c r="Q17" s="33">
        <f t="shared" si="7"/>
        <v>20.449926611719544</v>
      </c>
      <c r="R17" s="31"/>
      <c r="S17" s="31" t="s">
        <v>177</v>
      </c>
      <c r="T17" s="31"/>
      <c r="U17" s="31"/>
    </row>
    <row r="18" spans="1:21" ht="13.5">
      <c r="A18" s="54" t="s">
        <v>31</v>
      </c>
      <c r="B18" s="54" t="s">
        <v>52</v>
      </c>
      <c r="C18" s="55" t="s">
        <v>53</v>
      </c>
      <c r="D18" s="31">
        <f t="shared" si="0"/>
        <v>1908</v>
      </c>
      <c r="E18" s="32">
        <f t="shared" si="1"/>
        <v>9</v>
      </c>
      <c r="F18" s="33">
        <f t="shared" si="2"/>
        <v>0.4716981132075472</v>
      </c>
      <c r="G18" s="31">
        <v>9</v>
      </c>
      <c r="H18" s="31">
        <v>0</v>
      </c>
      <c r="I18" s="32">
        <f t="shared" si="3"/>
        <v>1899</v>
      </c>
      <c r="J18" s="33">
        <f t="shared" si="4"/>
        <v>99.52830188679245</v>
      </c>
      <c r="K18" s="31">
        <v>729</v>
      </c>
      <c r="L18" s="33">
        <f t="shared" si="5"/>
        <v>38.20754716981132</v>
      </c>
      <c r="M18" s="31">
        <v>0</v>
      </c>
      <c r="N18" s="33">
        <f t="shared" si="6"/>
        <v>0</v>
      </c>
      <c r="O18" s="31">
        <v>1170</v>
      </c>
      <c r="P18" s="31">
        <v>67</v>
      </c>
      <c r="Q18" s="33">
        <f t="shared" si="7"/>
        <v>61.32075471698113</v>
      </c>
      <c r="R18" s="31" t="s">
        <v>177</v>
      </c>
      <c r="S18" s="31"/>
      <c r="T18" s="31"/>
      <c r="U18" s="31"/>
    </row>
    <row r="19" spans="1:21" ht="13.5">
      <c r="A19" s="54" t="s">
        <v>31</v>
      </c>
      <c r="B19" s="54" t="s">
        <v>54</v>
      </c>
      <c r="C19" s="55" t="s">
        <v>119</v>
      </c>
      <c r="D19" s="31">
        <f t="shared" si="0"/>
        <v>6745</v>
      </c>
      <c r="E19" s="32">
        <f t="shared" si="1"/>
        <v>1590</v>
      </c>
      <c r="F19" s="33">
        <f t="shared" si="2"/>
        <v>23.57301704966642</v>
      </c>
      <c r="G19" s="31">
        <v>1590</v>
      </c>
      <c r="H19" s="31">
        <v>0</v>
      </c>
      <c r="I19" s="32">
        <f t="shared" si="3"/>
        <v>5155</v>
      </c>
      <c r="J19" s="33">
        <f t="shared" si="4"/>
        <v>76.42698295033358</v>
      </c>
      <c r="K19" s="31">
        <v>0</v>
      </c>
      <c r="L19" s="33">
        <f t="shared" si="5"/>
        <v>0</v>
      </c>
      <c r="M19" s="31">
        <v>0</v>
      </c>
      <c r="N19" s="33">
        <f t="shared" si="6"/>
        <v>0</v>
      </c>
      <c r="O19" s="31">
        <v>5155</v>
      </c>
      <c r="P19" s="31">
        <v>4711</v>
      </c>
      <c r="Q19" s="33">
        <f t="shared" si="7"/>
        <v>76.42698295033358</v>
      </c>
      <c r="R19" s="31" t="s">
        <v>177</v>
      </c>
      <c r="S19" s="31"/>
      <c r="T19" s="31"/>
      <c r="U19" s="31"/>
    </row>
    <row r="20" spans="1:21" ht="13.5">
      <c r="A20" s="54" t="s">
        <v>31</v>
      </c>
      <c r="B20" s="54" t="s">
        <v>55</v>
      </c>
      <c r="C20" s="55" t="s">
        <v>56</v>
      </c>
      <c r="D20" s="31">
        <f t="shared" si="0"/>
        <v>4829</v>
      </c>
      <c r="E20" s="32">
        <f t="shared" si="1"/>
        <v>1001</v>
      </c>
      <c r="F20" s="33">
        <f t="shared" si="2"/>
        <v>20.72892938496583</v>
      </c>
      <c r="G20" s="31">
        <v>931</v>
      </c>
      <c r="H20" s="31">
        <v>70</v>
      </c>
      <c r="I20" s="32">
        <f t="shared" si="3"/>
        <v>3828</v>
      </c>
      <c r="J20" s="33">
        <f t="shared" si="4"/>
        <v>79.27107061503416</v>
      </c>
      <c r="K20" s="31">
        <v>258</v>
      </c>
      <c r="L20" s="33">
        <f t="shared" si="5"/>
        <v>5.342721060260923</v>
      </c>
      <c r="M20" s="31">
        <v>0</v>
      </c>
      <c r="N20" s="33">
        <f t="shared" si="6"/>
        <v>0</v>
      </c>
      <c r="O20" s="31">
        <v>3570</v>
      </c>
      <c r="P20" s="31">
        <v>2935</v>
      </c>
      <c r="Q20" s="33">
        <f t="shared" si="7"/>
        <v>73.92834955477325</v>
      </c>
      <c r="R20" s="31" t="s">
        <v>177</v>
      </c>
      <c r="S20" s="31"/>
      <c r="T20" s="31"/>
      <c r="U20" s="31"/>
    </row>
    <row r="21" spans="1:21" ht="13.5">
      <c r="A21" s="54" t="s">
        <v>31</v>
      </c>
      <c r="B21" s="54" t="s">
        <v>57</v>
      </c>
      <c r="C21" s="55" t="s">
        <v>58</v>
      </c>
      <c r="D21" s="31">
        <f t="shared" si="0"/>
        <v>20907</v>
      </c>
      <c r="E21" s="32">
        <f t="shared" si="1"/>
        <v>1269</v>
      </c>
      <c r="F21" s="33">
        <f t="shared" si="2"/>
        <v>6.069737408523461</v>
      </c>
      <c r="G21" s="31">
        <v>1269</v>
      </c>
      <c r="H21" s="31">
        <v>0</v>
      </c>
      <c r="I21" s="32">
        <f t="shared" si="3"/>
        <v>19638</v>
      </c>
      <c r="J21" s="33">
        <f t="shared" si="4"/>
        <v>93.93026259147655</v>
      </c>
      <c r="K21" s="31">
        <v>0</v>
      </c>
      <c r="L21" s="33">
        <f t="shared" si="5"/>
        <v>0</v>
      </c>
      <c r="M21" s="31">
        <v>0</v>
      </c>
      <c r="N21" s="33">
        <f t="shared" si="6"/>
        <v>0</v>
      </c>
      <c r="O21" s="31">
        <v>19638</v>
      </c>
      <c r="P21" s="31">
        <v>13786</v>
      </c>
      <c r="Q21" s="33">
        <f t="shared" si="7"/>
        <v>93.93026259147655</v>
      </c>
      <c r="R21" s="31" t="s">
        <v>177</v>
      </c>
      <c r="S21" s="31"/>
      <c r="T21" s="31"/>
      <c r="U21" s="31"/>
    </row>
    <row r="22" spans="1:21" ht="13.5">
      <c r="A22" s="54" t="s">
        <v>31</v>
      </c>
      <c r="B22" s="54" t="s">
        <v>59</v>
      </c>
      <c r="C22" s="55" t="s">
        <v>60</v>
      </c>
      <c r="D22" s="31">
        <f t="shared" si="0"/>
        <v>22908</v>
      </c>
      <c r="E22" s="32">
        <f t="shared" si="1"/>
        <v>704</v>
      </c>
      <c r="F22" s="33">
        <f t="shared" si="2"/>
        <v>3.073162214073686</v>
      </c>
      <c r="G22" s="31">
        <v>704</v>
      </c>
      <c r="H22" s="31">
        <v>0</v>
      </c>
      <c r="I22" s="32">
        <f t="shared" si="3"/>
        <v>22204</v>
      </c>
      <c r="J22" s="33">
        <f t="shared" si="4"/>
        <v>96.92683778592631</v>
      </c>
      <c r="K22" s="31">
        <v>8175</v>
      </c>
      <c r="L22" s="33">
        <f t="shared" si="5"/>
        <v>35.686223153483496</v>
      </c>
      <c r="M22" s="31">
        <v>3048</v>
      </c>
      <c r="N22" s="33">
        <f t="shared" si="6"/>
        <v>13.305395495023573</v>
      </c>
      <c r="O22" s="31">
        <v>10981</v>
      </c>
      <c r="P22" s="31">
        <v>3617</v>
      </c>
      <c r="Q22" s="33">
        <f t="shared" si="7"/>
        <v>47.935219137419246</v>
      </c>
      <c r="R22" s="31" t="s">
        <v>177</v>
      </c>
      <c r="S22" s="31"/>
      <c r="T22" s="31"/>
      <c r="U22" s="31"/>
    </row>
    <row r="23" spans="1:21" ht="13.5">
      <c r="A23" s="54" t="s">
        <v>31</v>
      </c>
      <c r="B23" s="54" t="s">
        <v>61</v>
      </c>
      <c r="C23" s="55" t="s">
        <v>62</v>
      </c>
      <c r="D23" s="31">
        <f t="shared" si="0"/>
        <v>28826</v>
      </c>
      <c r="E23" s="32">
        <f t="shared" si="1"/>
        <v>3903</v>
      </c>
      <c r="F23" s="33">
        <f t="shared" si="2"/>
        <v>13.53985984874766</v>
      </c>
      <c r="G23" s="31">
        <v>3903</v>
      </c>
      <c r="H23" s="31">
        <v>0</v>
      </c>
      <c r="I23" s="32">
        <f t="shared" si="3"/>
        <v>24923</v>
      </c>
      <c r="J23" s="33">
        <f t="shared" si="4"/>
        <v>86.46014015125235</v>
      </c>
      <c r="K23" s="31">
        <v>0</v>
      </c>
      <c r="L23" s="33">
        <f t="shared" si="5"/>
        <v>0</v>
      </c>
      <c r="M23" s="31">
        <v>0</v>
      </c>
      <c r="N23" s="33">
        <f t="shared" si="6"/>
        <v>0</v>
      </c>
      <c r="O23" s="31">
        <v>24923</v>
      </c>
      <c r="P23" s="31">
        <v>972</v>
      </c>
      <c r="Q23" s="33">
        <f t="shared" si="7"/>
        <v>86.46014015125235</v>
      </c>
      <c r="R23" s="31"/>
      <c r="S23" s="31" t="s">
        <v>177</v>
      </c>
      <c r="T23" s="31"/>
      <c r="U23" s="31"/>
    </row>
    <row r="24" spans="1:21" ht="13.5">
      <c r="A24" s="54" t="s">
        <v>31</v>
      </c>
      <c r="B24" s="54" t="s">
        <v>63</v>
      </c>
      <c r="C24" s="55" t="s">
        <v>64</v>
      </c>
      <c r="D24" s="31">
        <f t="shared" si="0"/>
        <v>8396</v>
      </c>
      <c r="E24" s="32">
        <f t="shared" si="1"/>
        <v>1245</v>
      </c>
      <c r="F24" s="33">
        <f t="shared" si="2"/>
        <v>14.828489757027155</v>
      </c>
      <c r="G24" s="31">
        <v>1245</v>
      </c>
      <c r="H24" s="31">
        <v>0</v>
      </c>
      <c r="I24" s="32">
        <f t="shared" si="3"/>
        <v>7151</v>
      </c>
      <c r="J24" s="33">
        <f t="shared" si="4"/>
        <v>85.17151024297284</v>
      </c>
      <c r="K24" s="31">
        <v>0</v>
      </c>
      <c r="L24" s="33">
        <f t="shared" si="5"/>
        <v>0</v>
      </c>
      <c r="M24" s="31">
        <v>0</v>
      </c>
      <c r="N24" s="33">
        <f t="shared" si="6"/>
        <v>0</v>
      </c>
      <c r="O24" s="31">
        <v>7151</v>
      </c>
      <c r="P24" s="31">
        <v>2580</v>
      </c>
      <c r="Q24" s="33">
        <f t="shared" si="7"/>
        <v>85.17151024297284</v>
      </c>
      <c r="R24" s="31" t="s">
        <v>177</v>
      </c>
      <c r="S24" s="31"/>
      <c r="T24" s="31"/>
      <c r="U24" s="31"/>
    </row>
    <row r="25" spans="1:21" ht="13.5">
      <c r="A25" s="54" t="s">
        <v>31</v>
      </c>
      <c r="B25" s="54" t="s">
        <v>65</v>
      </c>
      <c r="C25" s="55" t="s">
        <v>176</v>
      </c>
      <c r="D25" s="31">
        <f t="shared" si="0"/>
        <v>9277</v>
      </c>
      <c r="E25" s="32">
        <f t="shared" si="1"/>
        <v>205</v>
      </c>
      <c r="F25" s="33">
        <f t="shared" si="2"/>
        <v>2.2097660881750567</v>
      </c>
      <c r="G25" s="31">
        <v>205</v>
      </c>
      <c r="H25" s="31">
        <v>0</v>
      </c>
      <c r="I25" s="32">
        <f t="shared" si="3"/>
        <v>9072</v>
      </c>
      <c r="J25" s="33">
        <f t="shared" si="4"/>
        <v>97.79023391182494</v>
      </c>
      <c r="K25" s="31">
        <v>8428</v>
      </c>
      <c r="L25" s="33">
        <f t="shared" si="5"/>
        <v>90.84833459092378</v>
      </c>
      <c r="M25" s="31">
        <v>0</v>
      </c>
      <c r="N25" s="33">
        <f t="shared" si="6"/>
        <v>0</v>
      </c>
      <c r="O25" s="31">
        <v>644</v>
      </c>
      <c r="P25" s="31">
        <v>7</v>
      </c>
      <c r="Q25" s="33">
        <f t="shared" si="7"/>
        <v>6.941899320901153</v>
      </c>
      <c r="R25" s="31" t="s">
        <v>177</v>
      </c>
      <c r="S25" s="31"/>
      <c r="T25" s="31"/>
      <c r="U25" s="31"/>
    </row>
    <row r="26" spans="1:21" ht="13.5">
      <c r="A26" s="54" t="s">
        <v>31</v>
      </c>
      <c r="B26" s="54" t="s">
        <v>66</v>
      </c>
      <c r="C26" s="55" t="s">
        <v>67</v>
      </c>
      <c r="D26" s="31">
        <f t="shared" si="0"/>
        <v>7897</v>
      </c>
      <c r="E26" s="32">
        <f t="shared" si="1"/>
        <v>1053</v>
      </c>
      <c r="F26" s="33">
        <f t="shared" si="2"/>
        <v>13.334177535773078</v>
      </c>
      <c r="G26" s="31">
        <v>1053</v>
      </c>
      <c r="H26" s="31">
        <v>0</v>
      </c>
      <c r="I26" s="32">
        <f t="shared" si="3"/>
        <v>6844</v>
      </c>
      <c r="J26" s="33">
        <f t="shared" si="4"/>
        <v>86.66582246422692</v>
      </c>
      <c r="K26" s="31">
        <v>6071</v>
      </c>
      <c r="L26" s="33">
        <f t="shared" si="5"/>
        <v>76.87729517538305</v>
      </c>
      <c r="M26" s="31">
        <v>0</v>
      </c>
      <c r="N26" s="33">
        <f t="shared" si="6"/>
        <v>0</v>
      </c>
      <c r="O26" s="31">
        <v>773</v>
      </c>
      <c r="P26" s="31">
        <v>47</v>
      </c>
      <c r="Q26" s="33">
        <f t="shared" si="7"/>
        <v>9.788527288843865</v>
      </c>
      <c r="R26" s="31"/>
      <c r="S26" s="31" t="s">
        <v>177</v>
      </c>
      <c r="T26" s="31"/>
      <c r="U26" s="31"/>
    </row>
    <row r="27" spans="1:21" ht="13.5">
      <c r="A27" s="54" t="s">
        <v>31</v>
      </c>
      <c r="B27" s="54" t="s">
        <v>68</v>
      </c>
      <c r="C27" s="55" t="s">
        <v>69</v>
      </c>
      <c r="D27" s="31">
        <f t="shared" si="0"/>
        <v>33377</v>
      </c>
      <c r="E27" s="32">
        <f t="shared" si="1"/>
        <v>2546</v>
      </c>
      <c r="F27" s="33">
        <f t="shared" si="2"/>
        <v>7.628007310423346</v>
      </c>
      <c r="G27" s="31">
        <v>2546</v>
      </c>
      <c r="H27" s="31">
        <v>0</v>
      </c>
      <c r="I27" s="32">
        <f t="shared" si="3"/>
        <v>30831</v>
      </c>
      <c r="J27" s="33">
        <f t="shared" si="4"/>
        <v>92.37199268957666</v>
      </c>
      <c r="K27" s="31">
        <v>23361</v>
      </c>
      <c r="L27" s="33">
        <f t="shared" si="5"/>
        <v>69.99131138208946</v>
      </c>
      <c r="M27" s="31">
        <v>0</v>
      </c>
      <c r="N27" s="33">
        <f t="shared" si="6"/>
        <v>0</v>
      </c>
      <c r="O27" s="31">
        <v>7470</v>
      </c>
      <c r="P27" s="31">
        <v>1512</v>
      </c>
      <c r="Q27" s="33">
        <f t="shared" si="7"/>
        <v>22.38068130748719</v>
      </c>
      <c r="R27" s="31" t="s">
        <v>177</v>
      </c>
      <c r="S27" s="31"/>
      <c r="T27" s="31"/>
      <c r="U27" s="31"/>
    </row>
    <row r="28" spans="1:21" ht="13.5">
      <c r="A28" s="54" t="s">
        <v>31</v>
      </c>
      <c r="B28" s="54" t="s">
        <v>70</v>
      </c>
      <c r="C28" s="55" t="s">
        <v>71</v>
      </c>
      <c r="D28" s="31">
        <f t="shared" si="0"/>
        <v>8758</v>
      </c>
      <c r="E28" s="32">
        <f t="shared" si="1"/>
        <v>2666</v>
      </c>
      <c r="F28" s="33">
        <f t="shared" si="2"/>
        <v>30.440739894953182</v>
      </c>
      <c r="G28" s="31">
        <v>2666</v>
      </c>
      <c r="H28" s="31">
        <v>0</v>
      </c>
      <c r="I28" s="32">
        <f t="shared" si="3"/>
        <v>6092</v>
      </c>
      <c r="J28" s="33">
        <f t="shared" si="4"/>
        <v>69.55926010504682</v>
      </c>
      <c r="K28" s="31">
        <v>3698</v>
      </c>
      <c r="L28" s="33">
        <f t="shared" si="5"/>
        <v>42.22425211235442</v>
      </c>
      <c r="M28" s="31">
        <v>0</v>
      </c>
      <c r="N28" s="33">
        <f t="shared" si="6"/>
        <v>0</v>
      </c>
      <c r="O28" s="31">
        <v>2394</v>
      </c>
      <c r="P28" s="31">
        <v>692</v>
      </c>
      <c r="Q28" s="33">
        <f t="shared" si="7"/>
        <v>27.335007992692397</v>
      </c>
      <c r="R28" s="31" t="s">
        <v>177</v>
      </c>
      <c r="S28" s="31"/>
      <c r="T28" s="31"/>
      <c r="U28" s="31"/>
    </row>
    <row r="29" spans="1:21" ht="13.5">
      <c r="A29" s="54" t="s">
        <v>31</v>
      </c>
      <c r="B29" s="54" t="s">
        <v>72</v>
      </c>
      <c r="C29" s="55" t="s">
        <v>73</v>
      </c>
      <c r="D29" s="31">
        <f t="shared" si="0"/>
        <v>4879</v>
      </c>
      <c r="E29" s="32">
        <f t="shared" si="1"/>
        <v>2521</v>
      </c>
      <c r="F29" s="33">
        <f t="shared" si="2"/>
        <v>51.670424267267876</v>
      </c>
      <c r="G29" s="31">
        <v>2521</v>
      </c>
      <c r="H29" s="31">
        <v>0</v>
      </c>
      <c r="I29" s="32">
        <f t="shared" si="3"/>
        <v>2358</v>
      </c>
      <c r="J29" s="33">
        <f t="shared" si="4"/>
        <v>48.32957573273212</v>
      </c>
      <c r="K29" s="31">
        <v>1590</v>
      </c>
      <c r="L29" s="33">
        <f t="shared" si="5"/>
        <v>32.58864521418323</v>
      </c>
      <c r="M29" s="31">
        <v>0</v>
      </c>
      <c r="N29" s="33">
        <f t="shared" si="6"/>
        <v>0</v>
      </c>
      <c r="O29" s="31">
        <v>768</v>
      </c>
      <c r="P29" s="31">
        <v>523</v>
      </c>
      <c r="Q29" s="33">
        <f t="shared" si="7"/>
        <v>15.740930518548883</v>
      </c>
      <c r="R29" s="31" t="s">
        <v>177</v>
      </c>
      <c r="S29" s="31"/>
      <c r="T29" s="31"/>
      <c r="U29" s="31"/>
    </row>
    <row r="30" spans="1:21" ht="13.5">
      <c r="A30" s="54" t="s">
        <v>31</v>
      </c>
      <c r="B30" s="54" t="s">
        <v>74</v>
      </c>
      <c r="C30" s="55" t="s">
        <v>1</v>
      </c>
      <c r="D30" s="31">
        <f t="shared" si="0"/>
        <v>19089</v>
      </c>
      <c r="E30" s="32">
        <f t="shared" si="1"/>
        <v>3922</v>
      </c>
      <c r="F30" s="33">
        <f t="shared" si="2"/>
        <v>20.545864110220545</v>
      </c>
      <c r="G30" s="31">
        <v>3922</v>
      </c>
      <c r="H30" s="31">
        <v>0</v>
      </c>
      <c r="I30" s="32">
        <f t="shared" si="3"/>
        <v>15167</v>
      </c>
      <c r="J30" s="33">
        <f t="shared" si="4"/>
        <v>79.45413588977945</v>
      </c>
      <c r="K30" s="31">
        <v>13938</v>
      </c>
      <c r="L30" s="33">
        <f t="shared" si="5"/>
        <v>73.01587301587301</v>
      </c>
      <c r="M30" s="31">
        <v>0</v>
      </c>
      <c r="N30" s="33">
        <f t="shared" si="6"/>
        <v>0</v>
      </c>
      <c r="O30" s="31">
        <v>1229</v>
      </c>
      <c r="P30" s="31">
        <v>1229</v>
      </c>
      <c r="Q30" s="33">
        <f t="shared" si="7"/>
        <v>6.438262873906438</v>
      </c>
      <c r="R30" s="31" t="s">
        <v>177</v>
      </c>
      <c r="S30" s="31"/>
      <c r="T30" s="31"/>
      <c r="U30" s="31"/>
    </row>
    <row r="31" spans="1:21" ht="13.5">
      <c r="A31" s="54" t="s">
        <v>31</v>
      </c>
      <c r="B31" s="54" t="s">
        <v>75</v>
      </c>
      <c r="C31" s="55" t="s">
        <v>76</v>
      </c>
      <c r="D31" s="31">
        <f t="shared" si="0"/>
        <v>6529</v>
      </c>
      <c r="E31" s="32">
        <f t="shared" si="1"/>
        <v>3685</v>
      </c>
      <c r="F31" s="33">
        <f t="shared" si="2"/>
        <v>56.440496247511106</v>
      </c>
      <c r="G31" s="31">
        <v>3685</v>
      </c>
      <c r="H31" s="31">
        <v>0</v>
      </c>
      <c r="I31" s="32">
        <f t="shared" si="3"/>
        <v>2844</v>
      </c>
      <c r="J31" s="33">
        <f t="shared" si="4"/>
        <v>43.5595037524889</v>
      </c>
      <c r="K31" s="31">
        <v>0</v>
      </c>
      <c r="L31" s="33">
        <f t="shared" si="5"/>
        <v>0</v>
      </c>
      <c r="M31" s="31">
        <v>0</v>
      </c>
      <c r="N31" s="33">
        <f t="shared" si="6"/>
        <v>0</v>
      </c>
      <c r="O31" s="31">
        <v>2844</v>
      </c>
      <c r="P31" s="31">
        <v>2542</v>
      </c>
      <c r="Q31" s="33">
        <f t="shared" si="7"/>
        <v>43.5595037524889</v>
      </c>
      <c r="R31" s="31" t="s">
        <v>177</v>
      </c>
      <c r="S31" s="31"/>
      <c r="T31" s="31"/>
      <c r="U31" s="31"/>
    </row>
    <row r="32" spans="1:21" ht="13.5">
      <c r="A32" s="54" t="s">
        <v>31</v>
      </c>
      <c r="B32" s="54" t="s">
        <v>77</v>
      </c>
      <c r="C32" s="55" t="s">
        <v>78</v>
      </c>
      <c r="D32" s="31">
        <f t="shared" si="0"/>
        <v>2258</v>
      </c>
      <c r="E32" s="32">
        <f t="shared" si="1"/>
        <v>1044</v>
      </c>
      <c r="F32" s="33">
        <f t="shared" si="2"/>
        <v>46.235606731620905</v>
      </c>
      <c r="G32" s="31">
        <v>1044</v>
      </c>
      <c r="H32" s="31">
        <v>0</v>
      </c>
      <c r="I32" s="32">
        <f t="shared" si="3"/>
        <v>1214</v>
      </c>
      <c r="J32" s="33">
        <f t="shared" si="4"/>
        <v>53.764393268379095</v>
      </c>
      <c r="K32" s="31">
        <v>0</v>
      </c>
      <c r="L32" s="33">
        <f t="shared" si="5"/>
        <v>0</v>
      </c>
      <c r="M32" s="31">
        <v>0</v>
      </c>
      <c r="N32" s="33">
        <f t="shared" si="6"/>
        <v>0</v>
      </c>
      <c r="O32" s="31">
        <v>1214</v>
      </c>
      <c r="P32" s="31">
        <v>881</v>
      </c>
      <c r="Q32" s="33">
        <f t="shared" si="7"/>
        <v>53.764393268379095</v>
      </c>
      <c r="R32" s="31" t="s">
        <v>177</v>
      </c>
      <c r="S32" s="31"/>
      <c r="T32" s="31"/>
      <c r="U32" s="31"/>
    </row>
    <row r="33" spans="1:21" ht="13.5">
      <c r="A33" s="54" t="s">
        <v>31</v>
      </c>
      <c r="B33" s="54" t="s">
        <v>79</v>
      </c>
      <c r="C33" s="55" t="s">
        <v>80</v>
      </c>
      <c r="D33" s="31">
        <f t="shared" si="0"/>
        <v>2480</v>
      </c>
      <c r="E33" s="32">
        <f t="shared" si="1"/>
        <v>1131</v>
      </c>
      <c r="F33" s="33">
        <f t="shared" si="2"/>
        <v>45.60483870967742</v>
      </c>
      <c r="G33" s="31">
        <v>1131</v>
      </c>
      <c r="H33" s="31">
        <v>0</v>
      </c>
      <c r="I33" s="32">
        <f t="shared" si="3"/>
        <v>1349</v>
      </c>
      <c r="J33" s="33">
        <f t="shared" si="4"/>
        <v>54.39516129032258</v>
      </c>
      <c r="K33" s="31">
        <v>0</v>
      </c>
      <c r="L33" s="33">
        <f t="shared" si="5"/>
        <v>0</v>
      </c>
      <c r="M33" s="31">
        <v>0</v>
      </c>
      <c r="N33" s="33">
        <f t="shared" si="6"/>
        <v>0</v>
      </c>
      <c r="O33" s="31">
        <v>1349</v>
      </c>
      <c r="P33" s="31">
        <v>1349</v>
      </c>
      <c r="Q33" s="33">
        <f t="shared" si="7"/>
        <v>54.39516129032258</v>
      </c>
      <c r="R33" s="31" t="s">
        <v>177</v>
      </c>
      <c r="S33" s="31"/>
      <c r="T33" s="31"/>
      <c r="U33" s="31"/>
    </row>
    <row r="34" spans="1:21" ht="13.5">
      <c r="A34" s="54" t="s">
        <v>31</v>
      </c>
      <c r="B34" s="54" t="s">
        <v>81</v>
      </c>
      <c r="C34" s="55" t="s">
        <v>82</v>
      </c>
      <c r="D34" s="31">
        <f t="shared" si="0"/>
        <v>8026</v>
      </c>
      <c r="E34" s="32">
        <f t="shared" si="1"/>
        <v>3727</v>
      </c>
      <c r="F34" s="33">
        <f t="shared" si="2"/>
        <v>46.43658111138799</v>
      </c>
      <c r="G34" s="31">
        <v>3673</v>
      </c>
      <c r="H34" s="31">
        <v>54</v>
      </c>
      <c r="I34" s="32">
        <f t="shared" si="3"/>
        <v>4299</v>
      </c>
      <c r="J34" s="33">
        <f t="shared" si="4"/>
        <v>53.56341888861201</v>
      </c>
      <c r="K34" s="31">
        <v>660</v>
      </c>
      <c r="L34" s="33">
        <f t="shared" si="5"/>
        <v>8.22327435833541</v>
      </c>
      <c r="M34" s="31">
        <v>0</v>
      </c>
      <c r="N34" s="33">
        <f t="shared" si="6"/>
        <v>0</v>
      </c>
      <c r="O34" s="31">
        <v>3639</v>
      </c>
      <c r="P34" s="31">
        <v>2820</v>
      </c>
      <c r="Q34" s="33">
        <f t="shared" si="7"/>
        <v>45.340144530276596</v>
      </c>
      <c r="R34" s="31"/>
      <c r="S34" s="31" t="s">
        <v>177</v>
      </c>
      <c r="T34" s="31"/>
      <c r="U34" s="31"/>
    </row>
    <row r="35" spans="1:21" ht="13.5">
      <c r="A35" s="54" t="s">
        <v>31</v>
      </c>
      <c r="B35" s="54" t="s">
        <v>83</v>
      </c>
      <c r="C35" s="55" t="s">
        <v>84</v>
      </c>
      <c r="D35" s="31">
        <f t="shared" si="0"/>
        <v>6700</v>
      </c>
      <c r="E35" s="32">
        <f t="shared" si="1"/>
        <v>1418</v>
      </c>
      <c r="F35" s="33">
        <f t="shared" si="2"/>
        <v>21.16417910447761</v>
      </c>
      <c r="G35" s="31">
        <v>1060</v>
      </c>
      <c r="H35" s="31">
        <v>358</v>
      </c>
      <c r="I35" s="32">
        <f t="shared" si="3"/>
        <v>5282</v>
      </c>
      <c r="J35" s="33">
        <f t="shared" si="4"/>
        <v>78.83582089552239</v>
      </c>
      <c r="K35" s="31">
        <v>4190</v>
      </c>
      <c r="L35" s="33">
        <f t="shared" si="5"/>
        <v>62.537313432835816</v>
      </c>
      <c r="M35" s="31">
        <v>0</v>
      </c>
      <c r="N35" s="33">
        <f t="shared" si="6"/>
        <v>0</v>
      </c>
      <c r="O35" s="31">
        <v>1092</v>
      </c>
      <c r="P35" s="31">
        <v>45</v>
      </c>
      <c r="Q35" s="33">
        <f t="shared" si="7"/>
        <v>16.29850746268657</v>
      </c>
      <c r="R35" s="31"/>
      <c r="S35" s="31" t="s">
        <v>177</v>
      </c>
      <c r="T35" s="31"/>
      <c r="U35" s="31"/>
    </row>
    <row r="36" spans="1:21" ht="13.5">
      <c r="A36" s="54" t="s">
        <v>31</v>
      </c>
      <c r="B36" s="54" t="s">
        <v>85</v>
      </c>
      <c r="C36" s="55" t="s">
        <v>86</v>
      </c>
      <c r="D36" s="31">
        <f t="shared" si="0"/>
        <v>25577</v>
      </c>
      <c r="E36" s="32">
        <f t="shared" si="1"/>
        <v>951</v>
      </c>
      <c r="F36" s="33">
        <f t="shared" si="2"/>
        <v>3.718184306212613</v>
      </c>
      <c r="G36" s="31">
        <v>951</v>
      </c>
      <c r="H36" s="31">
        <v>0</v>
      </c>
      <c r="I36" s="32">
        <f t="shared" si="3"/>
        <v>24626</v>
      </c>
      <c r="J36" s="33">
        <f t="shared" si="4"/>
        <v>96.2818156937874</v>
      </c>
      <c r="K36" s="31">
        <v>19476</v>
      </c>
      <c r="L36" s="33">
        <f t="shared" si="5"/>
        <v>76.14653790514916</v>
      </c>
      <c r="M36" s="31">
        <v>0</v>
      </c>
      <c r="N36" s="33">
        <f t="shared" si="6"/>
        <v>0</v>
      </c>
      <c r="O36" s="31">
        <v>5150</v>
      </c>
      <c r="P36" s="31">
        <v>814</v>
      </c>
      <c r="Q36" s="33">
        <f t="shared" si="7"/>
        <v>20.135277788638227</v>
      </c>
      <c r="R36" s="31" t="s">
        <v>177</v>
      </c>
      <c r="S36" s="31"/>
      <c r="T36" s="31"/>
      <c r="U36" s="31"/>
    </row>
    <row r="37" spans="1:21" ht="13.5">
      <c r="A37" s="54" t="s">
        <v>31</v>
      </c>
      <c r="B37" s="54" t="s">
        <v>87</v>
      </c>
      <c r="C37" s="55" t="s">
        <v>88</v>
      </c>
      <c r="D37" s="31">
        <f t="shared" si="0"/>
        <v>23367</v>
      </c>
      <c r="E37" s="32">
        <f t="shared" si="1"/>
        <v>921</v>
      </c>
      <c r="F37" s="33">
        <f t="shared" si="2"/>
        <v>3.94145589934523</v>
      </c>
      <c r="G37" s="31">
        <v>921</v>
      </c>
      <c r="H37" s="31">
        <v>0</v>
      </c>
      <c r="I37" s="32">
        <f t="shared" si="3"/>
        <v>22446</v>
      </c>
      <c r="J37" s="33">
        <f t="shared" si="4"/>
        <v>96.05854410065477</v>
      </c>
      <c r="K37" s="31">
        <v>14290</v>
      </c>
      <c r="L37" s="33">
        <f t="shared" si="5"/>
        <v>61.15461976291351</v>
      </c>
      <c r="M37" s="31">
        <v>0</v>
      </c>
      <c r="N37" s="33">
        <f t="shared" si="6"/>
        <v>0</v>
      </c>
      <c r="O37" s="31">
        <v>8156</v>
      </c>
      <c r="P37" s="31">
        <v>3565</v>
      </c>
      <c r="Q37" s="33">
        <f t="shared" si="7"/>
        <v>34.90392433774126</v>
      </c>
      <c r="R37" s="31" t="s">
        <v>177</v>
      </c>
      <c r="S37" s="31"/>
      <c r="T37" s="31"/>
      <c r="U37" s="31"/>
    </row>
    <row r="38" spans="1:21" ht="13.5">
      <c r="A38" s="54" t="s">
        <v>31</v>
      </c>
      <c r="B38" s="54" t="s">
        <v>89</v>
      </c>
      <c r="C38" s="55" t="s">
        <v>90</v>
      </c>
      <c r="D38" s="31">
        <f t="shared" si="0"/>
        <v>33127</v>
      </c>
      <c r="E38" s="32">
        <f t="shared" si="1"/>
        <v>2592</v>
      </c>
      <c r="F38" s="33">
        <f t="shared" si="2"/>
        <v>7.824433241766535</v>
      </c>
      <c r="G38" s="31">
        <v>2584</v>
      </c>
      <c r="H38" s="31">
        <v>8</v>
      </c>
      <c r="I38" s="32">
        <f t="shared" si="3"/>
        <v>30535</v>
      </c>
      <c r="J38" s="33">
        <f t="shared" si="4"/>
        <v>92.17556675823346</v>
      </c>
      <c r="K38" s="31">
        <v>29016</v>
      </c>
      <c r="L38" s="33">
        <f t="shared" si="5"/>
        <v>87.59018323421982</v>
      </c>
      <c r="M38" s="31">
        <v>0</v>
      </c>
      <c r="N38" s="33">
        <f t="shared" si="6"/>
        <v>0</v>
      </c>
      <c r="O38" s="31">
        <v>1519</v>
      </c>
      <c r="P38" s="31">
        <v>138</v>
      </c>
      <c r="Q38" s="33">
        <f t="shared" si="7"/>
        <v>4.585383524013645</v>
      </c>
      <c r="R38" s="31"/>
      <c r="S38" s="31"/>
      <c r="T38" s="31"/>
      <c r="U38" s="31" t="s">
        <v>177</v>
      </c>
    </row>
    <row r="39" spans="1:21" ht="13.5">
      <c r="A39" s="54" t="s">
        <v>31</v>
      </c>
      <c r="B39" s="54" t="s">
        <v>91</v>
      </c>
      <c r="C39" s="55" t="s">
        <v>92</v>
      </c>
      <c r="D39" s="31">
        <f t="shared" si="0"/>
        <v>20181</v>
      </c>
      <c r="E39" s="32">
        <f t="shared" si="1"/>
        <v>1238</v>
      </c>
      <c r="F39" s="33">
        <f t="shared" si="2"/>
        <v>6.134482929488132</v>
      </c>
      <c r="G39" s="31">
        <v>1238</v>
      </c>
      <c r="H39" s="31">
        <v>0</v>
      </c>
      <c r="I39" s="32">
        <f t="shared" si="3"/>
        <v>18943</v>
      </c>
      <c r="J39" s="33">
        <f t="shared" si="4"/>
        <v>93.86551707051187</v>
      </c>
      <c r="K39" s="31">
        <v>15810</v>
      </c>
      <c r="L39" s="33">
        <f t="shared" si="5"/>
        <v>78.3410138248848</v>
      </c>
      <c r="M39" s="31">
        <v>0</v>
      </c>
      <c r="N39" s="33">
        <f t="shared" si="6"/>
        <v>0</v>
      </c>
      <c r="O39" s="31">
        <v>3133</v>
      </c>
      <c r="P39" s="31">
        <v>97</v>
      </c>
      <c r="Q39" s="33">
        <f t="shared" si="7"/>
        <v>15.524503245627075</v>
      </c>
      <c r="R39" s="31" t="s">
        <v>177</v>
      </c>
      <c r="S39" s="31"/>
      <c r="T39" s="31"/>
      <c r="U39" s="31"/>
    </row>
    <row r="40" spans="1:21" ht="13.5">
      <c r="A40" s="54" t="s">
        <v>31</v>
      </c>
      <c r="B40" s="54" t="s">
        <v>93</v>
      </c>
      <c r="C40" s="55" t="s">
        <v>94</v>
      </c>
      <c r="D40" s="31">
        <f t="shared" si="0"/>
        <v>10774</v>
      </c>
      <c r="E40" s="32">
        <f t="shared" si="1"/>
        <v>5686</v>
      </c>
      <c r="F40" s="33">
        <f t="shared" si="2"/>
        <v>52.77519955448301</v>
      </c>
      <c r="G40" s="31">
        <v>5611</v>
      </c>
      <c r="H40" s="31">
        <v>75</v>
      </c>
      <c r="I40" s="32">
        <f t="shared" si="3"/>
        <v>5088</v>
      </c>
      <c r="J40" s="33">
        <f t="shared" si="4"/>
        <v>47.22480044551698</v>
      </c>
      <c r="K40" s="31">
        <v>1504</v>
      </c>
      <c r="L40" s="33">
        <f t="shared" si="5"/>
        <v>13.959532207165399</v>
      </c>
      <c r="M40" s="31">
        <v>0</v>
      </c>
      <c r="N40" s="33">
        <f t="shared" si="6"/>
        <v>0</v>
      </c>
      <c r="O40" s="31">
        <v>3584</v>
      </c>
      <c r="P40" s="31">
        <v>776</v>
      </c>
      <c r="Q40" s="33">
        <f t="shared" si="7"/>
        <v>33.26526823835159</v>
      </c>
      <c r="R40" s="31" t="s">
        <v>177</v>
      </c>
      <c r="S40" s="31"/>
      <c r="T40" s="31"/>
      <c r="U40" s="31"/>
    </row>
    <row r="41" spans="1:21" ht="13.5">
      <c r="A41" s="54" t="s">
        <v>31</v>
      </c>
      <c r="B41" s="54" t="s">
        <v>95</v>
      </c>
      <c r="C41" s="55" t="s">
        <v>96</v>
      </c>
      <c r="D41" s="31">
        <f t="shared" si="0"/>
        <v>21200</v>
      </c>
      <c r="E41" s="32">
        <f t="shared" si="1"/>
        <v>5000</v>
      </c>
      <c r="F41" s="33">
        <f t="shared" si="2"/>
        <v>23.58490566037736</v>
      </c>
      <c r="G41" s="31">
        <v>5000</v>
      </c>
      <c r="H41" s="31">
        <v>0</v>
      </c>
      <c r="I41" s="32">
        <f t="shared" si="3"/>
        <v>16200</v>
      </c>
      <c r="J41" s="33">
        <f t="shared" si="4"/>
        <v>76.41509433962264</v>
      </c>
      <c r="K41" s="31">
        <v>4800</v>
      </c>
      <c r="L41" s="33">
        <f t="shared" si="5"/>
        <v>22.641509433962266</v>
      </c>
      <c r="M41" s="31">
        <v>0</v>
      </c>
      <c r="N41" s="33">
        <f t="shared" si="6"/>
        <v>0</v>
      </c>
      <c r="O41" s="31">
        <v>11400</v>
      </c>
      <c r="P41" s="31">
        <v>400</v>
      </c>
      <c r="Q41" s="33">
        <f t="shared" si="7"/>
        <v>53.77358490566038</v>
      </c>
      <c r="R41" s="31"/>
      <c r="S41" s="31" t="s">
        <v>177</v>
      </c>
      <c r="T41" s="31"/>
      <c r="U41" s="31"/>
    </row>
    <row r="42" spans="1:21" ht="13.5">
      <c r="A42" s="54" t="s">
        <v>31</v>
      </c>
      <c r="B42" s="54" t="s">
        <v>97</v>
      </c>
      <c r="C42" s="55" t="s">
        <v>98</v>
      </c>
      <c r="D42" s="31">
        <f t="shared" si="0"/>
        <v>8103</v>
      </c>
      <c r="E42" s="32">
        <f t="shared" si="1"/>
        <v>3478</v>
      </c>
      <c r="F42" s="33">
        <f t="shared" si="2"/>
        <v>42.922374429223744</v>
      </c>
      <c r="G42" s="31">
        <v>3478</v>
      </c>
      <c r="H42" s="31">
        <v>0</v>
      </c>
      <c r="I42" s="32">
        <f t="shared" si="3"/>
        <v>4625</v>
      </c>
      <c r="J42" s="33">
        <f t="shared" si="4"/>
        <v>57.077625570776256</v>
      </c>
      <c r="K42" s="31">
        <v>826</v>
      </c>
      <c r="L42" s="33">
        <f t="shared" si="5"/>
        <v>10.19375539923485</v>
      </c>
      <c r="M42" s="31">
        <v>0</v>
      </c>
      <c r="N42" s="33">
        <f t="shared" si="6"/>
        <v>0</v>
      </c>
      <c r="O42" s="31">
        <v>3799</v>
      </c>
      <c r="P42" s="31">
        <v>720</v>
      </c>
      <c r="Q42" s="33">
        <f t="shared" si="7"/>
        <v>46.8838701715414</v>
      </c>
      <c r="R42" s="31"/>
      <c r="S42" s="31" t="s">
        <v>177</v>
      </c>
      <c r="T42" s="31"/>
      <c r="U42" s="31"/>
    </row>
    <row r="43" spans="1:21" ht="13.5">
      <c r="A43" s="54" t="s">
        <v>31</v>
      </c>
      <c r="B43" s="54" t="s">
        <v>99</v>
      </c>
      <c r="C43" s="55" t="s">
        <v>100</v>
      </c>
      <c r="D43" s="31">
        <f t="shared" si="0"/>
        <v>1171</v>
      </c>
      <c r="E43" s="32">
        <f t="shared" si="1"/>
        <v>469</v>
      </c>
      <c r="F43" s="33">
        <f aca="true" t="shared" si="8" ref="F43:F53">E43/D43*100</f>
        <v>40.05123825789923</v>
      </c>
      <c r="G43" s="31">
        <v>469</v>
      </c>
      <c r="H43" s="31">
        <v>0</v>
      </c>
      <c r="I43" s="32">
        <f t="shared" si="3"/>
        <v>702</v>
      </c>
      <c r="J43" s="33">
        <f aca="true" t="shared" si="9" ref="J43:J53">I43/D43*100</f>
        <v>59.948761742100764</v>
      </c>
      <c r="K43" s="31">
        <v>0</v>
      </c>
      <c r="L43" s="33">
        <f aca="true" t="shared" si="10" ref="L43:L53">K43/D43*100</f>
        <v>0</v>
      </c>
      <c r="M43" s="31">
        <v>0</v>
      </c>
      <c r="N43" s="33">
        <f aca="true" t="shared" si="11" ref="N43:N53">M43/D43*100</f>
        <v>0</v>
      </c>
      <c r="O43" s="31">
        <v>702</v>
      </c>
      <c r="P43" s="31">
        <v>702</v>
      </c>
      <c r="Q43" s="33">
        <f aca="true" t="shared" si="12" ref="Q43:Q53">O43/D43*100</f>
        <v>59.948761742100764</v>
      </c>
      <c r="R43" s="31" t="s">
        <v>177</v>
      </c>
      <c r="S43" s="31"/>
      <c r="T43" s="31"/>
      <c r="U43" s="31"/>
    </row>
    <row r="44" spans="1:21" ht="13.5">
      <c r="A44" s="54" t="s">
        <v>31</v>
      </c>
      <c r="B44" s="54" t="s">
        <v>101</v>
      </c>
      <c r="C44" s="55" t="s">
        <v>102</v>
      </c>
      <c r="D44" s="31">
        <f t="shared" si="0"/>
        <v>3822</v>
      </c>
      <c r="E44" s="32">
        <f t="shared" si="1"/>
        <v>2815</v>
      </c>
      <c r="F44" s="33">
        <f t="shared" si="8"/>
        <v>73.65253793825222</v>
      </c>
      <c r="G44" s="31">
        <v>1840</v>
      </c>
      <c r="H44" s="31">
        <v>975</v>
      </c>
      <c r="I44" s="32">
        <f t="shared" si="3"/>
        <v>1007</v>
      </c>
      <c r="J44" s="33">
        <f t="shared" si="9"/>
        <v>26.347462061747777</v>
      </c>
      <c r="K44" s="31">
        <v>0</v>
      </c>
      <c r="L44" s="33">
        <f t="shared" si="10"/>
        <v>0</v>
      </c>
      <c r="M44" s="31">
        <v>0</v>
      </c>
      <c r="N44" s="33">
        <f t="shared" si="11"/>
        <v>0</v>
      </c>
      <c r="O44" s="31">
        <v>1007</v>
      </c>
      <c r="P44" s="31">
        <v>577</v>
      </c>
      <c r="Q44" s="33">
        <f t="shared" si="12"/>
        <v>26.347462061747777</v>
      </c>
      <c r="R44" s="31" t="s">
        <v>177</v>
      </c>
      <c r="S44" s="31"/>
      <c r="T44" s="31"/>
      <c r="U44" s="31"/>
    </row>
    <row r="45" spans="1:21" ht="13.5">
      <c r="A45" s="54" t="s">
        <v>31</v>
      </c>
      <c r="B45" s="54" t="s">
        <v>103</v>
      </c>
      <c r="C45" s="55" t="s">
        <v>104</v>
      </c>
      <c r="D45" s="31">
        <f t="shared" si="0"/>
        <v>2064</v>
      </c>
      <c r="E45" s="32">
        <f t="shared" si="1"/>
        <v>652</v>
      </c>
      <c r="F45" s="33">
        <f t="shared" si="8"/>
        <v>31.589147286821706</v>
      </c>
      <c r="G45" s="31">
        <v>592</v>
      </c>
      <c r="H45" s="31">
        <v>60</v>
      </c>
      <c r="I45" s="32">
        <f t="shared" si="3"/>
        <v>1412</v>
      </c>
      <c r="J45" s="33">
        <f t="shared" si="9"/>
        <v>68.4108527131783</v>
      </c>
      <c r="K45" s="31">
        <v>689</v>
      </c>
      <c r="L45" s="33">
        <f t="shared" si="10"/>
        <v>33.38178294573643</v>
      </c>
      <c r="M45" s="31">
        <v>0</v>
      </c>
      <c r="N45" s="33">
        <f t="shared" si="11"/>
        <v>0</v>
      </c>
      <c r="O45" s="31">
        <v>723</v>
      </c>
      <c r="P45" s="31">
        <v>466</v>
      </c>
      <c r="Q45" s="33">
        <f t="shared" si="12"/>
        <v>35.02906976744186</v>
      </c>
      <c r="R45" s="31" t="s">
        <v>177</v>
      </c>
      <c r="S45" s="31"/>
      <c r="T45" s="31"/>
      <c r="U45" s="31"/>
    </row>
    <row r="46" spans="1:21" ht="13.5">
      <c r="A46" s="54" t="s">
        <v>31</v>
      </c>
      <c r="B46" s="54" t="s">
        <v>105</v>
      </c>
      <c r="C46" s="55" t="s">
        <v>106</v>
      </c>
      <c r="D46" s="31">
        <f t="shared" si="0"/>
        <v>647</v>
      </c>
      <c r="E46" s="32">
        <f t="shared" si="1"/>
        <v>43</v>
      </c>
      <c r="F46" s="33">
        <f t="shared" si="8"/>
        <v>6.646058732612056</v>
      </c>
      <c r="G46" s="31">
        <v>43</v>
      </c>
      <c r="H46" s="31">
        <v>0</v>
      </c>
      <c r="I46" s="32">
        <f t="shared" si="3"/>
        <v>604</v>
      </c>
      <c r="J46" s="33">
        <f t="shared" si="9"/>
        <v>93.35394126738794</v>
      </c>
      <c r="K46" s="31">
        <v>0</v>
      </c>
      <c r="L46" s="33">
        <f t="shared" si="10"/>
        <v>0</v>
      </c>
      <c r="M46" s="31">
        <v>0</v>
      </c>
      <c r="N46" s="33">
        <f t="shared" si="11"/>
        <v>0</v>
      </c>
      <c r="O46" s="31">
        <v>604</v>
      </c>
      <c r="P46" s="31">
        <v>15</v>
      </c>
      <c r="Q46" s="33">
        <f t="shared" si="12"/>
        <v>93.35394126738794</v>
      </c>
      <c r="R46" s="31" t="s">
        <v>177</v>
      </c>
      <c r="S46" s="31"/>
      <c r="T46" s="31"/>
      <c r="U46" s="31"/>
    </row>
    <row r="47" spans="1:21" ht="13.5">
      <c r="A47" s="54" t="s">
        <v>31</v>
      </c>
      <c r="B47" s="54" t="s">
        <v>107</v>
      </c>
      <c r="C47" s="55" t="s">
        <v>108</v>
      </c>
      <c r="D47" s="31">
        <f t="shared" si="0"/>
        <v>650</v>
      </c>
      <c r="E47" s="32">
        <f t="shared" si="1"/>
        <v>320</v>
      </c>
      <c r="F47" s="33">
        <f t="shared" si="8"/>
        <v>49.23076923076923</v>
      </c>
      <c r="G47" s="31">
        <v>320</v>
      </c>
      <c r="H47" s="31">
        <v>0</v>
      </c>
      <c r="I47" s="32">
        <f t="shared" si="3"/>
        <v>330</v>
      </c>
      <c r="J47" s="33">
        <f t="shared" si="9"/>
        <v>50.76923076923077</v>
      </c>
      <c r="K47" s="31">
        <v>0</v>
      </c>
      <c r="L47" s="33">
        <f t="shared" si="10"/>
        <v>0</v>
      </c>
      <c r="M47" s="31">
        <v>0</v>
      </c>
      <c r="N47" s="33">
        <f t="shared" si="11"/>
        <v>0</v>
      </c>
      <c r="O47" s="31">
        <v>330</v>
      </c>
      <c r="P47" s="31">
        <v>238</v>
      </c>
      <c r="Q47" s="33">
        <f t="shared" si="12"/>
        <v>50.76923076923077</v>
      </c>
      <c r="R47" s="31" t="s">
        <v>177</v>
      </c>
      <c r="S47" s="31"/>
      <c r="T47" s="31"/>
      <c r="U47" s="31"/>
    </row>
    <row r="48" spans="1:21" ht="13.5">
      <c r="A48" s="54" t="s">
        <v>31</v>
      </c>
      <c r="B48" s="54" t="s">
        <v>109</v>
      </c>
      <c r="C48" s="55" t="s">
        <v>110</v>
      </c>
      <c r="D48" s="31">
        <f t="shared" si="0"/>
        <v>4616</v>
      </c>
      <c r="E48" s="32">
        <f t="shared" si="1"/>
        <v>2205</v>
      </c>
      <c r="F48" s="33">
        <f t="shared" si="8"/>
        <v>47.76863084922011</v>
      </c>
      <c r="G48" s="31">
        <v>2007</v>
      </c>
      <c r="H48" s="31">
        <v>198</v>
      </c>
      <c r="I48" s="32">
        <f t="shared" si="3"/>
        <v>2411</v>
      </c>
      <c r="J48" s="33">
        <f t="shared" si="9"/>
        <v>52.23136915077989</v>
      </c>
      <c r="K48" s="31">
        <v>0</v>
      </c>
      <c r="L48" s="33">
        <f t="shared" si="10"/>
        <v>0</v>
      </c>
      <c r="M48" s="31">
        <v>0</v>
      </c>
      <c r="N48" s="33">
        <f t="shared" si="11"/>
        <v>0</v>
      </c>
      <c r="O48" s="31">
        <v>2411</v>
      </c>
      <c r="P48" s="31">
        <v>894</v>
      </c>
      <c r="Q48" s="33">
        <f t="shared" si="12"/>
        <v>52.23136915077989</v>
      </c>
      <c r="R48" s="31" t="s">
        <v>177</v>
      </c>
      <c r="S48" s="31"/>
      <c r="T48" s="31"/>
      <c r="U48" s="31"/>
    </row>
    <row r="49" spans="1:21" ht="13.5">
      <c r="A49" s="54" t="s">
        <v>31</v>
      </c>
      <c r="B49" s="54" t="s">
        <v>111</v>
      </c>
      <c r="C49" s="55" t="s">
        <v>112</v>
      </c>
      <c r="D49" s="31">
        <f t="shared" si="0"/>
        <v>1349</v>
      </c>
      <c r="E49" s="32">
        <f t="shared" si="1"/>
        <v>285</v>
      </c>
      <c r="F49" s="33">
        <f t="shared" si="8"/>
        <v>21.12676056338028</v>
      </c>
      <c r="G49" s="31">
        <v>285</v>
      </c>
      <c r="H49" s="31">
        <v>0</v>
      </c>
      <c r="I49" s="32">
        <f t="shared" si="3"/>
        <v>1064</v>
      </c>
      <c r="J49" s="33">
        <f t="shared" si="9"/>
        <v>78.87323943661971</v>
      </c>
      <c r="K49" s="31">
        <v>0</v>
      </c>
      <c r="L49" s="33">
        <f t="shared" si="10"/>
        <v>0</v>
      </c>
      <c r="M49" s="31">
        <v>0</v>
      </c>
      <c r="N49" s="33">
        <f t="shared" si="11"/>
        <v>0</v>
      </c>
      <c r="O49" s="31">
        <v>1064</v>
      </c>
      <c r="P49" s="31">
        <v>815</v>
      </c>
      <c r="Q49" s="33">
        <f t="shared" si="12"/>
        <v>78.87323943661971</v>
      </c>
      <c r="R49" s="31" t="s">
        <v>177</v>
      </c>
      <c r="S49" s="31"/>
      <c r="T49" s="31"/>
      <c r="U49" s="31"/>
    </row>
    <row r="50" spans="1:21" ht="13.5">
      <c r="A50" s="54" t="s">
        <v>31</v>
      </c>
      <c r="B50" s="54" t="s">
        <v>113</v>
      </c>
      <c r="C50" s="55" t="s">
        <v>114</v>
      </c>
      <c r="D50" s="31">
        <f t="shared" si="0"/>
        <v>857</v>
      </c>
      <c r="E50" s="32">
        <f t="shared" si="1"/>
        <v>93</v>
      </c>
      <c r="F50" s="33">
        <f t="shared" si="8"/>
        <v>10.851808634772462</v>
      </c>
      <c r="G50" s="31">
        <v>93</v>
      </c>
      <c r="H50" s="31">
        <v>0</v>
      </c>
      <c r="I50" s="32">
        <f t="shared" si="3"/>
        <v>764</v>
      </c>
      <c r="J50" s="33">
        <f t="shared" si="9"/>
        <v>89.14819136522753</v>
      </c>
      <c r="K50" s="31">
        <v>0</v>
      </c>
      <c r="L50" s="33">
        <f t="shared" si="10"/>
        <v>0</v>
      </c>
      <c r="M50" s="31">
        <v>0</v>
      </c>
      <c r="N50" s="33">
        <f t="shared" si="11"/>
        <v>0</v>
      </c>
      <c r="O50" s="31">
        <v>764</v>
      </c>
      <c r="P50" s="31">
        <v>508</v>
      </c>
      <c r="Q50" s="33">
        <f t="shared" si="12"/>
        <v>89.14819136522753</v>
      </c>
      <c r="R50" s="31" t="s">
        <v>177</v>
      </c>
      <c r="S50" s="31"/>
      <c r="T50" s="31"/>
      <c r="U50" s="31"/>
    </row>
    <row r="51" spans="1:21" ht="13.5">
      <c r="A51" s="54" t="s">
        <v>31</v>
      </c>
      <c r="B51" s="54" t="s">
        <v>115</v>
      </c>
      <c r="C51" s="55" t="s">
        <v>0</v>
      </c>
      <c r="D51" s="31">
        <f>E51+I51</f>
        <v>2368</v>
      </c>
      <c r="E51" s="32">
        <f>G51+H51</f>
        <v>401</v>
      </c>
      <c r="F51" s="33">
        <f>E51/D51*100</f>
        <v>16.93412162162162</v>
      </c>
      <c r="G51" s="31">
        <v>401</v>
      </c>
      <c r="H51" s="31">
        <v>0</v>
      </c>
      <c r="I51" s="32">
        <f>K51+M51+O51</f>
        <v>1967</v>
      </c>
      <c r="J51" s="33">
        <f>I51/D51*100</f>
        <v>83.06587837837837</v>
      </c>
      <c r="K51" s="31">
        <v>0</v>
      </c>
      <c r="L51" s="33">
        <f>K51/D51*100</f>
        <v>0</v>
      </c>
      <c r="M51" s="31">
        <v>0</v>
      </c>
      <c r="N51" s="33">
        <f>M51/D51*100</f>
        <v>0</v>
      </c>
      <c r="O51" s="31">
        <v>1967</v>
      </c>
      <c r="P51" s="31">
        <v>174</v>
      </c>
      <c r="Q51" s="33">
        <f>O51/D51*100</f>
        <v>83.06587837837837</v>
      </c>
      <c r="R51" s="31" t="s">
        <v>177</v>
      </c>
      <c r="S51" s="31"/>
      <c r="T51" s="31"/>
      <c r="U51" s="31"/>
    </row>
    <row r="52" spans="1:21" ht="13.5">
      <c r="A52" s="54" t="s">
        <v>31</v>
      </c>
      <c r="B52" s="54" t="s">
        <v>116</v>
      </c>
      <c r="C52" s="55" t="s">
        <v>117</v>
      </c>
      <c r="D52" s="31">
        <f>E52+I52</f>
        <v>2929</v>
      </c>
      <c r="E52" s="32">
        <f>G52+H52</f>
        <v>2019</v>
      </c>
      <c r="F52" s="33">
        <f>E52/D52*100</f>
        <v>68.93137589621031</v>
      </c>
      <c r="G52" s="31">
        <v>2019</v>
      </c>
      <c r="H52" s="31">
        <v>0</v>
      </c>
      <c r="I52" s="32">
        <f>K52+M52+O52</f>
        <v>910</v>
      </c>
      <c r="J52" s="33">
        <f>I52/D52*100</f>
        <v>31.068624103789688</v>
      </c>
      <c r="K52" s="31">
        <v>0</v>
      </c>
      <c r="L52" s="33">
        <f>K52/D52*100</f>
        <v>0</v>
      </c>
      <c r="M52" s="31">
        <v>0</v>
      </c>
      <c r="N52" s="33">
        <f>M52/D52*100</f>
        <v>0</v>
      </c>
      <c r="O52" s="31">
        <v>910</v>
      </c>
      <c r="P52" s="31">
        <v>650</v>
      </c>
      <c r="Q52" s="33">
        <f>O52/D52*100</f>
        <v>31.068624103789688</v>
      </c>
      <c r="R52" s="31" t="s">
        <v>177</v>
      </c>
      <c r="S52" s="31"/>
      <c r="T52" s="31"/>
      <c r="U52" s="31"/>
    </row>
    <row r="53" spans="1:21" ht="13.5">
      <c r="A53" s="84" t="s">
        <v>120</v>
      </c>
      <c r="B53" s="85"/>
      <c r="C53" s="85"/>
      <c r="D53" s="31">
        <f>SUM(D7:D52)</f>
        <v>1448733</v>
      </c>
      <c r="E53" s="31">
        <f aca="true" t="shared" si="13" ref="E53:P53">SUM(E7:E52)</f>
        <v>169225</v>
      </c>
      <c r="F53" s="33">
        <f t="shared" si="8"/>
        <v>11.680896341838006</v>
      </c>
      <c r="G53" s="31">
        <f t="shared" si="13"/>
        <v>167019</v>
      </c>
      <c r="H53" s="31">
        <f t="shared" si="13"/>
        <v>2206</v>
      </c>
      <c r="I53" s="31">
        <f t="shared" si="13"/>
        <v>1279508</v>
      </c>
      <c r="J53" s="33">
        <f t="shared" si="9"/>
        <v>88.31910365816199</v>
      </c>
      <c r="K53" s="31">
        <f t="shared" si="13"/>
        <v>827538</v>
      </c>
      <c r="L53" s="33">
        <f t="shared" si="10"/>
        <v>57.121498578413</v>
      </c>
      <c r="M53" s="31">
        <f t="shared" si="13"/>
        <v>5170</v>
      </c>
      <c r="N53" s="33">
        <f t="shared" si="11"/>
        <v>0.35686354904595946</v>
      </c>
      <c r="O53" s="31">
        <f t="shared" si="13"/>
        <v>446800</v>
      </c>
      <c r="P53" s="31">
        <f t="shared" si="13"/>
        <v>151130</v>
      </c>
      <c r="Q53" s="33">
        <f t="shared" si="12"/>
        <v>30.840741530703035</v>
      </c>
      <c r="R53" s="31">
        <f>COUNTIF(R7:R52,"○")</f>
        <v>33</v>
      </c>
      <c r="S53" s="31">
        <f>COUNTIF(S7:S52,"○")</f>
        <v>12</v>
      </c>
      <c r="T53" s="31">
        <f>COUNTIF(T7:T52,"○")</f>
        <v>0</v>
      </c>
      <c r="U53" s="31">
        <f>COUNTIF(U7:U52,"○")</f>
        <v>1</v>
      </c>
    </row>
  </sheetData>
  <mergeCells count="19">
    <mergeCell ref="A53:C53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5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17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121</v>
      </c>
      <c r="B2" s="65" t="s">
        <v>18</v>
      </c>
      <c r="C2" s="68" t="s">
        <v>19</v>
      </c>
      <c r="D2" s="14" t="s">
        <v>122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123</v>
      </c>
      <c r="E3" s="59" t="s">
        <v>124</v>
      </c>
      <c r="F3" s="89"/>
      <c r="G3" s="90"/>
      <c r="H3" s="86" t="s">
        <v>125</v>
      </c>
      <c r="I3" s="57"/>
      <c r="J3" s="58"/>
      <c r="K3" s="59" t="s">
        <v>126</v>
      </c>
      <c r="L3" s="57"/>
      <c r="M3" s="58"/>
      <c r="N3" s="26" t="s">
        <v>123</v>
      </c>
      <c r="O3" s="17" t="s">
        <v>127</v>
      </c>
      <c r="P3" s="24"/>
      <c r="Q3" s="24"/>
      <c r="R3" s="24"/>
      <c r="S3" s="24"/>
      <c r="T3" s="25"/>
      <c r="U3" s="17" t="s">
        <v>128</v>
      </c>
      <c r="V3" s="24"/>
      <c r="W3" s="24"/>
      <c r="X3" s="24"/>
      <c r="Y3" s="24"/>
      <c r="Z3" s="25"/>
      <c r="AA3" s="17" t="s">
        <v>129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123</v>
      </c>
      <c r="F4" s="18" t="s">
        <v>21</v>
      </c>
      <c r="G4" s="18" t="s">
        <v>22</v>
      </c>
      <c r="H4" s="26" t="s">
        <v>123</v>
      </c>
      <c r="I4" s="18" t="s">
        <v>21</v>
      </c>
      <c r="J4" s="18" t="s">
        <v>22</v>
      </c>
      <c r="K4" s="26" t="s">
        <v>123</v>
      </c>
      <c r="L4" s="18" t="s">
        <v>21</v>
      </c>
      <c r="M4" s="18" t="s">
        <v>22</v>
      </c>
      <c r="N4" s="27"/>
      <c r="O4" s="26" t="s">
        <v>123</v>
      </c>
      <c r="P4" s="18" t="s">
        <v>23</v>
      </c>
      <c r="Q4" s="18" t="s">
        <v>24</v>
      </c>
      <c r="R4" s="18" t="s">
        <v>25</v>
      </c>
      <c r="S4" s="18" t="s">
        <v>26</v>
      </c>
      <c r="T4" s="18" t="s">
        <v>27</v>
      </c>
      <c r="U4" s="26" t="s">
        <v>123</v>
      </c>
      <c r="V4" s="18" t="s">
        <v>23</v>
      </c>
      <c r="W4" s="18" t="s">
        <v>24</v>
      </c>
      <c r="X4" s="18" t="s">
        <v>25</v>
      </c>
      <c r="Y4" s="18" t="s">
        <v>26</v>
      </c>
      <c r="Z4" s="18" t="s">
        <v>27</v>
      </c>
      <c r="AA4" s="26" t="s">
        <v>123</v>
      </c>
      <c r="AB4" s="18" t="s">
        <v>21</v>
      </c>
      <c r="AC4" s="18" t="s">
        <v>22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28</v>
      </c>
      <c r="E6" s="19" t="s">
        <v>28</v>
      </c>
      <c r="F6" s="19" t="s">
        <v>28</v>
      </c>
      <c r="G6" s="19" t="s">
        <v>28</v>
      </c>
      <c r="H6" s="19" t="s">
        <v>28</v>
      </c>
      <c r="I6" s="19" t="s">
        <v>28</v>
      </c>
      <c r="J6" s="19" t="s">
        <v>28</v>
      </c>
      <c r="K6" s="19" t="s">
        <v>28</v>
      </c>
      <c r="L6" s="19" t="s">
        <v>28</v>
      </c>
      <c r="M6" s="19" t="s">
        <v>28</v>
      </c>
      <c r="N6" s="19" t="s">
        <v>28</v>
      </c>
      <c r="O6" s="19" t="s">
        <v>28</v>
      </c>
      <c r="P6" s="19" t="s">
        <v>28</v>
      </c>
      <c r="Q6" s="19" t="s">
        <v>28</v>
      </c>
      <c r="R6" s="19" t="s">
        <v>28</v>
      </c>
      <c r="S6" s="19" t="s">
        <v>28</v>
      </c>
      <c r="T6" s="19" t="s">
        <v>28</v>
      </c>
      <c r="U6" s="19" t="s">
        <v>28</v>
      </c>
      <c r="V6" s="19" t="s">
        <v>28</v>
      </c>
      <c r="W6" s="19" t="s">
        <v>28</v>
      </c>
      <c r="X6" s="19" t="s">
        <v>28</v>
      </c>
      <c r="Y6" s="19" t="s">
        <v>28</v>
      </c>
      <c r="Z6" s="19" t="s">
        <v>28</v>
      </c>
      <c r="AA6" s="19" t="s">
        <v>28</v>
      </c>
      <c r="AB6" s="19" t="s">
        <v>28</v>
      </c>
      <c r="AC6" s="19" t="s">
        <v>28</v>
      </c>
    </row>
    <row r="7" spans="1:29" ht="13.5">
      <c r="A7" s="54" t="s">
        <v>31</v>
      </c>
      <c r="B7" s="54" t="s">
        <v>32</v>
      </c>
      <c r="C7" s="55" t="s">
        <v>33</v>
      </c>
      <c r="D7" s="31">
        <f aca="true" t="shared" si="0" ref="D7:D50">E7+H7+K7</f>
        <v>31492</v>
      </c>
      <c r="E7" s="31">
        <f aca="true" t="shared" si="1" ref="E7:E50">F7+G7</f>
        <v>0</v>
      </c>
      <c r="F7" s="31">
        <v>0</v>
      </c>
      <c r="G7" s="31">
        <v>0</v>
      </c>
      <c r="H7" s="31">
        <f aca="true" t="shared" si="2" ref="H7:H50">I7+J7</f>
        <v>12038</v>
      </c>
      <c r="I7" s="31">
        <v>12038</v>
      </c>
      <c r="J7" s="31">
        <v>0</v>
      </c>
      <c r="K7" s="31">
        <f aca="true" t="shared" si="3" ref="K7:K50">L7+M7</f>
        <v>19454</v>
      </c>
      <c r="L7" s="31">
        <v>0</v>
      </c>
      <c r="M7" s="31">
        <v>19454</v>
      </c>
      <c r="N7" s="31">
        <f aca="true" t="shared" si="4" ref="N7:N50">O7+U7+AA7</f>
        <v>31492</v>
      </c>
      <c r="O7" s="31">
        <f aca="true" t="shared" si="5" ref="O7:O50">SUM(P7:T7)</f>
        <v>12038</v>
      </c>
      <c r="P7" s="31">
        <v>12038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50">SUM(V7:Z7)</f>
        <v>19454</v>
      </c>
      <c r="V7" s="31">
        <v>19454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50">AB7+AC7</f>
        <v>0</v>
      </c>
      <c r="AB7" s="31">
        <v>0</v>
      </c>
      <c r="AC7" s="31">
        <v>0</v>
      </c>
    </row>
    <row r="8" spans="1:29" ht="13.5">
      <c r="A8" s="54" t="s">
        <v>31</v>
      </c>
      <c r="B8" s="54" t="s">
        <v>34</v>
      </c>
      <c r="C8" s="55" t="s">
        <v>35</v>
      </c>
      <c r="D8" s="31">
        <f t="shared" si="0"/>
        <v>25743</v>
      </c>
      <c r="E8" s="31">
        <f t="shared" si="1"/>
        <v>0</v>
      </c>
      <c r="F8" s="31">
        <v>0</v>
      </c>
      <c r="G8" s="31">
        <v>0</v>
      </c>
      <c r="H8" s="31">
        <f t="shared" si="2"/>
        <v>9848</v>
      </c>
      <c r="I8" s="31">
        <v>9848</v>
      </c>
      <c r="J8" s="31">
        <v>0</v>
      </c>
      <c r="K8" s="31">
        <f t="shared" si="3"/>
        <v>15895</v>
      </c>
      <c r="L8" s="31">
        <v>0</v>
      </c>
      <c r="M8" s="31">
        <v>15895</v>
      </c>
      <c r="N8" s="31">
        <f t="shared" si="4"/>
        <v>25753</v>
      </c>
      <c r="O8" s="31">
        <f t="shared" si="5"/>
        <v>9848</v>
      </c>
      <c r="P8" s="31">
        <v>9848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15895</v>
      </c>
      <c r="V8" s="31">
        <v>15895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10</v>
      </c>
      <c r="AB8" s="31">
        <v>10</v>
      </c>
      <c r="AC8" s="31">
        <v>0</v>
      </c>
    </row>
    <row r="9" spans="1:29" ht="13.5">
      <c r="A9" s="54" t="s">
        <v>31</v>
      </c>
      <c r="B9" s="54" t="s">
        <v>36</v>
      </c>
      <c r="C9" s="55" t="s">
        <v>37</v>
      </c>
      <c r="D9" s="31">
        <f t="shared" si="0"/>
        <v>9600</v>
      </c>
      <c r="E9" s="31">
        <f t="shared" si="1"/>
        <v>8296</v>
      </c>
      <c r="F9" s="31">
        <v>3449</v>
      </c>
      <c r="G9" s="31">
        <v>4847</v>
      </c>
      <c r="H9" s="31">
        <f t="shared" si="2"/>
        <v>0</v>
      </c>
      <c r="I9" s="31">
        <v>0</v>
      </c>
      <c r="J9" s="31">
        <v>0</v>
      </c>
      <c r="K9" s="31">
        <f t="shared" si="3"/>
        <v>1304</v>
      </c>
      <c r="L9" s="31">
        <v>0</v>
      </c>
      <c r="M9" s="31">
        <v>1304</v>
      </c>
      <c r="N9" s="31">
        <f t="shared" si="4"/>
        <v>9600</v>
      </c>
      <c r="O9" s="31">
        <f t="shared" si="5"/>
        <v>3449</v>
      </c>
      <c r="P9" s="31">
        <v>3449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6151</v>
      </c>
      <c r="V9" s="31">
        <v>4847</v>
      </c>
      <c r="W9" s="31">
        <v>0</v>
      </c>
      <c r="X9" s="31">
        <v>1304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31</v>
      </c>
      <c r="B10" s="54" t="s">
        <v>38</v>
      </c>
      <c r="C10" s="55" t="s">
        <v>39</v>
      </c>
      <c r="D10" s="31">
        <f t="shared" si="0"/>
        <v>7104</v>
      </c>
      <c r="E10" s="31">
        <f t="shared" si="1"/>
        <v>7104</v>
      </c>
      <c r="F10" s="31">
        <v>4298</v>
      </c>
      <c r="G10" s="31">
        <v>2806</v>
      </c>
      <c r="H10" s="31">
        <f t="shared" si="2"/>
        <v>0</v>
      </c>
      <c r="I10" s="31">
        <v>0</v>
      </c>
      <c r="J10" s="31">
        <v>0</v>
      </c>
      <c r="K10" s="31">
        <f t="shared" si="3"/>
        <v>0</v>
      </c>
      <c r="L10" s="31">
        <v>0</v>
      </c>
      <c r="M10" s="31">
        <v>0</v>
      </c>
      <c r="N10" s="31">
        <f t="shared" si="4"/>
        <v>7670</v>
      </c>
      <c r="O10" s="31">
        <f t="shared" si="5"/>
        <v>4298</v>
      </c>
      <c r="P10" s="31">
        <v>4298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3355</v>
      </c>
      <c r="V10" s="31">
        <v>2806</v>
      </c>
      <c r="W10" s="31">
        <v>0</v>
      </c>
      <c r="X10" s="31">
        <v>549</v>
      </c>
      <c r="Y10" s="31">
        <v>0</v>
      </c>
      <c r="Z10" s="31">
        <v>0</v>
      </c>
      <c r="AA10" s="31">
        <f t="shared" si="7"/>
        <v>17</v>
      </c>
      <c r="AB10" s="31">
        <v>17</v>
      </c>
      <c r="AC10" s="31">
        <v>0</v>
      </c>
    </row>
    <row r="11" spans="1:29" ht="13.5">
      <c r="A11" s="54" t="s">
        <v>31</v>
      </c>
      <c r="B11" s="54" t="s">
        <v>40</v>
      </c>
      <c r="C11" s="55" t="s">
        <v>41</v>
      </c>
      <c r="D11" s="31">
        <f t="shared" si="0"/>
        <v>32399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32399</v>
      </c>
      <c r="L11" s="31">
        <v>11296</v>
      </c>
      <c r="M11" s="31">
        <v>21103</v>
      </c>
      <c r="N11" s="31">
        <f t="shared" si="4"/>
        <v>32399</v>
      </c>
      <c r="O11" s="31">
        <f t="shared" si="5"/>
        <v>11296</v>
      </c>
      <c r="P11" s="31">
        <v>0</v>
      </c>
      <c r="Q11" s="31">
        <v>0</v>
      </c>
      <c r="R11" s="31">
        <v>11296</v>
      </c>
      <c r="S11" s="31">
        <v>0</v>
      </c>
      <c r="T11" s="31">
        <v>0</v>
      </c>
      <c r="U11" s="31">
        <f t="shared" si="6"/>
        <v>21103</v>
      </c>
      <c r="V11" s="31">
        <v>0</v>
      </c>
      <c r="W11" s="31">
        <v>0</v>
      </c>
      <c r="X11" s="31">
        <v>21103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31</v>
      </c>
      <c r="B12" s="54" t="s">
        <v>42</v>
      </c>
      <c r="C12" s="55" t="s">
        <v>43</v>
      </c>
      <c r="D12" s="31">
        <f t="shared" si="0"/>
        <v>19574</v>
      </c>
      <c r="E12" s="31">
        <f t="shared" si="1"/>
        <v>0</v>
      </c>
      <c r="F12" s="31">
        <v>0</v>
      </c>
      <c r="G12" s="31">
        <v>0</v>
      </c>
      <c r="H12" s="31">
        <f t="shared" si="2"/>
        <v>19574</v>
      </c>
      <c r="I12" s="31">
        <v>11181</v>
      </c>
      <c r="J12" s="31">
        <v>8393</v>
      </c>
      <c r="K12" s="31">
        <f t="shared" si="3"/>
        <v>0</v>
      </c>
      <c r="L12" s="31">
        <v>0</v>
      </c>
      <c r="M12" s="31">
        <v>0</v>
      </c>
      <c r="N12" s="31">
        <f t="shared" si="4"/>
        <v>19574</v>
      </c>
      <c r="O12" s="31">
        <f t="shared" si="5"/>
        <v>11181</v>
      </c>
      <c r="P12" s="31">
        <v>11181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8393</v>
      </c>
      <c r="V12" s="31">
        <v>8393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31</v>
      </c>
      <c r="B13" s="54" t="s">
        <v>44</v>
      </c>
      <c r="C13" s="55" t="s">
        <v>45</v>
      </c>
      <c r="D13" s="31">
        <f t="shared" si="0"/>
        <v>10561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10561</v>
      </c>
      <c r="L13" s="31">
        <v>6290</v>
      </c>
      <c r="M13" s="31">
        <v>4271</v>
      </c>
      <c r="N13" s="31">
        <f t="shared" si="4"/>
        <v>10698</v>
      </c>
      <c r="O13" s="31">
        <f t="shared" si="5"/>
        <v>6290</v>
      </c>
      <c r="P13" s="31">
        <v>6290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4271</v>
      </c>
      <c r="V13" s="31">
        <v>4271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137</v>
      </c>
      <c r="AB13" s="31">
        <v>110</v>
      </c>
      <c r="AC13" s="31">
        <v>27</v>
      </c>
    </row>
    <row r="14" spans="1:29" ht="13.5">
      <c r="A14" s="54" t="s">
        <v>31</v>
      </c>
      <c r="B14" s="54" t="s">
        <v>46</v>
      </c>
      <c r="C14" s="55" t="s">
        <v>47</v>
      </c>
      <c r="D14" s="31">
        <f t="shared" si="0"/>
        <v>15113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15113</v>
      </c>
      <c r="L14" s="31">
        <v>9931</v>
      </c>
      <c r="M14" s="31">
        <v>5182</v>
      </c>
      <c r="N14" s="31">
        <f t="shared" si="4"/>
        <v>15121</v>
      </c>
      <c r="O14" s="31">
        <f t="shared" si="5"/>
        <v>9931</v>
      </c>
      <c r="P14" s="31">
        <v>9931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5182</v>
      </c>
      <c r="V14" s="31">
        <v>5182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8</v>
      </c>
      <c r="AB14" s="31">
        <v>8</v>
      </c>
      <c r="AC14" s="31">
        <v>0</v>
      </c>
    </row>
    <row r="15" spans="1:29" ht="13.5">
      <c r="A15" s="54" t="s">
        <v>31</v>
      </c>
      <c r="B15" s="54" t="s">
        <v>48</v>
      </c>
      <c r="C15" s="55" t="s">
        <v>49</v>
      </c>
      <c r="D15" s="31">
        <f t="shared" si="0"/>
        <v>29070</v>
      </c>
      <c r="E15" s="31">
        <f t="shared" si="1"/>
        <v>0</v>
      </c>
      <c r="F15" s="31">
        <v>0</v>
      </c>
      <c r="G15" s="31">
        <v>0</v>
      </c>
      <c r="H15" s="31">
        <f t="shared" si="2"/>
        <v>7997</v>
      </c>
      <c r="I15" s="31">
        <v>7997</v>
      </c>
      <c r="J15" s="31">
        <v>0</v>
      </c>
      <c r="K15" s="31">
        <f t="shared" si="3"/>
        <v>21073</v>
      </c>
      <c r="L15" s="31">
        <v>0</v>
      </c>
      <c r="M15" s="31">
        <v>21073</v>
      </c>
      <c r="N15" s="31">
        <f t="shared" si="4"/>
        <v>29070</v>
      </c>
      <c r="O15" s="31">
        <f t="shared" si="5"/>
        <v>7997</v>
      </c>
      <c r="P15" s="31">
        <v>7997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21073</v>
      </c>
      <c r="V15" s="31">
        <v>21073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31</v>
      </c>
      <c r="B16" s="54" t="s">
        <v>50</v>
      </c>
      <c r="C16" s="55" t="s">
        <v>51</v>
      </c>
      <c r="D16" s="31">
        <f t="shared" si="0"/>
        <v>17824</v>
      </c>
      <c r="E16" s="31">
        <f t="shared" si="1"/>
        <v>0</v>
      </c>
      <c r="F16" s="31">
        <v>0</v>
      </c>
      <c r="G16" s="31">
        <v>0</v>
      </c>
      <c r="H16" s="31">
        <f t="shared" si="2"/>
        <v>3920</v>
      </c>
      <c r="I16" s="31">
        <v>3920</v>
      </c>
      <c r="J16" s="31">
        <v>0</v>
      </c>
      <c r="K16" s="31">
        <f t="shared" si="3"/>
        <v>13904</v>
      </c>
      <c r="L16" s="31">
        <v>0</v>
      </c>
      <c r="M16" s="31">
        <v>13904</v>
      </c>
      <c r="N16" s="31">
        <f t="shared" si="4"/>
        <v>17824</v>
      </c>
      <c r="O16" s="31">
        <f t="shared" si="5"/>
        <v>3920</v>
      </c>
      <c r="P16" s="31">
        <v>3920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13904</v>
      </c>
      <c r="V16" s="31">
        <v>13904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31</v>
      </c>
      <c r="B17" s="54" t="s">
        <v>29</v>
      </c>
      <c r="C17" s="55" t="s">
        <v>30</v>
      </c>
      <c r="D17" s="31">
        <f t="shared" si="0"/>
        <v>6114</v>
      </c>
      <c r="E17" s="31">
        <f t="shared" si="1"/>
        <v>4572</v>
      </c>
      <c r="F17" s="31">
        <v>2750</v>
      </c>
      <c r="G17" s="31">
        <v>1822</v>
      </c>
      <c r="H17" s="31">
        <f t="shared" si="2"/>
        <v>884</v>
      </c>
      <c r="I17" s="31">
        <v>884</v>
      </c>
      <c r="J17" s="31">
        <v>0</v>
      </c>
      <c r="K17" s="31">
        <f t="shared" si="3"/>
        <v>658</v>
      </c>
      <c r="L17" s="31">
        <v>0</v>
      </c>
      <c r="M17" s="31">
        <v>658</v>
      </c>
      <c r="N17" s="31">
        <f t="shared" si="4"/>
        <v>6185</v>
      </c>
      <c r="O17" s="31">
        <f t="shared" si="5"/>
        <v>3634</v>
      </c>
      <c r="P17" s="31">
        <v>3634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2480</v>
      </c>
      <c r="V17" s="31">
        <v>2480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71</v>
      </c>
      <c r="AB17" s="31">
        <v>71</v>
      </c>
      <c r="AC17" s="31">
        <v>0</v>
      </c>
    </row>
    <row r="18" spans="1:29" ht="13.5">
      <c r="A18" s="54" t="s">
        <v>31</v>
      </c>
      <c r="B18" s="54" t="s">
        <v>52</v>
      </c>
      <c r="C18" s="55" t="s">
        <v>53</v>
      </c>
      <c r="D18" s="31">
        <f t="shared" si="0"/>
        <v>66</v>
      </c>
      <c r="E18" s="31">
        <f t="shared" si="1"/>
        <v>0</v>
      </c>
      <c r="F18" s="31">
        <v>0</v>
      </c>
      <c r="G18" s="31">
        <v>0</v>
      </c>
      <c r="H18" s="31">
        <f t="shared" si="2"/>
        <v>66</v>
      </c>
      <c r="I18" s="31">
        <v>38</v>
      </c>
      <c r="J18" s="31">
        <v>28</v>
      </c>
      <c r="K18" s="31">
        <f t="shared" si="3"/>
        <v>0</v>
      </c>
      <c r="L18" s="31">
        <v>0</v>
      </c>
      <c r="M18" s="31">
        <v>0</v>
      </c>
      <c r="N18" s="31">
        <f t="shared" si="4"/>
        <v>66</v>
      </c>
      <c r="O18" s="31">
        <f t="shared" si="5"/>
        <v>38</v>
      </c>
      <c r="P18" s="31">
        <v>38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28</v>
      </c>
      <c r="V18" s="31">
        <v>28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31</v>
      </c>
      <c r="B19" s="54" t="s">
        <v>54</v>
      </c>
      <c r="C19" s="55" t="s">
        <v>119</v>
      </c>
      <c r="D19" s="31">
        <f t="shared" si="0"/>
        <v>4274</v>
      </c>
      <c r="E19" s="31">
        <f t="shared" si="1"/>
        <v>0</v>
      </c>
      <c r="F19" s="31">
        <v>0</v>
      </c>
      <c r="G19" s="31">
        <v>0</v>
      </c>
      <c r="H19" s="31">
        <f t="shared" si="2"/>
        <v>1048</v>
      </c>
      <c r="I19" s="31">
        <v>1048</v>
      </c>
      <c r="J19" s="31">
        <v>0</v>
      </c>
      <c r="K19" s="31">
        <f t="shared" si="3"/>
        <v>3226</v>
      </c>
      <c r="L19" s="31">
        <v>0</v>
      </c>
      <c r="M19" s="31">
        <v>3226</v>
      </c>
      <c r="N19" s="31">
        <f t="shared" si="4"/>
        <v>4274</v>
      </c>
      <c r="O19" s="31">
        <f t="shared" si="5"/>
        <v>1048</v>
      </c>
      <c r="P19" s="31">
        <v>1048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3226</v>
      </c>
      <c r="V19" s="31">
        <v>3226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31</v>
      </c>
      <c r="B20" s="54" t="s">
        <v>55</v>
      </c>
      <c r="C20" s="55" t="s">
        <v>56</v>
      </c>
      <c r="D20" s="31">
        <f t="shared" si="0"/>
        <v>2480</v>
      </c>
      <c r="E20" s="31">
        <f t="shared" si="1"/>
        <v>0</v>
      </c>
      <c r="F20" s="31">
        <v>0</v>
      </c>
      <c r="G20" s="31">
        <v>0</v>
      </c>
      <c r="H20" s="31">
        <f t="shared" si="2"/>
        <v>2480</v>
      </c>
      <c r="I20" s="31">
        <v>458</v>
      </c>
      <c r="J20" s="31">
        <v>2022</v>
      </c>
      <c r="K20" s="31">
        <f t="shared" si="3"/>
        <v>0</v>
      </c>
      <c r="L20" s="31">
        <v>0</v>
      </c>
      <c r="M20" s="31">
        <v>0</v>
      </c>
      <c r="N20" s="31">
        <f t="shared" si="4"/>
        <v>2516</v>
      </c>
      <c r="O20" s="31">
        <f t="shared" si="5"/>
        <v>458</v>
      </c>
      <c r="P20" s="31">
        <v>458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2022</v>
      </c>
      <c r="V20" s="31">
        <v>2022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36</v>
      </c>
      <c r="AB20" s="31">
        <v>7</v>
      </c>
      <c r="AC20" s="31">
        <v>29</v>
      </c>
    </row>
    <row r="21" spans="1:29" ht="13.5">
      <c r="A21" s="54" t="s">
        <v>31</v>
      </c>
      <c r="B21" s="54" t="s">
        <v>57</v>
      </c>
      <c r="C21" s="55" t="s">
        <v>58</v>
      </c>
      <c r="D21" s="31">
        <f t="shared" si="0"/>
        <v>8325</v>
      </c>
      <c r="E21" s="31">
        <f t="shared" si="1"/>
        <v>0</v>
      </c>
      <c r="F21" s="31">
        <v>0</v>
      </c>
      <c r="G21" s="31">
        <v>0</v>
      </c>
      <c r="H21" s="31">
        <f t="shared" si="2"/>
        <v>630</v>
      </c>
      <c r="I21" s="31">
        <v>630</v>
      </c>
      <c r="J21" s="31">
        <v>0</v>
      </c>
      <c r="K21" s="31">
        <f t="shared" si="3"/>
        <v>7695</v>
      </c>
      <c r="L21" s="31">
        <v>0</v>
      </c>
      <c r="M21" s="31">
        <v>7695</v>
      </c>
      <c r="N21" s="31">
        <f t="shared" si="4"/>
        <v>8325</v>
      </c>
      <c r="O21" s="31">
        <f t="shared" si="5"/>
        <v>630</v>
      </c>
      <c r="P21" s="31">
        <v>0</v>
      </c>
      <c r="Q21" s="31">
        <v>0</v>
      </c>
      <c r="R21" s="31">
        <v>630</v>
      </c>
      <c r="S21" s="31">
        <v>0</v>
      </c>
      <c r="T21" s="31">
        <v>0</v>
      </c>
      <c r="U21" s="31">
        <f t="shared" si="6"/>
        <v>7695</v>
      </c>
      <c r="V21" s="31">
        <v>0</v>
      </c>
      <c r="W21" s="31">
        <v>0</v>
      </c>
      <c r="X21" s="31">
        <v>7695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31</v>
      </c>
      <c r="B22" s="54" t="s">
        <v>59</v>
      </c>
      <c r="C22" s="55" t="s">
        <v>60</v>
      </c>
      <c r="D22" s="31">
        <f t="shared" si="0"/>
        <v>4031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4031</v>
      </c>
      <c r="L22" s="31">
        <v>767</v>
      </c>
      <c r="M22" s="31">
        <v>3264</v>
      </c>
      <c r="N22" s="31">
        <f t="shared" si="4"/>
        <v>4031</v>
      </c>
      <c r="O22" s="31">
        <f t="shared" si="5"/>
        <v>767</v>
      </c>
      <c r="P22" s="31">
        <v>0</v>
      </c>
      <c r="Q22" s="31">
        <v>0</v>
      </c>
      <c r="R22" s="31">
        <v>767</v>
      </c>
      <c r="S22" s="31">
        <v>0</v>
      </c>
      <c r="T22" s="31">
        <v>0</v>
      </c>
      <c r="U22" s="31">
        <f t="shared" si="6"/>
        <v>3264</v>
      </c>
      <c r="V22" s="31">
        <v>0</v>
      </c>
      <c r="W22" s="31">
        <v>0</v>
      </c>
      <c r="X22" s="31">
        <v>3264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31</v>
      </c>
      <c r="B23" s="54" t="s">
        <v>61</v>
      </c>
      <c r="C23" s="55" t="s">
        <v>62</v>
      </c>
      <c r="D23" s="31">
        <f t="shared" si="0"/>
        <v>11980</v>
      </c>
      <c r="E23" s="31">
        <f t="shared" si="1"/>
        <v>0</v>
      </c>
      <c r="F23" s="31">
        <v>0</v>
      </c>
      <c r="G23" s="31">
        <v>0</v>
      </c>
      <c r="H23" s="31">
        <f t="shared" si="2"/>
        <v>3242</v>
      </c>
      <c r="I23" s="31">
        <v>3242</v>
      </c>
      <c r="J23" s="31">
        <v>0</v>
      </c>
      <c r="K23" s="31">
        <f t="shared" si="3"/>
        <v>8738</v>
      </c>
      <c r="L23" s="31">
        <v>0</v>
      </c>
      <c r="M23" s="31">
        <v>8738</v>
      </c>
      <c r="N23" s="31">
        <f t="shared" si="4"/>
        <v>11980</v>
      </c>
      <c r="O23" s="31">
        <f t="shared" si="5"/>
        <v>3242</v>
      </c>
      <c r="P23" s="31">
        <v>3242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8738</v>
      </c>
      <c r="V23" s="31">
        <v>8738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31</v>
      </c>
      <c r="B24" s="54" t="s">
        <v>63</v>
      </c>
      <c r="C24" s="55" t="s">
        <v>64</v>
      </c>
      <c r="D24" s="31">
        <f t="shared" si="0"/>
        <v>3840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3840</v>
      </c>
      <c r="L24" s="31">
        <v>1436</v>
      </c>
      <c r="M24" s="31">
        <v>2404</v>
      </c>
      <c r="N24" s="31">
        <f t="shared" si="4"/>
        <v>3840</v>
      </c>
      <c r="O24" s="31">
        <f t="shared" si="5"/>
        <v>1436</v>
      </c>
      <c r="P24" s="31">
        <v>0</v>
      </c>
      <c r="Q24" s="31">
        <v>0</v>
      </c>
      <c r="R24" s="31">
        <v>1436</v>
      </c>
      <c r="S24" s="31">
        <v>0</v>
      </c>
      <c r="T24" s="31">
        <v>0</v>
      </c>
      <c r="U24" s="31">
        <f t="shared" si="6"/>
        <v>2404</v>
      </c>
      <c r="V24" s="31">
        <v>0</v>
      </c>
      <c r="W24" s="31">
        <v>0</v>
      </c>
      <c r="X24" s="31">
        <v>2404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31</v>
      </c>
      <c r="B25" s="54" t="s">
        <v>65</v>
      </c>
      <c r="C25" s="55" t="s">
        <v>176</v>
      </c>
      <c r="D25" s="31">
        <f t="shared" si="0"/>
        <v>290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290</v>
      </c>
      <c r="L25" s="31">
        <v>196</v>
      </c>
      <c r="M25" s="31">
        <v>94</v>
      </c>
      <c r="N25" s="31">
        <f t="shared" si="4"/>
        <v>290</v>
      </c>
      <c r="O25" s="31">
        <f t="shared" si="5"/>
        <v>196</v>
      </c>
      <c r="P25" s="31">
        <v>196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94</v>
      </c>
      <c r="V25" s="31">
        <v>94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31</v>
      </c>
      <c r="B26" s="54" t="s">
        <v>66</v>
      </c>
      <c r="C26" s="55" t="s">
        <v>67</v>
      </c>
      <c r="D26" s="31">
        <f t="shared" si="0"/>
        <v>1468</v>
      </c>
      <c r="E26" s="31">
        <f t="shared" si="1"/>
        <v>0</v>
      </c>
      <c r="F26" s="31">
        <v>0</v>
      </c>
      <c r="G26" s="31">
        <v>0</v>
      </c>
      <c r="H26" s="31">
        <f t="shared" si="2"/>
        <v>879</v>
      </c>
      <c r="I26" s="31">
        <v>879</v>
      </c>
      <c r="J26" s="31">
        <v>0</v>
      </c>
      <c r="K26" s="31">
        <f t="shared" si="3"/>
        <v>589</v>
      </c>
      <c r="L26" s="31">
        <v>0</v>
      </c>
      <c r="M26" s="31">
        <v>589</v>
      </c>
      <c r="N26" s="31">
        <f t="shared" si="4"/>
        <v>1468</v>
      </c>
      <c r="O26" s="31">
        <f t="shared" si="5"/>
        <v>879</v>
      </c>
      <c r="P26" s="31">
        <v>879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589</v>
      </c>
      <c r="V26" s="31">
        <v>589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31</v>
      </c>
      <c r="B27" s="54" t="s">
        <v>68</v>
      </c>
      <c r="C27" s="55" t="s">
        <v>69</v>
      </c>
      <c r="D27" s="31">
        <f t="shared" si="0"/>
        <v>8212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8212</v>
      </c>
      <c r="L27" s="31">
        <v>2439</v>
      </c>
      <c r="M27" s="31">
        <v>5773</v>
      </c>
      <c r="N27" s="31">
        <f t="shared" si="4"/>
        <v>8214</v>
      </c>
      <c r="O27" s="31">
        <f t="shared" si="5"/>
        <v>2439</v>
      </c>
      <c r="P27" s="31">
        <v>2439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5773</v>
      </c>
      <c r="V27" s="31">
        <v>5773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2</v>
      </c>
      <c r="AB27" s="31">
        <v>2</v>
      </c>
      <c r="AC27" s="31">
        <v>0</v>
      </c>
    </row>
    <row r="28" spans="1:29" ht="13.5">
      <c r="A28" s="54" t="s">
        <v>31</v>
      </c>
      <c r="B28" s="54" t="s">
        <v>70</v>
      </c>
      <c r="C28" s="55" t="s">
        <v>71</v>
      </c>
      <c r="D28" s="31">
        <f t="shared" si="0"/>
        <v>2368</v>
      </c>
      <c r="E28" s="31">
        <f t="shared" si="1"/>
        <v>0</v>
      </c>
      <c r="F28" s="31">
        <v>0</v>
      </c>
      <c r="G28" s="31">
        <v>0</v>
      </c>
      <c r="H28" s="31">
        <f t="shared" si="2"/>
        <v>2368</v>
      </c>
      <c r="I28" s="31">
        <v>1061</v>
      </c>
      <c r="J28" s="31">
        <v>1307</v>
      </c>
      <c r="K28" s="31">
        <f t="shared" si="3"/>
        <v>0</v>
      </c>
      <c r="L28" s="31">
        <v>0</v>
      </c>
      <c r="M28" s="31">
        <v>0</v>
      </c>
      <c r="N28" s="31">
        <f t="shared" si="4"/>
        <v>2368</v>
      </c>
      <c r="O28" s="31">
        <f t="shared" si="5"/>
        <v>1061</v>
      </c>
      <c r="P28" s="31">
        <v>1061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1307</v>
      </c>
      <c r="V28" s="31">
        <v>1307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31</v>
      </c>
      <c r="B29" s="54" t="s">
        <v>72</v>
      </c>
      <c r="C29" s="55" t="s">
        <v>73</v>
      </c>
      <c r="D29" s="31">
        <f t="shared" si="0"/>
        <v>1698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1698</v>
      </c>
      <c r="L29" s="31">
        <v>1097</v>
      </c>
      <c r="M29" s="31">
        <v>601</v>
      </c>
      <c r="N29" s="31">
        <f t="shared" si="4"/>
        <v>1698</v>
      </c>
      <c r="O29" s="31">
        <f t="shared" si="5"/>
        <v>1097</v>
      </c>
      <c r="P29" s="31">
        <v>1097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601</v>
      </c>
      <c r="V29" s="31">
        <v>601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31</v>
      </c>
      <c r="B30" s="54" t="s">
        <v>74</v>
      </c>
      <c r="C30" s="55" t="s">
        <v>1</v>
      </c>
      <c r="D30" s="31">
        <f t="shared" si="0"/>
        <v>2711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2711</v>
      </c>
      <c r="L30" s="31">
        <v>1222</v>
      </c>
      <c r="M30" s="31">
        <v>1489</v>
      </c>
      <c r="N30" s="31">
        <f t="shared" si="4"/>
        <v>4086</v>
      </c>
      <c r="O30" s="31">
        <f t="shared" si="5"/>
        <v>2597</v>
      </c>
      <c r="P30" s="31">
        <v>1222</v>
      </c>
      <c r="Q30" s="31">
        <v>1375</v>
      </c>
      <c r="R30" s="31">
        <v>0</v>
      </c>
      <c r="S30" s="31">
        <v>0</v>
      </c>
      <c r="T30" s="31">
        <v>0</v>
      </c>
      <c r="U30" s="31">
        <f t="shared" si="6"/>
        <v>1489</v>
      </c>
      <c r="V30" s="31">
        <v>1489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31</v>
      </c>
      <c r="B31" s="54" t="s">
        <v>75</v>
      </c>
      <c r="C31" s="55" t="s">
        <v>76</v>
      </c>
      <c r="D31" s="31">
        <f t="shared" si="0"/>
        <v>3503</v>
      </c>
      <c r="E31" s="31">
        <f t="shared" si="1"/>
        <v>0</v>
      </c>
      <c r="F31" s="31">
        <v>0</v>
      </c>
      <c r="G31" s="31">
        <v>0</v>
      </c>
      <c r="H31" s="31">
        <f t="shared" si="2"/>
        <v>3503</v>
      </c>
      <c r="I31" s="31">
        <v>1343</v>
      </c>
      <c r="J31" s="31">
        <v>2160</v>
      </c>
      <c r="K31" s="31">
        <f t="shared" si="3"/>
        <v>0</v>
      </c>
      <c r="L31" s="31">
        <v>0</v>
      </c>
      <c r="M31" s="31">
        <v>0</v>
      </c>
      <c r="N31" s="31">
        <f t="shared" si="4"/>
        <v>3503</v>
      </c>
      <c r="O31" s="31">
        <f t="shared" si="5"/>
        <v>1343</v>
      </c>
      <c r="P31" s="31">
        <v>1343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2160</v>
      </c>
      <c r="V31" s="31">
        <v>2160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31</v>
      </c>
      <c r="B32" s="54" t="s">
        <v>77</v>
      </c>
      <c r="C32" s="55" t="s">
        <v>78</v>
      </c>
      <c r="D32" s="31">
        <f t="shared" si="0"/>
        <v>1381</v>
      </c>
      <c r="E32" s="31">
        <f t="shared" si="1"/>
        <v>0</v>
      </c>
      <c r="F32" s="31">
        <v>0</v>
      </c>
      <c r="G32" s="31">
        <v>0</v>
      </c>
      <c r="H32" s="31">
        <f t="shared" si="2"/>
        <v>1381</v>
      </c>
      <c r="I32" s="31">
        <v>334</v>
      </c>
      <c r="J32" s="31">
        <v>1047</v>
      </c>
      <c r="K32" s="31">
        <f t="shared" si="3"/>
        <v>0</v>
      </c>
      <c r="L32" s="31">
        <v>0</v>
      </c>
      <c r="M32" s="31">
        <v>0</v>
      </c>
      <c r="N32" s="31">
        <f t="shared" si="4"/>
        <v>1381</v>
      </c>
      <c r="O32" s="31">
        <f t="shared" si="5"/>
        <v>334</v>
      </c>
      <c r="P32" s="31">
        <v>334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1047</v>
      </c>
      <c r="V32" s="31">
        <v>1047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31</v>
      </c>
      <c r="B33" s="54" t="s">
        <v>79</v>
      </c>
      <c r="C33" s="55" t="s">
        <v>80</v>
      </c>
      <c r="D33" s="31">
        <f t="shared" si="0"/>
        <v>1601</v>
      </c>
      <c r="E33" s="31">
        <f t="shared" si="1"/>
        <v>0</v>
      </c>
      <c r="F33" s="31">
        <v>0</v>
      </c>
      <c r="G33" s="31">
        <v>0</v>
      </c>
      <c r="H33" s="31">
        <f t="shared" si="2"/>
        <v>1601</v>
      </c>
      <c r="I33" s="31">
        <v>602</v>
      </c>
      <c r="J33" s="31">
        <v>999</v>
      </c>
      <c r="K33" s="31">
        <f t="shared" si="3"/>
        <v>0</v>
      </c>
      <c r="L33" s="31">
        <v>0</v>
      </c>
      <c r="M33" s="31">
        <v>0</v>
      </c>
      <c r="N33" s="31">
        <f t="shared" si="4"/>
        <v>1601</v>
      </c>
      <c r="O33" s="31">
        <f t="shared" si="5"/>
        <v>602</v>
      </c>
      <c r="P33" s="31">
        <v>602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999</v>
      </c>
      <c r="V33" s="31">
        <v>999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31</v>
      </c>
      <c r="B34" s="54" t="s">
        <v>81</v>
      </c>
      <c r="C34" s="55" t="s">
        <v>82</v>
      </c>
      <c r="D34" s="31">
        <f t="shared" si="0"/>
        <v>4798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4798</v>
      </c>
      <c r="L34" s="31">
        <v>3539</v>
      </c>
      <c r="M34" s="31">
        <v>1259</v>
      </c>
      <c r="N34" s="31">
        <f t="shared" si="4"/>
        <v>4825</v>
      </c>
      <c r="O34" s="31">
        <f t="shared" si="5"/>
        <v>3539</v>
      </c>
      <c r="P34" s="31">
        <v>0</v>
      </c>
      <c r="Q34" s="31">
        <v>0</v>
      </c>
      <c r="R34" s="31">
        <v>3539</v>
      </c>
      <c r="S34" s="31">
        <v>0</v>
      </c>
      <c r="T34" s="31">
        <v>0</v>
      </c>
      <c r="U34" s="31">
        <f t="shared" si="6"/>
        <v>1259</v>
      </c>
      <c r="V34" s="31">
        <v>0</v>
      </c>
      <c r="W34" s="31">
        <v>0</v>
      </c>
      <c r="X34" s="31">
        <v>1259</v>
      </c>
      <c r="Y34" s="31">
        <v>0</v>
      </c>
      <c r="Z34" s="31">
        <v>0</v>
      </c>
      <c r="AA34" s="31">
        <f t="shared" si="7"/>
        <v>27</v>
      </c>
      <c r="AB34" s="31">
        <v>27</v>
      </c>
      <c r="AC34" s="31">
        <v>0</v>
      </c>
    </row>
    <row r="35" spans="1:29" ht="13.5">
      <c r="A35" s="54" t="s">
        <v>31</v>
      </c>
      <c r="B35" s="54" t="s">
        <v>83</v>
      </c>
      <c r="C35" s="55" t="s">
        <v>84</v>
      </c>
      <c r="D35" s="31">
        <f t="shared" si="0"/>
        <v>972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972</v>
      </c>
      <c r="L35" s="31">
        <v>479</v>
      </c>
      <c r="M35" s="31">
        <v>493</v>
      </c>
      <c r="N35" s="31">
        <f t="shared" si="4"/>
        <v>3187</v>
      </c>
      <c r="O35" s="31">
        <f t="shared" si="5"/>
        <v>2533</v>
      </c>
      <c r="P35" s="31">
        <v>479</v>
      </c>
      <c r="Q35" s="31">
        <v>1893</v>
      </c>
      <c r="R35" s="31">
        <v>0</v>
      </c>
      <c r="S35" s="31">
        <v>161</v>
      </c>
      <c r="T35" s="31">
        <v>0</v>
      </c>
      <c r="U35" s="31">
        <f t="shared" si="6"/>
        <v>493</v>
      </c>
      <c r="V35" s="31">
        <v>493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161</v>
      </c>
      <c r="AB35" s="31">
        <v>161</v>
      </c>
      <c r="AC35" s="31">
        <v>0</v>
      </c>
    </row>
    <row r="36" spans="1:29" ht="13.5">
      <c r="A36" s="54" t="s">
        <v>31</v>
      </c>
      <c r="B36" s="54" t="s">
        <v>85</v>
      </c>
      <c r="C36" s="55" t="s">
        <v>86</v>
      </c>
      <c r="D36" s="31">
        <f t="shared" si="0"/>
        <v>2157</v>
      </c>
      <c r="E36" s="31">
        <f t="shared" si="1"/>
        <v>1152</v>
      </c>
      <c r="F36" s="31">
        <v>1152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1005</v>
      </c>
      <c r="L36" s="31">
        <v>0</v>
      </c>
      <c r="M36" s="31">
        <v>1005</v>
      </c>
      <c r="N36" s="31">
        <f t="shared" si="4"/>
        <v>2157</v>
      </c>
      <c r="O36" s="31">
        <f t="shared" si="5"/>
        <v>1152</v>
      </c>
      <c r="P36" s="31">
        <v>1152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1005</v>
      </c>
      <c r="V36" s="31">
        <v>1005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31</v>
      </c>
      <c r="B37" s="54" t="s">
        <v>87</v>
      </c>
      <c r="C37" s="55" t="s">
        <v>88</v>
      </c>
      <c r="D37" s="31">
        <f t="shared" si="0"/>
        <v>4097</v>
      </c>
      <c r="E37" s="31">
        <f t="shared" si="1"/>
        <v>0</v>
      </c>
      <c r="F37" s="31">
        <v>0</v>
      </c>
      <c r="G37" s="31">
        <v>0</v>
      </c>
      <c r="H37" s="31">
        <f t="shared" si="2"/>
        <v>1000</v>
      </c>
      <c r="I37" s="31">
        <v>1000</v>
      </c>
      <c r="J37" s="31">
        <v>0</v>
      </c>
      <c r="K37" s="31">
        <f t="shared" si="3"/>
        <v>3097</v>
      </c>
      <c r="L37" s="31">
        <v>0</v>
      </c>
      <c r="M37" s="31">
        <v>3097</v>
      </c>
      <c r="N37" s="31">
        <f t="shared" si="4"/>
        <v>4097</v>
      </c>
      <c r="O37" s="31">
        <f t="shared" si="5"/>
        <v>1000</v>
      </c>
      <c r="P37" s="31">
        <v>1000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3097</v>
      </c>
      <c r="V37" s="31">
        <v>3097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31</v>
      </c>
      <c r="B38" s="54" t="s">
        <v>89</v>
      </c>
      <c r="C38" s="55" t="s">
        <v>90</v>
      </c>
      <c r="D38" s="31">
        <f t="shared" si="0"/>
        <v>3989</v>
      </c>
      <c r="E38" s="31">
        <f t="shared" si="1"/>
        <v>0</v>
      </c>
      <c r="F38" s="31">
        <v>0</v>
      </c>
      <c r="G38" s="31">
        <v>0</v>
      </c>
      <c r="H38" s="31">
        <f t="shared" si="2"/>
        <v>3233</v>
      </c>
      <c r="I38" s="31">
        <v>3233</v>
      </c>
      <c r="J38" s="31">
        <v>0</v>
      </c>
      <c r="K38" s="31">
        <f t="shared" si="3"/>
        <v>756</v>
      </c>
      <c r="L38" s="31">
        <v>0</v>
      </c>
      <c r="M38" s="31">
        <v>756</v>
      </c>
      <c r="N38" s="31">
        <f t="shared" si="4"/>
        <v>5</v>
      </c>
      <c r="O38" s="31">
        <f t="shared" si="5"/>
        <v>1</v>
      </c>
      <c r="P38" s="31">
        <v>1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4</v>
      </c>
      <c r="AB38" s="31">
        <v>4</v>
      </c>
      <c r="AC38" s="31">
        <v>0</v>
      </c>
    </row>
    <row r="39" spans="1:29" ht="13.5">
      <c r="A39" s="54" t="s">
        <v>31</v>
      </c>
      <c r="B39" s="54" t="s">
        <v>91</v>
      </c>
      <c r="C39" s="55" t="s">
        <v>92</v>
      </c>
      <c r="D39" s="31">
        <f t="shared" si="0"/>
        <v>2246</v>
      </c>
      <c r="E39" s="31">
        <f t="shared" si="1"/>
        <v>0</v>
      </c>
      <c r="F39" s="31">
        <v>0</v>
      </c>
      <c r="G39" s="31">
        <v>0</v>
      </c>
      <c r="H39" s="31">
        <f t="shared" si="2"/>
        <v>2246</v>
      </c>
      <c r="I39" s="31">
        <v>1158</v>
      </c>
      <c r="J39" s="31">
        <v>1088</v>
      </c>
      <c r="K39" s="31">
        <f t="shared" si="3"/>
        <v>0</v>
      </c>
      <c r="L39" s="31">
        <v>0</v>
      </c>
      <c r="M39" s="31">
        <v>0</v>
      </c>
      <c r="N39" s="31">
        <f t="shared" si="4"/>
        <v>2246</v>
      </c>
      <c r="O39" s="31">
        <f t="shared" si="5"/>
        <v>1158</v>
      </c>
      <c r="P39" s="31">
        <v>1158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1088</v>
      </c>
      <c r="V39" s="31">
        <v>1088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31</v>
      </c>
      <c r="B40" s="54" t="s">
        <v>93</v>
      </c>
      <c r="C40" s="55" t="s">
        <v>94</v>
      </c>
      <c r="D40" s="31">
        <f t="shared" si="0"/>
        <v>5817</v>
      </c>
      <c r="E40" s="31">
        <f t="shared" si="1"/>
        <v>0</v>
      </c>
      <c r="F40" s="31">
        <v>0</v>
      </c>
      <c r="G40" s="31">
        <v>0</v>
      </c>
      <c r="H40" s="31">
        <f t="shared" si="2"/>
        <v>3561</v>
      </c>
      <c r="I40" s="31">
        <v>3561</v>
      </c>
      <c r="J40" s="31">
        <v>0</v>
      </c>
      <c r="K40" s="31">
        <f t="shared" si="3"/>
        <v>2256</v>
      </c>
      <c r="L40" s="31">
        <v>0</v>
      </c>
      <c r="M40" s="31">
        <v>2256</v>
      </c>
      <c r="N40" s="31">
        <f t="shared" si="4"/>
        <v>5862</v>
      </c>
      <c r="O40" s="31">
        <f t="shared" si="5"/>
        <v>3561</v>
      </c>
      <c r="P40" s="31">
        <v>3561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2256</v>
      </c>
      <c r="V40" s="31">
        <v>2256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45</v>
      </c>
      <c r="AB40" s="31">
        <v>45</v>
      </c>
      <c r="AC40" s="31">
        <v>0</v>
      </c>
    </row>
    <row r="41" spans="1:29" ht="13.5">
      <c r="A41" s="54" t="s">
        <v>31</v>
      </c>
      <c r="B41" s="54" t="s">
        <v>95</v>
      </c>
      <c r="C41" s="55" t="s">
        <v>96</v>
      </c>
      <c r="D41" s="31">
        <f t="shared" si="0"/>
        <v>6671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6671</v>
      </c>
      <c r="L41" s="31">
        <v>4131</v>
      </c>
      <c r="M41" s="31">
        <v>2540</v>
      </c>
      <c r="N41" s="31">
        <f t="shared" si="4"/>
        <v>6671</v>
      </c>
      <c r="O41" s="31">
        <f t="shared" si="5"/>
        <v>4131</v>
      </c>
      <c r="P41" s="31">
        <v>0</v>
      </c>
      <c r="Q41" s="31">
        <v>0</v>
      </c>
      <c r="R41" s="31">
        <v>4131</v>
      </c>
      <c r="S41" s="31">
        <v>0</v>
      </c>
      <c r="T41" s="31">
        <v>0</v>
      </c>
      <c r="U41" s="31">
        <f t="shared" si="6"/>
        <v>2540</v>
      </c>
      <c r="V41" s="31">
        <v>0</v>
      </c>
      <c r="W41" s="31">
        <v>0</v>
      </c>
      <c r="X41" s="31">
        <v>2540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31</v>
      </c>
      <c r="B42" s="54" t="s">
        <v>97</v>
      </c>
      <c r="C42" s="55" t="s">
        <v>98</v>
      </c>
      <c r="D42" s="31">
        <f t="shared" si="0"/>
        <v>5117</v>
      </c>
      <c r="E42" s="31">
        <f t="shared" si="1"/>
        <v>0</v>
      </c>
      <c r="F42" s="31">
        <v>0</v>
      </c>
      <c r="G42" s="31">
        <v>0</v>
      </c>
      <c r="H42" s="31">
        <f t="shared" si="2"/>
        <v>4082</v>
      </c>
      <c r="I42" s="31">
        <v>4082</v>
      </c>
      <c r="J42" s="31">
        <v>0</v>
      </c>
      <c r="K42" s="31">
        <f t="shared" si="3"/>
        <v>1035</v>
      </c>
      <c r="L42" s="31">
        <v>0</v>
      </c>
      <c r="M42" s="31">
        <v>1035</v>
      </c>
      <c r="N42" s="31">
        <f t="shared" si="4"/>
        <v>5117</v>
      </c>
      <c r="O42" s="31">
        <f t="shared" si="5"/>
        <v>4082</v>
      </c>
      <c r="P42" s="31">
        <v>4082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1035</v>
      </c>
      <c r="V42" s="31">
        <v>1035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31</v>
      </c>
      <c r="B43" s="54" t="s">
        <v>99</v>
      </c>
      <c r="C43" s="55" t="s">
        <v>100</v>
      </c>
      <c r="D43" s="31">
        <f t="shared" si="0"/>
        <v>749</v>
      </c>
      <c r="E43" s="31">
        <f t="shared" si="1"/>
        <v>0</v>
      </c>
      <c r="F43" s="31">
        <v>0</v>
      </c>
      <c r="G43" s="31">
        <v>0</v>
      </c>
      <c r="H43" s="31">
        <f t="shared" si="2"/>
        <v>749</v>
      </c>
      <c r="I43" s="31">
        <v>405</v>
      </c>
      <c r="J43" s="31">
        <v>344</v>
      </c>
      <c r="K43" s="31">
        <f t="shared" si="3"/>
        <v>0</v>
      </c>
      <c r="L43" s="31">
        <v>0</v>
      </c>
      <c r="M43" s="31">
        <v>0</v>
      </c>
      <c r="N43" s="31">
        <f t="shared" si="4"/>
        <v>749</v>
      </c>
      <c r="O43" s="31">
        <f t="shared" si="5"/>
        <v>405</v>
      </c>
      <c r="P43" s="31">
        <v>0</v>
      </c>
      <c r="Q43" s="31">
        <v>0</v>
      </c>
      <c r="R43" s="31">
        <v>405</v>
      </c>
      <c r="S43" s="31">
        <v>0</v>
      </c>
      <c r="T43" s="31">
        <v>0</v>
      </c>
      <c r="U43" s="31">
        <f t="shared" si="6"/>
        <v>344</v>
      </c>
      <c r="V43" s="31">
        <v>0</v>
      </c>
      <c r="W43" s="31">
        <v>0</v>
      </c>
      <c r="X43" s="31">
        <v>344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31</v>
      </c>
      <c r="B44" s="54" t="s">
        <v>101</v>
      </c>
      <c r="C44" s="55" t="s">
        <v>102</v>
      </c>
      <c r="D44" s="31">
        <f t="shared" si="0"/>
        <v>1327</v>
      </c>
      <c r="E44" s="31">
        <f t="shared" si="1"/>
        <v>0</v>
      </c>
      <c r="F44" s="31">
        <v>0</v>
      </c>
      <c r="G44" s="31">
        <v>0</v>
      </c>
      <c r="H44" s="31">
        <f t="shared" si="2"/>
        <v>1327</v>
      </c>
      <c r="I44" s="31">
        <v>656</v>
      </c>
      <c r="J44" s="31">
        <v>671</v>
      </c>
      <c r="K44" s="31">
        <f t="shared" si="3"/>
        <v>0</v>
      </c>
      <c r="L44" s="31">
        <v>0</v>
      </c>
      <c r="M44" s="31">
        <v>0</v>
      </c>
      <c r="N44" s="31">
        <f t="shared" si="4"/>
        <v>2227</v>
      </c>
      <c r="O44" s="31">
        <f t="shared" si="5"/>
        <v>1106</v>
      </c>
      <c r="P44" s="31">
        <v>656</v>
      </c>
      <c r="Q44" s="31">
        <v>0</v>
      </c>
      <c r="R44" s="31">
        <v>0</v>
      </c>
      <c r="S44" s="31">
        <v>450</v>
      </c>
      <c r="T44" s="31">
        <v>0</v>
      </c>
      <c r="U44" s="31">
        <f t="shared" si="6"/>
        <v>671</v>
      </c>
      <c r="V44" s="31">
        <v>671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450</v>
      </c>
      <c r="AB44" s="31">
        <v>450</v>
      </c>
      <c r="AC44" s="31">
        <v>0</v>
      </c>
    </row>
    <row r="45" spans="1:29" ht="13.5">
      <c r="A45" s="54" t="s">
        <v>31</v>
      </c>
      <c r="B45" s="54" t="s">
        <v>103</v>
      </c>
      <c r="C45" s="55" t="s">
        <v>104</v>
      </c>
      <c r="D45" s="31">
        <f t="shared" si="0"/>
        <v>1048</v>
      </c>
      <c r="E45" s="31">
        <f t="shared" si="1"/>
        <v>345</v>
      </c>
      <c r="F45" s="31">
        <v>345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703</v>
      </c>
      <c r="L45" s="31">
        <v>281</v>
      </c>
      <c r="M45" s="31">
        <v>422</v>
      </c>
      <c r="N45" s="31">
        <f t="shared" si="4"/>
        <v>781</v>
      </c>
      <c r="O45" s="31">
        <f t="shared" si="5"/>
        <v>281</v>
      </c>
      <c r="P45" s="31">
        <v>0</v>
      </c>
      <c r="Q45" s="31">
        <v>0</v>
      </c>
      <c r="R45" s="31">
        <v>281</v>
      </c>
      <c r="S45" s="31">
        <v>0</v>
      </c>
      <c r="T45" s="31">
        <v>0</v>
      </c>
      <c r="U45" s="31">
        <f t="shared" si="6"/>
        <v>422</v>
      </c>
      <c r="V45" s="31">
        <v>0</v>
      </c>
      <c r="W45" s="31">
        <v>0</v>
      </c>
      <c r="X45" s="31">
        <v>422</v>
      </c>
      <c r="Y45" s="31">
        <v>0</v>
      </c>
      <c r="Z45" s="31">
        <v>0</v>
      </c>
      <c r="AA45" s="31">
        <f t="shared" si="7"/>
        <v>78</v>
      </c>
      <c r="AB45" s="31">
        <v>78</v>
      </c>
      <c r="AC45" s="31">
        <v>0</v>
      </c>
    </row>
    <row r="46" spans="1:29" ht="13.5">
      <c r="A46" s="54" t="s">
        <v>31</v>
      </c>
      <c r="B46" s="54" t="s">
        <v>105</v>
      </c>
      <c r="C46" s="55" t="s">
        <v>106</v>
      </c>
      <c r="D46" s="31">
        <f t="shared" si="0"/>
        <v>326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326</v>
      </c>
      <c r="L46" s="31">
        <v>40</v>
      </c>
      <c r="M46" s="31">
        <v>286</v>
      </c>
      <c r="N46" s="31">
        <f t="shared" si="4"/>
        <v>326</v>
      </c>
      <c r="O46" s="31">
        <f t="shared" si="5"/>
        <v>40</v>
      </c>
      <c r="P46" s="31">
        <v>0</v>
      </c>
      <c r="Q46" s="31">
        <v>0</v>
      </c>
      <c r="R46" s="31">
        <v>40</v>
      </c>
      <c r="S46" s="31">
        <v>0</v>
      </c>
      <c r="T46" s="31">
        <v>0</v>
      </c>
      <c r="U46" s="31">
        <f t="shared" si="6"/>
        <v>286</v>
      </c>
      <c r="V46" s="31">
        <v>0</v>
      </c>
      <c r="W46" s="31">
        <v>0</v>
      </c>
      <c r="X46" s="31">
        <v>286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31</v>
      </c>
      <c r="B47" s="54" t="s">
        <v>107</v>
      </c>
      <c r="C47" s="55" t="s">
        <v>108</v>
      </c>
      <c r="D47" s="31">
        <f t="shared" si="0"/>
        <v>350</v>
      </c>
      <c r="E47" s="31">
        <f t="shared" si="1"/>
        <v>0</v>
      </c>
      <c r="F47" s="31">
        <v>0</v>
      </c>
      <c r="G47" s="31">
        <v>0</v>
      </c>
      <c r="H47" s="31">
        <f t="shared" si="2"/>
        <v>350</v>
      </c>
      <c r="I47" s="31">
        <v>120</v>
      </c>
      <c r="J47" s="31">
        <v>230</v>
      </c>
      <c r="K47" s="31">
        <f t="shared" si="3"/>
        <v>0</v>
      </c>
      <c r="L47" s="31">
        <v>0</v>
      </c>
      <c r="M47" s="31">
        <v>0</v>
      </c>
      <c r="N47" s="31">
        <f t="shared" si="4"/>
        <v>355</v>
      </c>
      <c r="O47" s="31">
        <f t="shared" si="5"/>
        <v>120</v>
      </c>
      <c r="P47" s="31">
        <v>0</v>
      </c>
      <c r="Q47" s="31">
        <v>0</v>
      </c>
      <c r="R47" s="31">
        <v>120</v>
      </c>
      <c r="S47" s="31">
        <v>0</v>
      </c>
      <c r="T47" s="31">
        <v>0</v>
      </c>
      <c r="U47" s="31">
        <f t="shared" si="6"/>
        <v>230</v>
      </c>
      <c r="V47" s="31">
        <v>0</v>
      </c>
      <c r="W47" s="31">
        <v>0</v>
      </c>
      <c r="X47" s="31">
        <v>230</v>
      </c>
      <c r="Y47" s="31">
        <v>0</v>
      </c>
      <c r="Z47" s="31">
        <v>0</v>
      </c>
      <c r="AA47" s="31">
        <f t="shared" si="7"/>
        <v>5</v>
      </c>
      <c r="AB47" s="31">
        <v>5</v>
      </c>
      <c r="AC47" s="31">
        <v>0</v>
      </c>
    </row>
    <row r="48" spans="1:29" ht="13.5">
      <c r="A48" s="54" t="s">
        <v>31</v>
      </c>
      <c r="B48" s="54" t="s">
        <v>109</v>
      </c>
      <c r="C48" s="55" t="s">
        <v>110</v>
      </c>
      <c r="D48" s="31">
        <f t="shared" si="0"/>
        <v>1558</v>
      </c>
      <c r="E48" s="31">
        <f t="shared" si="1"/>
        <v>0</v>
      </c>
      <c r="F48" s="31">
        <v>0</v>
      </c>
      <c r="G48" s="31">
        <v>0</v>
      </c>
      <c r="H48" s="31">
        <f t="shared" si="2"/>
        <v>1558</v>
      </c>
      <c r="I48" s="31">
        <v>702</v>
      </c>
      <c r="J48" s="31">
        <v>856</v>
      </c>
      <c r="K48" s="31">
        <f t="shared" si="3"/>
        <v>0</v>
      </c>
      <c r="L48" s="31">
        <v>0</v>
      </c>
      <c r="M48" s="31">
        <v>0</v>
      </c>
      <c r="N48" s="31">
        <f t="shared" si="4"/>
        <v>1608</v>
      </c>
      <c r="O48" s="31">
        <f t="shared" si="5"/>
        <v>702</v>
      </c>
      <c r="P48" s="31">
        <v>702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856</v>
      </c>
      <c r="V48" s="31">
        <v>856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50</v>
      </c>
      <c r="AB48" s="31">
        <v>50</v>
      </c>
      <c r="AC48" s="31">
        <v>0</v>
      </c>
    </row>
    <row r="49" spans="1:29" ht="13.5">
      <c r="A49" s="54" t="s">
        <v>31</v>
      </c>
      <c r="B49" s="54" t="s">
        <v>111</v>
      </c>
      <c r="C49" s="55" t="s">
        <v>112</v>
      </c>
      <c r="D49" s="31">
        <f t="shared" si="0"/>
        <v>620</v>
      </c>
      <c r="E49" s="31">
        <f t="shared" si="1"/>
        <v>0</v>
      </c>
      <c r="F49" s="31">
        <v>0</v>
      </c>
      <c r="G49" s="31">
        <v>0</v>
      </c>
      <c r="H49" s="31">
        <f t="shared" si="2"/>
        <v>0</v>
      </c>
      <c r="I49" s="31">
        <v>0</v>
      </c>
      <c r="J49" s="31">
        <v>0</v>
      </c>
      <c r="K49" s="31">
        <f t="shared" si="3"/>
        <v>620</v>
      </c>
      <c r="L49" s="31">
        <v>185</v>
      </c>
      <c r="M49" s="31">
        <v>435</v>
      </c>
      <c r="N49" s="31">
        <f t="shared" si="4"/>
        <v>620</v>
      </c>
      <c r="O49" s="31">
        <f t="shared" si="5"/>
        <v>185</v>
      </c>
      <c r="P49" s="31">
        <v>185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435</v>
      </c>
      <c r="V49" s="31">
        <v>435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31</v>
      </c>
      <c r="B50" s="54" t="s">
        <v>113</v>
      </c>
      <c r="C50" s="55" t="s">
        <v>114</v>
      </c>
      <c r="D50" s="31">
        <f t="shared" si="0"/>
        <v>407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407</v>
      </c>
      <c r="L50" s="31">
        <v>153</v>
      </c>
      <c r="M50" s="31">
        <v>254</v>
      </c>
      <c r="N50" s="31">
        <f t="shared" si="4"/>
        <v>407</v>
      </c>
      <c r="O50" s="31">
        <f t="shared" si="5"/>
        <v>153</v>
      </c>
      <c r="P50" s="31">
        <v>153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254</v>
      </c>
      <c r="V50" s="31">
        <v>254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31</v>
      </c>
      <c r="B51" s="54" t="s">
        <v>115</v>
      </c>
      <c r="C51" s="55" t="s">
        <v>0</v>
      </c>
      <c r="D51" s="31">
        <f>E51+H51+K51</f>
        <v>320</v>
      </c>
      <c r="E51" s="31">
        <f>F51+G51</f>
        <v>0</v>
      </c>
      <c r="F51" s="31">
        <v>0</v>
      </c>
      <c r="G51" s="31">
        <v>0</v>
      </c>
      <c r="H51" s="31">
        <f>I51+J51</f>
        <v>0</v>
      </c>
      <c r="I51" s="31">
        <v>0</v>
      </c>
      <c r="J51" s="31">
        <v>0</v>
      </c>
      <c r="K51" s="31">
        <f>L51+M51</f>
        <v>320</v>
      </c>
      <c r="L51" s="31">
        <v>116</v>
      </c>
      <c r="M51" s="31">
        <v>204</v>
      </c>
      <c r="N51" s="31">
        <f>O51+U51+AA51</f>
        <v>320</v>
      </c>
      <c r="O51" s="31">
        <f>SUM(P51:T51)</f>
        <v>116</v>
      </c>
      <c r="P51" s="31">
        <v>0</v>
      </c>
      <c r="Q51" s="31">
        <v>0</v>
      </c>
      <c r="R51" s="31">
        <v>116</v>
      </c>
      <c r="S51" s="31">
        <v>0</v>
      </c>
      <c r="T51" s="31">
        <v>0</v>
      </c>
      <c r="U51" s="31">
        <f>SUM(V51:Z51)</f>
        <v>204</v>
      </c>
      <c r="V51" s="31">
        <v>0</v>
      </c>
      <c r="W51" s="31">
        <v>0</v>
      </c>
      <c r="X51" s="31">
        <v>204</v>
      </c>
      <c r="Y51" s="31">
        <v>0</v>
      </c>
      <c r="Z51" s="31">
        <v>0</v>
      </c>
      <c r="AA51" s="31">
        <f>AB51+AC51</f>
        <v>0</v>
      </c>
      <c r="AB51" s="31">
        <v>0</v>
      </c>
      <c r="AC51" s="31">
        <v>0</v>
      </c>
    </row>
    <row r="52" spans="1:29" ht="13.5">
      <c r="A52" s="54" t="s">
        <v>31</v>
      </c>
      <c r="B52" s="54" t="s">
        <v>116</v>
      </c>
      <c r="C52" s="55" t="s">
        <v>117</v>
      </c>
      <c r="D52" s="31">
        <f>E52+H52+K52</f>
        <v>1664</v>
      </c>
      <c r="E52" s="31">
        <f>F52+G52</f>
        <v>0</v>
      </c>
      <c r="F52" s="31">
        <v>0</v>
      </c>
      <c r="G52" s="31">
        <v>0</v>
      </c>
      <c r="H52" s="31">
        <f>I52+J52</f>
        <v>0</v>
      </c>
      <c r="I52" s="31">
        <v>0</v>
      </c>
      <c r="J52" s="31">
        <v>0</v>
      </c>
      <c r="K52" s="31">
        <f>L52+M52</f>
        <v>1664</v>
      </c>
      <c r="L52" s="31">
        <v>1136</v>
      </c>
      <c r="M52" s="31">
        <v>528</v>
      </c>
      <c r="N52" s="31">
        <f>O52+U52+AA52</f>
        <v>1708</v>
      </c>
      <c r="O52" s="31">
        <f>SUM(P52:T52)</f>
        <v>1157</v>
      </c>
      <c r="P52" s="31">
        <v>1157</v>
      </c>
      <c r="Q52" s="31">
        <v>0</v>
      </c>
      <c r="R52" s="31">
        <v>0</v>
      </c>
      <c r="S52" s="31">
        <v>0</v>
      </c>
      <c r="T52" s="31">
        <v>0</v>
      </c>
      <c r="U52" s="31">
        <f>SUM(V52:Z52)</f>
        <v>551</v>
      </c>
      <c r="V52" s="31">
        <v>551</v>
      </c>
      <c r="W52" s="31">
        <v>0</v>
      </c>
      <c r="X52" s="31">
        <v>0</v>
      </c>
      <c r="Y52" s="31">
        <v>0</v>
      </c>
      <c r="Z52" s="31">
        <v>0</v>
      </c>
      <c r="AA52" s="31">
        <f>AB52+AC52</f>
        <v>0</v>
      </c>
      <c r="AB52" s="31">
        <v>0</v>
      </c>
      <c r="AC52" s="31">
        <v>0</v>
      </c>
    </row>
    <row r="53" spans="1:29" ht="13.5">
      <c r="A53" s="84" t="s">
        <v>120</v>
      </c>
      <c r="B53" s="85"/>
      <c r="C53" s="85"/>
      <c r="D53" s="31">
        <f>SUM(D7:D52)</f>
        <v>307055</v>
      </c>
      <c r="E53" s="31">
        <f aca="true" t="shared" si="8" ref="E53:AC53">SUM(E7:E52)</f>
        <v>21469</v>
      </c>
      <c r="F53" s="31">
        <f t="shared" si="8"/>
        <v>11994</v>
      </c>
      <c r="G53" s="31">
        <f t="shared" si="8"/>
        <v>9475</v>
      </c>
      <c r="H53" s="31">
        <f t="shared" si="8"/>
        <v>89565</v>
      </c>
      <c r="I53" s="31">
        <f t="shared" si="8"/>
        <v>70420</v>
      </c>
      <c r="J53" s="31">
        <f t="shared" si="8"/>
        <v>19145</v>
      </c>
      <c r="K53" s="31">
        <f t="shared" si="8"/>
        <v>196021</v>
      </c>
      <c r="L53" s="31">
        <f t="shared" si="8"/>
        <v>44734</v>
      </c>
      <c r="M53" s="31">
        <f t="shared" si="8"/>
        <v>151287</v>
      </c>
      <c r="N53" s="31">
        <f t="shared" si="8"/>
        <v>308295</v>
      </c>
      <c r="O53" s="31">
        <f t="shared" si="8"/>
        <v>127471</v>
      </c>
      <c r="P53" s="31">
        <f t="shared" si="8"/>
        <v>100831</v>
      </c>
      <c r="Q53" s="31">
        <f t="shared" si="8"/>
        <v>3268</v>
      </c>
      <c r="R53" s="31">
        <f t="shared" si="8"/>
        <v>22761</v>
      </c>
      <c r="S53" s="31">
        <f t="shared" si="8"/>
        <v>611</v>
      </c>
      <c r="T53" s="31">
        <f t="shared" si="8"/>
        <v>0</v>
      </c>
      <c r="U53" s="31">
        <f t="shared" si="8"/>
        <v>179723</v>
      </c>
      <c r="V53" s="31">
        <f t="shared" si="8"/>
        <v>138119</v>
      </c>
      <c r="W53" s="31">
        <f t="shared" si="8"/>
        <v>0</v>
      </c>
      <c r="X53" s="31">
        <f t="shared" si="8"/>
        <v>41604</v>
      </c>
      <c r="Y53" s="31">
        <f t="shared" si="8"/>
        <v>0</v>
      </c>
      <c r="Z53" s="31">
        <f t="shared" si="8"/>
        <v>0</v>
      </c>
      <c r="AA53" s="31">
        <f t="shared" si="8"/>
        <v>1101</v>
      </c>
      <c r="AB53" s="31">
        <f t="shared" si="8"/>
        <v>1045</v>
      </c>
      <c r="AC53" s="31">
        <f t="shared" si="8"/>
        <v>56</v>
      </c>
    </row>
  </sheetData>
  <mergeCells count="7">
    <mergeCell ref="A53:C53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118</v>
      </c>
      <c r="B1" s="92"/>
      <c r="C1" s="34" t="s">
        <v>141</v>
      </c>
    </row>
    <row r="2" ht="18" customHeight="1">
      <c r="J2" s="37" t="s">
        <v>142</v>
      </c>
    </row>
    <row r="3" spans="6:11" s="38" customFormat="1" ht="19.5" customHeight="1">
      <c r="F3" s="91" t="s">
        <v>143</v>
      </c>
      <c r="G3" s="91"/>
      <c r="H3" s="39" t="s">
        <v>144</v>
      </c>
      <c r="I3" s="39" t="s">
        <v>145</v>
      </c>
      <c r="J3" s="39" t="s">
        <v>134</v>
      </c>
      <c r="K3" s="39" t="s">
        <v>146</v>
      </c>
    </row>
    <row r="4" spans="2:11" s="38" customFormat="1" ht="19.5" customHeight="1">
      <c r="B4" s="93" t="s">
        <v>147</v>
      </c>
      <c r="C4" s="40" t="s">
        <v>148</v>
      </c>
      <c r="D4" s="41">
        <f>SUMIF('水洗化人口等'!$A$7:$C$53,$A$1,'水洗化人口等'!$G$7:$G$53)</f>
        <v>167019</v>
      </c>
      <c r="F4" s="101" t="s">
        <v>149</v>
      </c>
      <c r="G4" s="40" t="s">
        <v>150</v>
      </c>
      <c r="H4" s="41">
        <f>SUMIF('し尿処理の状況'!$A$7:$C$53,$A$1,'し尿処理の状況'!$P$7:$P$53)</f>
        <v>100831</v>
      </c>
      <c r="I4" s="41">
        <f>SUMIF('し尿処理の状況'!$A$7:$C$53,$A$1,'し尿処理の状況'!$V$7:$V$53)</f>
        <v>138119</v>
      </c>
      <c r="J4" s="41">
        <f aca="true" t="shared" si="0" ref="J4:J11">H4+I4</f>
        <v>238950</v>
      </c>
      <c r="K4" s="42">
        <f aca="true" t="shared" si="1" ref="K4:K9">J4/$J$9</f>
        <v>0.7778472235785855</v>
      </c>
    </row>
    <row r="5" spans="2:11" s="38" customFormat="1" ht="19.5" customHeight="1">
      <c r="B5" s="94"/>
      <c r="C5" s="40" t="s">
        <v>151</v>
      </c>
      <c r="D5" s="41">
        <f>SUMIF('水洗化人口等'!$A$7:$C$53,$A$1,'水洗化人口等'!$H$7:$H$53)</f>
        <v>2206</v>
      </c>
      <c r="F5" s="102"/>
      <c r="G5" s="40" t="s">
        <v>152</v>
      </c>
      <c r="H5" s="41">
        <f>SUMIF('し尿処理の状況'!$A$7:$C$53,$A$1,'し尿処理の状況'!$Q$7:$Q$53)</f>
        <v>3268</v>
      </c>
      <c r="I5" s="41">
        <f>SUMIF('し尿処理の状況'!$A$7:$C$53,$A$1,'し尿処理の状況'!$W$7:$W$53)</f>
        <v>0</v>
      </c>
      <c r="J5" s="41">
        <f t="shared" si="0"/>
        <v>3268</v>
      </c>
      <c r="K5" s="42">
        <f t="shared" si="1"/>
        <v>0.010638228611235897</v>
      </c>
    </row>
    <row r="6" spans="2:11" s="38" customFormat="1" ht="19.5" customHeight="1">
      <c r="B6" s="95"/>
      <c r="C6" s="43" t="s">
        <v>153</v>
      </c>
      <c r="D6" s="44">
        <f>SUM(D4:D5)</f>
        <v>169225</v>
      </c>
      <c r="F6" s="102"/>
      <c r="G6" s="40" t="s">
        <v>154</v>
      </c>
      <c r="H6" s="41">
        <f>SUMIF('し尿処理の状況'!$A$7:$C$53,$A$1,'し尿処理の状況'!$R$7:$R$53)</f>
        <v>22761</v>
      </c>
      <c r="I6" s="41">
        <f>SUMIF('し尿処理の状況'!$A$7:$C$53,$A$1,'し尿処理の状況'!$X$7:$X$53)</f>
        <v>41604</v>
      </c>
      <c r="J6" s="41">
        <f t="shared" si="0"/>
        <v>64365</v>
      </c>
      <c r="K6" s="42">
        <f t="shared" si="1"/>
        <v>0.20952557667141936</v>
      </c>
    </row>
    <row r="7" spans="2:11" s="38" customFormat="1" ht="19.5" customHeight="1">
      <c r="B7" s="96" t="s">
        <v>155</v>
      </c>
      <c r="C7" s="45" t="s">
        <v>156</v>
      </c>
      <c r="D7" s="41">
        <f>SUMIF('水洗化人口等'!$A$7:$C$53,$A$1,'水洗化人口等'!$K$7:$K$53)</f>
        <v>827538</v>
      </c>
      <c r="F7" s="102"/>
      <c r="G7" s="40" t="s">
        <v>157</v>
      </c>
      <c r="H7" s="41">
        <f>SUMIF('し尿処理の状況'!$A$7:$C$53,$A$1,'し尿処理の状況'!$S$7:$S$53)</f>
        <v>611</v>
      </c>
      <c r="I7" s="41">
        <f>SUMIF('し尿処理の状況'!$A$7:$C$53,$A$1,'し尿処理の状況'!$Y$7:$Y$53)</f>
        <v>0</v>
      </c>
      <c r="J7" s="41">
        <f t="shared" si="0"/>
        <v>611</v>
      </c>
      <c r="K7" s="42">
        <f t="shared" si="1"/>
        <v>0.0019889711387592207</v>
      </c>
    </row>
    <row r="8" spans="2:11" s="38" customFormat="1" ht="19.5" customHeight="1">
      <c r="B8" s="97"/>
      <c r="C8" s="40" t="s">
        <v>158</v>
      </c>
      <c r="D8" s="41">
        <f>SUMIF('水洗化人口等'!$A$7:$C$53,$A$1,'水洗化人口等'!$M$7:$M$53)</f>
        <v>5170</v>
      </c>
      <c r="F8" s="102"/>
      <c r="G8" s="40" t="s">
        <v>159</v>
      </c>
      <c r="H8" s="41">
        <f>SUMIF('し尿処理の状況'!$A$7:$C$53,$A$1,'し尿処理の状況'!$T$7:$T$53)</f>
        <v>0</v>
      </c>
      <c r="I8" s="41">
        <f>SUMIF('し尿処理の状況'!$A$7:$C$53,$A$1,'し尿処理の状況'!$Z$7:$Z$53)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160</v>
      </c>
      <c r="D9" s="41">
        <f>SUMIF('水洗化人口等'!$A$7:$C$53,$A$1,'水洗化人口等'!$O$7:$O$53)</f>
        <v>446800</v>
      </c>
      <c r="F9" s="102"/>
      <c r="G9" s="40" t="s">
        <v>153</v>
      </c>
      <c r="H9" s="41">
        <f>SUM(H4:H8)</f>
        <v>127471</v>
      </c>
      <c r="I9" s="41">
        <f>SUM(I4:I8)</f>
        <v>179723</v>
      </c>
      <c r="J9" s="41">
        <f t="shared" si="0"/>
        <v>307194</v>
      </c>
      <c r="K9" s="42">
        <f t="shared" si="1"/>
        <v>1</v>
      </c>
    </row>
    <row r="10" spans="2:10" s="38" customFormat="1" ht="19.5" customHeight="1">
      <c r="B10" s="98"/>
      <c r="C10" s="43" t="s">
        <v>153</v>
      </c>
      <c r="D10" s="44">
        <f>SUM(D7:D9)</f>
        <v>1279508</v>
      </c>
      <c r="F10" s="91" t="s">
        <v>161</v>
      </c>
      <c r="G10" s="91"/>
      <c r="H10" s="41">
        <f>SUMIF('し尿処理の状況'!$A$7:$C$53,$A$1,'し尿処理の状況'!$AB$7:$AB$53)</f>
        <v>1045</v>
      </c>
      <c r="I10" s="41">
        <f>SUMIF('し尿処理の状況'!$A$7:$C$53,$A$1,'し尿処理の状況'!$AC$7:$AC$53)</f>
        <v>56</v>
      </c>
      <c r="J10" s="41">
        <f t="shared" si="0"/>
        <v>1101</v>
      </c>
    </row>
    <row r="11" spans="2:10" s="38" customFormat="1" ht="19.5" customHeight="1">
      <c r="B11" s="99" t="s">
        <v>162</v>
      </c>
      <c r="C11" s="100"/>
      <c r="D11" s="44">
        <f>D6+D10</f>
        <v>1448733</v>
      </c>
      <c r="F11" s="91" t="s">
        <v>134</v>
      </c>
      <c r="G11" s="91"/>
      <c r="H11" s="41">
        <f>H9+H10</f>
        <v>128516</v>
      </c>
      <c r="I11" s="41">
        <f>I9+I10</f>
        <v>179779</v>
      </c>
      <c r="J11" s="41">
        <f t="shared" si="0"/>
        <v>308295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163</v>
      </c>
      <c r="J13" s="37" t="s">
        <v>142</v>
      </c>
    </row>
    <row r="14" spans="3:10" s="38" customFormat="1" ht="19.5" customHeight="1">
      <c r="C14" s="41">
        <f>SUMIF('水洗化人口等'!$A$7:$C$53,$A$1,'水洗化人口等'!$P$7:$P$53)</f>
        <v>151130</v>
      </c>
      <c r="D14" s="38" t="s">
        <v>164</v>
      </c>
      <c r="F14" s="91" t="s">
        <v>165</v>
      </c>
      <c r="G14" s="91"/>
      <c r="H14" s="39" t="s">
        <v>144</v>
      </c>
      <c r="I14" s="39" t="s">
        <v>145</v>
      </c>
      <c r="J14" s="39" t="s">
        <v>134</v>
      </c>
    </row>
    <row r="15" spans="6:10" s="38" customFormat="1" ht="15.75" customHeight="1">
      <c r="F15" s="91" t="s">
        <v>166</v>
      </c>
      <c r="G15" s="91"/>
      <c r="H15" s="41">
        <f>SUMIF('し尿処理の状況'!$A$7:$C$53,$A$1,'し尿処理の状況'!$F$7:$F$53)</f>
        <v>11994</v>
      </c>
      <c r="I15" s="41">
        <f>SUMIF('し尿処理の状況'!$A$7:$C$53,$A$1,'し尿処理の状況'!$G$7:$G$53)</f>
        <v>9475</v>
      </c>
      <c r="J15" s="41">
        <f>H15+I15</f>
        <v>21469</v>
      </c>
    </row>
    <row r="16" spans="3:10" s="38" customFormat="1" ht="15.75" customHeight="1">
      <c r="C16" s="38" t="s">
        <v>167</v>
      </c>
      <c r="D16" s="49">
        <f>D10/D11</f>
        <v>0.8831910365816199</v>
      </c>
      <c r="F16" s="91" t="s">
        <v>168</v>
      </c>
      <c r="G16" s="91"/>
      <c r="H16" s="41">
        <f>SUMIF('し尿処理の状況'!$A$7:$C$53,$A$1,'し尿処理の状況'!$I$7:$I$53)</f>
        <v>70420</v>
      </c>
      <c r="I16" s="41">
        <f>SUMIF('し尿処理の状況'!$A$7:$C$53,$A$1,'し尿処理の状況'!$J$7:$J$53)</f>
        <v>19145</v>
      </c>
      <c r="J16" s="41">
        <f>H16+I16</f>
        <v>89565</v>
      </c>
    </row>
    <row r="17" spans="3:10" s="38" customFormat="1" ht="15.75" customHeight="1">
      <c r="C17" s="38" t="s">
        <v>169</v>
      </c>
      <c r="D17" s="49">
        <f>D6/D11</f>
        <v>0.11680896341838005</v>
      </c>
      <c r="F17" s="91" t="s">
        <v>170</v>
      </c>
      <c r="G17" s="91"/>
      <c r="H17" s="41">
        <f>SUMIF('し尿処理の状況'!$A$7:$C$53,$A$1,'し尿処理の状況'!$L$7:$L$53)</f>
        <v>44734</v>
      </c>
      <c r="I17" s="41">
        <f>SUMIF('し尿処理の状況'!$A$7:$C$53,$A$1,'し尿処理の状況'!$M$7:$M$53)</f>
        <v>151287</v>
      </c>
      <c r="J17" s="41">
        <f>H17+I17</f>
        <v>196021</v>
      </c>
    </row>
    <row r="18" spans="3:10" s="38" customFormat="1" ht="15.75" customHeight="1">
      <c r="C18" s="50" t="s">
        <v>171</v>
      </c>
      <c r="D18" s="49">
        <f>D7/D11</f>
        <v>0.57121498578413</v>
      </c>
      <c r="F18" s="91" t="s">
        <v>134</v>
      </c>
      <c r="G18" s="91"/>
      <c r="H18" s="41">
        <f>SUM(H15:H17)</f>
        <v>127148</v>
      </c>
      <c r="I18" s="41">
        <f>SUM(I15:I17)</f>
        <v>179907</v>
      </c>
      <c r="J18" s="41">
        <f>SUM(J15:J17)</f>
        <v>307055</v>
      </c>
    </row>
    <row r="19" spans="3:10" ht="15.75" customHeight="1">
      <c r="C19" s="36" t="s">
        <v>172</v>
      </c>
      <c r="D19" s="49">
        <f>(D8+D9)/D11</f>
        <v>0.31197605079748997</v>
      </c>
      <c r="J19" s="51"/>
    </row>
    <row r="20" spans="3:10" ht="15.75" customHeight="1">
      <c r="C20" s="36" t="s">
        <v>173</v>
      </c>
      <c r="D20" s="49">
        <f>C14/D11</f>
        <v>0.10431873920177148</v>
      </c>
      <c r="J20" s="52"/>
    </row>
    <row r="21" spans="3:10" ht="15.75" customHeight="1">
      <c r="C21" s="36" t="s">
        <v>174</v>
      </c>
      <c r="D21" s="49">
        <f>D4/D6</f>
        <v>0.9869641010488994</v>
      </c>
      <c r="F21" s="53"/>
      <c r="J21" s="52"/>
    </row>
    <row r="22" spans="3:10" ht="15.75" customHeight="1">
      <c r="C22" s="36" t="s">
        <v>175</v>
      </c>
      <c r="D22" s="49">
        <f>D5/D6</f>
        <v>0.013035898951100605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2006-06-30T04:29:04Z</dcterms:modified>
  <cp:category/>
  <cp:version/>
  <cp:contentType/>
  <cp:contentStatus/>
</cp:coreProperties>
</file>