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'し尿処理の状況'!$A$2:$AC$46</definedName>
    <definedName name="_xlnm.Print_Area" localSheetId="0">'水洗化人口等'!$A$2:$U$46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<sst xmlns="http://schemas.openxmlformats.org/spreadsheetml/2006/main" count="423" uniqueCount="164">
  <si>
    <t>美山町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</si>
  <si>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</si>
  <si>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</si>
  <si>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</si>
  <si>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</si>
  <si>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</si>
  <si>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</si>
  <si>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</si>
  <si>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</si>
  <si>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</si>
  <si>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</si>
  <si>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</si>
  <si>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</si>
  <si>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</si>
  <si>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</si>
  <si>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</si>
  <si>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</si>
  <si>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</si>
  <si>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</si>
  <si>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</si>
  <si>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</si>
  <si>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</si>
  <si>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</si>
  <si>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</si>
  <si>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</si>
  <si>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</si>
  <si>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</si>
  <si>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</si>
  <si>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26213</t>
  </si>
  <si>
    <t>京丹後市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</si>
  <si>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</si>
  <si>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</si>
  <si>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</si>
  <si>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</si>
  <si>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</si>
  <si>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</si>
  <si>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</si>
  <si>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</si>
  <si>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</si>
  <si>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</si>
  <si>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</si>
  <si>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</si>
  <si>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</si>
  <si>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</si>
  <si>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</si>
  <si>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</si>
  <si>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</si>
  <si>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</si>
  <si>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</si>
  <si>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</si>
  <si>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</si>
  <si>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</si>
  <si>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</si>
  <si>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</si>
  <si>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</si>
  <si>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</si>
  <si>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</si>
  <si>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</si>
  <si>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</si>
  <si>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</si>
  <si>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</si>
  <si>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</si>
  <si>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</si>
  <si>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</si>
  <si>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</si>
  <si>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</si>
  <si>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</si>
  <si>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</si>
  <si>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</si>
  <si>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</si>
  <si>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</si>
  <si>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</si>
  <si>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</si>
  <si>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</si>
  <si>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</si>
  <si>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</si>
  <si>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</si>
  <si>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</si>
  <si>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</si>
  <si>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</si>
  <si>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</si>
  <si>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</si>
  <si>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</si>
  <si>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</si>
  <si>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</si>
  <si>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</si>
  <si>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</si>
  <si>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</si>
  <si>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</si>
  <si>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</si>
  <si>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</si>
  <si>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</si>
  <si>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</si>
  <si>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</si>
  <si>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</si>
  <si>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</si>
  <si>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</si>
  <si>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</si>
  <si>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</si>
  <si>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</si>
  <si>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</si>
  <si>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</si>
  <si>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</si>
  <si>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京都府</t>
  </si>
  <si>
    <t>京都府合計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</si>
  <si>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</si>
  <si>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</si>
  <si>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</si>
  <si>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</si>
  <si>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</si>
  <si>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</si>
  <si>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</si>
  <si>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</si>
  <si>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</si>
  <si>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</si>
  <si>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</si>
  <si>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</si>
  <si>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</si>
  <si>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</si>
  <si>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</si>
  <si>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</si>
  <si>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</si>
  <si>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</si>
  <si>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</si>
  <si>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</si>
  <si>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</si>
  <si>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</si>
  <si>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</si>
  <si>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</si>
  <si>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</si>
  <si>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</si>
  <si>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</si>
  <si>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</si>
  <si>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</si>
  <si>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</si>
  <si>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</si>
  <si>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</si>
  <si>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</si>
  <si>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</si>
  <si>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</si>
  <si>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</si>
  <si>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</si>
  <si>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</si>
  <si>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</si>
  <si>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</si>
  <si>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</si>
  <si>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</si>
  <si>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</si>
  <si>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</si>
  <si>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</si>
  <si>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</si>
  <si>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</si>
  <si>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</si>
  <si>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</si>
  <si>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</si>
  <si>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</si>
  <si>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</si>
  <si>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</si>
  <si>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</si>
  <si>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</si>
  <si>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大江町</t>
  </si>
  <si>
    <t>三和町</t>
  </si>
  <si>
    <t>瑞穂町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</si>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</sst>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4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114</v>
      </c>
      <c r="B2" s="65" t="s">
        <v>2</v>
      </c>
      <c r="C2" s="68" t="s">
        <v>3</v>
      </c>
      <c r="D2" s="5" t="s">
        <v>115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116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117</v>
      </c>
      <c r="F3" s="20"/>
      <c r="G3" s="20"/>
      <c r="H3" s="23"/>
      <c r="I3" s="7" t="s">
        <v>4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118</v>
      </c>
      <c r="F4" s="77" t="s">
        <v>5</v>
      </c>
      <c r="G4" s="77" t="s">
        <v>6</v>
      </c>
      <c r="H4" s="77" t="s">
        <v>7</v>
      </c>
      <c r="I4" s="6" t="s">
        <v>118</v>
      </c>
      <c r="J4" s="77" t="s">
        <v>8</v>
      </c>
      <c r="K4" s="77" t="s">
        <v>9</v>
      </c>
      <c r="L4" s="77" t="s">
        <v>10</v>
      </c>
      <c r="M4" s="77" t="s">
        <v>11</v>
      </c>
      <c r="N4" s="77" t="s">
        <v>12</v>
      </c>
      <c r="O4" s="81" t="s">
        <v>13</v>
      </c>
      <c r="P4" s="8"/>
      <c r="Q4" s="77" t="s">
        <v>14</v>
      </c>
      <c r="R4" s="77" t="s">
        <v>119</v>
      </c>
      <c r="S4" s="77" t="s">
        <v>120</v>
      </c>
      <c r="T4" s="79" t="s">
        <v>121</v>
      </c>
      <c r="U4" s="79" t="s">
        <v>122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123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124</v>
      </c>
      <c r="E6" s="10" t="s">
        <v>124</v>
      </c>
      <c r="F6" s="11" t="s">
        <v>15</v>
      </c>
      <c r="G6" s="10" t="s">
        <v>124</v>
      </c>
      <c r="H6" s="10" t="s">
        <v>124</v>
      </c>
      <c r="I6" s="10" t="s">
        <v>124</v>
      </c>
      <c r="J6" s="11" t="s">
        <v>15</v>
      </c>
      <c r="K6" s="10" t="s">
        <v>124</v>
      </c>
      <c r="L6" s="11" t="s">
        <v>15</v>
      </c>
      <c r="M6" s="10" t="s">
        <v>124</v>
      </c>
      <c r="N6" s="11" t="s">
        <v>15</v>
      </c>
      <c r="O6" s="10" t="s">
        <v>124</v>
      </c>
      <c r="P6" s="10" t="s">
        <v>124</v>
      </c>
      <c r="Q6" s="11" t="s">
        <v>15</v>
      </c>
      <c r="R6" s="83"/>
      <c r="S6" s="83"/>
      <c r="T6" s="83"/>
      <c r="U6" s="80"/>
    </row>
    <row r="7" spans="1:21" ht="13.5">
      <c r="A7" s="54" t="s">
        <v>30</v>
      </c>
      <c r="B7" s="54" t="s">
        <v>31</v>
      </c>
      <c r="C7" s="55" t="s">
        <v>32</v>
      </c>
      <c r="D7" s="31">
        <f aca="true" t="shared" si="0" ref="D7:D45">E7+I7</f>
        <v>1464238</v>
      </c>
      <c r="E7" s="32">
        <f aca="true" t="shared" si="1" ref="E7:E45">G7+H7</f>
        <v>27214</v>
      </c>
      <c r="F7" s="33">
        <f aca="true" t="shared" si="2" ref="F7:F31">E7/D7*100</f>
        <v>1.858577635602955</v>
      </c>
      <c r="G7" s="31">
        <v>21678</v>
      </c>
      <c r="H7" s="31">
        <v>5536</v>
      </c>
      <c r="I7" s="32">
        <f aca="true" t="shared" si="3" ref="I7:I45">K7+M7+O7</f>
        <v>1437024</v>
      </c>
      <c r="J7" s="33">
        <f aca="true" t="shared" si="4" ref="J7:J31">I7/D7*100</f>
        <v>98.14142236439704</v>
      </c>
      <c r="K7" s="31">
        <v>1431534</v>
      </c>
      <c r="L7" s="33">
        <f aca="true" t="shared" si="5" ref="L7:L31">K7/D7*100</f>
        <v>97.76648331760273</v>
      </c>
      <c r="M7" s="31">
        <v>0</v>
      </c>
      <c r="N7" s="33">
        <f aca="true" t="shared" si="6" ref="N7:N31">M7/D7*100</f>
        <v>0</v>
      </c>
      <c r="O7" s="31">
        <v>5490</v>
      </c>
      <c r="P7" s="31">
        <v>5098</v>
      </c>
      <c r="Q7" s="33">
        <f aca="true" t="shared" si="7" ref="Q7:Q31">O7/D7*100</f>
        <v>0.3749390467943053</v>
      </c>
      <c r="R7" s="31" t="s">
        <v>163</v>
      </c>
      <c r="S7" s="31"/>
      <c r="T7" s="31"/>
      <c r="U7" s="31"/>
    </row>
    <row r="8" spans="1:21" ht="13.5">
      <c r="A8" s="54" t="s">
        <v>30</v>
      </c>
      <c r="B8" s="54" t="s">
        <v>33</v>
      </c>
      <c r="C8" s="55" t="s">
        <v>34</v>
      </c>
      <c r="D8" s="31">
        <f t="shared" si="0"/>
        <v>69317</v>
      </c>
      <c r="E8" s="32">
        <f t="shared" si="1"/>
        <v>5386</v>
      </c>
      <c r="F8" s="33">
        <f t="shared" si="2"/>
        <v>7.770099686945482</v>
      </c>
      <c r="G8" s="31">
        <v>5186</v>
      </c>
      <c r="H8" s="31">
        <v>200</v>
      </c>
      <c r="I8" s="32">
        <f t="shared" si="3"/>
        <v>63931</v>
      </c>
      <c r="J8" s="33">
        <f t="shared" si="4"/>
        <v>92.22990031305451</v>
      </c>
      <c r="K8" s="31">
        <v>57996</v>
      </c>
      <c r="L8" s="33">
        <f t="shared" si="5"/>
        <v>83.66778712292799</v>
      </c>
      <c r="M8" s="31">
        <v>0</v>
      </c>
      <c r="N8" s="33">
        <f t="shared" si="6"/>
        <v>0</v>
      </c>
      <c r="O8" s="31">
        <v>5935</v>
      </c>
      <c r="P8" s="31">
        <v>5935</v>
      </c>
      <c r="Q8" s="33">
        <f t="shared" si="7"/>
        <v>8.56211319012652</v>
      </c>
      <c r="R8" s="31" t="s">
        <v>163</v>
      </c>
      <c r="S8" s="31"/>
      <c r="T8" s="31"/>
      <c r="U8" s="31"/>
    </row>
    <row r="9" spans="1:21" ht="13.5">
      <c r="A9" s="54" t="s">
        <v>30</v>
      </c>
      <c r="B9" s="54" t="s">
        <v>35</v>
      </c>
      <c r="C9" s="55" t="s">
        <v>36</v>
      </c>
      <c r="D9" s="31">
        <f t="shared" si="0"/>
        <v>93323</v>
      </c>
      <c r="E9" s="32">
        <f t="shared" si="1"/>
        <v>36194</v>
      </c>
      <c r="F9" s="33">
        <f t="shared" si="2"/>
        <v>38.783579610599745</v>
      </c>
      <c r="G9" s="31">
        <v>33563</v>
      </c>
      <c r="H9" s="31">
        <v>2631</v>
      </c>
      <c r="I9" s="32">
        <f t="shared" si="3"/>
        <v>57129</v>
      </c>
      <c r="J9" s="33">
        <f t="shared" si="4"/>
        <v>61.21642038940025</v>
      </c>
      <c r="K9" s="31">
        <v>47208</v>
      </c>
      <c r="L9" s="33">
        <f t="shared" si="5"/>
        <v>50.58560054863217</v>
      </c>
      <c r="M9" s="31">
        <v>0</v>
      </c>
      <c r="N9" s="33">
        <f t="shared" si="6"/>
        <v>0</v>
      </c>
      <c r="O9" s="31">
        <v>9921</v>
      </c>
      <c r="P9" s="31">
        <v>8154</v>
      </c>
      <c r="Q9" s="33">
        <f t="shared" si="7"/>
        <v>10.630819840768085</v>
      </c>
      <c r="R9" s="31" t="s">
        <v>163</v>
      </c>
      <c r="S9" s="31"/>
      <c r="T9" s="31"/>
      <c r="U9" s="31"/>
    </row>
    <row r="10" spans="1:21" ht="13.5">
      <c r="A10" s="54" t="s">
        <v>30</v>
      </c>
      <c r="B10" s="54" t="s">
        <v>37</v>
      </c>
      <c r="C10" s="55" t="s">
        <v>38</v>
      </c>
      <c r="D10" s="31">
        <f t="shared" si="0"/>
        <v>39000</v>
      </c>
      <c r="E10" s="32">
        <f t="shared" si="1"/>
        <v>24093</v>
      </c>
      <c r="F10" s="33">
        <f t="shared" si="2"/>
        <v>61.776923076923076</v>
      </c>
      <c r="G10" s="31">
        <v>23781</v>
      </c>
      <c r="H10" s="31">
        <v>312</v>
      </c>
      <c r="I10" s="32">
        <f t="shared" si="3"/>
        <v>14907</v>
      </c>
      <c r="J10" s="33">
        <f t="shared" si="4"/>
        <v>38.223076923076924</v>
      </c>
      <c r="K10" s="31">
        <v>6733</v>
      </c>
      <c r="L10" s="33">
        <f t="shared" si="5"/>
        <v>17.264102564102565</v>
      </c>
      <c r="M10" s="31">
        <v>170</v>
      </c>
      <c r="N10" s="33">
        <f t="shared" si="6"/>
        <v>0.4358974358974359</v>
      </c>
      <c r="O10" s="31">
        <v>8004</v>
      </c>
      <c r="P10" s="31">
        <v>8004</v>
      </c>
      <c r="Q10" s="33">
        <f t="shared" si="7"/>
        <v>20.523076923076925</v>
      </c>
      <c r="R10" s="31" t="s">
        <v>163</v>
      </c>
      <c r="S10" s="31"/>
      <c r="T10" s="31"/>
      <c r="U10" s="31"/>
    </row>
    <row r="11" spans="1:21" ht="13.5">
      <c r="A11" s="54" t="s">
        <v>30</v>
      </c>
      <c r="B11" s="54" t="s">
        <v>39</v>
      </c>
      <c r="C11" s="55" t="s">
        <v>40</v>
      </c>
      <c r="D11" s="31">
        <f t="shared" si="0"/>
        <v>188123</v>
      </c>
      <c r="E11" s="32">
        <f t="shared" si="1"/>
        <v>18392</v>
      </c>
      <c r="F11" s="33">
        <f t="shared" si="2"/>
        <v>9.77658234240364</v>
      </c>
      <c r="G11" s="31">
        <v>18366</v>
      </c>
      <c r="H11" s="31">
        <v>26</v>
      </c>
      <c r="I11" s="32">
        <f t="shared" si="3"/>
        <v>169731</v>
      </c>
      <c r="J11" s="33">
        <f t="shared" si="4"/>
        <v>90.22341765759636</v>
      </c>
      <c r="K11" s="31">
        <v>104006</v>
      </c>
      <c r="L11" s="33">
        <f t="shared" si="5"/>
        <v>55.2861691552867</v>
      </c>
      <c r="M11" s="31">
        <v>296</v>
      </c>
      <c r="N11" s="33">
        <f t="shared" si="6"/>
        <v>0.15734386544973236</v>
      </c>
      <c r="O11" s="31">
        <v>65429</v>
      </c>
      <c r="P11" s="31">
        <v>31186</v>
      </c>
      <c r="Q11" s="33">
        <f t="shared" si="7"/>
        <v>34.779904636859925</v>
      </c>
      <c r="R11" s="31"/>
      <c r="S11" s="31" t="s">
        <v>163</v>
      </c>
      <c r="T11" s="31"/>
      <c r="U11" s="31"/>
    </row>
    <row r="12" spans="1:21" ht="13.5">
      <c r="A12" s="54" t="s">
        <v>30</v>
      </c>
      <c r="B12" s="54" t="s">
        <v>41</v>
      </c>
      <c r="C12" s="55" t="s">
        <v>42</v>
      </c>
      <c r="D12" s="31">
        <f t="shared" si="0"/>
        <v>22722</v>
      </c>
      <c r="E12" s="32">
        <f t="shared" si="1"/>
        <v>12825</v>
      </c>
      <c r="F12" s="33">
        <f t="shared" si="2"/>
        <v>56.44309479799313</v>
      </c>
      <c r="G12" s="31">
        <v>12473</v>
      </c>
      <c r="H12" s="31">
        <v>352</v>
      </c>
      <c r="I12" s="32">
        <f t="shared" si="3"/>
        <v>9897</v>
      </c>
      <c r="J12" s="33">
        <f t="shared" si="4"/>
        <v>43.55690520200687</v>
      </c>
      <c r="K12" s="31">
        <v>7153</v>
      </c>
      <c r="L12" s="33">
        <f t="shared" si="5"/>
        <v>31.48050347680662</v>
      </c>
      <c r="M12" s="31">
        <v>0</v>
      </c>
      <c r="N12" s="33">
        <f t="shared" si="6"/>
        <v>0</v>
      </c>
      <c r="O12" s="31">
        <v>2744</v>
      </c>
      <c r="P12" s="31">
        <v>1360</v>
      </c>
      <c r="Q12" s="33">
        <f t="shared" si="7"/>
        <v>12.076401725200245</v>
      </c>
      <c r="R12" s="31" t="s">
        <v>163</v>
      </c>
      <c r="S12" s="31"/>
      <c r="T12" s="31"/>
      <c r="U12" s="31"/>
    </row>
    <row r="13" spans="1:21" ht="13.5">
      <c r="A13" s="54" t="s">
        <v>30</v>
      </c>
      <c r="B13" s="54" t="s">
        <v>43</v>
      </c>
      <c r="C13" s="55" t="s">
        <v>44</v>
      </c>
      <c r="D13" s="31">
        <f t="shared" si="0"/>
        <v>94754</v>
      </c>
      <c r="E13" s="32">
        <f t="shared" si="1"/>
        <v>23014</v>
      </c>
      <c r="F13" s="33">
        <f t="shared" si="2"/>
        <v>24.288156700508686</v>
      </c>
      <c r="G13" s="31">
        <v>20846</v>
      </c>
      <c r="H13" s="31">
        <v>2168</v>
      </c>
      <c r="I13" s="32">
        <f t="shared" si="3"/>
        <v>71740</v>
      </c>
      <c r="J13" s="33">
        <f t="shared" si="4"/>
        <v>75.7118432994913</v>
      </c>
      <c r="K13" s="31">
        <v>60863</v>
      </c>
      <c r="L13" s="33">
        <f t="shared" si="5"/>
        <v>64.23264453215695</v>
      </c>
      <c r="M13" s="31">
        <v>525</v>
      </c>
      <c r="N13" s="33">
        <f t="shared" si="6"/>
        <v>0.5540663190999853</v>
      </c>
      <c r="O13" s="31">
        <v>10352</v>
      </c>
      <c r="P13" s="31">
        <v>6554</v>
      </c>
      <c r="Q13" s="33">
        <f t="shared" si="7"/>
        <v>10.925132448234375</v>
      </c>
      <c r="R13" s="31" t="s">
        <v>163</v>
      </c>
      <c r="S13" s="31"/>
      <c r="T13" s="31"/>
      <c r="U13" s="31"/>
    </row>
    <row r="14" spans="1:21" ht="13.5">
      <c r="A14" s="54" t="s">
        <v>30</v>
      </c>
      <c r="B14" s="54" t="s">
        <v>45</v>
      </c>
      <c r="C14" s="55" t="s">
        <v>46</v>
      </c>
      <c r="D14" s="31">
        <f t="shared" si="0"/>
        <v>82506</v>
      </c>
      <c r="E14" s="32">
        <f t="shared" si="1"/>
        <v>8623</v>
      </c>
      <c r="F14" s="33">
        <f t="shared" si="2"/>
        <v>10.451361113131167</v>
      </c>
      <c r="G14" s="31">
        <v>8599</v>
      </c>
      <c r="H14" s="31">
        <v>24</v>
      </c>
      <c r="I14" s="32">
        <f t="shared" si="3"/>
        <v>73883</v>
      </c>
      <c r="J14" s="33">
        <f t="shared" si="4"/>
        <v>89.54863888686884</v>
      </c>
      <c r="K14" s="31">
        <v>53830</v>
      </c>
      <c r="L14" s="33">
        <f t="shared" si="5"/>
        <v>65.24373984922308</v>
      </c>
      <c r="M14" s="31">
        <v>0</v>
      </c>
      <c r="N14" s="33">
        <f t="shared" si="6"/>
        <v>0</v>
      </c>
      <c r="O14" s="31">
        <v>20053</v>
      </c>
      <c r="P14" s="31">
        <v>5512</v>
      </c>
      <c r="Q14" s="33">
        <f t="shared" si="7"/>
        <v>24.304899037645747</v>
      </c>
      <c r="R14" s="31"/>
      <c r="S14" s="31" t="s">
        <v>163</v>
      </c>
      <c r="T14" s="31"/>
      <c r="U14" s="31"/>
    </row>
    <row r="15" spans="1:21" ht="13.5">
      <c r="A15" s="54" t="s">
        <v>30</v>
      </c>
      <c r="B15" s="54" t="s">
        <v>47</v>
      </c>
      <c r="C15" s="55" t="s">
        <v>48</v>
      </c>
      <c r="D15" s="31">
        <f t="shared" si="0"/>
        <v>54594</v>
      </c>
      <c r="E15" s="32">
        <f t="shared" si="1"/>
        <v>624</v>
      </c>
      <c r="F15" s="33">
        <f t="shared" si="2"/>
        <v>1.1429827453566326</v>
      </c>
      <c r="G15" s="31">
        <v>624</v>
      </c>
      <c r="H15" s="31">
        <v>0</v>
      </c>
      <c r="I15" s="32">
        <f t="shared" si="3"/>
        <v>53970</v>
      </c>
      <c r="J15" s="33">
        <f t="shared" si="4"/>
        <v>98.85701725464337</v>
      </c>
      <c r="K15" s="31">
        <v>52512</v>
      </c>
      <c r="L15" s="33">
        <f t="shared" si="5"/>
        <v>96.18639410924278</v>
      </c>
      <c r="M15" s="31">
        <v>0</v>
      </c>
      <c r="N15" s="33">
        <f t="shared" si="6"/>
        <v>0</v>
      </c>
      <c r="O15" s="31">
        <v>1458</v>
      </c>
      <c r="P15" s="31">
        <v>67</v>
      </c>
      <c r="Q15" s="33">
        <f t="shared" si="7"/>
        <v>2.6706231454005933</v>
      </c>
      <c r="R15" s="31"/>
      <c r="S15" s="31" t="s">
        <v>163</v>
      </c>
      <c r="T15" s="31"/>
      <c r="U15" s="31"/>
    </row>
    <row r="16" spans="1:21" ht="13.5">
      <c r="A16" s="54" t="s">
        <v>30</v>
      </c>
      <c r="B16" s="54" t="s">
        <v>49</v>
      </c>
      <c r="C16" s="55" t="s">
        <v>50</v>
      </c>
      <c r="D16" s="31">
        <f t="shared" si="0"/>
        <v>77931</v>
      </c>
      <c r="E16" s="32">
        <f t="shared" si="1"/>
        <v>1437</v>
      </c>
      <c r="F16" s="33">
        <f t="shared" si="2"/>
        <v>1.8439388689994995</v>
      </c>
      <c r="G16" s="31">
        <v>1364</v>
      </c>
      <c r="H16" s="31">
        <v>73</v>
      </c>
      <c r="I16" s="32">
        <f t="shared" si="3"/>
        <v>76494</v>
      </c>
      <c r="J16" s="33">
        <f t="shared" si="4"/>
        <v>98.1560611310005</v>
      </c>
      <c r="K16" s="31">
        <v>65739</v>
      </c>
      <c r="L16" s="33">
        <f t="shared" si="5"/>
        <v>84.35539130769527</v>
      </c>
      <c r="M16" s="31">
        <v>0</v>
      </c>
      <c r="N16" s="33">
        <f t="shared" si="6"/>
        <v>0</v>
      </c>
      <c r="O16" s="31">
        <v>10755</v>
      </c>
      <c r="P16" s="31">
        <v>2473</v>
      </c>
      <c r="Q16" s="33">
        <f t="shared" si="7"/>
        <v>13.800669823305231</v>
      </c>
      <c r="R16" s="31"/>
      <c r="S16" s="31" t="s">
        <v>163</v>
      </c>
      <c r="T16" s="31"/>
      <c r="U16" s="31"/>
    </row>
    <row r="17" spans="1:21" ht="13.5">
      <c r="A17" s="54" t="s">
        <v>30</v>
      </c>
      <c r="B17" s="54" t="s">
        <v>51</v>
      </c>
      <c r="C17" s="55" t="s">
        <v>52</v>
      </c>
      <c r="D17" s="31">
        <f t="shared" si="0"/>
        <v>73502</v>
      </c>
      <c r="E17" s="32">
        <f t="shared" si="1"/>
        <v>2260</v>
      </c>
      <c r="F17" s="33">
        <f t="shared" si="2"/>
        <v>3.074746265407744</v>
      </c>
      <c r="G17" s="31">
        <v>2252</v>
      </c>
      <c r="H17" s="31">
        <v>8</v>
      </c>
      <c r="I17" s="32">
        <f t="shared" si="3"/>
        <v>71242</v>
      </c>
      <c r="J17" s="33">
        <f t="shared" si="4"/>
        <v>96.92525373459226</v>
      </c>
      <c r="K17" s="31">
        <v>70299</v>
      </c>
      <c r="L17" s="33">
        <f t="shared" si="5"/>
        <v>95.64229544774292</v>
      </c>
      <c r="M17" s="31">
        <v>0</v>
      </c>
      <c r="N17" s="33">
        <f t="shared" si="6"/>
        <v>0</v>
      </c>
      <c r="O17" s="31">
        <v>943</v>
      </c>
      <c r="P17" s="31">
        <v>279</v>
      </c>
      <c r="Q17" s="33">
        <f t="shared" si="7"/>
        <v>1.2829582868493374</v>
      </c>
      <c r="R17" s="31"/>
      <c r="S17" s="31" t="s">
        <v>163</v>
      </c>
      <c r="T17" s="31"/>
      <c r="U17" s="31"/>
    </row>
    <row r="18" spans="1:21" ht="13.5">
      <c r="A18" s="54" t="s">
        <v>30</v>
      </c>
      <c r="B18" s="54" t="s">
        <v>53</v>
      </c>
      <c r="C18" s="55" t="s">
        <v>54</v>
      </c>
      <c r="D18" s="31">
        <f t="shared" si="0"/>
        <v>59018</v>
      </c>
      <c r="E18" s="32">
        <f t="shared" si="1"/>
        <v>7291</v>
      </c>
      <c r="F18" s="33">
        <f t="shared" si="2"/>
        <v>12.35385814497272</v>
      </c>
      <c r="G18" s="31">
        <v>7240</v>
      </c>
      <c r="H18" s="31">
        <v>51</v>
      </c>
      <c r="I18" s="32">
        <f t="shared" si="3"/>
        <v>51727</v>
      </c>
      <c r="J18" s="33">
        <f t="shared" si="4"/>
        <v>87.64614185502728</v>
      </c>
      <c r="K18" s="31">
        <v>48190</v>
      </c>
      <c r="L18" s="33">
        <f t="shared" si="5"/>
        <v>81.65305500016945</v>
      </c>
      <c r="M18" s="31">
        <v>0</v>
      </c>
      <c r="N18" s="33">
        <f t="shared" si="6"/>
        <v>0</v>
      </c>
      <c r="O18" s="31">
        <v>3537</v>
      </c>
      <c r="P18" s="31">
        <v>1908</v>
      </c>
      <c r="Q18" s="33">
        <f t="shared" si="7"/>
        <v>5.99308685485784</v>
      </c>
      <c r="R18" s="31" t="s">
        <v>163</v>
      </c>
      <c r="S18" s="31"/>
      <c r="T18" s="31"/>
      <c r="U18" s="31"/>
    </row>
    <row r="19" spans="1:21" ht="13.5">
      <c r="A19" s="54" t="s">
        <v>30</v>
      </c>
      <c r="B19" s="54" t="s">
        <v>28</v>
      </c>
      <c r="C19" s="55" t="s">
        <v>29</v>
      </c>
      <c r="D19" s="31">
        <f t="shared" si="0"/>
        <v>65647</v>
      </c>
      <c r="E19" s="32">
        <f t="shared" si="1"/>
        <v>49462</v>
      </c>
      <c r="F19" s="33">
        <f t="shared" si="2"/>
        <v>75.34540801559858</v>
      </c>
      <c r="G19" s="31">
        <v>47580</v>
      </c>
      <c r="H19" s="31">
        <v>1882</v>
      </c>
      <c r="I19" s="32">
        <f t="shared" si="3"/>
        <v>16185</v>
      </c>
      <c r="J19" s="33">
        <f t="shared" si="4"/>
        <v>24.65459198440142</v>
      </c>
      <c r="K19" s="31">
        <v>4892</v>
      </c>
      <c r="L19" s="33">
        <f t="shared" si="5"/>
        <v>7.451978003564519</v>
      </c>
      <c r="M19" s="31">
        <v>0</v>
      </c>
      <c r="N19" s="33">
        <f t="shared" si="6"/>
        <v>0</v>
      </c>
      <c r="O19" s="31">
        <v>11293</v>
      </c>
      <c r="P19" s="31">
        <v>10647</v>
      </c>
      <c r="Q19" s="33">
        <f t="shared" si="7"/>
        <v>17.2026139808369</v>
      </c>
      <c r="R19" s="31" t="s">
        <v>163</v>
      </c>
      <c r="S19" s="31"/>
      <c r="T19" s="31"/>
      <c r="U19" s="31"/>
    </row>
    <row r="20" spans="1:21" ht="13.5">
      <c r="A20" s="54" t="s">
        <v>30</v>
      </c>
      <c r="B20" s="54" t="s">
        <v>55</v>
      </c>
      <c r="C20" s="55" t="s">
        <v>56</v>
      </c>
      <c r="D20" s="31">
        <f t="shared" si="0"/>
        <v>15521</v>
      </c>
      <c r="E20" s="32">
        <f t="shared" si="1"/>
        <v>91</v>
      </c>
      <c r="F20" s="33">
        <f t="shared" si="2"/>
        <v>0.5863024289672056</v>
      </c>
      <c r="G20" s="31">
        <v>91</v>
      </c>
      <c r="H20" s="31">
        <v>0</v>
      </c>
      <c r="I20" s="32">
        <f t="shared" si="3"/>
        <v>15430</v>
      </c>
      <c r="J20" s="33">
        <f t="shared" si="4"/>
        <v>99.4136975710328</v>
      </c>
      <c r="K20" s="31">
        <v>15316</v>
      </c>
      <c r="L20" s="33">
        <f t="shared" si="5"/>
        <v>98.67920881386509</v>
      </c>
      <c r="M20" s="31">
        <v>0</v>
      </c>
      <c r="N20" s="33">
        <f t="shared" si="6"/>
        <v>0</v>
      </c>
      <c r="O20" s="31">
        <v>114</v>
      </c>
      <c r="P20" s="31">
        <v>0</v>
      </c>
      <c r="Q20" s="33">
        <f t="shared" si="7"/>
        <v>0.7344887571677083</v>
      </c>
      <c r="R20" s="31" t="s">
        <v>163</v>
      </c>
      <c r="S20" s="31"/>
      <c r="T20" s="31"/>
      <c r="U20" s="31"/>
    </row>
    <row r="21" spans="1:21" ht="13.5">
      <c r="A21" s="54" t="s">
        <v>30</v>
      </c>
      <c r="B21" s="54" t="s">
        <v>57</v>
      </c>
      <c r="C21" s="55" t="s">
        <v>58</v>
      </c>
      <c r="D21" s="31">
        <f t="shared" si="0"/>
        <v>16851</v>
      </c>
      <c r="E21" s="32">
        <f t="shared" si="1"/>
        <v>1444</v>
      </c>
      <c r="F21" s="33">
        <f t="shared" si="2"/>
        <v>8.56922437837517</v>
      </c>
      <c r="G21" s="31">
        <v>1439</v>
      </c>
      <c r="H21" s="31">
        <v>5</v>
      </c>
      <c r="I21" s="32">
        <f t="shared" si="3"/>
        <v>15407</v>
      </c>
      <c r="J21" s="33">
        <f t="shared" si="4"/>
        <v>91.43077562162483</v>
      </c>
      <c r="K21" s="31">
        <v>11523</v>
      </c>
      <c r="L21" s="33">
        <f t="shared" si="5"/>
        <v>68.38169841552431</v>
      </c>
      <c r="M21" s="31">
        <v>0</v>
      </c>
      <c r="N21" s="33">
        <f t="shared" si="6"/>
        <v>0</v>
      </c>
      <c r="O21" s="31">
        <v>3884</v>
      </c>
      <c r="P21" s="31">
        <v>1094</v>
      </c>
      <c r="Q21" s="33">
        <f t="shared" si="7"/>
        <v>23.04907720610053</v>
      </c>
      <c r="R21" s="31"/>
      <c r="S21" s="31" t="s">
        <v>163</v>
      </c>
      <c r="T21" s="31"/>
      <c r="U21" s="31"/>
    </row>
    <row r="22" spans="1:21" ht="13.5">
      <c r="A22" s="54" t="s">
        <v>30</v>
      </c>
      <c r="B22" s="54" t="s">
        <v>59</v>
      </c>
      <c r="C22" s="55" t="s">
        <v>60</v>
      </c>
      <c r="D22" s="31">
        <f t="shared" si="0"/>
        <v>8735</v>
      </c>
      <c r="E22" s="32">
        <f t="shared" si="1"/>
        <v>1809</v>
      </c>
      <c r="F22" s="33">
        <f t="shared" si="2"/>
        <v>20.709788208357182</v>
      </c>
      <c r="G22" s="31">
        <v>1806</v>
      </c>
      <c r="H22" s="31">
        <v>3</v>
      </c>
      <c r="I22" s="32">
        <f t="shared" si="3"/>
        <v>6926</v>
      </c>
      <c r="J22" s="33">
        <f t="shared" si="4"/>
        <v>79.29021179164282</v>
      </c>
      <c r="K22" s="31">
        <v>5438</v>
      </c>
      <c r="L22" s="33">
        <f t="shared" si="5"/>
        <v>62.255294791070405</v>
      </c>
      <c r="M22" s="31">
        <v>0</v>
      </c>
      <c r="N22" s="33">
        <f t="shared" si="6"/>
        <v>0</v>
      </c>
      <c r="O22" s="31">
        <v>1488</v>
      </c>
      <c r="P22" s="31">
        <v>406</v>
      </c>
      <c r="Q22" s="33">
        <f t="shared" si="7"/>
        <v>17.03491700057241</v>
      </c>
      <c r="R22" s="31"/>
      <c r="S22" s="31" t="s">
        <v>163</v>
      </c>
      <c r="T22" s="31"/>
      <c r="U22" s="31"/>
    </row>
    <row r="23" spans="1:21" ht="13.5">
      <c r="A23" s="54" t="s">
        <v>30</v>
      </c>
      <c r="B23" s="54" t="s">
        <v>61</v>
      </c>
      <c r="C23" s="55" t="s">
        <v>62</v>
      </c>
      <c r="D23" s="31">
        <f t="shared" si="0"/>
        <v>10240</v>
      </c>
      <c r="E23" s="32">
        <f t="shared" si="1"/>
        <v>3034</v>
      </c>
      <c r="F23" s="33">
        <f t="shared" si="2"/>
        <v>29.628906249999996</v>
      </c>
      <c r="G23" s="31">
        <v>3034</v>
      </c>
      <c r="H23" s="31">
        <v>0</v>
      </c>
      <c r="I23" s="32">
        <f t="shared" si="3"/>
        <v>7206</v>
      </c>
      <c r="J23" s="33">
        <f t="shared" si="4"/>
        <v>70.37109375</v>
      </c>
      <c r="K23" s="31">
        <v>3110</v>
      </c>
      <c r="L23" s="33">
        <f t="shared" si="5"/>
        <v>30.37109375</v>
      </c>
      <c r="M23" s="31">
        <v>0</v>
      </c>
      <c r="N23" s="33">
        <f t="shared" si="6"/>
        <v>0</v>
      </c>
      <c r="O23" s="31">
        <v>4096</v>
      </c>
      <c r="P23" s="31">
        <v>2953</v>
      </c>
      <c r="Q23" s="33">
        <f t="shared" si="7"/>
        <v>40</v>
      </c>
      <c r="R23" s="31"/>
      <c r="S23" s="31" t="s">
        <v>163</v>
      </c>
      <c r="T23" s="31"/>
      <c r="U23" s="31"/>
    </row>
    <row r="24" spans="1:21" ht="13.5">
      <c r="A24" s="54" t="s">
        <v>30</v>
      </c>
      <c r="B24" s="54" t="s">
        <v>63</v>
      </c>
      <c r="C24" s="55" t="s">
        <v>64</v>
      </c>
      <c r="D24" s="31">
        <f t="shared" si="0"/>
        <v>9063</v>
      </c>
      <c r="E24" s="32">
        <f t="shared" si="1"/>
        <v>3267</v>
      </c>
      <c r="F24" s="33">
        <f t="shared" si="2"/>
        <v>36.04766633565045</v>
      </c>
      <c r="G24" s="31">
        <v>3235</v>
      </c>
      <c r="H24" s="31">
        <v>32</v>
      </c>
      <c r="I24" s="32">
        <f t="shared" si="3"/>
        <v>5796</v>
      </c>
      <c r="J24" s="33">
        <f t="shared" si="4"/>
        <v>63.952333664349545</v>
      </c>
      <c r="K24" s="31">
        <v>2993</v>
      </c>
      <c r="L24" s="33">
        <f t="shared" si="5"/>
        <v>33.02438486152488</v>
      </c>
      <c r="M24" s="31">
        <v>0</v>
      </c>
      <c r="N24" s="33">
        <f t="shared" si="6"/>
        <v>0</v>
      </c>
      <c r="O24" s="31">
        <v>2803</v>
      </c>
      <c r="P24" s="31">
        <v>875</v>
      </c>
      <c r="Q24" s="33">
        <f t="shared" si="7"/>
        <v>30.927948802824673</v>
      </c>
      <c r="R24" s="31" t="s">
        <v>163</v>
      </c>
      <c r="S24" s="31"/>
      <c r="T24" s="31"/>
      <c r="U24" s="31"/>
    </row>
    <row r="25" spans="1:21" ht="13.5">
      <c r="A25" s="54" t="s">
        <v>30</v>
      </c>
      <c r="B25" s="54" t="s">
        <v>65</v>
      </c>
      <c r="C25" s="55" t="s">
        <v>66</v>
      </c>
      <c r="D25" s="31">
        <f t="shared" si="0"/>
        <v>37798</v>
      </c>
      <c r="E25" s="32">
        <f t="shared" si="1"/>
        <v>4969</v>
      </c>
      <c r="F25" s="33">
        <f t="shared" si="2"/>
        <v>13.146198211545585</v>
      </c>
      <c r="G25" s="31">
        <v>4938</v>
      </c>
      <c r="H25" s="31">
        <v>31</v>
      </c>
      <c r="I25" s="32">
        <f t="shared" si="3"/>
        <v>32829</v>
      </c>
      <c r="J25" s="33">
        <f t="shared" si="4"/>
        <v>86.85380178845442</v>
      </c>
      <c r="K25" s="31">
        <v>27008</v>
      </c>
      <c r="L25" s="33">
        <f t="shared" si="5"/>
        <v>71.45351605905074</v>
      </c>
      <c r="M25" s="31">
        <v>0</v>
      </c>
      <c r="N25" s="33">
        <f t="shared" si="6"/>
        <v>0</v>
      </c>
      <c r="O25" s="31">
        <v>5821</v>
      </c>
      <c r="P25" s="31">
        <v>2400</v>
      </c>
      <c r="Q25" s="33">
        <f t="shared" si="7"/>
        <v>15.400285729403674</v>
      </c>
      <c r="R25" s="31" t="s">
        <v>163</v>
      </c>
      <c r="S25" s="31"/>
      <c r="T25" s="31"/>
      <c r="U25" s="31"/>
    </row>
    <row r="26" spans="1:21" ht="13.5">
      <c r="A26" s="54" t="s">
        <v>30</v>
      </c>
      <c r="B26" s="54" t="s">
        <v>67</v>
      </c>
      <c r="C26" s="55" t="s">
        <v>68</v>
      </c>
      <c r="D26" s="31">
        <f t="shared" si="0"/>
        <v>16096</v>
      </c>
      <c r="E26" s="32">
        <f t="shared" si="1"/>
        <v>2745</v>
      </c>
      <c r="F26" s="33">
        <f t="shared" si="2"/>
        <v>17.053926441351887</v>
      </c>
      <c r="G26" s="31">
        <v>2581</v>
      </c>
      <c r="H26" s="31">
        <v>164</v>
      </c>
      <c r="I26" s="32">
        <f t="shared" si="3"/>
        <v>13351</v>
      </c>
      <c r="J26" s="33">
        <f t="shared" si="4"/>
        <v>82.94607355864811</v>
      </c>
      <c r="K26" s="31">
        <v>11438</v>
      </c>
      <c r="L26" s="33">
        <f t="shared" si="5"/>
        <v>71.06113320079523</v>
      </c>
      <c r="M26" s="31">
        <v>0</v>
      </c>
      <c r="N26" s="33">
        <f t="shared" si="6"/>
        <v>0</v>
      </c>
      <c r="O26" s="31">
        <v>1913</v>
      </c>
      <c r="P26" s="31">
        <v>1159</v>
      </c>
      <c r="Q26" s="33">
        <f t="shared" si="7"/>
        <v>11.884940357852884</v>
      </c>
      <c r="R26" s="31" t="s">
        <v>163</v>
      </c>
      <c r="S26" s="31"/>
      <c r="T26" s="31"/>
      <c r="U26" s="31"/>
    </row>
    <row r="27" spans="1:21" ht="13.5">
      <c r="A27" s="54" t="s">
        <v>30</v>
      </c>
      <c r="B27" s="54" t="s">
        <v>69</v>
      </c>
      <c r="C27" s="55" t="s">
        <v>70</v>
      </c>
      <c r="D27" s="31">
        <f t="shared" si="0"/>
        <v>2016</v>
      </c>
      <c r="E27" s="32">
        <f t="shared" si="1"/>
        <v>1102</v>
      </c>
      <c r="F27" s="33">
        <f t="shared" si="2"/>
        <v>54.662698412698404</v>
      </c>
      <c r="G27" s="31">
        <v>1001</v>
      </c>
      <c r="H27" s="31">
        <v>101</v>
      </c>
      <c r="I27" s="32">
        <f t="shared" si="3"/>
        <v>914</v>
      </c>
      <c r="J27" s="33">
        <f t="shared" si="4"/>
        <v>45.33730158730159</v>
      </c>
      <c r="K27" s="31">
        <v>0</v>
      </c>
      <c r="L27" s="33">
        <f t="shared" si="5"/>
        <v>0</v>
      </c>
      <c r="M27" s="31">
        <v>0</v>
      </c>
      <c r="N27" s="33">
        <f t="shared" si="6"/>
        <v>0</v>
      </c>
      <c r="O27" s="31">
        <v>914</v>
      </c>
      <c r="P27" s="31">
        <v>393</v>
      </c>
      <c r="Q27" s="33">
        <f t="shared" si="7"/>
        <v>45.33730158730159</v>
      </c>
      <c r="R27" s="31" t="s">
        <v>163</v>
      </c>
      <c r="S27" s="31"/>
      <c r="T27" s="31"/>
      <c r="U27" s="31"/>
    </row>
    <row r="28" spans="1:21" ht="13.5">
      <c r="A28" s="54" t="s">
        <v>30</v>
      </c>
      <c r="B28" s="54" t="s">
        <v>71</v>
      </c>
      <c r="C28" s="55" t="s">
        <v>72</v>
      </c>
      <c r="D28" s="31">
        <f t="shared" si="0"/>
        <v>5415</v>
      </c>
      <c r="E28" s="32">
        <f t="shared" si="1"/>
        <v>2977</v>
      </c>
      <c r="F28" s="33">
        <f t="shared" si="2"/>
        <v>54.97691597414589</v>
      </c>
      <c r="G28" s="31">
        <v>2977</v>
      </c>
      <c r="H28" s="31">
        <v>0</v>
      </c>
      <c r="I28" s="32">
        <f t="shared" si="3"/>
        <v>2438</v>
      </c>
      <c r="J28" s="33">
        <f t="shared" si="4"/>
        <v>45.02308402585411</v>
      </c>
      <c r="K28" s="31">
        <v>1214</v>
      </c>
      <c r="L28" s="33">
        <f t="shared" si="5"/>
        <v>22.41920590951062</v>
      </c>
      <c r="M28" s="31">
        <v>0</v>
      </c>
      <c r="N28" s="33">
        <f t="shared" si="6"/>
        <v>0</v>
      </c>
      <c r="O28" s="31">
        <v>1224</v>
      </c>
      <c r="P28" s="31">
        <v>871</v>
      </c>
      <c r="Q28" s="33">
        <f t="shared" si="7"/>
        <v>22.60387811634349</v>
      </c>
      <c r="R28" s="31" t="s">
        <v>163</v>
      </c>
      <c r="S28" s="31"/>
      <c r="T28" s="31"/>
      <c r="U28" s="31"/>
    </row>
    <row r="29" spans="1:21" ht="13.5">
      <c r="A29" s="54" t="s">
        <v>30</v>
      </c>
      <c r="B29" s="54" t="s">
        <v>73</v>
      </c>
      <c r="C29" s="55" t="s">
        <v>74</v>
      </c>
      <c r="D29" s="31">
        <f t="shared" si="0"/>
        <v>34223</v>
      </c>
      <c r="E29" s="32">
        <f t="shared" si="1"/>
        <v>4045</v>
      </c>
      <c r="F29" s="33">
        <f t="shared" si="2"/>
        <v>11.819536568974081</v>
      </c>
      <c r="G29" s="31">
        <v>3655</v>
      </c>
      <c r="H29" s="31">
        <v>390</v>
      </c>
      <c r="I29" s="32">
        <f t="shared" si="3"/>
        <v>30178</v>
      </c>
      <c r="J29" s="33">
        <f t="shared" si="4"/>
        <v>88.18046343102591</v>
      </c>
      <c r="K29" s="31">
        <v>26728</v>
      </c>
      <c r="L29" s="33">
        <f t="shared" si="5"/>
        <v>78.09952371212343</v>
      </c>
      <c r="M29" s="31">
        <v>0</v>
      </c>
      <c r="N29" s="33">
        <f t="shared" si="6"/>
        <v>0</v>
      </c>
      <c r="O29" s="31">
        <v>3450</v>
      </c>
      <c r="P29" s="31">
        <v>956</v>
      </c>
      <c r="Q29" s="33">
        <f t="shared" si="7"/>
        <v>10.080939718902492</v>
      </c>
      <c r="R29" s="31" t="s">
        <v>163</v>
      </c>
      <c r="S29" s="31"/>
      <c r="T29" s="31"/>
      <c r="U29" s="31"/>
    </row>
    <row r="30" spans="1:21" ht="13.5">
      <c r="A30" s="54" t="s">
        <v>30</v>
      </c>
      <c r="B30" s="54" t="s">
        <v>75</v>
      </c>
      <c r="C30" s="55" t="s">
        <v>76</v>
      </c>
      <c r="D30" s="31">
        <f t="shared" si="0"/>
        <v>3718</v>
      </c>
      <c r="E30" s="32">
        <f t="shared" si="1"/>
        <v>1749</v>
      </c>
      <c r="F30" s="33">
        <f t="shared" si="2"/>
        <v>47.0414201183432</v>
      </c>
      <c r="G30" s="31">
        <v>1743</v>
      </c>
      <c r="H30" s="31">
        <v>6</v>
      </c>
      <c r="I30" s="32">
        <f t="shared" si="3"/>
        <v>1969</v>
      </c>
      <c r="J30" s="33">
        <f t="shared" si="4"/>
        <v>52.95857988165681</v>
      </c>
      <c r="K30" s="31">
        <v>0</v>
      </c>
      <c r="L30" s="33">
        <f t="shared" si="5"/>
        <v>0</v>
      </c>
      <c r="M30" s="31">
        <v>0</v>
      </c>
      <c r="N30" s="33">
        <f t="shared" si="6"/>
        <v>0</v>
      </c>
      <c r="O30" s="31">
        <v>1969</v>
      </c>
      <c r="P30" s="31">
        <v>1807</v>
      </c>
      <c r="Q30" s="33">
        <f t="shared" si="7"/>
        <v>52.95857988165681</v>
      </c>
      <c r="R30" s="31" t="s">
        <v>163</v>
      </c>
      <c r="S30" s="31"/>
      <c r="T30" s="31"/>
      <c r="U30" s="31"/>
    </row>
    <row r="31" spans="1:21" ht="13.5">
      <c r="A31" s="54" t="s">
        <v>30</v>
      </c>
      <c r="B31" s="54" t="s">
        <v>77</v>
      </c>
      <c r="C31" s="55" t="s">
        <v>78</v>
      </c>
      <c r="D31" s="31">
        <f t="shared" si="0"/>
        <v>6671</v>
      </c>
      <c r="E31" s="32">
        <f t="shared" si="1"/>
        <v>2374</v>
      </c>
      <c r="F31" s="33">
        <f t="shared" si="2"/>
        <v>35.586868535451956</v>
      </c>
      <c r="G31" s="31">
        <v>2374</v>
      </c>
      <c r="H31" s="31">
        <v>0</v>
      </c>
      <c r="I31" s="32">
        <f t="shared" si="3"/>
        <v>4297</v>
      </c>
      <c r="J31" s="33">
        <f t="shared" si="4"/>
        <v>64.41313146454804</v>
      </c>
      <c r="K31" s="31">
        <v>1671</v>
      </c>
      <c r="L31" s="33">
        <f t="shared" si="5"/>
        <v>25.048718333083496</v>
      </c>
      <c r="M31" s="31">
        <v>0</v>
      </c>
      <c r="N31" s="33">
        <f t="shared" si="6"/>
        <v>0</v>
      </c>
      <c r="O31" s="31">
        <v>2626</v>
      </c>
      <c r="P31" s="31">
        <v>2621</v>
      </c>
      <c r="Q31" s="33">
        <f t="shared" si="7"/>
        <v>39.364413131464545</v>
      </c>
      <c r="R31" s="31" t="s">
        <v>163</v>
      </c>
      <c r="S31" s="31"/>
      <c r="T31" s="31"/>
      <c r="U31" s="31"/>
    </row>
    <row r="32" spans="1:21" ht="13.5">
      <c r="A32" s="54" t="s">
        <v>30</v>
      </c>
      <c r="B32" s="54" t="s">
        <v>79</v>
      </c>
      <c r="C32" s="55" t="s">
        <v>0</v>
      </c>
      <c r="D32" s="31">
        <f t="shared" si="0"/>
        <v>5233</v>
      </c>
      <c r="E32" s="32">
        <f t="shared" si="1"/>
        <v>2197</v>
      </c>
      <c r="F32" s="33">
        <f aca="true" t="shared" si="8" ref="F32:F46">E32/D32*100</f>
        <v>41.98356583221861</v>
      </c>
      <c r="G32" s="31">
        <v>2197</v>
      </c>
      <c r="H32" s="31">
        <v>0</v>
      </c>
      <c r="I32" s="32">
        <f t="shared" si="3"/>
        <v>3036</v>
      </c>
      <c r="J32" s="33">
        <f aca="true" t="shared" si="9" ref="J32:J46">I32/D32*100</f>
        <v>58.016434167781384</v>
      </c>
      <c r="K32" s="31">
        <v>0</v>
      </c>
      <c r="L32" s="33">
        <f aca="true" t="shared" si="10" ref="L32:L46">K32/D32*100</f>
        <v>0</v>
      </c>
      <c r="M32" s="31">
        <v>0</v>
      </c>
      <c r="N32" s="33">
        <f aca="true" t="shared" si="11" ref="N32:N46">M32/D32*100</f>
        <v>0</v>
      </c>
      <c r="O32" s="31">
        <v>3036</v>
      </c>
      <c r="P32" s="31">
        <v>3036</v>
      </c>
      <c r="Q32" s="33">
        <f aca="true" t="shared" si="12" ref="Q32:Q46">O32/D32*100</f>
        <v>58.016434167781384</v>
      </c>
      <c r="R32" s="31" t="s">
        <v>163</v>
      </c>
      <c r="S32" s="31"/>
      <c r="T32" s="31"/>
      <c r="U32" s="31"/>
    </row>
    <row r="33" spans="1:21" ht="13.5">
      <c r="A33" s="54" t="s">
        <v>30</v>
      </c>
      <c r="B33" s="54" t="s">
        <v>80</v>
      </c>
      <c r="C33" s="55" t="s">
        <v>81</v>
      </c>
      <c r="D33" s="31">
        <f t="shared" si="0"/>
        <v>16202</v>
      </c>
      <c r="E33" s="32">
        <f t="shared" si="1"/>
        <v>2800</v>
      </c>
      <c r="F33" s="33">
        <f t="shared" si="8"/>
        <v>17.281817059622266</v>
      </c>
      <c r="G33" s="31">
        <v>2800</v>
      </c>
      <c r="H33" s="31">
        <v>0</v>
      </c>
      <c r="I33" s="32">
        <f t="shared" si="3"/>
        <v>13402</v>
      </c>
      <c r="J33" s="33">
        <f t="shared" si="9"/>
        <v>82.71818294037773</v>
      </c>
      <c r="K33" s="31">
        <v>9423</v>
      </c>
      <c r="L33" s="33">
        <f t="shared" si="10"/>
        <v>58.159486483150225</v>
      </c>
      <c r="M33" s="31">
        <v>0</v>
      </c>
      <c r="N33" s="33">
        <f t="shared" si="11"/>
        <v>0</v>
      </c>
      <c r="O33" s="31">
        <v>3979</v>
      </c>
      <c r="P33" s="31">
        <v>3200</v>
      </c>
      <c r="Q33" s="33">
        <f t="shared" si="12"/>
        <v>24.5586964572275</v>
      </c>
      <c r="R33" s="31" t="s">
        <v>163</v>
      </c>
      <c r="S33" s="31"/>
      <c r="T33" s="31"/>
      <c r="U33" s="31"/>
    </row>
    <row r="34" spans="1:21" ht="13.5">
      <c r="A34" s="54" t="s">
        <v>30</v>
      </c>
      <c r="B34" s="54" t="s">
        <v>82</v>
      </c>
      <c r="C34" s="55" t="s">
        <v>83</v>
      </c>
      <c r="D34" s="31">
        <f t="shared" si="0"/>
        <v>8740</v>
      </c>
      <c r="E34" s="32">
        <f t="shared" si="1"/>
        <v>3528</v>
      </c>
      <c r="F34" s="33">
        <f t="shared" si="8"/>
        <v>40.36613272311213</v>
      </c>
      <c r="G34" s="31">
        <v>3528</v>
      </c>
      <c r="H34" s="31">
        <v>0</v>
      </c>
      <c r="I34" s="32">
        <f t="shared" si="3"/>
        <v>5212</v>
      </c>
      <c r="J34" s="33">
        <f t="shared" si="9"/>
        <v>59.63386727688788</v>
      </c>
      <c r="K34" s="31">
        <v>3863</v>
      </c>
      <c r="L34" s="33">
        <f t="shared" si="10"/>
        <v>44.19908466819222</v>
      </c>
      <c r="M34" s="31">
        <v>0</v>
      </c>
      <c r="N34" s="33">
        <f t="shared" si="11"/>
        <v>0</v>
      </c>
      <c r="O34" s="31">
        <v>1349</v>
      </c>
      <c r="P34" s="31">
        <v>946</v>
      </c>
      <c r="Q34" s="33">
        <f t="shared" si="12"/>
        <v>15.434782608695652</v>
      </c>
      <c r="R34" s="31" t="s">
        <v>163</v>
      </c>
      <c r="S34" s="31"/>
      <c r="T34" s="31"/>
      <c r="U34" s="31"/>
    </row>
    <row r="35" spans="1:21" ht="13.5">
      <c r="A35" s="54" t="s">
        <v>30</v>
      </c>
      <c r="B35" s="54" t="s">
        <v>84</v>
      </c>
      <c r="C35" s="55" t="s">
        <v>85</v>
      </c>
      <c r="D35" s="31">
        <f t="shared" si="0"/>
        <v>8806</v>
      </c>
      <c r="E35" s="32">
        <f t="shared" si="1"/>
        <v>1023</v>
      </c>
      <c r="F35" s="33">
        <f t="shared" si="8"/>
        <v>11.617079264138088</v>
      </c>
      <c r="G35" s="31">
        <v>1023</v>
      </c>
      <c r="H35" s="31">
        <v>0</v>
      </c>
      <c r="I35" s="32">
        <f t="shared" si="3"/>
        <v>7783</v>
      </c>
      <c r="J35" s="33">
        <f t="shared" si="9"/>
        <v>88.38292073586192</v>
      </c>
      <c r="K35" s="31">
        <v>1967</v>
      </c>
      <c r="L35" s="33">
        <f t="shared" si="10"/>
        <v>22.33704292527822</v>
      </c>
      <c r="M35" s="31">
        <v>0</v>
      </c>
      <c r="N35" s="33">
        <f t="shared" si="11"/>
        <v>0</v>
      </c>
      <c r="O35" s="31">
        <v>5816</v>
      </c>
      <c r="P35" s="31">
        <v>5657</v>
      </c>
      <c r="Q35" s="33">
        <f t="shared" si="12"/>
        <v>66.0458778105837</v>
      </c>
      <c r="R35" s="31" t="s">
        <v>163</v>
      </c>
      <c r="S35" s="31"/>
      <c r="T35" s="31"/>
      <c r="U35" s="31"/>
    </row>
    <row r="36" spans="1:21" ht="13.5">
      <c r="A36" s="54" t="s">
        <v>30</v>
      </c>
      <c r="B36" s="54" t="s">
        <v>86</v>
      </c>
      <c r="C36" s="55" t="s">
        <v>87</v>
      </c>
      <c r="D36" s="31">
        <f t="shared" si="0"/>
        <v>6142</v>
      </c>
      <c r="E36" s="32">
        <f t="shared" si="1"/>
        <v>1142</v>
      </c>
      <c r="F36" s="33">
        <f t="shared" si="8"/>
        <v>18.59329208726799</v>
      </c>
      <c r="G36" s="31">
        <v>1142</v>
      </c>
      <c r="H36" s="31">
        <v>0</v>
      </c>
      <c r="I36" s="32">
        <f t="shared" si="3"/>
        <v>5000</v>
      </c>
      <c r="J36" s="33">
        <f t="shared" si="9"/>
        <v>81.40670791273202</v>
      </c>
      <c r="K36" s="31">
        <v>2179</v>
      </c>
      <c r="L36" s="33">
        <f t="shared" si="10"/>
        <v>35.477043308368614</v>
      </c>
      <c r="M36" s="31">
        <v>0</v>
      </c>
      <c r="N36" s="33">
        <f t="shared" si="11"/>
        <v>0</v>
      </c>
      <c r="O36" s="31">
        <v>2821</v>
      </c>
      <c r="P36" s="31">
        <v>2527</v>
      </c>
      <c r="Q36" s="33">
        <f t="shared" si="12"/>
        <v>45.9296646043634</v>
      </c>
      <c r="R36" s="31" t="s">
        <v>163</v>
      </c>
      <c r="S36" s="31"/>
      <c r="T36" s="31"/>
      <c r="U36" s="31"/>
    </row>
    <row r="37" spans="1:21" ht="13.5">
      <c r="A37" s="54" t="s">
        <v>30</v>
      </c>
      <c r="B37" s="54" t="s">
        <v>88</v>
      </c>
      <c r="C37" s="55" t="s">
        <v>162</v>
      </c>
      <c r="D37" s="31">
        <f t="shared" si="0"/>
        <v>5221</v>
      </c>
      <c r="E37" s="32">
        <f t="shared" si="1"/>
        <v>1109</v>
      </c>
      <c r="F37" s="33">
        <f t="shared" si="8"/>
        <v>21.24114154376556</v>
      </c>
      <c r="G37" s="31">
        <v>1109</v>
      </c>
      <c r="H37" s="31">
        <v>0</v>
      </c>
      <c r="I37" s="32">
        <f t="shared" si="3"/>
        <v>4112</v>
      </c>
      <c r="J37" s="33">
        <f t="shared" si="9"/>
        <v>78.75885845623444</v>
      </c>
      <c r="K37" s="31">
        <v>1507</v>
      </c>
      <c r="L37" s="33">
        <f t="shared" si="10"/>
        <v>28.86420226010343</v>
      </c>
      <c r="M37" s="31">
        <v>0</v>
      </c>
      <c r="N37" s="33">
        <f t="shared" si="11"/>
        <v>0</v>
      </c>
      <c r="O37" s="31">
        <v>2605</v>
      </c>
      <c r="P37" s="31">
        <v>2511</v>
      </c>
      <c r="Q37" s="33">
        <f t="shared" si="12"/>
        <v>49.89465619613101</v>
      </c>
      <c r="R37" s="31" t="s">
        <v>163</v>
      </c>
      <c r="S37" s="31"/>
      <c r="T37" s="31"/>
      <c r="U37" s="31"/>
    </row>
    <row r="38" spans="1:21" ht="13.5">
      <c r="A38" s="54" t="s">
        <v>30</v>
      </c>
      <c r="B38" s="54" t="s">
        <v>89</v>
      </c>
      <c r="C38" s="55" t="s">
        <v>90</v>
      </c>
      <c r="D38" s="31">
        <f t="shared" si="0"/>
        <v>3897</v>
      </c>
      <c r="E38" s="32">
        <f t="shared" si="1"/>
        <v>1177</v>
      </c>
      <c r="F38" s="33">
        <f t="shared" si="8"/>
        <v>30.202720041057223</v>
      </c>
      <c r="G38" s="31">
        <v>1177</v>
      </c>
      <c r="H38" s="31">
        <v>0</v>
      </c>
      <c r="I38" s="32">
        <f t="shared" si="3"/>
        <v>2720</v>
      </c>
      <c r="J38" s="33">
        <f t="shared" si="9"/>
        <v>69.79727995894278</v>
      </c>
      <c r="K38" s="31">
        <v>0</v>
      </c>
      <c r="L38" s="33">
        <f t="shared" si="10"/>
        <v>0</v>
      </c>
      <c r="M38" s="31">
        <v>0</v>
      </c>
      <c r="N38" s="33">
        <f t="shared" si="11"/>
        <v>0</v>
      </c>
      <c r="O38" s="31">
        <v>2720</v>
      </c>
      <c r="P38" s="31">
        <v>2663</v>
      </c>
      <c r="Q38" s="33">
        <f t="shared" si="12"/>
        <v>69.79727995894278</v>
      </c>
      <c r="R38" s="31" t="s">
        <v>163</v>
      </c>
      <c r="S38" s="31"/>
      <c r="T38" s="31"/>
      <c r="U38" s="31"/>
    </row>
    <row r="39" spans="1:21" ht="13.5">
      <c r="A39" s="54" t="s">
        <v>30</v>
      </c>
      <c r="B39" s="54" t="s">
        <v>91</v>
      </c>
      <c r="C39" s="55" t="s">
        <v>161</v>
      </c>
      <c r="D39" s="31">
        <f t="shared" si="0"/>
        <v>4474</v>
      </c>
      <c r="E39" s="32">
        <f t="shared" si="1"/>
        <v>1593</v>
      </c>
      <c r="F39" s="33">
        <f t="shared" si="8"/>
        <v>35.605721949038895</v>
      </c>
      <c r="G39" s="31">
        <v>1204</v>
      </c>
      <c r="H39" s="31">
        <v>389</v>
      </c>
      <c r="I39" s="32">
        <f t="shared" si="3"/>
        <v>2881</v>
      </c>
      <c r="J39" s="33">
        <f t="shared" si="9"/>
        <v>64.3942780509611</v>
      </c>
      <c r="K39" s="31">
        <v>1660</v>
      </c>
      <c r="L39" s="33">
        <f t="shared" si="10"/>
        <v>37.10326329906125</v>
      </c>
      <c r="M39" s="31">
        <v>0</v>
      </c>
      <c r="N39" s="33">
        <f t="shared" si="11"/>
        <v>0</v>
      </c>
      <c r="O39" s="31">
        <v>1221</v>
      </c>
      <c r="P39" s="31">
        <v>1195</v>
      </c>
      <c r="Q39" s="33">
        <f t="shared" si="12"/>
        <v>27.291014751899866</v>
      </c>
      <c r="R39" s="31" t="s">
        <v>163</v>
      </c>
      <c r="S39" s="31"/>
      <c r="T39" s="31"/>
      <c r="U39" s="31"/>
    </row>
    <row r="40" spans="1:21" ht="13.5">
      <c r="A40" s="54" t="s">
        <v>30</v>
      </c>
      <c r="B40" s="54" t="s">
        <v>92</v>
      </c>
      <c r="C40" s="55" t="s">
        <v>93</v>
      </c>
      <c r="D40" s="31">
        <f t="shared" si="0"/>
        <v>4847</v>
      </c>
      <c r="E40" s="32">
        <f t="shared" si="1"/>
        <v>83</v>
      </c>
      <c r="F40" s="33">
        <f t="shared" si="8"/>
        <v>1.7123994223230865</v>
      </c>
      <c r="G40" s="31">
        <v>68</v>
      </c>
      <c r="H40" s="31">
        <v>15</v>
      </c>
      <c r="I40" s="32">
        <f t="shared" si="3"/>
        <v>4764</v>
      </c>
      <c r="J40" s="33">
        <f t="shared" si="9"/>
        <v>98.28760057767691</v>
      </c>
      <c r="K40" s="31">
        <v>3744</v>
      </c>
      <c r="L40" s="33">
        <f t="shared" si="10"/>
        <v>77.24365586961007</v>
      </c>
      <c r="M40" s="31">
        <v>0</v>
      </c>
      <c r="N40" s="33">
        <f t="shared" si="11"/>
        <v>0</v>
      </c>
      <c r="O40" s="31">
        <v>1020</v>
      </c>
      <c r="P40" s="31">
        <v>1002</v>
      </c>
      <c r="Q40" s="33">
        <f t="shared" si="12"/>
        <v>21.043944708066846</v>
      </c>
      <c r="R40" s="31" t="s">
        <v>163</v>
      </c>
      <c r="S40" s="31"/>
      <c r="T40" s="31"/>
      <c r="U40" s="31"/>
    </row>
    <row r="41" spans="1:21" ht="13.5">
      <c r="A41" s="54" t="s">
        <v>30</v>
      </c>
      <c r="B41" s="54" t="s">
        <v>94</v>
      </c>
      <c r="C41" s="55" t="s">
        <v>160</v>
      </c>
      <c r="D41" s="31">
        <f t="shared" si="0"/>
        <v>5677</v>
      </c>
      <c r="E41" s="32">
        <f t="shared" si="1"/>
        <v>1216</v>
      </c>
      <c r="F41" s="33">
        <f t="shared" si="8"/>
        <v>21.419763959837944</v>
      </c>
      <c r="G41" s="31">
        <v>989</v>
      </c>
      <c r="H41" s="31">
        <v>227</v>
      </c>
      <c r="I41" s="32">
        <f t="shared" si="3"/>
        <v>4461</v>
      </c>
      <c r="J41" s="33">
        <f t="shared" si="9"/>
        <v>78.58023604016205</v>
      </c>
      <c r="K41" s="31">
        <v>2836</v>
      </c>
      <c r="L41" s="33">
        <f t="shared" si="10"/>
        <v>49.95596265633257</v>
      </c>
      <c r="M41" s="31">
        <v>0</v>
      </c>
      <c r="N41" s="33">
        <f t="shared" si="11"/>
        <v>0</v>
      </c>
      <c r="O41" s="31">
        <v>1625</v>
      </c>
      <c r="P41" s="31">
        <v>813</v>
      </c>
      <c r="Q41" s="33">
        <f t="shared" si="12"/>
        <v>28.624273383829486</v>
      </c>
      <c r="R41" s="31" t="s">
        <v>163</v>
      </c>
      <c r="S41" s="31"/>
      <c r="T41" s="31"/>
      <c r="U41" s="31"/>
    </row>
    <row r="42" spans="1:21" ht="13.5">
      <c r="A42" s="54" t="s">
        <v>30</v>
      </c>
      <c r="B42" s="54" t="s">
        <v>95</v>
      </c>
      <c r="C42" s="55" t="s">
        <v>96</v>
      </c>
      <c r="D42" s="31">
        <f t="shared" si="0"/>
        <v>7885</v>
      </c>
      <c r="E42" s="32">
        <f t="shared" si="1"/>
        <v>5083</v>
      </c>
      <c r="F42" s="33">
        <f t="shared" si="8"/>
        <v>64.46417247939125</v>
      </c>
      <c r="G42" s="31">
        <v>4998</v>
      </c>
      <c r="H42" s="31">
        <v>85</v>
      </c>
      <c r="I42" s="32">
        <f t="shared" si="3"/>
        <v>2802</v>
      </c>
      <c r="J42" s="33">
        <f t="shared" si="9"/>
        <v>35.53582752060875</v>
      </c>
      <c r="K42" s="31">
        <v>2491</v>
      </c>
      <c r="L42" s="33">
        <f t="shared" si="10"/>
        <v>31.59162967660114</v>
      </c>
      <c r="M42" s="31">
        <v>0</v>
      </c>
      <c r="N42" s="33">
        <f t="shared" si="11"/>
        <v>0</v>
      </c>
      <c r="O42" s="31">
        <v>311</v>
      </c>
      <c r="P42" s="31">
        <v>257</v>
      </c>
      <c r="Q42" s="33">
        <f t="shared" si="12"/>
        <v>3.9441978440076095</v>
      </c>
      <c r="R42" s="31" t="s">
        <v>163</v>
      </c>
      <c r="S42" s="31"/>
      <c r="T42" s="31"/>
      <c r="U42" s="31"/>
    </row>
    <row r="43" spans="1:21" ht="13.5">
      <c r="A43" s="54" t="s">
        <v>30</v>
      </c>
      <c r="B43" s="54" t="s">
        <v>97</v>
      </c>
      <c r="C43" s="55" t="s">
        <v>98</v>
      </c>
      <c r="D43" s="31">
        <f t="shared" si="0"/>
        <v>6752</v>
      </c>
      <c r="E43" s="32">
        <f t="shared" si="1"/>
        <v>2642</v>
      </c>
      <c r="F43" s="33">
        <f t="shared" si="8"/>
        <v>39.12914691943128</v>
      </c>
      <c r="G43" s="31">
        <v>2475</v>
      </c>
      <c r="H43" s="31">
        <v>167</v>
      </c>
      <c r="I43" s="32">
        <f t="shared" si="3"/>
        <v>4110</v>
      </c>
      <c r="J43" s="33">
        <f t="shared" si="9"/>
        <v>60.87085308056872</v>
      </c>
      <c r="K43" s="31">
        <v>3828</v>
      </c>
      <c r="L43" s="33">
        <f t="shared" si="10"/>
        <v>56.694312796208536</v>
      </c>
      <c r="M43" s="31">
        <v>0</v>
      </c>
      <c r="N43" s="33">
        <f t="shared" si="11"/>
        <v>0</v>
      </c>
      <c r="O43" s="31">
        <v>282</v>
      </c>
      <c r="P43" s="31">
        <v>158</v>
      </c>
      <c r="Q43" s="33">
        <f t="shared" si="12"/>
        <v>4.17654028436019</v>
      </c>
      <c r="R43" s="31" t="s">
        <v>163</v>
      </c>
      <c r="S43" s="31"/>
      <c r="T43" s="31"/>
      <c r="U43" s="31"/>
    </row>
    <row r="44" spans="1:21" ht="13.5">
      <c r="A44" s="54" t="s">
        <v>30</v>
      </c>
      <c r="B44" s="54" t="s">
        <v>99</v>
      </c>
      <c r="C44" s="55" t="s">
        <v>100</v>
      </c>
      <c r="D44" s="31">
        <f t="shared" si="0"/>
        <v>3017</v>
      </c>
      <c r="E44" s="32">
        <f t="shared" si="1"/>
        <v>2643</v>
      </c>
      <c r="F44" s="33">
        <f t="shared" si="8"/>
        <v>87.60357971494862</v>
      </c>
      <c r="G44" s="31">
        <v>2310</v>
      </c>
      <c r="H44" s="31">
        <v>333</v>
      </c>
      <c r="I44" s="32">
        <f t="shared" si="3"/>
        <v>374</v>
      </c>
      <c r="J44" s="33">
        <f t="shared" si="9"/>
        <v>12.396420285051375</v>
      </c>
      <c r="K44" s="31">
        <v>0</v>
      </c>
      <c r="L44" s="33">
        <f t="shared" si="10"/>
        <v>0</v>
      </c>
      <c r="M44" s="31">
        <v>0</v>
      </c>
      <c r="N44" s="33">
        <f t="shared" si="11"/>
        <v>0</v>
      </c>
      <c r="O44" s="31">
        <v>374</v>
      </c>
      <c r="P44" s="31">
        <v>374</v>
      </c>
      <c r="Q44" s="33">
        <f t="shared" si="12"/>
        <v>12.396420285051375</v>
      </c>
      <c r="R44" s="31" t="s">
        <v>163</v>
      </c>
      <c r="S44" s="31"/>
      <c r="T44" s="31"/>
      <c r="U44" s="31"/>
    </row>
    <row r="45" spans="1:21" ht="13.5">
      <c r="A45" s="54" t="s">
        <v>30</v>
      </c>
      <c r="B45" s="54" t="s">
        <v>101</v>
      </c>
      <c r="C45" s="55" t="s">
        <v>102</v>
      </c>
      <c r="D45" s="31">
        <f t="shared" si="0"/>
        <v>11218</v>
      </c>
      <c r="E45" s="32">
        <f t="shared" si="1"/>
        <v>6785</v>
      </c>
      <c r="F45" s="33">
        <f t="shared" si="8"/>
        <v>60.48315207701908</v>
      </c>
      <c r="G45" s="31">
        <v>6634</v>
      </c>
      <c r="H45" s="31">
        <v>151</v>
      </c>
      <c r="I45" s="32">
        <f t="shared" si="3"/>
        <v>4433</v>
      </c>
      <c r="J45" s="33">
        <f t="shared" si="9"/>
        <v>39.51684792298092</v>
      </c>
      <c r="K45" s="31">
        <v>4040</v>
      </c>
      <c r="L45" s="33">
        <f t="shared" si="10"/>
        <v>36.013549652344444</v>
      </c>
      <c r="M45" s="31">
        <v>0</v>
      </c>
      <c r="N45" s="33">
        <f t="shared" si="11"/>
        <v>0</v>
      </c>
      <c r="O45" s="31">
        <v>393</v>
      </c>
      <c r="P45" s="31">
        <v>289</v>
      </c>
      <c r="Q45" s="33">
        <f t="shared" si="12"/>
        <v>3.503298270636477</v>
      </c>
      <c r="R45" s="31" t="s">
        <v>163</v>
      </c>
      <c r="S45" s="31"/>
      <c r="T45" s="31"/>
      <c r="U45" s="31"/>
    </row>
    <row r="46" spans="1:21" ht="13.5">
      <c r="A46" s="84" t="s">
        <v>104</v>
      </c>
      <c r="B46" s="85"/>
      <c r="C46" s="85"/>
      <c r="D46" s="31">
        <f>SUM(D7:D45)</f>
        <v>2649133</v>
      </c>
      <c r="E46" s="31">
        <f>SUM(E7:E45)</f>
        <v>279442</v>
      </c>
      <c r="F46" s="33">
        <f t="shared" si="8"/>
        <v>10.548432260667925</v>
      </c>
      <c r="G46" s="31">
        <f>SUM(G7:G45)</f>
        <v>264080</v>
      </c>
      <c r="H46" s="31">
        <f>SUM(H7:H45)</f>
        <v>15362</v>
      </c>
      <c r="I46" s="31">
        <f>SUM(I7:I45)</f>
        <v>2369691</v>
      </c>
      <c r="J46" s="33">
        <f t="shared" si="9"/>
        <v>89.45156773933208</v>
      </c>
      <c r="K46" s="31">
        <f>SUM(K7:K45)</f>
        <v>2154932</v>
      </c>
      <c r="L46" s="33">
        <f t="shared" si="10"/>
        <v>81.34480224284701</v>
      </c>
      <c r="M46" s="31">
        <f>SUM(M7:M45)</f>
        <v>991</v>
      </c>
      <c r="N46" s="33">
        <f t="shared" si="11"/>
        <v>0.037408465335640004</v>
      </c>
      <c r="O46" s="31">
        <f>SUM(O7:O45)</f>
        <v>213768</v>
      </c>
      <c r="P46" s="31">
        <f>SUM(P7:P45)</f>
        <v>127340</v>
      </c>
      <c r="Q46" s="33">
        <f t="shared" si="12"/>
        <v>8.069357031149437</v>
      </c>
      <c r="R46" s="31">
        <f>COUNTIF(R7:R45,"○")</f>
        <v>31</v>
      </c>
      <c r="S46" s="31">
        <f>COUNTIF(S7:S45,"○")</f>
        <v>8</v>
      </c>
      <c r="T46" s="31">
        <f>COUNTIF(T7:T45,"○")</f>
        <v>0</v>
      </c>
      <c r="U46" s="31">
        <f>COUNTIF(U7:U45,"○")</f>
        <v>0</v>
      </c>
    </row>
  </sheetData>
  <mergeCells count="19">
    <mergeCell ref="A46:C4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4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105</v>
      </c>
      <c r="B2" s="65" t="s">
        <v>17</v>
      </c>
      <c r="C2" s="68" t="s">
        <v>18</v>
      </c>
      <c r="D2" s="14" t="s">
        <v>106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107</v>
      </c>
      <c r="E3" s="59" t="s">
        <v>108</v>
      </c>
      <c r="F3" s="89"/>
      <c r="G3" s="90"/>
      <c r="H3" s="86" t="s">
        <v>109</v>
      </c>
      <c r="I3" s="57"/>
      <c r="J3" s="58"/>
      <c r="K3" s="59" t="s">
        <v>110</v>
      </c>
      <c r="L3" s="57"/>
      <c r="M3" s="58"/>
      <c r="N3" s="26" t="s">
        <v>107</v>
      </c>
      <c r="O3" s="17" t="s">
        <v>111</v>
      </c>
      <c r="P3" s="24"/>
      <c r="Q3" s="24"/>
      <c r="R3" s="24"/>
      <c r="S3" s="24"/>
      <c r="T3" s="25"/>
      <c r="U3" s="17" t="s">
        <v>112</v>
      </c>
      <c r="V3" s="24"/>
      <c r="W3" s="24"/>
      <c r="X3" s="24"/>
      <c r="Y3" s="24"/>
      <c r="Z3" s="25"/>
      <c r="AA3" s="17" t="s">
        <v>113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107</v>
      </c>
      <c r="F4" s="18" t="s">
        <v>20</v>
      </c>
      <c r="G4" s="18" t="s">
        <v>21</v>
      </c>
      <c r="H4" s="26" t="s">
        <v>107</v>
      </c>
      <c r="I4" s="18" t="s">
        <v>20</v>
      </c>
      <c r="J4" s="18" t="s">
        <v>21</v>
      </c>
      <c r="K4" s="26" t="s">
        <v>107</v>
      </c>
      <c r="L4" s="18" t="s">
        <v>20</v>
      </c>
      <c r="M4" s="18" t="s">
        <v>21</v>
      </c>
      <c r="N4" s="27"/>
      <c r="O4" s="26" t="s">
        <v>107</v>
      </c>
      <c r="P4" s="18" t="s">
        <v>22</v>
      </c>
      <c r="Q4" s="18" t="s">
        <v>23</v>
      </c>
      <c r="R4" s="18" t="s">
        <v>24</v>
      </c>
      <c r="S4" s="18" t="s">
        <v>25</v>
      </c>
      <c r="T4" s="18" t="s">
        <v>26</v>
      </c>
      <c r="U4" s="26" t="s">
        <v>107</v>
      </c>
      <c r="V4" s="18" t="s">
        <v>22</v>
      </c>
      <c r="W4" s="18" t="s">
        <v>23</v>
      </c>
      <c r="X4" s="18" t="s">
        <v>24</v>
      </c>
      <c r="Y4" s="18" t="s">
        <v>25</v>
      </c>
      <c r="Z4" s="18" t="s">
        <v>26</v>
      </c>
      <c r="AA4" s="26" t="s">
        <v>107</v>
      </c>
      <c r="AB4" s="18" t="s">
        <v>20</v>
      </c>
      <c r="AC4" s="18" t="s">
        <v>21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27</v>
      </c>
      <c r="E6" s="19" t="s">
        <v>27</v>
      </c>
      <c r="F6" s="19" t="s">
        <v>27</v>
      </c>
      <c r="G6" s="19" t="s">
        <v>27</v>
      </c>
      <c r="H6" s="19" t="s">
        <v>27</v>
      </c>
      <c r="I6" s="19" t="s">
        <v>27</v>
      </c>
      <c r="J6" s="19" t="s">
        <v>27</v>
      </c>
      <c r="K6" s="19" t="s">
        <v>27</v>
      </c>
      <c r="L6" s="19" t="s">
        <v>27</v>
      </c>
      <c r="M6" s="19" t="s">
        <v>27</v>
      </c>
      <c r="N6" s="19" t="s">
        <v>27</v>
      </c>
      <c r="O6" s="19" t="s">
        <v>27</v>
      </c>
      <c r="P6" s="19" t="s">
        <v>27</v>
      </c>
      <c r="Q6" s="19" t="s">
        <v>27</v>
      </c>
      <c r="R6" s="19" t="s">
        <v>27</v>
      </c>
      <c r="S6" s="19" t="s">
        <v>27</v>
      </c>
      <c r="T6" s="19" t="s">
        <v>27</v>
      </c>
      <c r="U6" s="19" t="s">
        <v>27</v>
      </c>
      <c r="V6" s="19" t="s">
        <v>27</v>
      </c>
      <c r="W6" s="19" t="s">
        <v>27</v>
      </c>
      <c r="X6" s="19" t="s">
        <v>27</v>
      </c>
      <c r="Y6" s="19" t="s">
        <v>27</v>
      </c>
      <c r="Z6" s="19" t="s">
        <v>27</v>
      </c>
      <c r="AA6" s="19" t="s">
        <v>27</v>
      </c>
      <c r="AB6" s="19" t="s">
        <v>27</v>
      </c>
      <c r="AC6" s="19" t="s">
        <v>27</v>
      </c>
    </row>
    <row r="7" spans="1:29" ht="13.5">
      <c r="A7" s="54" t="s">
        <v>30</v>
      </c>
      <c r="B7" s="54" t="s">
        <v>31</v>
      </c>
      <c r="C7" s="55" t="s">
        <v>32</v>
      </c>
      <c r="D7" s="31">
        <f aca="true" t="shared" si="0" ref="D7:D45">E7+H7+K7</f>
        <v>35868</v>
      </c>
      <c r="E7" s="31">
        <f aca="true" t="shared" si="1" ref="E7:E45">F7+G7</f>
        <v>5552</v>
      </c>
      <c r="F7" s="31">
        <v>5552</v>
      </c>
      <c r="G7" s="31">
        <v>0</v>
      </c>
      <c r="H7" s="31">
        <f aca="true" t="shared" si="2" ref="H7:H45">I7+J7</f>
        <v>16566</v>
      </c>
      <c r="I7" s="31">
        <v>16566</v>
      </c>
      <c r="J7" s="31">
        <v>0</v>
      </c>
      <c r="K7" s="31">
        <f aca="true" t="shared" si="3" ref="K7:K45">L7+M7</f>
        <v>13750</v>
      </c>
      <c r="L7" s="31">
        <v>0</v>
      </c>
      <c r="M7" s="31">
        <v>13750</v>
      </c>
      <c r="N7" s="31">
        <f aca="true" t="shared" si="4" ref="N7:N45">O7+U7+AA7</f>
        <v>36409</v>
      </c>
      <c r="O7" s="31">
        <f aca="true" t="shared" si="5" ref="O7:O45">SUM(P7:T7)</f>
        <v>22118</v>
      </c>
      <c r="P7" s="31">
        <v>0</v>
      </c>
      <c r="Q7" s="31">
        <v>22111</v>
      </c>
      <c r="R7" s="31">
        <v>0</v>
      </c>
      <c r="S7" s="31">
        <v>7</v>
      </c>
      <c r="T7" s="31">
        <v>0</v>
      </c>
      <c r="U7" s="31">
        <f aca="true" t="shared" si="6" ref="U7:U45">SUM(V7:Z7)</f>
        <v>13750</v>
      </c>
      <c r="V7" s="31">
        <v>0</v>
      </c>
      <c r="W7" s="31">
        <v>13750</v>
      </c>
      <c r="X7" s="31">
        <v>0</v>
      </c>
      <c r="Y7" s="31">
        <v>0</v>
      </c>
      <c r="Z7" s="31">
        <v>0</v>
      </c>
      <c r="AA7" s="31">
        <f aca="true" t="shared" si="7" ref="AA7:AA45">AB7+AC7</f>
        <v>541</v>
      </c>
      <c r="AB7" s="31">
        <v>541</v>
      </c>
      <c r="AC7" s="31">
        <v>0</v>
      </c>
    </row>
    <row r="8" spans="1:29" ht="13.5">
      <c r="A8" s="54" t="s">
        <v>30</v>
      </c>
      <c r="B8" s="54" t="s">
        <v>33</v>
      </c>
      <c r="C8" s="55" t="s">
        <v>34</v>
      </c>
      <c r="D8" s="31">
        <f t="shared" si="0"/>
        <v>9923</v>
      </c>
      <c r="E8" s="31">
        <f t="shared" si="1"/>
        <v>0</v>
      </c>
      <c r="F8" s="31">
        <v>0</v>
      </c>
      <c r="G8" s="31">
        <v>0</v>
      </c>
      <c r="H8" s="31">
        <f t="shared" si="2"/>
        <v>7647</v>
      </c>
      <c r="I8" s="31">
        <v>7647</v>
      </c>
      <c r="J8" s="31">
        <v>0</v>
      </c>
      <c r="K8" s="31">
        <f t="shared" si="3"/>
        <v>2276</v>
      </c>
      <c r="L8" s="31">
        <v>0</v>
      </c>
      <c r="M8" s="31">
        <v>2276</v>
      </c>
      <c r="N8" s="31">
        <f t="shared" si="4"/>
        <v>11148</v>
      </c>
      <c r="O8" s="31">
        <f t="shared" si="5"/>
        <v>7647</v>
      </c>
      <c r="P8" s="31">
        <v>0</v>
      </c>
      <c r="Q8" s="31">
        <v>7647</v>
      </c>
      <c r="R8" s="31">
        <v>0</v>
      </c>
      <c r="S8" s="31">
        <v>0</v>
      </c>
      <c r="T8" s="31">
        <v>0</v>
      </c>
      <c r="U8" s="31">
        <f t="shared" si="6"/>
        <v>2276</v>
      </c>
      <c r="V8" s="31">
        <v>0</v>
      </c>
      <c r="W8" s="31">
        <v>2276</v>
      </c>
      <c r="X8" s="31">
        <v>0</v>
      </c>
      <c r="Y8" s="31">
        <v>0</v>
      </c>
      <c r="Z8" s="31">
        <v>0</v>
      </c>
      <c r="AA8" s="31">
        <f t="shared" si="7"/>
        <v>1225</v>
      </c>
      <c r="AB8" s="31">
        <v>1225</v>
      </c>
      <c r="AC8" s="31">
        <v>0</v>
      </c>
    </row>
    <row r="9" spans="1:29" ht="13.5">
      <c r="A9" s="54" t="s">
        <v>30</v>
      </c>
      <c r="B9" s="54" t="s">
        <v>35</v>
      </c>
      <c r="C9" s="55" t="s">
        <v>36</v>
      </c>
      <c r="D9" s="31">
        <f t="shared" si="0"/>
        <v>47024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47024</v>
      </c>
      <c r="L9" s="31">
        <v>36617</v>
      </c>
      <c r="M9" s="31">
        <v>10407</v>
      </c>
      <c r="N9" s="31">
        <f t="shared" si="4"/>
        <v>49894</v>
      </c>
      <c r="O9" s="31">
        <f t="shared" si="5"/>
        <v>36617</v>
      </c>
      <c r="P9" s="31">
        <v>36617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10407</v>
      </c>
      <c r="V9" s="31">
        <v>10407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2870</v>
      </c>
      <c r="AB9" s="31">
        <v>2870</v>
      </c>
      <c r="AC9" s="31">
        <v>0</v>
      </c>
    </row>
    <row r="10" spans="1:29" ht="13.5">
      <c r="A10" s="54" t="s">
        <v>30</v>
      </c>
      <c r="B10" s="54" t="s">
        <v>37</v>
      </c>
      <c r="C10" s="55" t="s">
        <v>38</v>
      </c>
      <c r="D10" s="31">
        <f t="shared" si="0"/>
        <v>29584</v>
      </c>
      <c r="E10" s="31">
        <f t="shared" si="1"/>
        <v>0</v>
      </c>
      <c r="F10" s="31">
        <v>0</v>
      </c>
      <c r="G10" s="31">
        <v>0</v>
      </c>
      <c r="H10" s="31">
        <f t="shared" si="2"/>
        <v>29584</v>
      </c>
      <c r="I10" s="31">
        <v>17955</v>
      </c>
      <c r="J10" s="31">
        <v>11629</v>
      </c>
      <c r="K10" s="31">
        <f t="shared" si="3"/>
        <v>0</v>
      </c>
      <c r="L10" s="31">
        <v>0</v>
      </c>
      <c r="M10" s="31">
        <v>0</v>
      </c>
      <c r="N10" s="31">
        <f t="shared" si="4"/>
        <v>30280</v>
      </c>
      <c r="O10" s="31">
        <f t="shared" si="5"/>
        <v>17955</v>
      </c>
      <c r="P10" s="31">
        <v>17955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11629</v>
      </c>
      <c r="V10" s="31">
        <v>11629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696</v>
      </c>
      <c r="AB10" s="31">
        <v>696</v>
      </c>
      <c r="AC10" s="31">
        <v>0</v>
      </c>
    </row>
    <row r="11" spans="1:29" ht="13.5">
      <c r="A11" s="54" t="s">
        <v>30</v>
      </c>
      <c r="B11" s="54" t="s">
        <v>39</v>
      </c>
      <c r="C11" s="55" t="s">
        <v>40</v>
      </c>
      <c r="D11" s="31">
        <f t="shared" si="0"/>
        <v>50144</v>
      </c>
      <c r="E11" s="31">
        <f t="shared" si="1"/>
        <v>1</v>
      </c>
      <c r="F11" s="31">
        <v>1</v>
      </c>
      <c r="G11" s="31">
        <v>0</v>
      </c>
      <c r="H11" s="31">
        <f t="shared" si="2"/>
        <v>19951</v>
      </c>
      <c r="I11" s="31">
        <v>19951</v>
      </c>
      <c r="J11" s="31">
        <v>0</v>
      </c>
      <c r="K11" s="31">
        <f t="shared" si="3"/>
        <v>30192</v>
      </c>
      <c r="L11" s="31">
        <v>0</v>
      </c>
      <c r="M11" s="31">
        <v>30192</v>
      </c>
      <c r="N11" s="31">
        <f t="shared" si="4"/>
        <v>50174</v>
      </c>
      <c r="O11" s="31">
        <f t="shared" si="5"/>
        <v>19952</v>
      </c>
      <c r="P11" s="31">
        <v>11474</v>
      </c>
      <c r="Q11" s="31">
        <v>8478</v>
      </c>
      <c r="R11" s="31">
        <v>0</v>
      </c>
      <c r="S11" s="31">
        <v>0</v>
      </c>
      <c r="T11" s="31">
        <v>0</v>
      </c>
      <c r="U11" s="31">
        <f t="shared" si="6"/>
        <v>30192</v>
      </c>
      <c r="V11" s="31">
        <v>30192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30</v>
      </c>
      <c r="AB11" s="31">
        <v>30</v>
      </c>
      <c r="AC11" s="31">
        <v>0</v>
      </c>
    </row>
    <row r="12" spans="1:29" ht="13.5">
      <c r="A12" s="54" t="s">
        <v>30</v>
      </c>
      <c r="B12" s="54" t="s">
        <v>41</v>
      </c>
      <c r="C12" s="55" t="s">
        <v>42</v>
      </c>
      <c r="D12" s="31">
        <f t="shared" si="0"/>
        <v>16993</v>
      </c>
      <c r="E12" s="31">
        <f t="shared" si="1"/>
        <v>0</v>
      </c>
      <c r="F12" s="31">
        <v>0</v>
      </c>
      <c r="G12" s="31">
        <v>0</v>
      </c>
      <c r="H12" s="31">
        <f t="shared" si="2"/>
        <v>16993</v>
      </c>
      <c r="I12" s="31">
        <v>12998</v>
      </c>
      <c r="J12" s="31">
        <v>3995</v>
      </c>
      <c r="K12" s="31">
        <f t="shared" si="3"/>
        <v>0</v>
      </c>
      <c r="L12" s="31">
        <v>0</v>
      </c>
      <c r="M12" s="31">
        <v>0</v>
      </c>
      <c r="N12" s="31">
        <f t="shared" si="4"/>
        <v>17173</v>
      </c>
      <c r="O12" s="31">
        <f t="shared" si="5"/>
        <v>12998</v>
      </c>
      <c r="P12" s="31">
        <v>12998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3995</v>
      </c>
      <c r="V12" s="31">
        <v>3995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180</v>
      </c>
      <c r="AB12" s="31">
        <v>180</v>
      </c>
      <c r="AC12" s="31">
        <v>0</v>
      </c>
    </row>
    <row r="13" spans="1:29" ht="13.5">
      <c r="A13" s="54" t="s">
        <v>30</v>
      </c>
      <c r="B13" s="54" t="s">
        <v>43</v>
      </c>
      <c r="C13" s="55" t="s">
        <v>44</v>
      </c>
      <c r="D13" s="31">
        <f t="shared" si="0"/>
        <v>26127</v>
      </c>
      <c r="E13" s="31">
        <f t="shared" si="1"/>
        <v>0</v>
      </c>
      <c r="F13" s="31">
        <v>0</v>
      </c>
      <c r="G13" s="31">
        <v>0</v>
      </c>
      <c r="H13" s="31">
        <f t="shared" si="2"/>
        <v>18113</v>
      </c>
      <c r="I13" s="31">
        <v>18113</v>
      </c>
      <c r="J13" s="31">
        <v>0</v>
      </c>
      <c r="K13" s="31">
        <f t="shared" si="3"/>
        <v>8014</v>
      </c>
      <c r="L13" s="31">
        <v>0</v>
      </c>
      <c r="M13" s="31">
        <v>8014</v>
      </c>
      <c r="N13" s="31">
        <f t="shared" si="4"/>
        <v>28148</v>
      </c>
      <c r="O13" s="31">
        <f t="shared" si="5"/>
        <v>18113</v>
      </c>
      <c r="P13" s="31">
        <v>18113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8014</v>
      </c>
      <c r="V13" s="31">
        <v>8014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2021</v>
      </c>
      <c r="AB13" s="31">
        <v>2021</v>
      </c>
      <c r="AC13" s="31">
        <v>0</v>
      </c>
    </row>
    <row r="14" spans="1:29" ht="13.5">
      <c r="A14" s="54" t="s">
        <v>30</v>
      </c>
      <c r="B14" s="54" t="s">
        <v>45</v>
      </c>
      <c r="C14" s="55" t="s">
        <v>46</v>
      </c>
      <c r="D14" s="31">
        <f t="shared" si="0"/>
        <v>20156</v>
      </c>
      <c r="E14" s="31">
        <f t="shared" si="1"/>
        <v>1</v>
      </c>
      <c r="F14" s="31">
        <v>1</v>
      </c>
      <c r="G14" s="31">
        <v>0</v>
      </c>
      <c r="H14" s="31">
        <f t="shared" si="2"/>
        <v>9924</v>
      </c>
      <c r="I14" s="31">
        <v>9924</v>
      </c>
      <c r="J14" s="31">
        <v>0</v>
      </c>
      <c r="K14" s="31">
        <f t="shared" si="3"/>
        <v>10231</v>
      </c>
      <c r="L14" s="31">
        <v>0</v>
      </c>
      <c r="M14" s="31">
        <v>10231</v>
      </c>
      <c r="N14" s="31">
        <f t="shared" si="4"/>
        <v>20183</v>
      </c>
      <c r="O14" s="31">
        <f t="shared" si="5"/>
        <v>9925</v>
      </c>
      <c r="P14" s="31">
        <v>5708</v>
      </c>
      <c r="Q14" s="31">
        <v>4217</v>
      </c>
      <c r="R14" s="31">
        <v>0</v>
      </c>
      <c r="S14" s="31">
        <v>0</v>
      </c>
      <c r="T14" s="31">
        <v>0</v>
      </c>
      <c r="U14" s="31">
        <f t="shared" si="6"/>
        <v>10231</v>
      </c>
      <c r="V14" s="31">
        <v>10231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27</v>
      </c>
      <c r="AB14" s="31">
        <v>27</v>
      </c>
      <c r="AC14" s="31">
        <v>0</v>
      </c>
    </row>
    <row r="15" spans="1:29" ht="13.5">
      <c r="A15" s="54" t="s">
        <v>30</v>
      </c>
      <c r="B15" s="54" t="s">
        <v>47</v>
      </c>
      <c r="C15" s="55" t="s">
        <v>48</v>
      </c>
      <c r="D15" s="31">
        <f t="shared" si="0"/>
        <v>1524</v>
      </c>
      <c r="E15" s="31">
        <f t="shared" si="1"/>
        <v>0</v>
      </c>
      <c r="F15" s="31">
        <v>0</v>
      </c>
      <c r="G15" s="31">
        <v>0</v>
      </c>
      <c r="H15" s="31">
        <f t="shared" si="2"/>
        <v>977</v>
      </c>
      <c r="I15" s="31">
        <v>977</v>
      </c>
      <c r="J15" s="31">
        <v>0</v>
      </c>
      <c r="K15" s="31">
        <f t="shared" si="3"/>
        <v>547</v>
      </c>
      <c r="L15" s="31">
        <v>0</v>
      </c>
      <c r="M15" s="31">
        <v>547</v>
      </c>
      <c r="N15" s="31">
        <f t="shared" si="4"/>
        <v>1524</v>
      </c>
      <c r="O15" s="31">
        <f t="shared" si="5"/>
        <v>977</v>
      </c>
      <c r="P15" s="31">
        <v>977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547</v>
      </c>
      <c r="V15" s="31">
        <v>547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30</v>
      </c>
      <c r="B16" s="54" t="s">
        <v>49</v>
      </c>
      <c r="C16" s="55" t="s">
        <v>50</v>
      </c>
      <c r="D16" s="31">
        <f t="shared" si="0"/>
        <v>3269</v>
      </c>
      <c r="E16" s="31">
        <f t="shared" si="1"/>
        <v>1377</v>
      </c>
      <c r="F16" s="31">
        <v>1377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1892</v>
      </c>
      <c r="L16" s="31">
        <v>0</v>
      </c>
      <c r="M16" s="31">
        <v>1892</v>
      </c>
      <c r="N16" s="31">
        <f t="shared" si="4"/>
        <v>3342</v>
      </c>
      <c r="O16" s="31">
        <f t="shared" si="5"/>
        <v>1377</v>
      </c>
      <c r="P16" s="31">
        <v>1377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1892</v>
      </c>
      <c r="V16" s="31">
        <v>1892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73</v>
      </c>
      <c r="AB16" s="31">
        <v>73</v>
      </c>
      <c r="AC16" s="31">
        <v>0</v>
      </c>
    </row>
    <row r="17" spans="1:29" ht="13.5">
      <c r="A17" s="54" t="s">
        <v>30</v>
      </c>
      <c r="B17" s="54" t="s">
        <v>51</v>
      </c>
      <c r="C17" s="55" t="s">
        <v>52</v>
      </c>
      <c r="D17" s="31">
        <f t="shared" si="0"/>
        <v>3433</v>
      </c>
      <c r="E17" s="31">
        <f t="shared" si="1"/>
        <v>1</v>
      </c>
      <c r="F17" s="31">
        <v>1</v>
      </c>
      <c r="G17" s="31">
        <v>0</v>
      </c>
      <c r="H17" s="31">
        <f t="shared" si="2"/>
        <v>2532</v>
      </c>
      <c r="I17" s="31">
        <v>2532</v>
      </c>
      <c r="J17" s="31">
        <v>0</v>
      </c>
      <c r="K17" s="31">
        <f t="shared" si="3"/>
        <v>900</v>
      </c>
      <c r="L17" s="31">
        <v>0</v>
      </c>
      <c r="M17" s="31">
        <v>900</v>
      </c>
      <c r="N17" s="31">
        <f t="shared" si="4"/>
        <v>3442</v>
      </c>
      <c r="O17" s="31">
        <f t="shared" si="5"/>
        <v>2533</v>
      </c>
      <c r="P17" s="31">
        <v>1457</v>
      </c>
      <c r="Q17" s="31">
        <v>1076</v>
      </c>
      <c r="R17" s="31">
        <v>0</v>
      </c>
      <c r="S17" s="31">
        <v>0</v>
      </c>
      <c r="T17" s="31">
        <v>0</v>
      </c>
      <c r="U17" s="31">
        <f t="shared" si="6"/>
        <v>900</v>
      </c>
      <c r="V17" s="31">
        <v>900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9</v>
      </c>
      <c r="AB17" s="31">
        <v>9</v>
      </c>
      <c r="AC17" s="31">
        <v>0</v>
      </c>
    </row>
    <row r="18" spans="1:29" ht="13.5">
      <c r="A18" s="54" t="s">
        <v>30</v>
      </c>
      <c r="B18" s="54" t="s">
        <v>53</v>
      </c>
      <c r="C18" s="55" t="s">
        <v>54</v>
      </c>
      <c r="D18" s="31">
        <f t="shared" si="0"/>
        <v>11395</v>
      </c>
      <c r="E18" s="31">
        <f t="shared" si="1"/>
        <v>0</v>
      </c>
      <c r="F18" s="31">
        <v>0</v>
      </c>
      <c r="G18" s="31">
        <v>0</v>
      </c>
      <c r="H18" s="31">
        <f t="shared" si="2"/>
        <v>6177</v>
      </c>
      <c r="I18" s="31">
        <v>6177</v>
      </c>
      <c r="J18" s="31">
        <v>0</v>
      </c>
      <c r="K18" s="31">
        <f t="shared" si="3"/>
        <v>5218</v>
      </c>
      <c r="L18" s="31">
        <v>0</v>
      </c>
      <c r="M18" s="31">
        <v>5218</v>
      </c>
      <c r="N18" s="31">
        <f t="shared" si="4"/>
        <v>11421</v>
      </c>
      <c r="O18" s="31">
        <f t="shared" si="5"/>
        <v>6177</v>
      </c>
      <c r="P18" s="31">
        <v>0</v>
      </c>
      <c r="Q18" s="31">
        <v>6177</v>
      </c>
      <c r="R18" s="31">
        <v>0</v>
      </c>
      <c r="S18" s="31">
        <v>0</v>
      </c>
      <c r="T18" s="31">
        <v>0</v>
      </c>
      <c r="U18" s="31">
        <f t="shared" si="6"/>
        <v>5218</v>
      </c>
      <c r="V18" s="31">
        <v>0</v>
      </c>
      <c r="W18" s="31">
        <v>5218</v>
      </c>
      <c r="X18" s="31">
        <v>0</v>
      </c>
      <c r="Y18" s="31">
        <v>0</v>
      </c>
      <c r="Z18" s="31">
        <v>0</v>
      </c>
      <c r="AA18" s="31">
        <f t="shared" si="7"/>
        <v>26</v>
      </c>
      <c r="AB18" s="31">
        <v>26</v>
      </c>
      <c r="AC18" s="31">
        <v>0</v>
      </c>
    </row>
    <row r="19" spans="1:29" ht="13.5">
      <c r="A19" s="54" t="s">
        <v>30</v>
      </c>
      <c r="B19" s="54" t="s">
        <v>28</v>
      </c>
      <c r="C19" s="55" t="s">
        <v>29</v>
      </c>
      <c r="D19" s="31">
        <f t="shared" si="0"/>
        <v>50614</v>
      </c>
      <c r="E19" s="31">
        <f t="shared" si="1"/>
        <v>11877</v>
      </c>
      <c r="F19" s="31">
        <v>11877</v>
      </c>
      <c r="G19" s="31">
        <v>0</v>
      </c>
      <c r="H19" s="31">
        <f t="shared" si="2"/>
        <v>26661</v>
      </c>
      <c r="I19" s="31">
        <v>26661</v>
      </c>
      <c r="J19" s="31">
        <v>0</v>
      </c>
      <c r="K19" s="31">
        <f t="shared" si="3"/>
        <v>12076</v>
      </c>
      <c r="L19" s="31">
        <v>0</v>
      </c>
      <c r="M19" s="31">
        <v>12076</v>
      </c>
      <c r="N19" s="31">
        <f t="shared" si="4"/>
        <v>53232</v>
      </c>
      <c r="O19" s="31">
        <f t="shared" si="5"/>
        <v>39847</v>
      </c>
      <c r="P19" s="31">
        <v>38538</v>
      </c>
      <c r="Q19" s="31">
        <v>0</v>
      </c>
      <c r="R19" s="31">
        <v>0</v>
      </c>
      <c r="S19" s="31">
        <v>1309</v>
      </c>
      <c r="T19" s="31">
        <v>0</v>
      </c>
      <c r="U19" s="31">
        <f t="shared" si="6"/>
        <v>12076</v>
      </c>
      <c r="V19" s="31">
        <v>12076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1309</v>
      </c>
      <c r="AB19" s="31">
        <v>1309</v>
      </c>
      <c r="AC19" s="31">
        <v>0</v>
      </c>
    </row>
    <row r="20" spans="1:29" ht="13.5">
      <c r="A20" s="54" t="s">
        <v>30</v>
      </c>
      <c r="B20" s="54" t="s">
        <v>55</v>
      </c>
      <c r="C20" s="55" t="s">
        <v>56</v>
      </c>
      <c r="D20" s="31">
        <f t="shared" si="0"/>
        <v>433</v>
      </c>
      <c r="E20" s="31">
        <f t="shared" si="1"/>
        <v>0</v>
      </c>
      <c r="F20" s="31">
        <v>0</v>
      </c>
      <c r="G20" s="31">
        <v>0</v>
      </c>
      <c r="H20" s="31">
        <f t="shared" si="2"/>
        <v>433</v>
      </c>
      <c r="I20" s="31">
        <v>235</v>
      </c>
      <c r="J20" s="31">
        <v>198</v>
      </c>
      <c r="K20" s="31">
        <f t="shared" si="3"/>
        <v>0</v>
      </c>
      <c r="L20" s="31">
        <v>0</v>
      </c>
      <c r="M20" s="31">
        <v>0</v>
      </c>
      <c r="N20" s="31">
        <f t="shared" si="4"/>
        <v>433</v>
      </c>
      <c r="O20" s="31">
        <f t="shared" si="5"/>
        <v>235</v>
      </c>
      <c r="P20" s="31">
        <v>235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198</v>
      </c>
      <c r="V20" s="31">
        <v>198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30</v>
      </c>
      <c r="B21" s="54" t="s">
        <v>57</v>
      </c>
      <c r="C21" s="55" t="s">
        <v>58</v>
      </c>
      <c r="D21" s="31">
        <f t="shared" si="0"/>
        <v>4696</v>
      </c>
      <c r="E21" s="31">
        <f t="shared" si="1"/>
        <v>0</v>
      </c>
      <c r="F21" s="31">
        <v>0</v>
      </c>
      <c r="G21" s="31">
        <v>0</v>
      </c>
      <c r="H21" s="31">
        <f t="shared" si="2"/>
        <v>2258</v>
      </c>
      <c r="I21" s="31">
        <v>2258</v>
      </c>
      <c r="J21" s="31">
        <v>0</v>
      </c>
      <c r="K21" s="31">
        <f t="shared" si="3"/>
        <v>2438</v>
      </c>
      <c r="L21" s="31">
        <v>0</v>
      </c>
      <c r="M21" s="31">
        <v>2438</v>
      </c>
      <c r="N21" s="31">
        <f t="shared" si="4"/>
        <v>4702</v>
      </c>
      <c r="O21" s="31">
        <f t="shared" si="5"/>
        <v>2258</v>
      </c>
      <c r="P21" s="31">
        <v>1298</v>
      </c>
      <c r="Q21" s="31">
        <v>960</v>
      </c>
      <c r="R21" s="31">
        <v>0</v>
      </c>
      <c r="S21" s="31">
        <v>0</v>
      </c>
      <c r="T21" s="31">
        <v>0</v>
      </c>
      <c r="U21" s="31">
        <f t="shared" si="6"/>
        <v>2438</v>
      </c>
      <c r="V21" s="31">
        <v>2438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6</v>
      </c>
      <c r="AB21" s="31">
        <v>6</v>
      </c>
      <c r="AC21" s="31">
        <v>0</v>
      </c>
    </row>
    <row r="22" spans="1:29" ht="13.5">
      <c r="A22" s="54" t="s">
        <v>30</v>
      </c>
      <c r="B22" s="54" t="s">
        <v>59</v>
      </c>
      <c r="C22" s="55" t="s">
        <v>60</v>
      </c>
      <c r="D22" s="31">
        <f t="shared" si="0"/>
        <v>2707</v>
      </c>
      <c r="E22" s="31">
        <f t="shared" si="1"/>
        <v>0</v>
      </c>
      <c r="F22" s="31">
        <v>0</v>
      </c>
      <c r="G22" s="31">
        <v>0</v>
      </c>
      <c r="H22" s="31">
        <f t="shared" si="2"/>
        <v>2133</v>
      </c>
      <c r="I22" s="31">
        <v>2133</v>
      </c>
      <c r="J22" s="31">
        <v>0</v>
      </c>
      <c r="K22" s="31">
        <f t="shared" si="3"/>
        <v>574</v>
      </c>
      <c r="L22" s="31">
        <v>0</v>
      </c>
      <c r="M22" s="31">
        <v>574</v>
      </c>
      <c r="N22" s="31">
        <f t="shared" si="4"/>
        <v>2710</v>
      </c>
      <c r="O22" s="31">
        <f t="shared" si="5"/>
        <v>2133</v>
      </c>
      <c r="P22" s="31">
        <v>1227</v>
      </c>
      <c r="Q22" s="31">
        <v>906</v>
      </c>
      <c r="R22" s="31">
        <v>0</v>
      </c>
      <c r="S22" s="31">
        <v>0</v>
      </c>
      <c r="T22" s="31">
        <v>0</v>
      </c>
      <c r="U22" s="31">
        <f t="shared" si="6"/>
        <v>574</v>
      </c>
      <c r="V22" s="31">
        <v>574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3</v>
      </c>
      <c r="AB22" s="31">
        <v>3</v>
      </c>
      <c r="AC22" s="31">
        <v>0</v>
      </c>
    </row>
    <row r="23" spans="1:29" ht="13.5">
      <c r="A23" s="54" t="s">
        <v>30</v>
      </c>
      <c r="B23" s="54" t="s">
        <v>61</v>
      </c>
      <c r="C23" s="55" t="s">
        <v>62</v>
      </c>
      <c r="D23" s="31">
        <f t="shared" si="0"/>
        <v>5896</v>
      </c>
      <c r="E23" s="31">
        <f t="shared" si="1"/>
        <v>0</v>
      </c>
      <c r="F23" s="31">
        <v>0</v>
      </c>
      <c r="G23" s="31">
        <v>0</v>
      </c>
      <c r="H23" s="31">
        <f t="shared" si="2"/>
        <v>3970</v>
      </c>
      <c r="I23" s="31">
        <v>3970</v>
      </c>
      <c r="J23" s="31">
        <v>0</v>
      </c>
      <c r="K23" s="31">
        <f t="shared" si="3"/>
        <v>1926</v>
      </c>
      <c r="L23" s="31">
        <v>0</v>
      </c>
      <c r="M23" s="31">
        <v>1926</v>
      </c>
      <c r="N23" s="31">
        <f t="shared" si="4"/>
        <v>5896</v>
      </c>
      <c r="O23" s="31">
        <f t="shared" si="5"/>
        <v>3970</v>
      </c>
      <c r="P23" s="31">
        <v>2283</v>
      </c>
      <c r="Q23" s="31">
        <v>1687</v>
      </c>
      <c r="R23" s="31">
        <v>0</v>
      </c>
      <c r="S23" s="31">
        <v>0</v>
      </c>
      <c r="T23" s="31">
        <v>0</v>
      </c>
      <c r="U23" s="31">
        <f t="shared" si="6"/>
        <v>1926</v>
      </c>
      <c r="V23" s="31">
        <v>1926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30</v>
      </c>
      <c r="B24" s="54" t="s">
        <v>63</v>
      </c>
      <c r="C24" s="55" t="s">
        <v>64</v>
      </c>
      <c r="D24" s="31">
        <f t="shared" si="0"/>
        <v>4906</v>
      </c>
      <c r="E24" s="31">
        <f t="shared" si="1"/>
        <v>0</v>
      </c>
      <c r="F24" s="31">
        <v>0</v>
      </c>
      <c r="G24" s="31">
        <v>0</v>
      </c>
      <c r="H24" s="31">
        <f t="shared" si="2"/>
        <v>4906</v>
      </c>
      <c r="I24" s="31">
        <v>3130</v>
      </c>
      <c r="J24" s="31">
        <v>1776</v>
      </c>
      <c r="K24" s="31">
        <f t="shared" si="3"/>
        <v>0</v>
      </c>
      <c r="L24" s="31">
        <v>0</v>
      </c>
      <c r="M24" s="31">
        <v>0</v>
      </c>
      <c r="N24" s="31">
        <f t="shared" si="4"/>
        <v>5045</v>
      </c>
      <c r="O24" s="31">
        <f t="shared" si="5"/>
        <v>3212</v>
      </c>
      <c r="P24" s="31">
        <v>3130</v>
      </c>
      <c r="Q24" s="31">
        <v>0</v>
      </c>
      <c r="R24" s="31">
        <v>82</v>
      </c>
      <c r="S24" s="31">
        <v>0</v>
      </c>
      <c r="T24" s="31">
        <v>0</v>
      </c>
      <c r="U24" s="31">
        <f t="shared" si="6"/>
        <v>1822</v>
      </c>
      <c r="V24" s="31">
        <v>1776</v>
      </c>
      <c r="W24" s="31">
        <v>0</v>
      </c>
      <c r="X24" s="31">
        <v>46</v>
      </c>
      <c r="Y24" s="31">
        <v>0</v>
      </c>
      <c r="Z24" s="31">
        <v>0</v>
      </c>
      <c r="AA24" s="31">
        <f t="shared" si="7"/>
        <v>11</v>
      </c>
      <c r="AB24" s="31">
        <v>11</v>
      </c>
      <c r="AC24" s="31">
        <v>0</v>
      </c>
    </row>
    <row r="25" spans="1:29" ht="13.5">
      <c r="A25" s="54" t="s">
        <v>30</v>
      </c>
      <c r="B25" s="54" t="s">
        <v>65</v>
      </c>
      <c r="C25" s="55" t="s">
        <v>66</v>
      </c>
      <c r="D25" s="31">
        <f t="shared" si="0"/>
        <v>7640</v>
      </c>
      <c r="E25" s="31">
        <f t="shared" si="1"/>
        <v>0</v>
      </c>
      <c r="F25" s="31">
        <v>0</v>
      </c>
      <c r="G25" s="31">
        <v>0</v>
      </c>
      <c r="H25" s="31">
        <f t="shared" si="2"/>
        <v>4504</v>
      </c>
      <c r="I25" s="31">
        <v>4504</v>
      </c>
      <c r="J25" s="31">
        <v>0</v>
      </c>
      <c r="K25" s="31">
        <f t="shared" si="3"/>
        <v>3136</v>
      </c>
      <c r="L25" s="31">
        <v>0</v>
      </c>
      <c r="M25" s="31">
        <v>3136</v>
      </c>
      <c r="N25" s="31">
        <f t="shared" si="4"/>
        <v>7656</v>
      </c>
      <c r="O25" s="31">
        <f t="shared" si="5"/>
        <v>4504</v>
      </c>
      <c r="P25" s="31">
        <v>4386</v>
      </c>
      <c r="Q25" s="31">
        <v>0</v>
      </c>
      <c r="R25" s="31">
        <v>118</v>
      </c>
      <c r="S25" s="31">
        <v>0</v>
      </c>
      <c r="T25" s="31">
        <v>0</v>
      </c>
      <c r="U25" s="31">
        <f t="shared" si="6"/>
        <v>3136</v>
      </c>
      <c r="V25" s="31">
        <v>3054</v>
      </c>
      <c r="W25" s="31">
        <v>0</v>
      </c>
      <c r="X25" s="31">
        <v>82</v>
      </c>
      <c r="Y25" s="31">
        <v>0</v>
      </c>
      <c r="Z25" s="31">
        <v>0</v>
      </c>
      <c r="AA25" s="31">
        <f t="shared" si="7"/>
        <v>16</v>
      </c>
      <c r="AB25" s="31">
        <v>16</v>
      </c>
      <c r="AC25" s="31">
        <v>0</v>
      </c>
    </row>
    <row r="26" spans="1:29" ht="13.5">
      <c r="A26" s="54" t="s">
        <v>30</v>
      </c>
      <c r="B26" s="54" t="s">
        <v>67</v>
      </c>
      <c r="C26" s="55" t="s">
        <v>68</v>
      </c>
      <c r="D26" s="31">
        <f t="shared" si="0"/>
        <v>3584</v>
      </c>
      <c r="E26" s="31">
        <f t="shared" si="1"/>
        <v>0</v>
      </c>
      <c r="F26" s="31">
        <v>0</v>
      </c>
      <c r="G26" s="31">
        <v>0</v>
      </c>
      <c r="H26" s="31">
        <f t="shared" si="2"/>
        <v>2579</v>
      </c>
      <c r="I26" s="31">
        <v>2579</v>
      </c>
      <c r="J26" s="31">
        <v>0</v>
      </c>
      <c r="K26" s="31">
        <f t="shared" si="3"/>
        <v>1005</v>
      </c>
      <c r="L26" s="31">
        <v>0</v>
      </c>
      <c r="M26" s="31">
        <v>1005</v>
      </c>
      <c r="N26" s="31">
        <f t="shared" si="4"/>
        <v>3744</v>
      </c>
      <c r="O26" s="31">
        <f t="shared" si="5"/>
        <v>2579</v>
      </c>
      <c r="P26" s="31">
        <v>2513</v>
      </c>
      <c r="Q26" s="31">
        <v>0</v>
      </c>
      <c r="R26" s="31">
        <v>66</v>
      </c>
      <c r="S26" s="31">
        <v>0</v>
      </c>
      <c r="T26" s="31">
        <v>0</v>
      </c>
      <c r="U26" s="31">
        <f t="shared" si="6"/>
        <v>1005</v>
      </c>
      <c r="V26" s="31">
        <v>979</v>
      </c>
      <c r="W26" s="31">
        <v>0</v>
      </c>
      <c r="X26" s="31">
        <v>26</v>
      </c>
      <c r="Y26" s="31">
        <v>0</v>
      </c>
      <c r="Z26" s="31">
        <v>0</v>
      </c>
      <c r="AA26" s="31">
        <f t="shared" si="7"/>
        <v>160</v>
      </c>
      <c r="AB26" s="31">
        <v>160</v>
      </c>
      <c r="AC26" s="31">
        <v>0</v>
      </c>
    </row>
    <row r="27" spans="1:29" ht="13.5">
      <c r="A27" s="54" t="s">
        <v>30</v>
      </c>
      <c r="B27" s="54" t="s">
        <v>69</v>
      </c>
      <c r="C27" s="55" t="s">
        <v>70</v>
      </c>
      <c r="D27" s="31">
        <f t="shared" si="0"/>
        <v>1839</v>
      </c>
      <c r="E27" s="31">
        <f t="shared" si="1"/>
        <v>0</v>
      </c>
      <c r="F27" s="31">
        <v>0</v>
      </c>
      <c r="G27" s="31">
        <v>0</v>
      </c>
      <c r="H27" s="31">
        <f t="shared" si="2"/>
        <v>1266</v>
      </c>
      <c r="I27" s="31">
        <v>1266</v>
      </c>
      <c r="J27" s="31">
        <v>0</v>
      </c>
      <c r="K27" s="31">
        <f t="shared" si="3"/>
        <v>573</v>
      </c>
      <c r="L27" s="31">
        <v>0</v>
      </c>
      <c r="M27" s="31">
        <v>573</v>
      </c>
      <c r="N27" s="31">
        <f t="shared" si="4"/>
        <v>1967</v>
      </c>
      <c r="O27" s="31">
        <f t="shared" si="5"/>
        <v>1266</v>
      </c>
      <c r="P27" s="31">
        <v>1218</v>
      </c>
      <c r="Q27" s="31">
        <v>0</v>
      </c>
      <c r="R27" s="31">
        <v>48</v>
      </c>
      <c r="S27" s="31">
        <v>0</v>
      </c>
      <c r="T27" s="31">
        <v>0</v>
      </c>
      <c r="U27" s="31">
        <f t="shared" si="6"/>
        <v>573</v>
      </c>
      <c r="V27" s="31">
        <v>573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128</v>
      </c>
      <c r="AB27" s="31">
        <v>128</v>
      </c>
      <c r="AC27" s="31">
        <v>0</v>
      </c>
    </row>
    <row r="28" spans="1:29" ht="13.5">
      <c r="A28" s="54" t="s">
        <v>30</v>
      </c>
      <c r="B28" s="54" t="s">
        <v>71</v>
      </c>
      <c r="C28" s="55" t="s">
        <v>72</v>
      </c>
      <c r="D28" s="31">
        <f t="shared" si="0"/>
        <v>3229</v>
      </c>
      <c r="E28" s="31">
        <f t="shared" si="1"/>
        <v>0</v>
      </c>
      <c r="F28" s="31">
        <v>0</v>
      </c>
      <c r="G28" s="31">
        <v>0</v>
      </c>
      <c r="H28" s="31">
        <f t="shared" si="2"/>
        <v>2202</v>
      </c>
      <c r="I28" s="31">
        <v>2202</v>
      </c>
      <c r="J28" s="31">
        <v>0</v>
      </c>
      <c r="K28" s="31">
        <f t="shared" si="3"/>
        <v>1027</v>
      </c>
      <c r="L28" s="31">
        <v>0</v>
      </c>
      <c r="M28" s="31">
        <v>1027</v>
      </c>
      <c r="N28" s="31">
        <f t="shared" si="4"/>
        <v>3229</v>
      </c>
      <c r="O28" s="31">
        <f t="shared" si="5"/>
        <v>2202</v>
      </c>
      <c r="P28" s="31">
        <v>2145</v>
      </c>
      <c r="Q28" s="31">
        <v>0</v>
      </c>
      <c r="R28" s="31">
        <v>57</v>
      </c>
      <c r="S28" s="31">
        <v>0</v>
      </c>
      <c r="T28" s="31">
        <v>0</v>
      </c>
      <c r="U28" s="31">
        <f t="shared" si="6"/>
        <v>1027</v>
      </c>
      <c r="V28" s="31">
        <v>1000</v>
      </c>
      <c r="W28" s="31">
        <v>0</v>
      </c>
      <c r="X28" s="31">
        <v>27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30</v>
      </c>
      <c r="B29" s="54" t="s">
        <v>73</v>
      </c>
      <c r="C29" s="55" t="s">
        <v>74</v>
      </c>
      <c r="D29" s="31">
        <f t="shared" si="0"/>
        <v>6315</v>
      </c>
      <c r="E29" s="31">
        <f t="shared" si="1"/>
        <v>0</v>
      </c>
      <c r="F29" s="31">
        <v>0</v>
      </c>
      <c r="G29" s="31">
        <v>0</v>
      </c>
      <c r="H29" s="31">
        <f t="shared" si="2"/>
        <v>3847</v>
      </c>
      <c r="I29" s="31">
        <v>3847</v>
      </c>
      <c r="J29" s="31">
        <v>0</v>
      </c>
      <c r="K29" s="31">
        <f t="shared" si="3"/>
        <v>2468</v>
      </c>
      <c r="L29" s="31">
        <v>0</v>
      </c>
      <c r="M29" s="31">
        <v>2468</v>
      </c>
      <c r="N29" s="31">
        <f t="shared" si="4"/>
        <v>6510</v>
      </c>
      <c r="O29" s="31">
        <f t="shared" si="5"/>
        <v>3847</v>
      </c>
      <c r="P29" s="31">
        <v>3746</v>
      </c>
      <c r="Q29" s="31">
        <v>0</v>
      </c>
      <c r="R29" s="31">
        <v>101</v>
      </c>
      <c r="S29" s="31">
        <v>0</v>
      </c>
      <c r="T29" s="31">
        <v>0</v>
      </c>
      <c r="U29" s="31">
        <f t="shared" si="6"/>
        <v>2468</v>
      </c>
      <c r="V29" s="31">
        <v>2403</v>
      </c>
      <c r="W29" s="31">
        <v>0</v>
      </c>
      <c r="X29" s="31">
        <v>65</v>
      </c>
      <c r="Y29" s="31">
        <v>0</v>
      </c>
      <c r="Z29" s="31">
        <v>0</v>
      </c>
      <c r="AA29" s="31">
        <f t="shared" si="7"/>
        <v>195</v>
      </c>
      <c r="AB29" s="31">
        <v>195</v>
      </c>
      <c r="AC29" s="31">
        <v>0</v>
      </c>
    </row>
    <row r="30" spans="1:29" ht="13.5">
      <c r="A30" s="54" t="s">
        <v>30</v>
      </c>
      <c r="B30" s="54" t="s">
        <v>75</v>
      </c>
      <c r="C30" s="55" t="s">
        <v>76</v>
      </c>
      <c r="D30" s="31">
        <f t="shared" si="0"/>
        <v>1984</v>
      </c>
      <c r="E30" s="31">
        <f t="shared" si="1"/>
        <v>0</v>
      </c>
      <c r="F30" s="31">
        <v>0</v>
      </c>
      <c r="G30" s="31">
        <v>0</v>
      </c>
      <c r="H30" s="31">
        <f t="shared" si="2"/>
        <v>1151</v>
      </c>
      <c r="I30" s="31">
        <v>1151</v>
      </c>
      <c r="J30" s="31">
        <v>0</v>
      </c>
      <c r="K30" s="31">
        <f t="shared" si="3"/>
        <v>833</v>
      </c>
      <c r="L30" s="31">
        <v>0</v>
      </c>
      <c r="M30" s="31">
        <v>833</v>
      </c>
      <c r="N30" s="31">
        <f t="shared" si="4"/>
        <v>1987</v>
      </c>
      <c r="O30" s="31">
        <f t="shared" si="5"/>
        <v>1151</v>
      </c>
      <c r="P30" s="31">
        <v>1121</v>
      </c>
      <c r="Q30" s="31">
        <v>0</v>
      </c>
      <c r="R30" s="31">
        <v>30</v>
      </c>
      <c r="S30" s="31">
        <v>0</v>
      </c>
      <c r="T30" s="31">
        <v>0</v>
      </c>
      <c r="U30" s="31">
        <f t="shared" si="6"/>
        <v>833</v>
      </c>
      <c r="V30" s="31">
        <v>811</v>
      </c>
      <c r="W30" s="31">
        <v>0</v>
      </c>
      <c r="X30" s="31">
        <v>22</v>
      </c>
      <c r="Y30" s="31">
        <v>0</v>
      </c>
      <c r="Z30" s="31">
        <v>0</v>
      </c>
      <c r="AA30" s="31">
        <f t="shared" si="7"/>
        <v>3</v>
      </c>
      <c r="AB30" s="31">
        <v>3</v>
      </c>
      <c r="AC30" s="31">
        <v>0</v>
      </c>
    </row>
    <row r="31" spans="1:29" ht="13.5">
      <c r="A31" s="54" t="s">
        <v>30</v>
      </c>
      <c r="B31" s="54" t="s">
        <v>77</v>
      </c>
      <c r="C31" s="55" t="s">
        <v>78</v>
      </c>
      <c r="D31" s="31">
        <f t="shared" si="0"/>
        <v>3540</v>
      </c>
      <c r="E31" s="31">
        <f t="shared" si="1"/>
        <v>0</v>
      </c>
      <c r="F31" s="31">
        <v>0</v>
      </c>
      <c r="G31" s="31">
        <v>0</v>
      </c>
      <c r="H31" s="31">
        <f t="shared" si="2"/>
        <v>2153</v>
      </c>
      <c r="I31" s="31">
        <v>2083</v>
      </c>
      <c r="J31" s="31">
        <v>70</v>
      </c>
      <c r="K31" s="31">
        <f t="shared" si="3"/>
        <v>1387</v>
      </c>
      <c r="L31" s="31">
        <v>0</v>
      </c>
      <c r="M31" s="31">
        <v>1387</v>
      </c>
      <c r="N31" s="31">
        <f t="shared" si="4"/>
        <v>4613</v>
      </c>
      <c r="O31" s="31">
        <f t="shared" si="5"/>
        <v>3156</v>
      </c>
      <c r="P31" s="31">
        <v>2083</v>
      </c>
      <c r="Q31" s="31">
        <v>1073</v>
      </c>
      <c r="R31" s="31">
        <v>0</v>
      </c>
      <c r="S31" s="31">
        <v>0</v>
      </c>
      <c r="T31" s="31">
        <v>0</v>
      </c>
      <c r="U31" s="31">
        <f t="shared" si="6"/>
        <v>1457</v>
      </c>
      <c r="V31" s="31">
        <v>1457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30</v>
      </c>
      <c r="B32" s="54" t="s">
        <v>79</v>
      </c>
      <c r="C32" s="55" t="s">
        <v>0</v>
      </c>
      <c r="D32" s="31">
        <f t="shared" si="0"/>
        <v>3275</v>
      </c>
      <c r="E32" s="31">
        <f t="shared" si="1"/>
        <v>0</v>
      </c>
      <c r="F32" s="31">
        <v>0</v>
      </c>
      <c r="G32" s="31">
        <v>0</v>
      </c>
      <c r="H32" s="31">
        <f t="shared" si="2"/>
        <v>1669</v>
      </c>
      <c r="I32" s="31">
        <v>1409</v>
      </c>
      <c r="J32" s="31">
        <v>260</v>
      </c>
      <c r="K32" s="31">
        <f t="shared" si="3"/>
        <v>1606</v>
      </c>
      <c r="L32" s="31">
        <v>0</v>
      </c>
      <c r="M32" s="31">
        <v>1606</v>
      </c>
      <c r="N32" s="31">
        <f t="shared" si="4"/>
        <v>3686</v>
      </c>
      <c r="O32" s="31">
        <f t="shared" si="5"/>
        <v>1820</v>
      </c>
      <c r="P32" s="31">
        <v>1409</v>
      </c>
      <c r="Q32" s="31">
        <v>411</v>
      </c>
      <c r="R32" s="31">
        <v>0</v>
      </c>
      <c r="S32" s="31">
        <v>0</v>
      </c>
      <c r="T32" s="31">
        <v>0</v>
      </c>
      <c r="U32" s="31">
        <f t="shared" si="6"/>
        <v>1866</v>
      </c>
      <c r="V32" s="31">
        <v>1866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30</v>
      </c>
      <c r="B33" s="54" t="s">
        <v>80</v>
      </c>
      <c r="C33" s="55" t="s">
        <v>81</v>
      </c>
      <c r="D33" s="31">
        <f t="shared" si="0"/>
        <v>4370</v>
      </c>
      <c r="E33" s="31">
        <f t="shared" si="1"/>
        <v>29</v>
      </c>
      <c r="F33" s="31">
        <v>7</v>
      </c>
      <c r="G33" s="31">
        <v>22</v>
      </c>
      <c r="H33" s="31">
        <f t="shared" si="2"/>
        <v>2789</v>
      </c>
      <c r="I33" s="31">
        <v>2269</v>
      </c>
      <c r="J33" s="31">
        <v>520</v>
      </c>
      <c r="K33" s="31">
        <f t="shared" si="3"/>
        <v>1552</v>
      </c>
      <c r="L33" s="31">
        <v>0</v>
      </c>
      <c r="M33" s="31">
        <v>1552</v>
      </c>
      <c r="N33" s="31">
        <f t="shared" si="4"/>
        <v>10337</v>
      </c>
      <c r="O33" s="31">
        <f t="shared" si="5"/>
        <v>8243</v>
      </c>
      <c r="P33" s="31">
        <v>2276</v>
      </c>
      <c r="Q33" s="31">
        <v>5967</v>
      </c>
      <c r="R33" s="31">
        <v>0</v>
      </c>
      <c r="S33" s="31">
        <v>0</v>
      </c>
      <c r="T33" s="31">
        <v>0</v>
      </c>
      <c r="U33" s="31">
        <f t="shared" si="6"/>
        <v>2094</v>
      </c>
      <c r="V33" s="31">
        <v>2094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30</v>
      </c>
      <c r="B34" s="54" t="s">
        <v>82</v>
      </c>
      <c r="C34" s="55" t="s">
        <v>83</v>
      </c>
      <c r="D34" s="31">
        <f t="shared" si="0"/>
        <v>4281</v>
      </c>
      <c r="E34" s="31">
        <f t="shared" si="1"/>
        <v>0</v>
      </c>
      <c r="F34" s="31">
        <v>0</v>
      </c>
      <c r="G34" s="31">
        <v>0</v>
      </c>
      <c r="H34" s="31">
        <f t="shared" si="2"/>
        <v>2896</v>
      </c>
      <c r="I34" s="31">
        <v>2806</v>
      </c>
      <c r="J34" s="31">
        <v>90</v>
      </c>
      <c r="K34" s="31">
        <f t="shared" si="3"/>
        <v>1385</v>
      </c>
      <c r="L34" s="31">
        <v>0</v>
      </c>
      <c r="M34" s="31">
        <v>1385</v>
      </c>
      <c r="N34" s="31">
        <f t="shared" si="4"/>
        <v>6398</v>
      </c>
      <c r="O34" s="31">
        <f t="shared" si="5"/>
        <v>4923</v>
      </c>
      <c r="P34" s="31">
        <v>2806</v>
      </c>
      <c r="Q34" s="31">
        <v>2117</v>
      </c>
      <c r="R34" s="31">
        <v>0</v>
      </c>
      <c r="S34" s="31">
        <v>0</v>
      </c>
      <c r="T34" s="31">
        <v>0</v>
      </c>
      <c r="U34" s="31">
        <f t="shared" si="6"/>
        <v>1475</v>
      </c>
      <c r="V34" s="31">
        <v>1475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30</v>
      </c>
      <c r="B35" s="54" t="s">
        <v>84</v>
      </c>
      <c r="C35" s="55" t="s">
        <v>85</v>
      </c>
      <c r="D35" s="31">
        <f t="shared" si="0"/>
        <v>2378</v>
      </c>
      <c r="E35" s="31">
        <f t="shared" si="1"/>
        <v>0</v>
      </c>
      <c r="F35" s="31">
        <v>0</v>
      </c>
      <c r="G35" s="31">
        <v>0</v>
      </c>
      <c r="H35" s="31">
        <f t="shared" si="2"/>
        <v>937</v>
      </c>
      <c r="I35" s="31">
        <v>858</v>
      </c>
      <c r="J35" s="31">
        <v>79</v>
      </c>
      <c r="K35" s="31">
        <f t="shared" si="3"/>
        <v>1441</v>
      </c>
      <c r="L35" s="31">
        <v>0</v>
      </c>
      <c r="M35" s="31">
        <v>1441</v>
      </c>
      <c r="N35" s="31">
        <f t="shared" si="4"/>
        <v>4979</v>
      </c>
      <c r="O35" s="31">
        <f t="shared" si="5"/>
        <v>3459</v>
      </c>
      <c r="P35" s="31">
        <v>858</v>
      </c>
      <c r="Q35" s="31">
        <v>2601</v>
      </c>
      <c r="R35" s="31">
        <v>0</v>
      </c>
      <c r="S35" s="31">
        <v>0</v>
      </c>
      <c r="T35" s="31">
        <v>0</v>
      </c>
      <c r="U35" s="31">
        <f t="shared" si="6"/>
        <v>1520</v>
      </c>
      <c r="V35" s="31">
        <v>1520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30</v>
      </c>
      <c r="B36" s="54" t="s">
        <v>86</v>
      </c>
      <c r="C36" s="55" t="s">
        <v>87</v>
      </c>
      <c r="D36" s="31">
        <f t="shared" si="0"/>
        <v>2055</v>
      </c>
      <c r="E36" s="31">
        <f t="shared" si="1"/>
        <v>0</v>
      </c>
      <c r="F36" s="31">
        <v>0</v>
      </c>
      <c r="G36" s="31">
        <v>0</v>
      </c>
      <c r="H36" s="31">
        <f t="shared" si="2"/>
        <v>990</v>
      </c>
      <c r="I36" s="31">
        <v>760</v>
      </c>
      <c r="J36" s="31">
        <v>230</v>
      </c>
      <c r="K36" s="31">
        <f t="shared" si="3"/>
        <v>1065</v>
      </c>
      <c r="L36" s="31">
        <v>0</v>
      </c>
      <c r="M36" s="31">
        <v>1065</v>
      </c>
      <c r="N36" s="31">
        <f t="shared" si="4"/>
        <v>3810</v>
      </c>
      <c r="O36" s="31">
        <f t="shared" si="5"/>
        <v>2515</v>
      </c>
      <c r="P36" s="31">
        <v>760</v>
      </c>
      <c r="Q36" s="31">
        <v>1755</v>
      </c>
      <c r="R36" s="31">
        <v>0</v>
      </c>
      <c r="S36" s="31">
        <v>0</v>
      </c>
      <c r="T36" s="31">
        <v>0</v>
      </c>
      <c r="U36" s="31">
        <f t="shared" si="6"/>
        <v>1295</v>
      </c>
      <c r="V36" s="31">
        <v>1295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30</v>
      </c>
      <c r="B37" s="54" t="s">
        <v>88</v>
      </c>
      <c r="C37" s="55" t="s">
        <v>162</v>
      </c>
      <c r="D37" s="31">
        <f t="shared" si="0"/>
        <v>2847</v>
      </c>
      <c r="E37" s="31">
        <f t="shared" si="1"/>
        <v>0</v>
      </c>
      <c r="F37" s="31">
        <v>0</v>
      </c>
      <c r="G37" s="31">
        <v>0</v>
      </c>
      <c r="H37" s="31">
        <f t="shared" si="2"/>
        <v>1627</v>
      </c>
      <c r="I37" s="31">
        <v>1387</v>
      </c>
      <c r="J37" s="31">
        <v>240</v>
      </c>
      <c r="K37" s="31">
        <f t="shared" si="3"/>
        <v>1220</v>
      </c>
      <c r="L37" s="31">
        <v>0</v>
      </c>
      <c r="M37" s="31">
        <v>1220</v>
      </c>
      <c r="N37" s="31">
        <f t="shared" si="4"/>
        <v>4148</v>
      </c>
      <c r="O37" s="31">
        <f t="shared" si="5"/>
        <v>2688</v>
      </c>
      <c r="P37" s="31">
        <v>1387</v>
      </c>
      <c r="Q37" s="31">
        <v>1301</v>
      </c>
      <c r="R37" s="31">
        <v>0</v>
      </c>
      <c r="S37" s="31">
        <v>0</v>
      </c>
      <c r="T37" s="31">
        <v>0</v>
      </c>
      <c r="U37" s="31">
        <f t="shared" si="6"/>
        <v>1460</v>
      </c>
      <c r="V37" s="31">
        <v>1460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30</v>
      </c>
      <c r="B38" s="54" t="s">
        <v>89</v>
      </c>
      <c r="C38" s="55" t="s">
        <v>90</v>
      </c>
      <c r="D38" s="31">
        <f t="shared" si="0"/>
        <v>2561</v>
      </c>
      <c r="E38" s="31">
        <f t="shared" si="1"/>
        <v>0</v>
      </c>
      <c r="F38" s="31">
        <v>0</v>
      </c>
      <c r="G38" s="31">
        <v>0</v>
      </c>
      <c r="H38" s="31">
        <f t="shared" si="2"/>
        <v>1063</v>
      </c>
      <c r="I38" s="31">
        <v>688</v>
      </c>
      <c r="J38" s="31">
        <v>375</v>
      </c>
      <c r="K38" s="31">
        <f t="shared" si="3"/>
        <v>1498</v>
      </c>
      <c r="L38" s="31">
        <v>0</v>
      </c>
      <c r="M38" s="31">
        <v>1498</v>
      </c>
      <c r="N38" s="31">
        <f t="shared" si="4"/>
        <v>2985</v>
      </c>
      <c r="O38" s="31">
        <f t="shared" si="5"/>
        <v>1112</v>
      </c>
      <c r="P38" s="31">
        <v>688</v>
      </c>
      <c r="Q38" s="31">
        <v>424</v>
      </c>
      <c r="R38" s="31">
        <v>0</v>
      </c>
      <c r="S38" s="31">
        <v>0</v>
      </c>
      <c r="T38" s="31">
        <v>0</v>
      </c>
      <c r="U38" s="31">
        <f t="shared" si="6"/>
        <v>1873</v>
      </c>
      <c r="V38" s="31">
        <v>1873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30</v>
      </c>
      <c r="B39" s="54" t="s">
        <v>91</v>
      </c>
      <c r="C39" s="55" t="s">
        <v>161</v>
      </c>
      <c r="D39" s="31">
        <f t="shared" si="0"/>
        <v>1538</v>
      </c>
      <c r="E39" s="31">
        <f t="shared" si="1"/>
        <v>0</v>
      </c>
      <c r="F39" s="31">
        <v>0</v>
      </c>
      <c r="G39" s="31">
        <v>0</v>
      </c>
      <c r="H39" s="31">
        <f t="shared" si="2"/>
        <v>1538</v>
      </c>
      <c r="I39" s="31">
        <v>914</v>
      </c>
      <c r="J39" s="31">
        <v>624</v>
      </c>
      <c r="K39" s="31">
        <f t="shared" si="3"/>
        <v>0</v>
      </c>
      <c r="L39" s="31">
        <v>0</v>
      </c>
      <c r="M39" s="31">
        <v>0</v>
      </c>
      <c r="N39" s="31">
        <f t="shared" si="4"/>
        <v>1737</v>
      </c>
      <c r="O39" s="31">
        <f t="shared" si="5"/>
        <v>914</v>
      </c>
      <c r="P39" s="31">
        <v>914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624</v>
      </c>
      <c r="V39" s="31">
        <v>624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199</v>
      </c>
      <c r="AB39" s="31">
        <v>199</v>
      </c>
      <c r="AC39" s="31">
        <v>0</v>
      </c>
    </row>
    <row r="40" spans="1:29" ht="13.5">
      <c r="A40" s="54" t="s">
        <v>30</v>
      </c>
      <c r="B40" s="54" t="s">
        <v>92</v>
      </c>
      <c r="C40" s="55" t="s">
        <v>93</v>
      </c>
      <c r="D40" s="31">
        <f t="shared" si="0"/>
        <v>1292</v>
      </c>
      <c r="E40" s="31">
        <f t="shared" si="1"/>
        <v>1292</v>
      </c>
      <c r="F40" s="31">
        <v>578</v>
      </c>
      <c r="G40" s="31">
        <v>714</v>
      </c>
      <c r="H40" s="31">
        <f t="shared" si="2"/>
        <v>0</v>
      </c>
      <c r="I40" s="31">
        <v>0</v>
      </c>
      <c r="J40" s="31">
        <v>0</v>
      </c>
      <c r="K40" s="31">
        <f t="shared" si="3"/>
        <v>0</v>
      </c>
      <c r="L40" s="31">
        <v>0</v>
      </c>
      <c r="M40" s="31">
        <v>0</v>
      </c>
      <c r="N40" s="31">
        <f t="shared" si="4"/>
        <v>1409</v>
      </c>
      <c r="O40" s="31">
        <f t="shared" si="5"/>
        <v>528</v>
      </c>
      <c r="P40" s="31">
        <v>528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714</v>
      </c>
      <c r="V40" s="31">
        <v>714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167</v>
      </c>
      <c r="AB40" s="31">
        <v>167</v>
      </c>
      <c r="AC40" s="31">
        <v>0</v>
      </c>
    </row>
    <row r="41" spans="1:29" ht="13.5">
      <c r="A41" s="54" t="s">
        <v>30</v>
      </c>
      <c r="B41" s="54" t="s">
        <v>94</v>
      </c>
      <c r="C41" s="55" t="s">
        <v>160</v>
      </c>
      <c r="D41" s="31">
        <f t="shared" si="0"/>
        <v>1107</v>
      </c>
      <c r="E41" s="31">
        <f t="shared" si="1"/>
        <v>0</v>
      </c>
      <c r="F41" s="31">
        <v>0</v>
      </c>
      <c r="G41" s="31">
        <v>0</v>
      </c>
      <c r="H41" s="31">
        <f t="shared" si="2"/>
        <v>1107</v>
      </c>
      <c r="I41" s="31">
        <v>855</v>
      </c>
      <c r="J41" s="31">
        <v>252</v>
      </c>
      <c r="K41" s="31">
        <f t="shared" si="3"/>
        <v>0</v>
      </c>
      <c r="L41" s="31">
        <v>0</v>
      </c>
      <c r="M41" s="31">
        <v>0</v>
      </c>
      <c r="N41" s="31">
        <f t="shared" si="4"/>
        <v>1299</v>
      </c>
      <c r="O41" s="31">
        <f t="shared" si="5"/>
        <v>855</v>
      </c>
      <c r="P41" s="31">
        <v>0</v>
      </c>
      <c r="Q41" s="31">
        <v>855</v>
      </c>
      <c r="R41" s="31">
        <v>0</v>
      </c>
      <c r="S41" s="31">
        <v>0</v>
      </c>
      <c r="T41" s="31">
        <v>0</v>
      </c>
      <c r="U41" s="31">
        <f t="shared" si="6"/>
        <v>252</v>
      </c>
      <c r="V41" s="31">
        <v>0</v>
      </c>
      <c r="W41" s="31">
        <v>252</v>
      </c>
      <c r="X41" s="31">
        <v>0</v>
      </c>
      <c r="Y41" s="31">
        <v>0</v>
      </c>
      <c r="Z41" s="31">
        <v>0</v>
      </c>
      <c r="AA41" s="31">
        <f t="shared" si="7"/>
        <v>192</v>
      </c>
      <c r="AB41" s="31">
        <v>192</v>
      </c>
      <c r="AC41" s="31">
        <v>0</v>
      </c>
    </row>
    <row r="42" spans="1:29" ht="13.5">
      <c r="A42" s="54" t="s">
        <v>30</v>
      </c>
      <c r="B42" s="54" t="s">
        <v>95</v>
      </c>
      <c r="C42" s="55" t="s">
        <v>96</v>
      </c>
      <c r="D42" s="31">
        <f t="shared" si="0"/>
        <v>5139</v>
      </c>
      <c r="E42" s="31">
        <f t="shared" si="1"/>
        <v>4696</v>
      </c>
      <c r="F42" s="31">
        <v>4378</v>
      </c>
      <c r="G42" s="31">
        <v>318</v>
      </c>
      <c r="H42" s="31">
        <f t="shared" si="2"/>
        <v>0</v>
      </c>
      <c r="I42" s="31">
        <v>0</v>
      </c>
      <c r="J42" s="31">
        <v>0</v>
      </c>
      <c r="K42" s="31">
        <f t="shared" si="3"/>
        <v>443</v>
      </c>
      <c r="L42" s="31">
        <v>0</v>
      </c>
      <c r="M42" s="31">
        <v>443</v>
      </c>
      <c r="N42" s="31">
        <f t="shared" si="4"/>
        <v>5213</v>
      </c>
      <c r="O42" s="31">
        <f t="shared" si="5"/>
        <v>4378</v>
      </c>
      <c r="P42" s="31">
        <v>4378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761</v>
      </c>
      <c r="V42" s="31">
        <v>761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74</v>
      </c>
      <c r="AB42" s="31">
        <v>74</v>
      </c>
      <c r="AC42" s="31">
        <v>0</v>
      </c>
    </row>
    <row r="43" spans="1:29" ht="13.5">
      <c r="A43" s="54" t="s">
        <v>30</v>
      </c>
      <c r="B43" s="54" t="s">
        <v>97</v>
      </c>
      <c r="C43" s="55" t="s">
        <v>98</v>
      </c>
      <c r="D43" s="31">
        <f t="shared" si="0"/>
        <v>3576</v>
      </c>
      <c r="E43" s="31">
        <f t="shared" si="1"/>
        <v>3144</v>
      </c>
      <c r="F43" s="31">
        <v>2505</v>
      </c>
      <c r="G43" s="31">
        <v>639</v>
      </c>
      <c r="H43" s="31">
        <f t="shared" si="2"/>
        <v>0</v>
      </c>
      <c r="I43" s="31">
        <v>0</v>
      </c>
      <c r="J43" s="31">
        <v>0</v>
      </c>
      <c r="K43" s="31">
        <f t="shared" si="3"/>
        <v>432</v>
      </c>
      <c r="L43" s="31">
        <v>0</v>
      </c>
      <c r="M43" s="31">
        <v>432</v>
      </c>
      <c r="N43" s="31">
        <f t="shared" si="4"/>
        <v>3784</v>
      </c>
      <c r="O43" s="31">
        <f t="shared" si="5"/>
        <v>2505</v>
      </c>
      <c r="P43" s="31">
        <v>2505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1071</v>
      </c>
      <c r="V43" s="31">
        <v>1071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208</v>
      </c>
      <c r="AB43" s="31">
        <v>208</v>
      </c>
      <c r="AC43" s="31">
        <v>0</v>
      </c>
    </row>
    <row r="44" spans="1:29" ht="13.5">
      <c r="A44" s="54" t="s">
        <v>30</v>
      </c>
      <c r="B44" s="54" t="s">
        <v>99</v>
      </c>
      <c r="C44" s="55" t="s">
        <v>100</v>
      </c>
      <c r="D44" s="31">
        <f t="shared" si="0"/>
        <v>2520</v>
      </c>
      <c r="E44" s="31">
        <f t="shared" si="1"/>
        <v>0</v>
      </c>
      <c r="F44" s="31">
        <v>0</v>
      </c>
      <c r="G44" s="31">
        <v>0</v>
      </c>
      <c r="H44" s="31">
        <f t="shared" si="2"/>
        <v>2060</v>
      </c>
      <c r="I44" s="31">
        <v>2060</v>
      </c>
      <c r="J44" s="31">
        <v>0</v>
      </c>
      <c r="K44" s="31">
        <f t="shared" si="3"/>
        <v>460</v>
      </c>
      <c r="L44" s="31">
        <v>0</v>
      </c>
      <c r="M44" s="31">
        <v>460</v>
      </c>
      <c r="N44" s="31">
        <f t="shared" si="4"/>
        <v>2811</v>
      </c>
      <c r="O44" s="31">
        <f t="shared" si="5"/>
        <v>2060</v>
      </c>
      <c r="P44" s="31">
        <v>2060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460</v>
      </c>
      <c r="V44" s="31">
        <v>460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291</v>
      </c>
      <c r="AB44" s="31">
        <v>291</v>
      </c>
      <c r="AC44" s="31">
        <v>0</v>
      </c>
    </row>
    <row r="45" spans="1:29" ht="13.5">
      <c r="A45" s="54" t="s">
        <v>30</v>
      </c>
      <c r="B45" s="54" t="s">
        <v>101</v>
      </c>
      <c r="C45" s="55" t="s">
        <v>102</v>
      </c>
      <c r="D45" s="31">
        <f t="shared" si="0"/>
        <v>7556</v>
      </c>
      <c r="E45" s="31">
        <f t="shared" si="1"/>
        <v>7243</v>
      </c>
      <c r="F45" s="31">
        <v>6899</v>
      </c>
      <c r="G45" s="31">
        <v>344</v>
      </c>
      <c r="H45" s="31">
        <f t="shared" si="2"/>
        <v>0</v>
      </c>
      <c r="I45" s="31">
        <v>0</v>
      </c>
      <c r="J45" s="31">
        <v>0</v>
      </c>
      <c r="K45" s="31">
        <f t="shared" si="3"/>
        <v>313</v>
      </c>
      <c r="L45" s="31">
        <v>0</v>
      </c>
      <c r="M45" s="31">
        <v>313</v>
      </c>
      <c r="N45" s="31">
        <f t="shared" si="4"/>
        <v>7713</v>
      </c>
      <c r="O45" s="31">
        <f t="shared" si="5"/>
        <v>6899</v>
      </c>
      <c r="P45" s="31">
        <v>6899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657</v>
      </c>
      <c r="V45" s="31">
        <v>657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157</v>
      </c>
      <c r="AB45" s="31">
        <v>157</v>
      </c>
      <c r="AC45" s="31">
        <v>0</v>
      </c>
    </row>
    <row r="46" spans="1:29" ht="13.5">
      <c r="A46" s="84" t="s">
        <v>104</v>
      </c>
      <c r="B46" s="85"/>
      <c r="C46" s="85"/>
      <c r="D46" s="31">
        <f aca="true" t="shared" si="8" ref="D46:AC46">SUM(D7:D45)</f>
        <v>397318</v>
      </c>
      <c r="E46" s="31">
        <f t="shared" si="8"/>
        <v>35213</v>
      </c>
      <c r="F46" s="31">
        <f t="shared" si="8"/>
        <v>33176</v>
      </c>
      <c r="G46" s="31">
        <f t="shared" si="8"/>
        <v>2037</v>
      </c>
      <c r="H46" s="31">
        <f t="shared" si="8"/>
        <v>203203</v>
      </c>
      <c r="I46" s="31">
        <f t="shared" si="8"/>
        <v>182865</v>
      </c>
      <c r="J46" s="31">
        <f t="shared" si="8"/>
        <v>20338</v>
      </c>
      <c r="K46" s="31">
        <f t="shared" si="8"/>
        <v>158902</v>
      </c>
      <c r="L46" s="31">
        <f t="shared" si="8"/>
        <v>36617</v>
      </c>
      <c r="M46" s="31">
        <f t="shared" si="8"/>
        <v>122285</v>
      </c>
      <c r="N46" s="31">
        <f t="shared" si="8"/>
        <v>425171</v>
      </c>
      <c r="O46" s="31">
        <f t="shared" si="8"/>
        <v>269648</v>
      </c>
      <c r="P46" s="31">
        <f t="shared" si="8"/>
        <v>198067</v>
      </c>
      <c r="Q46" s="31">
        <f t="shared" si="8"/>
        <v>69763</v>
      </c>
      <c r="R46" s="31">
        <f t="shared" si="8"/>
        <v>502</v>
      </c>
      <c r="S46" s="31">
        <f t="shared" si="8"/>
        <v>1316</v>
      </c>
      <c r="T46" s="31">
        <f t="shared" si="8"/>
        <v>0</v>
      </c>
      <c r="U46" s="31">
        <f t="shared" si="8"/>
        <v>144706</v>
      </c>
      <c r="V46" s="31">
        <f t="shared" si="8"/>
        <v>122942</v>
      </c>
      <c r="W46" s="31">
        <f t="shared" si="8"/>
        <v>21496</v>
      </c>
      <c r="X46" s="31">
        <f t="shared" si="8"/>
        <v>268</v>
      </c>
      <c r="Y46" s="31">
        <f t="shared" si="8"/>
        <v>0</v>
      </c>
      <c r="Z46" s="31">
        <f t="shared" si="8"/>
        <v>0</v>
      </c>
      <c r="AA46" s="31">
        <f t="shared" si="8"/>
        <v>10817</v>
      </c>
      <c r="AB46" s="31">
        <f t="shared" si="8"/>
        <v>10817</v>
      </c>
      <c r="AC46" s="31">
        <f t="shared" si="8"/>
        <v>0</v>
      </c>
    </row>
  </sheetData>
  <mergeCells count="7">
    <mergeCell ref="A46:C4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103</v>
      </c>
      <c r="B1" s="92"/>
      <c r="C1" s="34" t="s">
        <v>125</v>
      </c>
    </row>
    <row r="2" ht="18" customHeight="1">
      <c r="J2" s="37" t="s">
        <v>126</v>
      </c>
    </row>
    <row r="3" spans="6:11" s="38" customFormat="1" ht="19.5" customHeight="1">
      <c r="F3" s="91" t="s">
        <v>127</v>
      </c>
      <c r="G3" s="91"/>
      <c r="H3" s="39" t="s">
        <v>128</v>
      </c>
      <c r="I3" s="39" t="s">
        <v>129</v>
      </c>
      <c r="J3" s="39" t="s">
        <v>118</v>
      </c>
      <c r="K3" s="39" t="s">
        <v>130</v>
      </c>
    </row>
    <row r="4" spans="2:11" s="38" customFormat="1" ht="19.5" customHeight="1">
      <c r="B4" s="93" t="s">
        <v>131</v>
      </c>
      <c r="C4" s="40" t="s">
        <v>132</v>
      </c>
      <c r="D4" s="41">
        <f>SUMIF('水洗化人口等'!$A$7:$C$46,$A$1,'水洗化人口等'!$G$7:$G$46)</f>
        <v>264080</v>
      </c>
      <c r="F4" s="101" t="s">
        <v>133</v>
      </c>
      <c r="G4" s="40" t="s">
        <v>134</v>
      </c>
      <c r="H4" s="41">
        <f>SUMIF('し尿処理の状況'!$A$7:$C$46,$A$1,'し尿処理の状況'!$P$7:$P$46)</f>
        <v>198067</v>
      </c>
      <c r="I4" s="41">
        <f>SUMIF('し尿処理の状況'!$A$7:$C$46,$A$1,'し尿処理の状況'!$V$7:$V$46)</f>
        <v>122942</v>
      </c>
      <c r="J4" s="41">
        <f aca="true" t="shared" si="0" ref="J4:J11">H4+I4</f>
        <v>321009</v>
      </c>
      <c r="K4" s="42">
        <f aca="true" t="shared" si="1" ref="K4:K9">J4/$J$9</f>
        <v>0.7747216148510694</v>
      </c>
    </row>
    <row r="5" spans="2:11" s="38" customFormat="1" ht="19.5" customHeight="1">
      <c r="B5" s="94"/>
      <c r="C5" s="40" t="s">
        <v>135</v>
      </c>
      <c r="D5" s="41">
        <f>SUMIF('水洗化人口等'!$A$7:$C$46,$A$1,'水洗化人口等'!$H$7:$H$46)</f>
        <v>15362</v>
      </c>
      <c r="F5" s="102"/>
      <c r="G5" s="40" t="s">
        <v>136</v>
      </c>
      <c r="H5" s="41">
        <f>SUMIF('し尿処理の状況'!$A$7:$C$46,$A$1,'し尿処理の状況'!$Q$7:$Q$46)</f>
        <v>69763</v>
      </c>
      <c r="I5" s="41">
        <f>SUMIF('し尿処理の状況'!$A$7:$C$46,$A$1,'し尿処理の状況'!$W$7:$W$46)</f>
        <v>21496</v>
      </c>
      <c r="J5" s="41">
        <f t="shared" si="0"/>
        <v>91259</v>
      </c>
      <c r="K5" s="42">
        <f t="shared" si="1"/>
        <v>0.22024404253367894</v>
      </c>
    </row>
    <row r="6" spans="2:11" s="38" customFormat="1" ht="19.5" customHeight="1">
      <c r="B6" s="95"/>
      <c r="C6" s="43" t="s">
        <v>137</v>
      </c>
      <c r="D6" s="44">
        <f>SUM(D4:D5)</f>
        <v>279442</v>
      </c>
      <c r="F6" s="102"/>
      <c r="G6" s="40" t="s">
        <v>138</v>
      </c>
      <c r="H6" s="41">
        <f>SUMIF('し尿処理の状況'!$A$7:$C$46,$A$1,'し尿処理の状況'!$R$7:$R$46)</f>
        <v>502</v>
      </c>
      <c r="I6" s="41">
        <f>SUMIF('し尿処理の状況'!$A$7:$C$46,$A$1,'し尿処理の状況'!$X$7:$X$46)</f>
        <v>268</v>
      </c>
      <c r="J6" s="41">
        <f t="shared" si="0"/>
        <v>770</v>
      </c>
      <c r="K6" s="42">
        <f t="shared" si="1"/>
        <v>0.0018583143881801551</v>
      </c>
    </row>
    <row r="7" spans="2:11" s="38" customFormat="1" ht="19.5" customHeight="1">
      <c r="B7" s="96" t="s">
        <v>139</v>
      </c>
      <c r="C7" s="45" t="s">
        <v>140</v>
      </c>
      <c r="D7" s="41">
        <f>SUMIF('水洗化人口等'!$A$7:$C$46,$A$1,'水洗化人口等'!$K$7:$K$46)</f>
        <v>2154932</v>
      </c>
      <c r="F7" s="102"/>
      <c r="G7" s="40" t="s">
        <v>141</v>
      </c>
      <c r="H7" s="41">
        <f>SUMIF('し尿処理の状況'!$A$7:$C$46,$A$1,'し尿処理の状況'!$S$7:$S$46)</f>
        <v>1316</v>
      </c>
      <c r="I7" s="41">
        <f>SUMIF('し尿処理の状況'!$A$7:$C$46,$A$1,'し尿処理の状況'!$Y$7:$Y$46)</f>
        <v>0</v>
      </c>
      <c r="J7" s="41">
        <f t="shared" si="0"/>
        <v>1316</v>
      </c>
      <c r="K7" s="42">
        <f t="shared" si="1"/>
        <v>0.003176028227071538</v>
      </c>
    </row>
    <row r="8" spans="2:11" s="38" customFormat="1" ht="19.5" customHeight="1">
      <c r="B8" s="97"/>
      <c r="C8" s="40" t="s">
        <v>142</v>
      </c>
      <c r="D8" s="41">
        <f>SUMIF('水洗化人口等'!$A$7:$C$46,$A$1,'水洗化人口等'!$M$7:$M$46)</f>
        <v>991</v>
      </c>
      <c r="F8" s="102"/>
      <c r="G8" s="40" t="s">
        <v>143</v>
      </c>
      <c r="H8" s="41">
        <f>SUMIF('し尿処理の状況'!$A$7:$C$46,$A$1,'し尿処理の状況'!$T$7:$T$46)</f>
        <v>0</v>
      </c>
      <c r="I8" s="41">
        <f>SUMIF('し尿処理の状況'!$A$7:$C$46,$A$1,'し尿処理の状況'!$Z$7:$Z$46)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144</v>
      </c>
      <c r="D9" s="41">
        <f>SUMIF('水洗化人口等'!$A$7:$C$46,$A$1,'水洗化人口等'!$O$7:$O$46)</f>
        <v>213768</v>
      </c>
      <c r="F9" s="102"/>
      <c r="G9" s="40" t="s">
        <v>137</v>
      </c>
      <c r="H9" s="41">
        <f>SUM(H4:H8)</f>
        <v>269648</v>
      </c>
      <c r="I9" s="41">
        <f>SUM(I4:I8)</f>
        <v>144706</v>
      </c>
      <c r="J9" s="41">
        <f t="shared" si="0"/>
        <v>414354</v>
      </c>
      <c r="K9" s="42">
        <f t="shared" si="1"/>
        <v>1</v>
      </c>
    </row>
    <row r="10" spans="2:10" s="38" customFormat="1" ht="19.5" customHeight="1">
      <c r="B10" s="98"/>
      <c r="C10" s="43" t="s">
        <v>137</v>
      </c>
      <c r="D10" s="44">
        <f>SUM(D7:D9)</f>
        <v>2369691</v>
      </c>
      <c r="F10" s="91" t="s">
        <v>145</v>
      </c>
      <c r="G10" s="91"/>
      <c r="H10" s="41">
        <f>SUMIF('し尿処理の状況'!$A$7:$C$46,$A$1,'し尿処理の状況'!$AB$7:$AB$46)</f>
        <v>10817</v>
      </c>
      <c r="I10" s="41">
        <f>SUMIF('し尿処理の状況'!$A$7:$C$46,$A$1,'し尿処理の状況'!$AC$7:$AC$46)</f>
        <v>0</v>
      </c>
      <c r="J10" s="41">
        <f t="shared" si="0"/>
        <v>10817</v>
      </c>
    </row>
    <row r="11" spans="2:10" s="38" customFormat="1" ht="19.5" customHeight="1">
      <c r="B11" s="99" t="s">
        <v>146</v>
      </c>
      <c r="C11" s="100"/>
      <c r="D11" s="44">
        <f>D6+D10</f>
        <v>2649133</v>
      </c>
      <c r="F11" s="91" t="s">
        <v>118</v>
      </c>
      <c r="G11" s="91"/>
      <c r="H11" s="41">
        <f>H9+H10</f>
        <v>280465</v>
      </c>
      <c r="I11" s="41">
        <f>I9+I10</f>
        <v>144706</v>
      </c>
      <c r="J11" s="41">
        <f t="shared" si="0"/>
        <v>425171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147</v>
      </c>
      <c r="J13" s="37" t="s">
        <v>126</v>
      </c>
    </row>
    <row r="14" spans="3:10" s="38" customFormat="1" ht="19.5" customHeight="1">
      <c r="C14" s="41">
        <f>SUMIF('水洗化人口等'!$A$7:$C$46,$A$1,'水洗化人口等'!$P$7:$P$46)</f>
        <v>127340</v>
      </c>
      <c r="D14" s="38" t="s">
        <v>148</v>
      </c>
      <c r="F14" s="91" t="s">
        <v>149</v>
      </c>
      <c r="G14" s="91"/>
      <c r="H14" s="39" t="s">
        <v>128</v>
      </c>
      <c r="I14" s="39" t="s">
        <v>129</v>
      </c>
      <c r="J14" s="39" t="s">
        <v>118</v>
      </c>
    </row>
    <row r="15" spans="6:10" s="38" customFormat="1" ht="15.75" customHeight="1">
      <c r="F15" s="91" t="s">
        <v>150</v>
      </c>
      <c r="G15" s="91"/>
      <c r="H15" s="41">
        <f>SUMIF('し尿処理の状況'!$A$7:$C$46,$A$1,'し尿処理の状況'!$F$7:$F$46)</f>
        <v>33176</v>
      </c>
      <c r="I15" s="41">
        <f>SUMIF('し尿処理の状況'!$A$7:$C$46,$A$1,'し尿処理の状況'!$G$7:$G$46)</f>
        <v>2037</v>
      </c>
      <c r="J15" s="41">
        <f>H15+I15</f>
        <v>35213</v>
      </c>
    </row>
    <row r="16" spans="3:10" s="38" customFormat="1" ht="15.75" customHeight="1">
      <c r="C16" s="38" t="s">
        <v>151</v>
      </c>
      <c r="D16" s="49">
        <f>D10/D11</f>
        <v>0.8945156773933207</v>
      </c>
      <c r="F16" s="91" t="s">
        <v>152</v>
      </c>
      <c r="G16" s="91"/>
      <c r="H16" s="41">
        <f>SUMIF('し尿処理の状況'!$A$7:$C$46,$A$1,'し尿処理の状況'!$I$7:$I$46)</f>
        <v>182865</v>
      </c>
      <c r="I16" s="41">
        <f>SUMIF('し尿処理の状況'!$A$7:$C$46,$A$1,'し尿処理の状況'!$J$7:$J$46)</f>
        <v>20338</v>
      </c>
      <c r="J16" s="41">
        <f>H16+I16</f>
        <v>203203</v>
      </c>
    </row>
    <row r="17" spans="3:10" s="38" customFormat="1" ht="15.75" customHeight="1">
      <c r="C17" s="38" t="s">
        <v>153</v>
      </c>
      <c r="D17" s="49">
        <f>D6/D11</f>
        <v>0.10548432260667924</v>
      </c>
      <c r="F17" s="91" t="s">
        <v>154</v>
      </c>
      <c r="G17" s="91"/>
      <c r="H17" s="41">
        <f>SUMIF('し尿処理の状況'!$A$7:$C$46,$A$1,'し尿処理の状況'!$L$7:$L$46)</f>
        <v>36617</v>
      </c>
      <c r="I17" s="41">
        <f>SUMIF('し尿処理の状況'!$A$7:$C$46,$A$1,'し尿処理の状況'!$M$7:$M$46)</f>
        <v>122285</v>
      </c>
      <c r="J17" s="41">
        <f>H17+I17</f>
        <v>158902</v>
      </c>
    </row>
    <row r="18" spans="3:10" s="38" customFormat="1" ht="15.75" customHeight="1">
      <c r="C18" s="50" t="s">
        <v>155</v>
      </c>
      <c r="D18" s="49">
        <f>D7/D11</f>
        <v>0.81344802242847</v>
      </c>
      <c r="F18" s="91" t="s">
        <v>118</v>
      </c>
      <c r="G18" s="91"/>
      <c r="H18" s="41">
        <f>SUM(H15:H17)</f>
        <v>252658</v>
      </c>
      <c r="I18" s="41">
        <f>SUM(I15:I17)</f>
        <v>144660</v>
      </c>
      <c r="J18" s="41">
        <f>SUM(J15:J17)</f>
        <v>397318</v>
      </c>
    </row>
    <row r="19" spans="3:10" ht="15.75" customHeight="1">
      <c r="C19" s="36" t="s">
        <v>156</v>
      </c>
      <c r="D19" s="49">
        <f>(D8+D9)/D11</f>
        <v>0.08106765496485076</v>
      </c>
      <c r="J19" s="51"/>
    </row>
    <row r="20" spans="3:10" ht="15.75" customHeight="1">
      <c r="C20" s="36" t="s">
        <v>157</v>
      </c>
      <c r="D20" s="49">
        <f>C14/D11</f>
        <v>0.048068556769327926</v>
      </c>
      <c r="J20" s="52"/>
    </row>
    <row r="21" spans="3:10" ht="15.75" customHeight="1">
      <c r="C21" s="36" t="s">
        <v>158</v>
      </c>
      <c r="D21" s="49">
        <f>D4/D6</f>
        <v>0.9450261592745542</v>
      </c>
      <c r="F21" s="53"/>
      <c r="J21" s="52"/>
    </row>
    <row r="22" spans="3:10" ht="15.75" customHeight="1">
      <c r="C22" s="36" t="s">
        <v>159</v>
      </c>
      <c r="D22" s="49">
        <f>D5/D6</f>
        <v>0.054973840725445706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2006-06-30T04:27:07Z</dcterms:modified>
  <cp:category/>
  <cp:version/>
  <cp:contentType/>
  <cp:contentStatus/>
</cp:coreProperties>
</file>