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'し尿処理の状況'!$A$2:$AC$40</definedName>
    <definedName name="_xlnm.Print_Area" localSheetId="0">'水洗化人口等'!$A$2:$U$40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<sst xmlns="http://schemas.openxmlformats.org/spreadsheetml/2006/main" count="381" uniqueCount="152">
  <si>
    <t>志賀町</t>
  </si>
  <si>
    <t>竜王町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</si>
  <si>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</si>
  <si>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</si>
  <si>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</si>
  <si>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</si>
  <si>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</si>
  <si>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</si>
  <si>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</si>
  <si>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</si>
  <si>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</si>
  <si>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</si>
  <si>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</si>
  <si>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</si>
  <si>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</si>
  <si>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</si>
  <si>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</si>
  <si>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</si>
  <si>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</si>
  <si>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</si>
  <si>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</si>
  <si>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</si>
  <si>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</si>
  <si>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</si>
  <si>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</si>
  <si>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</si>
  <si>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</si>
  <si>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</si>
  <si>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</si>
  <si>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</si>
  <si>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</si>
  <si>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</si>
  <si>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</si>
  <si>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</si>
  <si>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</si>
  <si>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</si>
  <si>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</si>
  <si>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</si>
  <si>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</si>
  <si>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</si>
  <si>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</si>
  <si>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</si>
  <si>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</si>
  <si>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</si>
  <si>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</si>
  <si>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</si>
  <si>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</si>
  <si>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</si>
  <si>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</si>
  <si>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</si>
  <si>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</si>
  <si>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</si>
  <si>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</si>
  <si>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</si>
  <si>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25301</t>
  </si>
  <si>
    <t>25381</t>
  </si>
  <si>
    <t>安土町</t>
  </si>
  <si>
    <t>25382</t>
  </si>
  <si>
    <t>蒲生町</t>
  </si>
  <si>
    <t>25383</t>
  </si>
  <si>
    <t>日野町</t>
  </si>
  <si>
    <t>25384</t>
  </si>
  <si>
    <t>25403</t>
  </si>
  <si>
    <t>能登川町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</si>
  <si>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</si>
  <si>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</si>
  <si>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</si>
  <si>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</si>
  <si>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</si>
  <si>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</si>
  <si>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</si>
  <si>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</si>
  <si>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</si>
  <si>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</si>
  <si>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</si>
  <si>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</si>
  <si>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</si>
  <si>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</si>
  <si>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</si>
  <si>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</si>
  <si>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</si>
  <si>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</si>
  <si>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</si>
  <si>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</si>
  <si>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</si>
  <si>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</si>
  <si>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</si>
  <si>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</si>
  <si>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</si>
  <si>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</si>
  <si>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</si>
  <si>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</si>
  <si>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滋賀県</t>
  </si>
  <si>
    <t>25208</t>
  </si>
  <si>
    <t>栗東市</t>
  </si>
  <si>
    <t>滋賀県合計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</si>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</sst>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105</v>
      </c>
      <c r="B2" s="65" t="s">
        <v>3</v>
      </c>
      <c r="C2" s="68" t="s">
        <v>4</v>
      </c>
      <c r="D2" s="5" t="s">
        <v>106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107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108</v>
      </c>
      <c r="F3" s="20"/>
      <c r="G3" s="20"/>
      <c r="H3" s="23"/>
      <c r="I3" s="7" t="s">
        <v>5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109</v>
      </c>
      <c r="F4" s="77" t="s">
        <v>6</v>
      </c>
      <c r="G4" s="77" t="s">
        <v>7</v>
      </c>
      <c r="H4" s="77" t="s">
        <v>8</v>
      </c>
      <c r="I4" s="6" t="s">
        <v>109</v>
      </c>
      <c r="J4" s="77" t="s">
        <v>9</v>
      </c>
      <c r="K4" s="77" t="s">
        <v>10</v>
      </c>
      <c r="L4" s="77" t="s">
        <v>11</v>
      </c>
      <c r="M4" s="77" t="s">
        <v>12</v>
      </c>
      <c r="N4" s="77" t="s">
        <v>13</v>
      </c>
      <c r="O4" s="81" t="s">
        <v>14</v>
      </c>
      <c r="P4" s="8"/>
      <c r="Q4" s="77" t="s">
        <v>15</v>
      </c>
      <c r="R4" s="77" t="s">
        <v>110</v>
      </c>
      <c r="S4" s="77" t="s">
        <v>111</v>
      </c>
      <c r="T4" s="79" t="s">
        <v>112</v>
      </c>
      <c r="U4" s="79" t="s">
        <v>113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114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115</v>
      </c>
      <c r="E6" s="10" t="s">
        <v>115</v>
      </c>
      <c r="F6" s="11" t="s">
        <v>16</v>
      </c>
      <c r="G6" s="10" t="s">
        <v>115</v>
      </c>
      <c r="H6" s="10" t="s">
        <v>115</v>
      </c>
      <c r="I6" s="10" t="s">
        <v>115</v>
      </c>
      <c r="J6" s="11" t="s">
        <v>16</v>
      </c>
      <c r="K6" s="10" t="s">
        <v>115</v>
      </c>
      <c r="L6" s="11" t="s">
        <v>16</v>
      </c>
      <c r="M6" s="10" t="s">
        <v>115</v>
      </c>
      <c r="N6" s="11" t="s">
        <v>16</v>
      </c>
      <c r="O6" s="10" t="s">
        <v>115</v>
      </c>
      <c r="P6" s="10" t="s">
        <v>115</v>
      </c>
      <c r="Q6" s="11" t="s">
        <v>16</v>
      </c>
      <c r="R6" s="83"/>
      <c r="S6" s="83"/>
      <c r="T6" s="83"/>
      <c r="U6" s="80"/>
    </row>
    <row r="7" spans="1:21" ht="13.5">
      <c r="A7" s="54" t="s">
        <v>41</v>
      </c>
      <c r="B7" s="54" t="s">
        <v>42</v>
      </c>
      <c r="C7" s="55" t="s">
        <v>43</v>
      </c>
      <c r="D7" s="31">
        <f aca="true" t="shared" si="0" ref="D7:D39">E7+I7</f>
        <v>298259</v>
      </c>
      <c r="E7" s="32">
        <f aca="true" t="shared" si="1" ref="E7:E39">G7+H7</f>
        <v>15615</v>
      </c>
      <c r="F7" s="33">
        <f aca="true" t="shared" si="2" ref="F7:F18">E7/D7*100</f>
        <v>5.235382670766012</v>
      </c>
      <c r="G7" s="31">
        <v>15522</v>
      </c>
      <c r="H7" s="31">
        <v>93</v>
      </c>
      <c r="I7" s="32">
        <f aca="true" t="shared" si="3" ref="I7:I39">K7+M7+O7</f>
        <v>282644</v>
      </c>
      <c r="J7" s="33">
        <f aca="true" t="shared" si="4" ref="J7:J18">I7/D7*100</f>
        <v>94.76461732923399</v>
      </c>
      <c r="K7" s="31">
        <v>252308</v>
      </c>
      <c r="L7" s="33">
        <f aca="true" t="shared" si="5" ref="L7:L18">K7/D7*100</f>
        <v>84.59359147586494</v>
      </c>
      <c r="M7" s="31">
        <v>0</v>
      </c>
      <c r="N7" s="33">
        <f aca="true" t="shared" si="6" ref="N7:N18">M7/D7*100</f>
        <v>0</v>
      </c>
      <c r="O7" s="31">
        <v>30336</v>
      </c>
      <c r="P7" s="31">
        <v>6847</v>
      </c>
      <c r="Q7" s="33">
        <f aca="true" t="shared" si="7" ref="Q7:Q18">O7/D7*100</f>
        <v>10.171025853369052</v>
      </c>
      <c r="R7" s="31" t="s">
        <v>151</v>
      </c>
      <c r="S7" s="31"/>
      <c r="T7" s="31"/>
      <c r="U7" s="31"/>
    </row>
    <row r="8" spans="1:21" ht="13.5">
      <c r="A8" s="54" t="s">
        <v>41</v>
      </c>
      <c r="B8" s="54" t="s">
        <v>44</v>
      </c>
      <c r="C8" s="55" t="s">
        <v>45</v>
      </c>
      <c r="D8" s="31">
        <f t="shared" si="0"/>
        <v>107599</v>
      </c>
      <c r="E8" s="32">
        <f t="shared" si="1"/>
        <v>23641</v>
      </c>
      <c r="F8" s="33">
        <f t="shared" si="2"/>
        <v>21.971393786187605</v>
      </c>
      <c r="G8" s="31">
        <v>22842</v>
      </c>
      <c r="H8" s="31">
        <v>799</v>
      </c>
      <c r="I8" s="32">
        <f t="shared" si="3"/>
        <v>83958</v>
      </c>
      <c r="J8" s="33">
        <f t="shared" si="4"/>
        <v>78.0286062138124</v>
      </c>
      <c r="K8" s="31">
        <v>52623</v>
      </c>
      <c r="L8" s="33">
        <f t="shared" si="5"/>
        <v>48.90658835119285</v>
      </c>
      <c r="M8" s="31">
        <v>0</v>
      </c>
      <c r="N8" s="33">
        <f t="shared" si="6"/>
        <v>0</v>
      </c>
      <c r="O8" s="31">
        <v>31335</v>
      </c>
      <c r="P8" s="31">
        <v>15391</v>
      </c>
      <c r="Q8" s="33">
        <f t="shared" si="7"/>
        <v>29.122017862619543</v>
      </c>
      <c r="R8" s="31" t="s">
        <v>151</v>
      </c>
      <c r="S8" s="31"/>
      <c r="T8" s="31"/>
      <c r="U8" s="31"/>
    </row>
    <row r="9" spans="1:21" ht="13.5">
      <c r="A9" s="54" t="s">
        <v>41</v>
      </c>
      <c r="B9" s="54" t="s">
        <v>46</v>
      </c>
      <c r="C9" s="55" t="s">
        <v>47</v>
      </c>
      <c r="D9" s="31">
        <f t="shared" si="0"/>
        <v>58893</v>
      </c>
      <c r="E9" s="32">
        <f t="shared" si="1"/>
        <v>6764</v>
      </c>
      <c r="F9" s="33">
        <f t="shared" si="2"/>
        <v>11.48523593635916</v>
      </c>
      <c r="G9" s="31">
        <v>6041</v>
      </c>
      <c r="H9" s="31">
        <v>723</v>
      </c>
      <c r="I9" s="32">
        <f t="shared" si="3"/>
        <v>52129</v>
      </c>
      <c r="J9" s="33">
        <f t="shared" si="4"/>
        <v>88.51476406364084</v>
      </c>
      <c r="K9" s="31">
        <v>38718</v>
      </c>
      <c r="L9" s="33">
        <f t="shared" si="5"/>
        <v>65.74295756711324</v>
      </c>
      <c r="M9" s="31">
        <v>0</v>
      </c>
      <c r="N9" s="33">
        <f t="shared" si="6"/>
        <v>0</v>
      </c>
      <c r="O9" s="31">
        <v>13411</v>
      </c>
      <c r="P9" s="31">
        <v>3053</v>
      </c>
      <c r="Q9" s="33">
        <f t="shared" si="7"/>
        <v>22.7718064965276</v>
      </c>
      <c r="R9" s="31" t="s">
        <v>151</v>
      </c>
      <c r="S9" s="31"/>
      <c r="T9" s="31"/>
      <c r="U9" s="31"/>
    </row>
    <row r="10" spans="1:21" ht="13.5">
      <c r="A10" s="54" t="s">
        <v>41</v>
      </c>
      <c r="B10" s="54" t="s">
        <v>48</v>
      </c>
      <c r="C10" s="55" t="s">
        <v>49</v>
      </c>
      <c r="D10" s="31">
        <f t="shared" si="0"/>
        <v>67745</v>
      </c>
      <c r="E10" s="32">
        <f t="shared" si="1"/>
        <v>10717</v>
      </c>
      <c r="F10" s="33">
        <f t="shared" si="2"/>
        <v>15.819617683961917</v>
      </c>
      <c r="G10" s="31">
        <v>10517</v>
      </c>
      <c r="H10" s="31">
        <v>200</v>
      </c>
      <c r="I10" s="32">
        <f t="shared" si="3"/>
        <v>57028</v>
      </c>
      <c r="J10" s="33">
        <f t="shared" si="4"/>
        <v>84.18038231603808</v>
      </c>
      <c r="K10" s="31">
        <v>26859</v>
      </c>
      <c r="L10" s="33">
        <f t="shared" si="5"/>
        <v>39.64720643589933</v>
      </c>
      <c r="M10" s="31">
        <v>0</v>
      </c>
      <c r="N10" s="33">
        <f t="shared" si="6"/>
        <v>0</v>
      </c>
      <c r="O10" s="31">
        <v>30169</v>
      </c>
      <c r="P10" s="31">
        <v>27071</v>
      </c>
      <c r="Q10" s="33">
        <f t="shared" si="7"/>
        <v>44.53317588013876</v>
      </c>
      <c r="R10" s="31" t="s">
        <v>151</v>
      </c>
      <c r="S10" s="31"/>
      <c r="T10" s="31"/>
      <c r="U10" s="31"/>
    </row>
    <row r="11" spans="1:21" ht="13.5">
      <c r="A11" s="54" t="s">
        <v>41</v>
      </c>
      <c r="B11" s="54" t="s">
        <v>50</v>
      </c>
      <c r="C11" s="55" t="s">
        <v>51</v>
      </c>
      <c r="D11" s="31">
        <f t="shared" si="0"/>
        <v>113027</v>
      </c>
      <c r="E11" s="32">
        <f t="shared" si="1"/>
        <v>5284</v>
      </c>
      <c r="F11" s="33">
        <f t="shared" si="2"/>
        <v>4.674989161881674</v>
      </c>
      <c r="G11" s="31">
        <v>5235</v>
      </c>
      <c r="H11" s="31">
        <v>49</v>
      </c>
      <c r="I11" s="32">
        <f t="shared" si="3"/>
        <v>107743</v>
      </c>
      <c r="J11" s="33">
        <f t="shared" si="4"/>
        <v>95.32501083811833</v>
      </c>
      <c r="K11" s="31">
        <v>94683</v>
      </c>
      <c r="L11" s="33">
        <f t="shared" si="5"/>
        <v>83.77024958638202</v>
      </c>
      <c r="M11" s="31">
        <v>0</v>
      </c>
      <c r="N11" s="33">
        <f t="shared" si="6"/>
        <v>0</v>
      </c>
      <c r="O11" s="31">
        <v>13060</v>
      </c>
      <c r="P11" s="31">
        <v>11674</v>
      </c>
      <c r="Q11" s="33">
        <f t="shared" si="7"/>
        <v>11.554761251736311</v>
      </c>
      <c r="R11" s="31" t="s">
        <v>151</v>
      </c>
      <c r="S11" s="31"/>
      <c r="T11" s="31"/>
      <c r="U11" s="31"/>
    </row>
    <row r="12" spans="1:21" ht="13.5">
      <c r="A12" s="54" t="s">
        <v>41</v>
      </c>
      <c r="B12" s="54" t="s">
        <v>52</v>
      </c>
      <c r="C12" s="55" t="s">
        <v>53</v>
      </c>
      <c r="D12" s="31">
        <f t="shared" si="0"/>
        <v>69871</v>
      </c>
      <c r="E12" s="32">
        <f t="shared" si="1"/>
        <v>1634</v>
      </c>
      <c r="F12" s="33">
        <f t="shared" si="2"/>
        <v>2.3385954115441314</v>
      </c>
      <c r="G12" s="31">
        <v>1549</v>
      </c>
      <c r="H12" s="31">
        <v>85</v>
      </c>
      <c r="I12" s="32">
        <f t="shared" si="3"/>
        <v>68237</v>
      </c>
      <c r="J12" s="33">
        <f t="shared" si="4"/>
        <v>97.66140458845587</v>
      </c>
      <c r="K12" s="31">
        <v>57083</v>
      </c>
      <c r="L12" s="33">
        <f t="shared" si="5"/>
        <v>81.69770004722989</v>
      </c>
      <c r="M12" s="31">
        <v>0</v>
      </c>
      <c r="N12" s="33">
        <f t="shared" si="6"/>
        <v>0</v>
      </c>
      <c r="O12" s="31">
        <v>11154</v>
      </c>
      <c r="P12" s="31">
        <v>8935</v>
      </c>
      <c r="Q12" s="33">
        <f t="shared" si="7"/>
        <v>15.963704541225972</v>
      </c>
      <c r="R12" s="31" t="s">
        <v>151</v>
      </c>
      <c r="S12" s="31"/>
      <c r="T12" s="31"/>
      <c r="U12" s="31"/>
    </row>
    <row r="13" spans="1:21" ht="13.5">
      <c r="A13" s="54" t="s">
        <v>41</v>
      </c>
      <c r="B13" s="54" t="s">
        <v>93</v>
      </c>
      <c r="C13" s="55" t="s">
        <v>94</v>
      </c>
      <c r="D13" s="31">
        <f t="shared" si="0"/>
        <v>58424</v>
      </c>
      <c r="E13" s="32">
        <f t="shared" si="1"/>
        <v>4717</v>
      </c>
      <c r="F13" s="33">
        <f t="shared" si="2"/>
        <v>8.073736820484733</v>
      </c>
      <c r="G13" s="31">
        <v>4669</v>
      </c>
      <c r="H13" s="31">
        <v>48</v>
      </c>
      <c r="I13" s="32">
        <f t="shared" si="3"/>
        <v>53707</v>
      </c>
      <c r="J13" s="33">
        <f t="shared" si="4"/>
        <v>91.92626317951526</v>
      </c>
      <c r="K13" s="31">
        <v>48697</v>
      </c>
      <c r="L13" s="33">
        <f t="shared" si="5"/>
        <v>83.35102012871423</v>
      </c>
      <c r="M13" s="31">
        <v>0</v>
      </c>
      <c r="N13" s="33">
        <f t="shared" si="6"/>
        <v>0</v>
      </c>
      <c r="O13" s="31">
        <v>5010</v>
      </c>
      <c r="P13" s="31">
        <v>2964</v>
      </c>
      <c r="Q13" s="33">
        <f t="shared" si="7"/>
        <v>8.57524305080104</v>
      </c>
      <c r="R13" s="31" t="s">
        <v>151</v>
      </c>
      <c r="S13" s="31"/>
      <c r="T13" s="31"/>
      <c r="U13" s="31"/>
    </row>
    <row r="14" spans="1:21" ht="13.5">
      <c r="A14" s="54" t="s">
        <v>41</v>
      </c>
      <c r="B14" s="54" t="s">
        <v>29</v>
      </c>
      <c r="C14" s="55" t="s">
        <v>30</v>
      </c>
      <c r="D14" s="31">
        <f t="shared" si="0"/>
        <v>92775</v>
      </c>
      <c r="E14" s="32">
        <f t="shared" si="1"/>
        <v>24679</v>
      </c>
      <c r="F14" s="33">
        <f t="shared" si="2"/>
        <v>26.600916195095664</v>
      </c>
      <c r="G14" s="31">
        <v>22174</v>
      </c>
      <c r="H14" s="31">
        <v>2505</v>
      </c>
      <c r="I14" s="32">
        <f t="shared" si="3"/>
        <v>68096</v>
      </c>
      <c r="J14" s="33">
        <f t="shared" si="4"/>
        <v>73.39908380490434</v>
      </c>
      <c r="K14" s="31">
        <v>30894</v>
      </c>
      <c r="L14" s="33">
        <f t="shared" si="5"/>
        <v>33.29991915925626</v>
      </c>
      <c r="M14" s="31">
        <v>0</v>
      </c>
      <c r="N14" s="33">
        <f t="shared" si="6"/>
        <v>0</v>
      </c>
      <c r="O14" s="31">
        <v>37202</v>
      </c>
      <c r="P14" s="31">
        <v>32161</v>
      </c>
      <c r="Q14" s="33">
        <f t="shared" si="7"/>
        <v>40.099164645648074</v>
      </c>
      <c r="R14" s="31" t="s">
        <v>151</v>
      </c>
      <c r="S14" s="31"/>
      <c r="T14" s="31"/>
      <c r="U14" s="31"/>
    </row>
    <row r="15" spans="1:21" ht="13.5">
      <c r="A15" s="54" t="s">
        <v>41</v>
      </c>
      <c r="B15" s="54" t="s">
        <v>31</v>
      </c>
      <c r="C15" s="55" t="s">
        <v>32</v>
      </c>
      <c r="D15" s="31">
        <f t="shared" si="0"/>
        <v>49116</v>
      </c>
      <c r="E15" s="32">
        <f t="shared" si="1"/>
        <v>1828</v>
      </c>
      <c r="F15" s="33">
        <f t="shared" si="2"/>
        <v>3.7218014496294485</v>
      </c>
      <c r="G15" s="31">
        <v>1760</v>
      </c>
      <c r="H15" s="31">
        <v>68</v>
      </c>
      <c r="I15" s="32">
        <f t="shared" si="3"/>
        <v>47288</v>
      </c>
      <c r="J15" s="33">
        <f t="shared" si="4"/>
        <v>96.27819855037055</v>
      </c>
      <c r="K15" s="31">
        <v>43325</v>
      </c>
      <c r="L15" s="33">
        <f t="shared" si="5"/>
        <v>88.20954475120124</v>
      </c>
      <c r="M15" s="31">
        <v>0</v>
      </c>
      <c r="N15" s="33">
        <f t="shared" si="6"/>
        <v>0</v>
      </c>
      <c r="O15" s="31">
        <v>3963</v>
      </c>
      <c r="P15" s="31">
        <v>3467</v>
      </c>
      <c r="Q15" s="33">
        <f t="shared" si="7"/>
        <v>8.068653799169313</v>
      </c>
      <c r="R15" s="31" t="s">
        <v>151</v>
      </c>
      <c r="S15" s="31"/>
      <c r="T15" s="31"/>
      <c r="U15" s="31"/>
    </row>
    <row r="16" spans="1:21" ht="13.5">
      <c r="A16" s="54" t="s">
        <v>41</v>
      </c>
      <c r="B16" s="54" t="s">
        <v>33</v>
      </c>
      <c r="C16" s="55" t="s">
        <v>34</v>
      </c>
      <c r="D16" s="31">
        <f t="shared" si="0"/>
        <v>53281</v>
      </c>
      <c r="E16" s="32">
        <f t="shared" si="1"/>
        <v>2298</v>
      </c>
      <c r="F16" s="33">
        <f t="shared" si="2"/>
        <v>4.312982113699068</v>
      </c>
      <c r="G16" s="31">
        <v>2298</v>
      </c>
      <c r="H16" s="31">
        <v>0</v>
      </c>
      <c r="I16" s="32">
        <f t="shared" si="3"/>
        <v>50983</v>
      </c>
      <c r="J16" s="33">
        <f t="shared" si="4"/>
        <v>95.68701788630094</v>
      </c>
      <c r="K16" s="31">
        <v>40077</v>
      </c>
      <c r="L16" s="33">
        <f t="shared" si="5"/>
        <v>75.21818284191363</v>
      </c>
      <c r="M16" s="31">
        <v>0</v>
      </c>
      <c r="N16" s="33">
        <f t="shared" si="6"/>
        <v>0</v>
      </c>
      <c r="O16" s="31">
        <v>10906</v>
      </c>
      <c r="P16" s="31">
        <v>5252</v>
      </c>
      <c r="Q16" s="33">
        <f t="shared" si="7"/>
        <v>20.468835044387305</v>
      </c>
      <c r="R16" s="31" t="s">
        <v>151</v>
      </c>
      <c r="S16" s="31"/>
      <c r="T16" s="31"/>
      <c r="U16" s="31"/>
    </row>
    <row r="17" spans="1:21" ht="13.5">
      <c r="A17" s="54" t="s">
        <v>41</v>
      </c>
      <c r="B17" s="54" t="s">
        <v>35</v>
      </c>
      <c r="C17" s="55" t="s">
        <v>36</v>
      </c>
      <c r="D17" s="31">
        <f t="shared" si="0"/>
        <v>55602</v>
      </c>
      <c r="E17" s="32">
        <f t="shared" si="1"/>
        <v>12733</v>
      </c>
      <c r="F17" s="33">
        <f t="shared" si="2"/>
        <v>22.90025538649689</v>
      </c>
      <c r="G17" s="31">
        <v>11593</v>
      </c>
      <c r="H17" s="31">
        <v>1140</v>
      </c>
      <c r="I17" s="32">
        <f t="shared" si="3"/>
        <v>42869</v>
      </c>
      <c r="J17" s="33">
        <f t="shared" si="4"/>
        <v>77.0997446135031</v>
      </c>
      <c r="K17" s="31">
        <v>22224</v>
      </c>
      <c r="L17" s="33">
        <f t="shared" si="5"/>
        <v>39.969785259523036</v>
      </c>
      <c r="M17" s="31">
        <v>0</v>
      </c>
      <c r="N17" s="33">
        <f t="shared" si="6"/>
        <v>0</v>
      </c>
      <c r="O17" s="31">
        <v>20645</v>
      </c>
      <c r="P17" s="31">
        <v>15776</v>
      </c>
      <c r="Q17" s="33">
        <f t="shared" si="7"/>
        <v>37.12995935398008</v>
      </c>
      <c r="R17" s="31" t="s">
        <v>151</v>
      </c>
      <c r="S17" s="31"/>
      <c r="T17" s="31"/>
      <c r="U17" s="31"/>
    </row>
    <row r="18" spans="1:21" ht="13.5">
      <c r="A18" s="54" t="s">
        <v>41</v>
      </c>
      <c r="B18" s="54" t="s">
        <v>37</v>
      </c>
      <c r="C18" s="55" t="s">
        <v>38</v>
      </c>
      <c r="D18" s="31">
        <f t="shared" si="0"/>
        <v>76334</v>
      </c>
      <c r="E18" s="32">
        <f t="shared" si="1"/>
        <v>15972</v>
      </c>
      <c r="F18" s="33">
        <f t="shared" si="2"/>
        <v>20.923834726334267</v>
      </c>
      <c r="G18" s="31">
        <v>15861</v>
      </c>
      <c r="H18" s="31">
        <v>111</v>
      </c>
      <c r="I18" s="32">
        <f t="shared" si="3"/>
        <v>60362</v>
      </c>
      <c r="J18" s="33">
        <f t="shared" si="4"/>
        <v>79.07616527366574</v>
      </c>
      <c r="K18" s="31">
        <v>30401</v>
      </c>
      <c r="L18" s="33">
        <f t="shared" si="5"/>
        <v>39.826289726727275</v>
      </c>
      <c r="M18" s="31">
        <v>0</v>
      </c>
      <c r="N18" s="33">
        <f t="shared" si="6"/>
        <v>0</v>
      </c>
      <c r="O18" s="31">
        <v>29961</v>
      </c>
      <c r="P18" s="31">
        <v>28148</v>
      </c>
      <c r="Q18" s="33">
        <f t="shared" si="7"/>
        <v>39.249875546938455</v>
      </c>
      <c r="R18" s="31" t="s">
        <v>151</v>
      </c>
      <c r="S18" s="31"/>
      <c r="T18" s="31"/>
      <c r="U18" s="31"/>
    </row>
    <row r="19" spans="1:21" ht="13.5">
      <c r="A19" s="54" t="s">
        <v>41</v>
      </c>
      <c r="B19" s="54" t="s">
        <v>39</v>
      </c>
      <c r="C19" s="55" t="s">
        <v>40</v>
      </c>
      <c r="D19" s="31">
        <f t="shared" si="0"/>
        <v>31617</v>
      </c>
      <c r="E19" s="32">
        <f t="shared" si="1"/>
        <v>11242</v>
      </c>
      <c r="F19" s="33">
        <f aca="true" t="shared" si="8" ref="F19:F40">E19/D19*100</f>
        <v>35.556820697725904</v>
      </c>
      <c r="G19" s="31">
        <v>11242</v>
      </c>
      <c r="H19" s="31">
        <v>0</v>
      </c>
      <c r="I19" s="32">
        <f t="shared" si="3"/>
        <v>20375</v>
      </c>
      <c r="J19" s="33">
        <f aca="true" t="shared" si="9" ref="J19:J40">I19/D19*100</f>
        <v>64.44317930227409</v>
      </c>
      <c r="K19" s="31">
        <v>13759</v>
      </c>
      <c r="L19" s="33">
        <f aca="true" t="shared" si="10" ref="L19:L40">K19/D19*100</f>
        <v>43.51772780466205</v>
      </c>
      <c r="M19" s="31">
        <v>0</v>
      </c>
      <c r="N19" s="33">
        <f aca="true" t="shared" si="11" ref="N19:N40">M19/D19*100</f>
        <v>0</v>
      </c>
      <c r="O19" s="31">
        <v>6616</v>
      </c>
      <c r="P19" s="31">
        <v>3709</v>
      </c>
      <c r="Q19" s="33">
        <f aca="true" t="shared" si="12" ref="Q19:Q40">O19/D19*100</f>
        <v>20.925451497612045</v>
      </c>
      <c r="R19" s="31" t="s">
        <v>151</v>
      </c>
      <c r="S19" s="31"/>
      <c r="T19" s="31"/>
      <c r="U19" s="31"/>
    </row>
    <row r="20" spans="1:21" ht="13.5">
      <c r="A20" s="54" t="s">
        <v>41</v>
      </c>
      <c r="B20" s="54" t="s">
        <v>54</v>
      </c>
      <c r="C20" s="55" t="s">
        <v>0</v>
      </c>
      <c r="D20" s="31">
        <f t="shared" si="0"/>
        <v>22889</v>
      </c>
      <c r="E20" s="32">
        <f t="shared" si="1"/>
        <v>3893</v>
      </c>
      <c r="F20" s="33">
        <f t="shared" si="8"/>
        <v>17.00816986325309</v>
      </c>
      <c r="G20" s="31">
        <v>3599</v>
      </c>
      <c r="H20" s="31">
        <v>294</v>
      </c>
      <c r="I20" s="32">
        <f t="shared" si="3"/>
        <v>18996</v>
      </c>
      <c r="J20" s="33">
        <f t="shared" si="9"/>
        <v>82.99183013674691</v>
      </c>
      <c r="K20" s="31">
        <v>16555</v>
      </c>
      <c r="L20" s="33">
        <f t="shared" si="10"/>
        <v>72.3273187994233</v>
      </c>
      <c r="M20" s="31">
        <v>0</v>
      </c>
      <c r="N20" s="33">
        <f t="shared" si="11"/>
        <v>0</v>
      </c>
      <c r="O20" s="31">
        <v>2441</v>
      </c>
      <c r="P20" s="31">
        <v>1188</v>
      </c>
      <c r="Q20" s="33">
        <f t="shared" si="12"/>
        <v>10.664511337323605</v>
      </c>
      <c r="R20" s="31" t="s">
        <v>151</v>
      </c>
      <c r="S20" s="31"/>
      <c r="T20" s="31"/>
      <c r="U20" s="31"/>
    </row>
    <row r="21" spans="1:21" ht="13.5">
      <c r="A21" s="54" t="s">
        <v>41</v>
      </c>
      <c r="B21" s="54" t="s">
        <v>55</v>
      </c>
      <c r="C21" s="55" t="s">
        <v>56</v>
      </c>
      <c r="D21" s="31">
        <f t="shared" si="0"/>
        <v>12246</v>
      </c>
      <c r="E21" s="32">
        <f t="shared" si="1"/>
        <v>1253</v>
      </c>
      <c r="F21" s="33">
        <f t="shared" si="8"/>
        <v>10.231912461211824</v>
      </c>
      <c r="G21" s="31">
        <v>1253</v>
      </c>
      <c r="H21" s="31">
        <v>0</v>
      </c>
      <c r="I21" s="32">
        <f t="shared" si="3"/>
        <v>10993</v>
      </c>
      <c r="J21" s="33">
        <f t="shared" si="9"/>
        <v>89.76808753878818</v>
      </c>
      <c r="K21" s="31">
        <v>9992</v>
      </c>
      <c r="L21" s="33">
        <f t="shared" si="10"/>
        <v>81.59398987424466</v>
      </c>
      <c r="M21" s="31">
        <v>0</v>
      </c>
      <c r="N21" s="33">
        <f t="shared" si="11"/>
        <v>0</v>
      </c>
      <c r="O21" s="31">
        <v>1001</v>
      </c>
      <c r="P21" s="31">
        <v>949</v>
      </c>
      <c r="Q21" s="33">
        <f t="shared" si="12"/>
        <v>8.174097664543524</v>
      </c>
      <c r="R21" s="31" t="s">
        <v>151</v>
      </c>
      <c r="S21" s="31"/>
      <c r="T21" s="31"/>
      <c r="U21" s="31"/>
    </row>
    <row r="22" spans="1:21" ht="13.5">
      <c r="A22" s="54" t="s">
        <v>41</v>
      </c>
      <c r="B22" s="54" t="s">
        <v>57</v>
      </c>
      <c r="C22" s="55" t="s">
        <v>58</v>
      </c>
      <c r="D22" s="31">
        <f t="shared" si="0"/>
        <v>15000</v>
      </c>
      <c r="E22" s="32">
        <f t="shared" si="1"/>
        <v>4699</v>
      </c>
      <c r="F22" s="33">
        <f t="shared" si="8"/>
        <v>31.326666666666668</v>
      </c>
      <c r="G22" s="31">
        <v>4674</v>
      </c>
      <c r="H22" s="31">
        <v>25</v>
      </c>
      <c r="I22" s="32">
        <f t="shared" si="3"/>
        <v>10301</v>
      </c>
      <c r="J22" s="33">
        <f t="shared" si="9"/>
        <v>68.67333333333333</v>
      </c>
      <c r="K22" s="31">
        <v>4915</v>
      </c>
      <c r="L22" s="33">
        <f t="shared" si="10"/>
        <v>32.766666666666666</v>
      </c>
      <c r="M22" s="31">
        <v>0</v>
      </c>
      <c r="N22" s="33">
        <f t="shared" si="11"/>
        <v>0</v>
      </c>
      <c r="O22" s="31">
        <v>5386</v>
      </c>
      <c r="P22" s="31">
        <v>5225</v>
      </c>
      <c r="Q22" s="33">
        <f t="shared" si="12"/>
        <v>35.906666666666666</v>
      </c>
      <c r="R22" s="31" t="s">
        <v>151</v>
      </c>
      <c r="S22" s="31"/>
      <c r="T22" s="31"/>
      <c r="U22" s="31"/>
    </row>
    <row r="23" spans="1:21" ht="13.5">
      <c r="A23" s="54" t="s">
        <v>41</v>
      </c>
      <c r="B23" s="54" t="s">
        <v>59</v>
      </c>
      <c r="C23" s="55" t="s">
        <v>60</v>
      </c>
      <c r="D23" s="31">
        <f t="shared" si="0"/>
        <v>22986</v>
      </c>
      <c r="E23" s="32">
        <f t="shared" si="1"/>
        <v>4809</v>
      </c>
      <c r="F23" s="33">
        <f t="shared" si="8"/>
        <v>20.921430435917515</v>
      </c>
      <c r="G23" s="31">
        <v>4809</v>
      </c>
      <c r="H23" s="31">
        <v>0</v>
      </c>
      <c r="I23" s="32">
        <f t="shared" si="3"/>
        <v>18177</v>
      </c>
      <c r="J23" s="33">
        <f t="shared" si="9"/>
        <v>79.07856956408249</v>
      </c>
      <c r="K23" s="31">
        <v>7599</v>
      </c>
      <c r="L23" s="33">
        <f t="shared" si="10"/>
        <v>33.05925345862699</v>
      </c>
      <c r="M23" s="31">
        <v>0</v>
      </c>
      <c r="N23" s="33">
        <f t="shared" si="11"/>
        <v>0</v>
      </c>
      <c r="O23" s="31">
        <v>10578</v>
      </c>
      <c r="P23" s="31">
        <v>8432</v>
      </c>
      <c r="Q23" s="33">
        <f t="shared" si="12"/>
        <v>46.019316105455495</v>
      </c>
      <c r="R23" s="31" t="s">
        <v>151</v>
      </c>
      <c r="S23" s="31"/>
      <c r="T23" s="31"/>
      <c r="U23" s="31"/>
    </row>
    <row r="24" spans="1:21" ht="13.5">
      <c r="A24" s="54" t="s">
        <v>41</v>
      </c>
      <c r="B24" s="54" t="s">
        <v>61</v>
      </c>
      <c r="C24" s="55" t="s">
        <v>1</v>
      </c>
      <c r="D24" s="31">
        <f t="shared" si="0"/>
        <v>13146</v>
      </c>
      <c r="E24" s="32">
        <f t="shared" si="1"/>
        <v>1565</v>
      </c>
      <c r="F24" s="33">
        <f t="shared" si="8"/>
        <v>11.904761904761903</v>
      </c>
      <c r="G24" s="31">
        <v>1495</v>
      </c>
      <c r="H24" s="31">
        <v>70</v>
      </c>
      <c r="I24" s="32">
        <f t="shared" si="3"/>
        <v>11581</v>
      </c>
      <c r="J24" s="33">
        <f t="shared" si="9"/>
        <v>88.09523809523809</v>
      </c>
      <c r="K24" s="31">
        <v>7225</v>
      </c>
      <c r="L24" s="33">
        <f t="shared" si="10"/>
        <v>54.959683553932756</v>
      </c>
      <c r="M24" s="31">
        <v>0</v>
      </c>
      <c r="N24" s="33">
        <f t="shared" si="11"/>
        <v>0</v>
      </c>
      <c r="O24" s="31">
        <v>4356</v>
      </c>
      <c r="P24" s="31">
        <v>2571</v>
      </c>
      <c r="Q24" s="33">
        <f t="shared" si="12"/>
        <v>33.13555454130534</v>
      </c>
      <c r="R24" s="31" t="s">
        <v>151</v>
      </c>
      <c r="S24" s="31"/>
      <c r="T24" s="31"/>
      <c r="U24" s="31"/>
    </row>
    <row r="25" spans="1:21" ht="13.5">
      <c r="A25" s="54" t="s">
        <v>41</v>
      </c>
      <c r="B25" s="54" t="s">
        <v>62</v>
      </c>
      <c r="C25" s="55" t="s">
        <v>63</v>
      </c>
      <c r="D25" s="31">
        <f t="shared" si="0"/>
        <v>22869</v>
      </c>
      <c r="E25" s="32">
        <f t="shared" si="1"/>
        <v>4098</v>
      </c>
      <c r="F25" s="33">
        <f t="shared" si="8"/>
        <v>17.919454283090648</v>
      </c>
      <c r="G25" s="31">
        <v>3020</v>
      </c>
      <c r="H25" s="31">
        <v>1078</v>
      </c>
      <c r="I25" s="32">
        <f t="shared" si="3"/>
        <v>18771</v>
      </c>
      <c r="J25" s="33">
        <f t="shared" si="9"/>
        <v>82.08054571690934</v>
      </c>
      <c r="K25" s="31">
        <v>10535</v>
      </c>
      <c r="L25" s="33">
        <f t="shared" si="10"/>
        <v>46.0667278849097</v>
      </c>
      <c r="M25" s="31">
        <v>0</v>
      </c>
      <c r="N25" s="33">
        <f t="shared" si="11"/>
        <v>0</v>
      </c>
      <c r="O25" s="31">
        <v>8236</v>
      </c>
      <c r="P25" s="31">
        <v>4918</v>
      </c>
      <c r="Q25" s="33">
        <f t="shared" si="12"/>
        <v>36.01381783199965</v>
      </c>
      <c r="R25" s="31" t="s">
        <v>151</v>
      </c>
      <c r="S25" s="31"/>
      <c r="T25" s="31"/>
      <c r="U25" s="31"/>
    </row>
    <row r="26" spans="1:21" ht="13.5">
      <c r="A26" s="54" t="s">
        <v>41</v>
      </c>
      <c r="B26" s="54" t="s">
        <v>64</v>
      </c>
      <c r="C26" s="55" t="s">
        <v>65</v>
      </c>
      <c r="D26" s="31">
        <f t="shared" si="0"/>
        <v>7849</v>
      </c>
      <c r="E26" s="32">
        <f t="shared" si="1"/>
        <v>1408</v>
      </c>
      <c r="F26" s="33">
        <f t="shared" si="8"/>
        <v>17.938590903299783</v>
      </c>
      <c r="G26" s="31">
        <v>1373</v>
      </c>
      <c r="H26" s="31">
        <v>35</v>
      </c>
      <c r="I26" s="32">
        <f t="shared" si="3"/>
        <v>6441</v>
      </c>
      <c r="J26" s="33">
        <f t="shared" si="9"/>
        <v>82.06140909670022</v>
      </c>
      <c r="K26" s="31">
        <v>6043</v>
      </c>
      <c r="L26" s="33">
        <f t="shared" si="10"/>
        <v>76.9906994521595</v>
      </c>
      <c r="M26" s="31">
        <v>0</v>
      </c>
      <c r="N26" s="33">
        <f t="shared" si="11"/>
        <v>0</v>
      </c>
      <c r="O26" s="31">
        <v>398</v>
      </c>
      <c r="P26" s="31">
        <v>28</v>
      </c>
      <c r="Q26" s="33">
        <f t="shared" si="12"/>
        <v>5.070709644540706</v>
      </c>
      <c r="R26" s="31" t="s">
        <v>151</v>
      </c>
      <c r="S26" s="31"/>
      <c r="T26" s="31"/>
      <c r="U26" s="31"/>
    </row>
    <row r="27" spans="1:21" ht="13.5">
      <c r="A27" s="54" t="s">
        <v>41</v>
      </c>
      <c r="B27" s="54" t="s">
        <v>66</v>
      </c>
      <c r="C27" s="55" t="s">
        <v>67</v>
      </c>
      <c r="D27" s="31">
        <f t="shared" si="0"/>
        <v>10778</v>
      </c>
      <c r="E27" s="32">
        <f t="shared" si="1"/>
        <v>2344</v>
      </c>
      <c r="F27" s="33">
        <f t="shared" si="8"/>
        <v>21.74800519576916</v>
      </c>
      <c r="G27" s="31">
        <v>2289</v>
      </c>
      <c r="H27" s="31">
        <v>55</v>
      </c>
      <c r="I27" s="32">
        <f t="shared" si="3"/>
        <v>8434</v>
      </c>
      <c r="J27" s="33">
        <f t="shared" si="9"/>
        <v>78.25199480423083</v>
      </c>
      <c r="K27" s="31">
        <v>5578</v>
      </c>
      <c r="L27" s="33">
        <f t="shared" si="10"/>
        <v>51.75357209129709</v>
      </c>
      <c r="M27" s="31">
        <v>0</v>
      </c>
      <c r="N27" s="33">
        <f t="shared" si="11"/>
        <v>0</v>
      </c>
      <c r="O27" s="31">
        <v>2856</v>
      </c>
      <c r="P27" s="31">
        <v>1799</v>
      </c>
      <c r="Q27" s="33">
        <f t="shared" si="12"/>
        <v>26.498422712933756</v>
      </c>
      <c r="R27" s="31" t="s">
        <v>151</v>
      </c>
      <c r="S27" s="31"/>
      <c r="T27" s="31"/>
      <c r="U27" s="31"/>
    </row>
    <row r="28" spans="1:21" ht="13.5">
      <c r="A28" s="54" t="s">
        <v>41</v>
      </c>
      <c r="B28" s="54" t="s">
        <v>68</v>
      </c>
      <c r="C28" s="55" t="s">
        <v>69</v>
      </c>
      <c r="D28" s="31">
        <f t="shared" si="0"/>
        <v>7238</v>
      </c>
      <c r="E28" s="32">
        <f t="shared" si="1"/>
        <v>2167</v>
      </c>
      <c r="F28" s="33">
        <f t="shared" si="8"/>
        <v>29.93920972644377</v>
      </c>
      <c r="G28" s="31">
        <v>2167</v>
      </c>
      <c r="H28" s="31">
        <v>0</v>
      </c>
      <c r="I28" s="32">
        <f t="shared" si="3"/>
        <v>5071</v>
      </c>
      <c r="J28" s="33">
        <f t="shared" si="9"/>
        <v>70.06079027355622</v>
      </c>
      <c r="K28" s="31">
        <v>4830</v>
      </c>
      <c r="L28" s="33">
        <f t="shared" si="10"/>
        <v>66.7311411992263</v>
      </c>
      <c r="M28" s="31">
        <v>0</v>
      </c>
      <c r="N28" s="33">
        <f t="shared" si="11"/>
        <v>0</v>
      </c>
      <c r="O28" s="31">
        <v>241</v>
      </c>
      <c r="P28" s="31">
        <v>120</v>
      </c>
      <c r="Q28" s="33">
        <f t="shared" si="12"/>
        <v>3.329649074329925</v>
      </c>
      <c r="R28" s="31" t="s">
        <v>151</v>
      </c>
      <c r="S28" s="31"/>
      <c r="T28" s="31"/>
      <c r="U28" s="31"/>
    </row>
    <row r="29" spans="1:21" ht="13.5">
      <c r="A29" s="54" t="s">
        <v>41</v>
      </c>
      <c r="B29" s="54" t="s">
        <v>70</v>
      </c>
      <c r="C29" s="55" t="s">
        <v>71</v>
      </c>
      <c r="D29" s="31">
        <f t="shared" si="0"/>
        <v>8418</v>
      </c>
      <c r="E29" s="32">
        <f t="shared" si="1"/>
        <v>1775</v>
      </c>
      <c r="F29" s="33">
        <f t="shared" si="8"/>
        <v>21.085768591114277</v>
      </c>
      <c r="G29" s="31">
        <v>1775</v>
      </c>
      <c r="H29" s="31">
        <v>0</v>
      </c>
      <c r="I29" s="32">
        <f t="shared" si="3"/>
        <v>6643</v>
      </c>
      <c r="J29" s="33">
        <f t="shared" si="9"/>
        <v>78.91423140888571</v>
      </c>
      <c r="K29" s="31">
        <v>6203</v>
      </c>
      <c r="L29" s="33">
        <f t="shared" si="10"/>
        <v>73.68733665953908</v>
      </c>
      <c r="M29" s="31">
        <v>0</v>
      </c>
      <c r="N29" s="33">
        <f t="shared" si="11"/>
        <v>0</v>
      </c>
      <c r="O29" s="31">
        <v>440</v>
      </c>
      <c r="P29" s="31">
        <v>280</v>
      </c>
      <c r="Q29" s="33">
        <f t="shared" si="12"/>
        <v>5.226894749346638</v>
      </c>
      <c r="R29" s="31" t="s">
        <v>151</v>
      </c>
      <c r="S29" s="31"/>
      <c r="T29" s="31"/>
      <c r="U29" s="31"/>
    </row>
    <row r="30" spans="1:21" ht="13.5">
      <c r="A30" s="54" t="s">
        <v>41</v>
      </c>
      <c r="B30" s="54" t="s">
        <v>72</v>
      </c>
      <c r="C30" s="55" t="s">
        <v>73</v>
      </c>
      <c r="D30" s="31">
        <f t="shared" si="0"/>
        <v>8458</v>
      </c>
      <c r="E30" s="32">
        <f t="shared" si="1"/>
        <v>2680</v>
      </c>
      <c r="F30" s="33">
        <f t="shared" si="8"/>
        <v>31.685977772523056</v>
      </c>
      <c r="G30" s="31">
        <v>2546</v>
      </c>
      <c r="H30" s="31">
        <v>134</v>
      </c>
      <c r="I30" s="32">
        <f t="shared" si="3"/>
        <v>5778</v>
      </c>
      <c r="J30" s="33">
        <f t="shared" si="9"/>
        <v>68.31402222747694</v>
      </c>
      <c r="K30" s="31">
        <v>4997</v>
      </c>
      <c r="L30" s="33">
        <f t="shared" si="10"/>
        <v>59.08016079451407</v>
      </c>
      <c r="M30" s="31">
        <v>0</v>
      </c>
      <c r="N30" s="33">
        <f t="shared" si="11"/>
        <v>0</v>
      </c>
      <c r="O30" s="31">
        <v>781</v>
      </c>
      <c r="P30" s="31">
        <v>600</v>
      </c>
      <c r="Q30" s="33">
        <f t="shared" si="12"/>
        <v>9.233861432962875</v>
      </c>
      <c r="R30" s="31" t="s">
        <v>151</v>
      </c>
      <c r="S30" s="31"/>
      <c r="T30" s="31"/>
      <c r="U30" s="31"/>
    </row>
    <row r="31" spans="1:21" ht="13.5">
      <c r="A31" s="54" t="s">
        <v>41</v>
      </c>
      <c r="B31" s="54" t="s">
        <v>74</v>
      </c>
      <c r="C31" s="55" t="s">
        <v>75</v>
      </c>
      <c r="D31" s="31">
        <f t="shared" si="0"/>
        <v>10038</v>
      </c>
      <c r="E31" s="32">
        <f t="shared" si="1"/>
        <v>2436</v>
      </c>
      <c r="F31" s="33">
        <f t="shared" si="8"/>
        <v>24.267782426778243</v>
      </c>
      <c r="G31" s="31">
        <v>2336</v>
      </c>
      <c r="H31" s="31">
        <v>100</v>
      </c>
      <c r="I31" s="32">
        <f t="shared" si="3"/>
        <v>7602</v>
      </c>
      <c r="J31" s="33">
        <f t="shared" si="9"/>
        <v>75.73221757322176</v>
      </c>
      <c r="K31" s="31">
        <v>5484</v>
      </c>
      <c r="L31" s="33">
        <f t="shared" si="10"/>
        <v>54.63239689181112</v>
      </c>
      <c r="M31" s="31">
        <v>0</v>
      </c>
      <c r="N31" s="33">
        <f t="shared" si="11"/>
        <v>0</v>
      </c>
      <c r="O31" s="31">
        <v>2118</v>
      </c>
      <c r="P31" s="31">
        <v>1880</v>
      </c>
      <c r="Q31" s="33">
        <f t="shared" si="12"/>
        <v>21.099820681410637</v>
      </c>
      <c r="R31" s="31" t="s">
        <v>151</v>
      </c>
      <c r="S31" s="31"/>
      <c r="T31" s="31"/>
      <c r="U31" s="31"/>
    </row>
    <row r="32" spans="1:21" ht="13.5">
      <c r="A32" s="54" t="s">
        <v>41</v>
      </c>
      <c r="B32" s="54" t="s">
        <v>76</v>
      </c>
      <c r="C32" s="55" t="s">
        <v>77</v>
      </c>
      <c r="D32" s="31">
        <f t="shared" si="0"/>
        <v>13416</v>
      </c>
      <c r="E32" s="32">
        <f t="shared" si="1"/>
        <v>2160</v>
      </c>
      <c r="F32" s="33">
        <f t="shared" si="8"/>
        <v>16.100178890876567</v>
      </c>
      <c r="G32" s="31">
        <v>2160</v>
      </c>
      <c r="H32" s="31">
        <v>0</v>
      </c>
      <c r="I32" s="32">
        <f t="shared" si="3"/>
        <v>11256</v>
      </c>
      <c r="J32" s="33">
        <f t="shared" si="9"/>
        <v>83.89982110912342</v>
      </c>
      <c r="K32" s="31">
        <v>8958</v>
      </c>
      <c r="L32" s="33">
        <f t="shared" si="10"/>
        <v>66.77101967799642</v>
      </c>
      <c r="M32" s="31">
        <v>0</v>
      </c>
      <c r="N32" s="33">
        <f t="shared" si="11"/>
        <v>0</v>
      </c>
      <c r="O32" s="31">
        <v>2298</v>
      </c>
      <c r="P32" s="31">
        <v>1643</v>
      </c>
      <c r="Q32" s="33">
        <f t="shared" si="12"/>
        <v>17.128801431127012</v>
      </c>
      <c r="R32" s="31" t="s">
        <v>151</v>
      </c>
      <c r="S32" s="31"/>
      <c r="T32" s="31"/>
      <c r="U32" s="31"/>
    </row>
    <row r="33" spans="1:21" ht="13.5">
      <c r="A33" s="54" t="s">
        <v>41</v>
      </c>
      <c r="B33" s="54" t="s">
        <v>78</v>
      </c>
      <c r="C33" s="55" t="s">
        <v>79</v>
      </c>
      <c r="D33" s="31">
        <f t="shared" si="0"/>
        <v>5846</v>
      </c>
      <c r="E33" s="32">
        <f t="shared" si="1"/>
        <v>1916</v>
      </c>
      <c r="F33" s="33">
        <f t="shared" si="8"/>
        <v>32.77454669859733</v>
      </c>
      <c r="G33" s="31">
        <v>1916</v>
      </c>
      <c r="H33" s="31">
        <v>0</v>
      </c>
      <c r="I33" s="32">
        <f t="shared" si="3"/>
        <v>3930</v>
      </c>
      <c r="J33" s="33">
        <f t="shared" si="9"/>
        <v>67.22545330140267</v>
      </c>
      <c r="K33" s="31">
        <v>3101</v>
      </c>
      <c r="L33" s="33">
        <f t="shared" si="10"/>
        <v>53.0448169688676</v>
      </c>
      <c r="M33" s="31">
        <v>0</v>
      </c>
      <c r="N33" s="33">
        <f t="shared" si="11"/>
        <v>0</v>
      </c>
      <c r="O33" s="31">
        <v>829</v>
      </c>
      <c r="P33" s="31">
        <v>172</v>
      </c>
      <c r="Q33" s="33">
        <f t="shared" si="12"/>
        <v>14.180636332535066</v>
      </c>
      <c r="R33" s="31" t="s">
        <v>151</v>
      </c>
      <c r="S33" s="31"/>
      <c r="T33" s="31"/>
      <c r="U33" s="31"/>
    </row>
    <row r="34" spans="1:21" ht="13.5">
      <c r="A34" s="54" t="s">
        <v>41</v>
      </c>
      <c r="B34" s="54" t="s">
        <v>80</v>
      </c>
      <c r="C34" s="55" t="s">
        <v>81</v>
      </c>
      <c r="D34" s="31">
        <f t="shared" si="0"/>
        <v>9086</v>
      </c>
      <c r="E34" s="32">
        <f t="shared" si="1"/>
        <v>506</v>
      </c>
      <c r="F34" s="33">
        <f t="shared" si="8"/>
        <v>5.569007263922518</v>
      </c>
      <c r="G34" s="31">
        <v>506</v>
      </c>
      <c r="H34" s="31">
        <v>0</v>
      </c>
      <c r="I34" s="32">
        <f t="shared" si="3"/>
        <v>8580</v>
      </c>
      <c r="J34" s="33">
        <f t="shared" si="9"/>
        <v>94.43099273607749</v>
      </c>
      <c r="K34" s="31">
        <v>1616</v>
      </c>
      <c r="L34" s="33">
        <f t="shared" si="10"/>
        <v>17.785604226282192</v>
      </c>
      <c r="M34" s="31">
        <v>0</v>
      </c>
      <c r="N34" s="33">
        <f t="shared" si="11"/>
        <v>0</v>
      </c>
      <c r="O34" s="31">
        <v>6964</v>
      </c>
      <c r="P34" s="31">
        <v>79</v>
      </c>
      <c r="Q34" s="33">
        <f t="shared" si="12"/>
        <v>76.64538850979528</v>
      </c>
      <c r="R34" s="31" t="s">
        <v>151</v>
      </c>
      <c r="S34" s="31"/>
      <c r="T34" s="31"/>
      <c r="U34" s="31"/>
    </row>
    <row r="35" spans="1:21" ht="13.5">
      <c r="A35" s="54" t="s">
        <v>41</v>
      </c>
      <c r="B35" s="54" t="s">
        <v>82</v>
      </c>
      <c r="C35" s="55" t="s">
        <v>83</v>
      </c>
      <c r="D35" s="31">
        <f t="shared" si="0"/>
        <v>7797</v>
      </c>
      <c r="E35" s="32">
        <f t="shared" si="1"/>
        <v>312</v>
      </c>
      <c r="F35" s="33">
        <f t="shared" si="8"/>
        <v>4.001539053482109</v>
      </c>
      <c r="G35" s="31">
        <v>287</v>
      </c>
      <c r="H35" s="31">
        <v>25</v>
      </c>
      <c r="I35" s="32">
        <f t="shared" si="3"/>
        <v>7485</v>
      </c>
      <c r="J35" s="33">
        <f t="shared" si="9"/>
        <v>95.9984609465179</v>
      </c>
      <c r="K35" s="31">
        <v>1752</v>
      </c>
      <c r="L35" s="33">
        <f t="shared" si="10"/>
        <v>22.47018083878415</v>
      </c>
      <c r="M35" s="31">
        <v>0</v>
      </c>
      <c r="N35" s="33">
        <f t="shared" si="11"/>
        <v>0</v>
      </c>
      <c r="O35" s="31">
        <v>5733</v>
      </c>
      <c r="P35" s="31">
        <v>5733</v>
      </c>
      <c r="Q35" s="33">
        <f t="shared" si="12"/>
        <v>73.52828010773375</v>
      </c>
      <c r="R35" s="31" t="s">
        <v>151</v>
      </c>
      <c r="S35" s="31"/>
      <c r="T35" s="31"/>
      <c r="U35" s="31"/>
    </row>
    <row r="36" spans="1:21" ht="13.5">
      <c r="A36" s="54" t="s">
        <v>41</v>
      </c>
      <c r="B36" s="54" t="s">
        <v>84</v>
      </c>
      <c r="C36" s="55" t="s">
        <v>85</v>
      </c>
      <c r="D36" s="31">
        <f t="shared" si="0"/>
        <v>10371</v>
      </c>
      <c r="E36" s="32">
        <f t="shared" si="1"/>
        <v>2068</v>
      </c>
      <c r="F36" s="33">
        <f t="shared" si="8"/>
        <v>19.940217915340856</v>
      </c>
      <c r="G36" s="31">
        <v>2068</v>
      </c>
      <c r="H36" s="31">
        <v>0</v>
      </c>
      <c r="I36" s="32">
        <f t="shared" si="3"/>
        <v>8303</v>
      </c>
      <c r="J36" s="33">
        <f t="shared" si="9"/>
        <v>80.05978208465915</v>
      </c>
      <c r="K36" s="31">
        <v>5940</v>
      </c>
      <c r="L36" s="33">
        <f t="shared" si="10"/>
        <v>57.27509401214926</v>
      </c>
      <c r="M36" s="31">
        <v>0</v>
      </c>
      <c r="N36" s="33">
        <f t="shared" si="11"/>
        <v>0</v>
      </c>
      <c r="O36" s="31">
        <v>2363</v>
      </c>
      <c r="P36" s="31">
        <v>764</v>
      </c>
      <c r="Q36" s="33">
        <f t="shared" si="12"/>
        <v>22.784688072509883</v>
      </c>
      <c r="R36" s="31" t="s">
        <v>151</v>
      </c>
      <c r="S36" s="31"/>
      <c r="T36" s="31"/>
      <c r="U36" s="31"/>
    </row>
    <row r="37" spans="1:21" ht="13.5">
      <c r="A37" s="54" t="s">
        <v>41</v>
      </c>
      <c r="B37" s="54" t="s">
        <v>86</v>
      </c>
      <c r="C37" s="55" t="s">
        <v>87</v>
      </c>
      <c r="D37" s="31">
        <f t="shared" si="0"/>
        <v>8931</v>
      </c>
      <c r="E37" s="32">
        <f t="shared" si="1"/>
        <v>4393</v>
      </c>
      <c r="F37" s="33">
        <f t="shared" si="8"/>
        <v>49.18822080394133</v>
      </c>
      <c r="G37" s="31">
        <v>4308</v>
      </c>
      <c r="H37" s="31">
        <v>85</v>
      </c>
      <c r="I37" s="32">
        <f t="shared" si="3"/>
        <v>4538</v>
      </c>
      <c r="J37" s="33">
        <f t="shared" si="9"/>
        <v>50.81177919605867</v>
      </c>
      <c r="K37" s="31">
        <v>3415</v>
      </c>
      <c r="L37" s="33">
        <f t="shared" si="10"/>
        <v>38.23759937297056</v>
      </c>
      <c r="M37" s="31">
        <v>0</v>
      </c>
      <c r="N37" s="33">
        <f t="shared" si="11"/>
        <v>0</v>
      </c>
      <c r="O37" s="31">
        <v>1123</v>
      </c>
      <c r="P37" s="31">
        <v>387</v>
      </c>
      <c r="Q37" s="33">
        <f t="shared" si="12"/>
        <v>12.57417982308812</v>
      </c>
      <c r="R37" s="31" t="s">
        <v>151</v>
      </c>
      <c r="S37" s="31"/>
      <c r="T37" s="31"/>
      <c r="U37" s="31"/>
    </row>
    <row r="38" spans="1:21" ht="13.5">
      <c r="A38" s="54" t="s">
        <v>41</v>
      </c>
      <c r="B38" s="54" t="s">
        <v>88</v>
      </c>
      <c r="C38" s="55" t="s">
        <v>89</v>
      </c>
      <c r="D38" s="31">
        <f t="shared" si="0"/>
        <v>4168</v>
      </c>
      <c r="E38" s="32">
        <f t="shared" si="1"/>
        <v>195</v>
      </c>
      <c r="F38" s="33">
        <f t="shared" si="8"/>
        <v>4.678502879078695</v>
      </c>
      <c r="G38" s="31">
        <v>195</v>
      </c>
      <c r="H38" s="31">
        <v>0</v>
      </c>
      <c r="I38" s="32">
        <f t="shared" si="3"/>
        <v>3973</v>
      </c>
      <c r="J38" s="33">
        <f t="shared" si="9"/>
        <v>95.32149712092131</v>
      </c>
      <c r="K38" s="31">
        <v>0</v>
      </c>
      <c r="L38" s="33">
        <f t="shared" si="10"/>
        <v>0</v>
      </c>
      <c r="M38" s="31">
        <v>0</v>
      </c>
      <c r="N38" s="33">
        <f t="shared" si="11"/>
        <v>0</v>
      </c>
      <c r="O38" s="31">
        <v>3973</v>
      </c>
      <c r="P38" s="31">
        <v>3973</v>
      </c>
      <c r="Q38" s="33">
        <f t="shared" si="12"/>
        <v>95.32149712092131</v>
      </c>
      <c r="R38" s="31" t="s">
        <v>151</v>
      </c>
      <c r="S38" s="31"/>
      <c r="T38" s="31"/>
      <c r="U38" s="31"/>
    </row>
    <row r="39" spans="1:21" ht="13.5">
      <c r="A39" s="54" t="s">
        <v>41</v>
      </c>
      <c r="B39" s="54" t="s">
        <v>90</v>
      </c>
      <c r="C39" s="55" t="s">
        <v>91</v>
      </c>
      <c r="D39" s="31">
        <f t="shared" si="0"/>
        <v>4905</v>
      </c>
      <c r="E39" s="32">
        <f t="shared" si="1"/>
        <v>354</v>
      </c>
      <c r="F39" s="33">
        <f t="shared" si="8"/>
        <v>7.217125382262997</v>
      </c>
      <c r="G39" s="31">
        <v>354</v>
      </c>
      <c r="H39" s="31">
        <v>0</v>
      </c>
      <c r="I39" s="32">
        <f t="shared" si="3"/>
        <v>4551</v>
      </c>
      <c r="J39" s="33">
        <f t="shared" si="9"/>
        <v>92.782874617737</v>
      </c>
      <c r="K39" s="31">
        <v>0</v>
      </c>
      <c r="L39" s="33">
        <f t="shared" si="10"/>
        <v>0</v>
      </c>
      <c r="M39" s="31">
        <v>0</v>
      </c>
      <c r="N39" s="33">
        <f t="shared" si="11"/>
        <v>0</v>
      </c>
      <c r="O39" s="31">
        <v>4551</v>
      </c>
      <c r="P39" s="31">
        <v>4550</v>
      </c>
      <c r="Q39" s="33">
        <f t="shared" si="12"/>
        <v>92.782874617737</v>
      </c>
      <c r="R39" s="31" t="s">
        <v>151</v>
      </c>
      <c r="S39" s="31"/>
      <c r="T39" s="31"/>
      <c r="U39" s="31"/>
    </row>
    <row r="40" spans="1:21" ht="13.5">
      <c r="A40" s="84" t="s">
        <v>95</v>
      </c>
      <c r="B40" s="85"/>
      <c r="C40" s="85"/>
      <c r="D40" s="31">
        <f>SUM(D7:D39)</f>
        <v>1358978</v>
      </c>
      <c r="E40" s="31">
        <f>SUM(E7:E39)</f>
        <v>182155</v>
      </c>
      <c r="F40" s="33">
        <f t="shared" si="8"/>
        <v>13.403822578437621</v>
      </c>
      <c r="G40" s="31">
        <f>SUM(G7:G39)</f>
        <v>174433</v>
      </c>
      <c r="H40" s="31">
        <f>SUM(H7:H39)</f>
        <v>7722</v>
      </c>
      <c r="I40" s="31">
        <f>SUM(I7:I39)</f>
        <v>1176823</v>
      </c>
      <c r="J40" s="33">
        <f t="shared" si="9"/>
        <v>86.59617742156239</v>
      </c>
      <c r="K40" s="31">
        <f>SUM(K7:K39)</f>
        <v>866389</v>
      </c>
      <c r="L40" s="33">
        <f t="shared" si="10"/>
        <v>63.752982020312324</v>
      </c>
      <c r="M40" s="31">
        <f>SUM(M7:M39)</f>
        <v>0</v>
      </c>
      <c r="N40" s="33">
        <f t="shared" si="11"/>
        <v>0</v>
      </c>
      <c r="O40" s="31">
        <f>SUM(O7:O39)</f>
        <v>310434</v>
      </c>
      <c r="P40" s="31">
        <f>SUM(P7:P39)</f>
        <v>209739</v>
      </c>
      <c r="Q40" s="33">
        <f t="shared" si="12"/>
        <v>22.843195401250057</v>
      </c>
      <c r="R40" s="31">
        <f>COUNTIF(R7:R39,"○")</f>
        <v>33</v>
      </c>
      <c r="S40" s="31">
        <f>COUNTIF(S7:S39,"○")</f>
        <v>0</v>
      </c>
      <c r="T40" s="31">
        <f>COUNTIF(T7:T39,"○")</f>
        <v>0</v>
      </c>
      <c r="U40" s="31">
        <f>COUNTIF(U7:U39,"○")</f>
        <v>0</v>
      </c>
    </row>
  </sheetData>
  <mergeCells count="19">
    <mergeCell ref="A40:C40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96</v>
      </c>
      <c r="B2" s="65" t="s">
        <v>18</v>
      </c>
      <c r="C2" s="68" t="s">
        <v>19</v>
      </c>
      <c r="D2" s="14" t="s">
        <v>97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98</v>
      </c>
      <c r="E3" s="59" t="s">
        <v>99</v>
      </c>
      <c r="F3" s="89"/>
      <c r="G3" s="90"/>
      <c r="H3" s="86" t="s">
        <v>100</v>
      </c>
      <c r="I3" s="57"/>
      <c r="J3" s="58"/>
      <c r="K3" s="59" t="s">
        <v>101</v>
      </c>
      <c r="L3" s="57"/>
      <c r="M3" s="58"/>
      <c r="N3" s="26" t="s">
        <v>98</v>
      </c>
      <c r="O3" s="17" t="s">
        <v>102</v>
      </c>
      <c r="P3" s="24"/>
      <c r="Q3" s="24"/>
      <c r="R3" s="24"/>
      <c r="S3" s="24"/>
      <c r="T3" s="25"/>
      <c r="U3" s="17" t="s">
        <v>103</v>
      </c>
      <c r="V3" s="24"/>
      <c r="W3" s="24"/>
      <c r="X3" s="24"/>
      <c r="Y3" s="24"/>
      <c r="Z3" s="25"/>
      <c r="AA3" s="17" t="s">
        <v>104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98</v>
      </c>
      <c r="F4" s="18" t="s">
        <v>21</v>
      </c>
      <c r="G4" s="18" t="s">
        <v>22</v>
      </c>
      <c r="H4" s="26" t="s">
        <v>98</v>
      </c>
      <c r="I4" s="18" t="s">
        <v>21</v>
      </c>
      <c r="J4" s="18" t="s">
        <v>22</v>
      </c>
      <c r="K4" s="26" t="s">
        <v>98</v>
      </c>
      <c r="L4" s="18" t="s">
        <v>21</v>
      </c>
      <c r="M4" s="18" t="s">
        <v>22</v>
      </c>
      <c r="N4" s="27"/>
      <c r="O4" s="26" t="s">
        <v>98</v>
      </c>
      <c r="P4" s="18" t="s">
        <v>23</v>
      </c>
      <c r="Q4" s="18" t="s">
        <v>24</v>
      </c>
      <c r="R4" s="18" t="s">
        <v>25</v>
      </c>
      <c r="S4" s="18" t="s">
        <v>26</v>
      </c>
      <c r="T4" s="18" t="s">
        <v>27</v>
      </c>
      <c r="U4" s="26" t="s">
        <v>98</v>
      </c>
      <c r="V4" s="18" t="s">
        <v>23</v>
      </c>
      <c r="W4" s="18" t="s">
        <v>24</v>
      </c>
      <c r="X4" s="18" t="s">
        <v>25</v>
      </c>
      <c r="Y4" s="18" t="s">
        <v>26</v>
      </c>
      <c r="Z4" s="18" t="s">
        <v>27</v>
      </c>
      <c r="AA4" s="26" t="s">
        <v>98</v>
      </c>
      <c r="AB4" s="18" t="s">
        <v>21</v>
      </c>
      <c r="AC4" s="18" t="s">
        <v>22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28</v>
      </c>
      <c r="E6" s="19" t="s">
        <v>28</v>
      </c>
      <c r="F6" s="19" t="s">
        <v>28</v>
      </c>
      <c r="G6" s="19" t="s">
        <v>28</v>
      </c>
      <c r="H6" s="19" t="s">
        <v>28</v>
      </c>
      <c r="I6" s="19" t="s">
        <v>28</v>
      </c>
      <c r="J6" s="19" t="s">
        <v>28</v>
      </c>
      <c r="K6" s="19" t="s">
        <v>28</v>
      </c>
      <c r="L6" s="19" t="s">
        <v>28</v>
      </c>
      <c r="M6" s="19" t="s">
        <v>28</v>
      </c>
      <c r="N6" s="19" t="s">
        <v>28</v>
      </c>
      <c r="O6" s="19" t="s">
        <v>28</v>
      </c>
      <c r="P6" s="19" t="s">
        <v>28</v>
      </c>
      <c r="Q6" s="19" t="s">
        <v>28</v>
      </c>
      <c r="R6" s="19" t="s">
        <v>28</v>
      </c>
      <c r="S6" s="19" t="s">
        <v>28</v>
      </c>
      <c r="T6" s="19" t="s">
        <v>28</v>
      </c>
      <c r="U6" s="19" t="s">
        <v>28</v>
      </c>
      <c r="V6" s="19" t="s">
        <v>28</v>
      </c>
      <c r="W6" s="19" t="s">
        <v>28</v>
      </c>
      <c r="X6" s="19" t="s">
        <v>28</v>
      </c>
      <c r="Y6" s="19" t="s">
        <v>28</v>
      </c>
      <c r="Z6" s="19" t="s">
        <v>28</v>
      </c>
      <c r="AA6" s="19" t="s">
        <v>28</v>
      </c>
      <c r="AB6" s="19" t="s">
        <v>28</v>
      </c>
      <c r="AC6" s="19" t="s">
        <v>28</v>
      </c>
    </row>
    <row r="7" spans="1:29" ht="13.5">
      <c r="A7" s="54" t="s">
        <v>41</v>
      </c>
      <c r="B7" s="54" t="s">
        <v>42</v>
      </c>
      <c r="C7" s="55" t="s">
        <v>43</v>
      </c>
      <c r="D7" s="31">
        <f aca="true" t="shared" si="0" ref="D7:D39">E7+H7+K7</f>
        <v>20092</v>
      </c>
      <c r="E7" s="31">
        <f aca="true" t="shared" si="1" ref="E7:E39">F7+G7</f>
        <v>0</v>
      </c>
      <c r="F7" s="31">
        <v>0</v>
      </c>
      <c r="G7" s="31">
        <v>0</v>
      </c>
      <c r="H7" s="31">
        <f aca="true" t="shared" si="2" ref="H7:H39">I7+J7</f>
        <v>82</v>
      </c>
      <c r="I7" s="31">
        <v>82</v>
      </c>
      <c r="J7" s="31">
        <v>0</v>
      </c>
      <c r="K7" s="31">
        <f aca="true" t="shared" si="3" ref="K7:K39">L7+M7</f>
        <v>20010</v>
      </c>
      <c r="L7" s="31">
        <v>9999</v>
      </c>
      <c r="M7" s="31">
        <v>10011</v>
      </c>
      <c r="N7" s="31">
        <f aca="true" t="shared" si="4" ref="N7:N39">O7+U7+AA7</f>
        <v>20146</v>
      </c>
      <c r="O7" s="31">
        <f aca="true" t="shared" si="5" ref="O7:O39">SUM(P7:T7)</f>
        <v>10081</v>
      </c>
      <c r="P7" s="31">
        <v>6482</v>
      </c>
      <c r="Q7" s="31">
        <v>3599</v>
      </c>
      <c r="R7" s="31">
        <v>0</v>
      </c>
      <c r="S7" s="31">
        <v>0</v>
      </c>
      <c r="T7" s="31">
        <v>0</v>
      </c>
      <c r="U7" s="31">
        <f aca="true" t="shared" si="6" ref="U7:U39">SUM(V7:Z7)</f>
        <v>10011</v>
      </c>
      <c r="V7" s="31">
        <v>7544</v>
      </c>
      <c r="W7" s="31">
        <v>2467</v>
      </c>
      <c r="X7" s="31">
        <v>0</v>
      </c>
      <c r="Y7" s="31">
        <v>0</v>
      </c>
      <c r="Z7" s="31">
        <v>0</v>
      </c>
      <c r="AA7" s="31">
        <f aca="true" t="shared" si="7" ref="AA7:AA39">AB7+AC7</f>
        <v>54</v>
      </c>
      <c r="AB7" s="31">
        <v>54</v>
      </c>
      <c r="AC7" s="31">
        <v>0</v>
      </c>
    </row>
    <row r="8" spans="1:29" ht="13.5">
      <c r="A8" s="54" t="s">
        <v>41</v>
      </c>
      <c r="B8" s="54" t="s">
        <v>44</v>
      </c>
      <c r="C8" s="55" t="s">
        <v>45</v>
      </c>
      <c r="D8" s="31">
        <f t="shared" si="0"/>
        <v>43047</v>
      </c>
      <c r="E8" s="31">
        <f t="shared" si="1"/>
        <v>0</v>
      </c>
      <c r="F8" s="31">
        <v>0</v>
      </c>
      <c r="G8" s="31">
        <v>0</v>
      </c>
      <c r="H8" s="31">
        <f t="shared" si="2"/>
        <v>18546</v>
      </c>
      <c r="I8" s="31">
        <v>18546</v>
      </c>
      <c r="J8" s="31">
        <v>0</v>
      </c>
      <c r="K8" s="31">
        <f t="shared" si="3"/>
        <v>24501</v>
      </c>
      <c r="L8" s="31">
        <v>0</v>
      </c>
      <c r="M8" s="31">
        <v>24501</v>
      </c>
      <c r="N8" s="31">
        <f t="shared" si="4"/>
        <v>43696</v>
      </c>
      <c r="O8" s="31">
        <f t="shared" si="5"/>
        <v>18546</v>
      </c>
      <c r="P8" s="31">
        <v>18546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24501</v>
      </c>
      <c r="V8" s="31">
        <v>24501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649</v>
      </c>
      <c r="AB8" s="31">
        <v>649</v>
      </c>
      <c r="AC8" s="31">
        <v>0</v>
      </c>
    </row>
    <row r="9" spans="1:29" ht="13.5">
      <c r="A9" s="54" t="s">
        <v>41</v>
      </c>
      <c r="B9" s="54" t="s">
        <v>46</v>
      </c>
      <c r="C9" s="55" t="s">
        <v>47</v>
      </c>
      <c r="D9" s="31">
        <f t="shared" si="0"/>
        <v>18312</v>
      </c>
      <c r="E9" s="31">
        <f t="shared" si="1"/>
        <v>0</v>
      </c>
      <c r="F9" s="31">
        <v>0</v>
      </c>
      <c r="G9" s="31">
        <v>0</v>
      </c>
      <c r="H9" s="31">
        <f t="shared" si="2"/>
        <v>8555</v>
      </c>
      <c r="I9" s="31">
        <v>8555</v>
      </c>
      <c r="J9" s="31">
        <v>0</v>
      </c>
      <c r="K9" s="31">
        <f t="shared" si="3"/>
        <v>9757</v>
      </c>
      <c r="L9" s="31">
        <v>0</v>
      </c>
      <c r="M9" s="31">
        <v>9757</v>
      </c>
      <c r="N9" s="31">
        <f t="shared" si="4"/>
        <v>19336</v>
      </c>
      <c r="O9" s="31">
        <f t="shared" si="5"/>
        <v>8555</v>
      </c>
      <c r="P9" s="31">
        <v>8555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9757</v>
      </c>
      <c r="V9" s="31">
        <v>9757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1024</v>
      </c>
      <c r="AB9" s="31">
        <v>1024</v>
      </c>
      <c r="AC9" s="31">
        <v>0</v>
      </c>
    </row>
    <row r="10" spans="1:29" ht="13.5">
      <c r="A10" s="54" t="s">
        <v>41</v>
      </c>
      <c r="B10" s="54" t="s">
        <v>48</v>
      </c>
      <c r="C10" s="55" t="s">
        <v>49</v>
      </c>
      <c r="D10" s="31">
        <f t="shared" si="0"/>
        <v>34757</v>
      </c>
      <c r="E10" s="31">
        <f t="shared" si="1"/>
        <v>0</v>
      </c>
      <c r="F10" s="31">
        <v>0</v>
      </c>
      <c r="G10" s="31">
        <v>0</v>
      </c>
      <c r="H10" s="31">
        <f t="shared" si="2"/>
        <v>34757</v>
      </c>
      <c r="I10" s="31">
        <v>15556</v>
      </c>
      <c r="J10" s="31">
        <v>19201</v>
      </c>
      <c r="K10" s="31">
        <f t="shared" si="3"/>
        <v>0</v>
      </c>
      <c r="L10" s="31">
        <v>0</v>
      </c>
      <c r="M10" s="31">
        <v>0</v>
      </c>
      <c r="N10" s="31">
        <f t="shared" si="4"/>
        <v>34903</v>
      </c>
      <c r="O10" s="31">
        <f t="shared" si="5"/>
        <v>15556</v>
      </c>
      <c r="P10" s="31">
        <v>15556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19201</v>
      </c>
      <c r="V10" s="31">
        <v>19201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146</v>
      </c>
      <c r="AB10" s="31">
        <v>146</v>
      </c>
      <c r="AC10" s="31">
        <v>0</v>
      </c>
    </row>
    <row r="11" spans="1:29" ht="13.5">
      <c r="A11" s="54" t="s">
        <v>41</v>
      </c>
      <c r="B11" s="54" t="s">
        <v>50</v>
      </c>
      <c r="C11" s="55" t="s">
        <v>51</v>
      </c>
      <c r="D11" s="31">
        <f t="shared" si="0"/>
        <v>15881</v>
      </c>
      <c r="E11" s="31">
        <f t="shared" si="1"/>
        <v>0</v>
      </c>
      <c r="F11" s="31">
        <v>0</v>
      </c>
      <c r="G11" s="31">
        <v>0</v>
      </c>
      <c r="H11" s="31">
        <f t="shared" si="2"/>
        <v>7771</v>
      </c>
      <c r="I11" s="31">
        <v>7771</v>
      </c>
      <c r="J11" s="31">
        <v>0</v>
      </c>
      <c r="K11" s="31">
        <f t="shared" si="3"/>
        <v>8110</v>
      </c>
      <c r="L11" s="31">
        <v>0</v>
      </c>
      <c r="M11" s="31">
        <v>8110</v>
      </c>
      <c r="N11" s="31">
        <f t="shared" si="4"/>
        <v>15954</v>
      </c>
      <c r="O11" s="31">
        <f t="shared" si="5"/>
        <v>7771</v>
      </c>
      <c r="P11" s="31">
        <v>7771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8110</v>
      </c>
      <c r="V11" s="31">
        <v>8110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73</v>
      </c>
      <c r="AB11" s="31">
        <v>73</v>
      </c>
      <c r="AC11" s="31">
        <v>0</v>
      </c>
    </row>
    <row r="12" spans="1:29" ht="13.5">
      <c r="A12" s="54" t="s">
        <v>41</v>
      </c>
      <c r="B12" s="54" t="s">
        <v>52</v>
      </c>
      <c r="C12" s="55" t="s">
        <v>53</v>
      </c>
      <c r="D12" s="31">
        <f t="shared" si="0"/>
        <v>12328</v>
      </c>
      <c r="E12" s="31">
        <f t="shared" si="1"/>
        <v>0</v>
      </c>
      <c r="F12" s="31">
        <v>0</v>
      </c>
      <c r="G12" s="31">
        <v>0</v>
      </c>
      <c r="H12" s="31">
        <f t="shared" si="2"/>
        <v>3666</v>
      </c>
      <c r="I12" s="31">
        <v>3666</v>
      </c>
      <c r="J12" s="31">
        <v>0</v>
      </c>
      <c r="K12" s="31">
        <f t="shared" si="3"/>
        <v>8662</v>
      </c>
      <c r="L12" s="31">
        <v>0</v>
      </c>
      <c r="M12" s="31">
        <v>8662</v>
      </c>
      <c r="N12" s="31">
        <f t="shared" si="4"/>
        <v>12529</v>
      </c>
      <c r="O12" s="31">
        <f t="shared" si="5"/>
        <v>3666</v>
      </c>
      <c r="P12" s="31">
        <v>3666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8662</v>
      </c>
      <c r="V12" s="31">
        <v>8662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201</v>
      </c>
      <c r="AB12" s="31">
        <v>201</v>
      </c>
      <c r="AC12" s="31">
        <v>0</v>
      </c>
    </row>
    <row r="13" spans="1:29" ht="13.5">
      <c r="A13" s="54" t="s">
        <v>41</v>
      </c>
      <c r="B13" s="54" t="s">
        <v>93</v>
      </c>
      <c r="C13" s="55" t="s">
        <v>94</v>
      </c>
      <c r="D13" s="31">
        <f t="shared" si="0"/>
        <v>10502</v>
      </c>
      <c r="E13" s="31">
        <f t="shared" si="1"/>
        <v>0</v>
      </c>
      <c r="F13" s="31">
        <v>0</v>
      </c>
      <c r="G13" s="31">
        <v>0</v>
      </c>
      <c r="H13" s="31">
        <f t="shared" si="2"/>
        <v>10502</v>
      </c>
      <c r="I13" s="31">
        <v>2893</v>
      </c>
      <c r="J13" s="31">
        <v>7609</v>
      </c>
      <c r="K13" s="31">
        <f t="shared" si="3"/>
        <v>0</v>
      </c>
      <c r="L13" s="31">
        <v>0</v>
      </c>
      <c r="M13" s="31">
        <v>0</v>
      </c>
      <c r="N13" s="31">
        <f t="shared" si="4"/>
        <v>10532</v>
      </c>
      <c r="O13" s="31">
        <f t="shared" si="5"/>
        <v>2893</v>
      </c>
      <c r="P13" s="31">
        <v>2893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7609</v>
      </c>
      <c r="V13" s="31">
        <v>7609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30</v>
      </c>
      <c r="AB13" s="31">
        <v>30</v>
      </c>
      <c r="AC13" s="31">
        <v>0</v>
      </c>
    </row>
    <row r="14" spans="1:29" ht="13.5">
      <c r="A14" s="54" t="s">
        <v>41</v>
      </c>
      <c r="B14" s="54" t="s">
        <v>29</v>
      </c>
      <c r="C14" s="55" t="s">
        <v>30</v>
      </c>
      <c r="D14" s="31">
        <f t="shared" si="0"/>
        <v>48501</v>
      </c>
      <c r="E14" s="31">
        <f t="shared" si="1"/>
        <v>0</v>
      </c>
      <c r="F14" s="31">
        <v>0</v>
      </c>
      <c r="G14" s="31">
        <v>0</v>
      </c>
      <c r="H14" s="31">
        <f t="shared" si="2"/>
        <v>48501</v>
      </c>
      <c r="I14" s="31">
        <v>20777</v>
      </c>
      <c r="J14" s="31">
        <v>27724</v>
      </c>
      <c r="K14" s="31">
        <f t="shared" si="3"/>
        <v>0</v>
      </c>
      <c r="L14" s="31">
        <v>0</v>
      </c>
      <c r="M14" s="31">
        <v>0</v>
      </c>
      <c r="N14" s="31">
        <f t="shared" si="4"/>
        <v>50493</v>
      </c>
      <c r="O14" s="31">
        <f t="shared" si="5"/>
        <v>20777</v>
      </c>
      <c r="P14" s="31">
        <v>20777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27724</v>
      </c>
      <c r="V14" s="31">
        <v>27724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1992</v>
      </c>
      <c r="AB14" s="31">
        <v>1992</v>
      </c>
      <c r="AC14" s="31">
        <v>0</v>
      </c>
    </row>
    <row r="15" spans="1:29" ht="13.5">
      <c r="A15" s="54" t="s">
        <v>41</v>
      </c>
      <c r="B15" s="54" t="s">
        <v>31</v>
      </c>
      <c r="C15" s="55" t="s">
        <v>32</v>
      </c>
      <c r="D15" s="31">
        <f t="shared" si="0"/>
        <v>7696</v>
      </c>
      <c r="E15" s="31">
        <f t="shared" si="1"/>
        <v>0</v>
      </c>
      <c r="F15" s="31">
        <v>0</v>
      </c>
      <c r="G15" s="31">
        <v>0</v>
      </c>
      <c r="H15" s="31">
        <f t="shared" si="2"/>
        <v>7696</v>
      </c>
      <c r="I15" s="31">
        <v>3214</v>
      </c>
      <c r="J15" s="31">
        <v>4482</v>
      </c>
      <c r="K15" s="31">
        <f t="shared" si="3"/>
        <v>0</v>
      </c>
      <c r="L15" s="31">
        <v>0</v>
      </c>
      <c r="M15" s="31">
        <v>0</v>
      </c>
      <c r="N15" s="31">
        <f t="shared" si="4"/>
        <v>7809</v>
      </c>
      <c r="O15" s="31">
        <f t="shared" si="5"/>
        <v>3214</v>
      </c>
      <c r="P15" s="31">
        <v>3214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4482</v>
      </c>
      <c r="V15" s="31">
        <v>4482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113</v>
      </c>
      <c r="AB15" s="31">
        <v>113</v>
      </c>
      <c r="AC15" s="31">
        <v>0</v>
      </c>
    </row>
    <row r="16" spans="1:29" ht="13.5">
      <c r="A16" s="54" t="s">
        <v>41</v>
      </c>
      <c r="B16" s="54" t="s">
        <v>33</v>
      </c>
      <c r="C16" s="55" t="s">
        <v>34</v>
      </c>
      <c r="D16" s="31">
        <f t="shared" si="0"/>
        <v>14702</v>
      </c>
      <c r="E16" s="31">
        <f t="shared" si="1"/>
        <v>5525</v>
      </c>
      <c r="F16" s="31">
        <v>5525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9177</v>
      </c>
      <c r="L16" s="31">
        <v>0</v>
      </c>
      <c r="M16" s="31">
        <v>9177</v>
      </c>
      <c r="N16" s="31">
        <f t="shared" si="4"/>
        <v>14701</v>
      </c>
      <c r="O16" s="31">
        <f t="shared" si="5"/>
        <v>5525</v>
      </c>
      <c r="P16" s="31">
        <v>5525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9176</v>
      </c>
      <c r="V16" s="31">
        <v>9176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41</v>
      </c>
      <c r="B17" s="54" t="s">
        <v>35</v>
      </c>
      <c r="C17" s="55" t="s">
        <v>36</v>
      </c>
      <c r="D17" s="31">
        <f t="shared" si="0"/>
        <v>24516</v>
      </c>
      <c r="E17" s="31">
        <f t="shared" si="1"/>
        <v>0</v>
      </c>
      <c r="F17" s="31">
        <v>0</v>
      </c>
      <c r="G17" s="31">
        <v>0</v>
      </c>
      <c r="H17" s="31">
        <f t="shared" si="2"/>
        <v>10661</v>
      </c>
      <c r="I17" s="31">
        <v>10661</v>
      </c>
      <c r="J17" s="31">
        <v>0</v>
      </c>
      <c r="K17" s="31">
        <f t="shared" si="3"/>
        <v>13855</v>
      </c>
      <c r="L17" s="31">
        <v>0</v>
      </c>
      <c r="M17" s="31">
        <v>13855</v>
      </c>
      <c r="N17" s="31">
        <f t="shared" si="4"/>
        <v>25221</v>
      </c>
      <c r="O17" s="31">
        <f t="shared" si="5"/>
        <v>10661</v>
      </c>
      <c r="P17" s="31">
        <v>10661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13855</v>
      </c>
      <c r="V17" s="31">
        <v>13855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705</v>
      </c>
      <c r="AB17" s="31">
        <v>705</v>
      </c>
      <c r="AC17" s="31">
        <v>0</v>
      </c>
    </row>
    <row r="18" spans="1:29" ht="13.5">
      <c r="A18" s="54" t="s">
        <v>41</v>
      </c>
      <c r="B18" s="54" t="s">
        <v>37</v>
      </c>
      <c r="C18" s="55" t="s">
        <v>38</v>
      </c>
      <c r="D18" s="31">
        <f t="shared" si="0"/>
        <v>31097</v>
      </c>
      <c r="E18" s="31">
        <f t="shared" si="1"/>
        <v>0</v>
      </c>
      <c r="F18" s="31">
        <v>0</v>
      </c>
      <c r="G18" s="31">
        <v>0</v>
      </c>
      <c r="H18" s="31">
        <f t="shared" si="2"/>
        <v>14885</v>
      </c>
      <c r="I18" s="31">
        <v>14885</v>
      </c>
      <c r="J18" s="31">
        <v>0</v>
      </c>
      <c r="K18" s="31">
        <f t="shared" si="3"/>
        <v>16212</v>
      </c>
      <c r="L18" s="31">
        <v>0</v>
      </c>
      <c r="M18" s="31">
        <v>16212</v>
      </c>
      <c r="N18" s="31">
        <f t="shared" si="4"/>
        <v>31220</v>
      </c>
      <c r="O18" s="31">
        <f t="shared" si="5"/>
        <v>14885</v>
      </c>
      <c r="P18" s="31">
        <v>14885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16212</v>
      </c>
      <c r="V18" s="31">
        <v>16212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123</v>
      </c>
      <c r="AB18" s="31">
        <v>123</v>
      </c>
      <c r="AC18" s="31">
        <v>0</v>
      </c>
    </row>
    <row r="19" spans="1:29" ht="13.5">
      <c r="A19" s="54" t="s">
        <v>41</v>
      </c>
      <c r="B19" s="54" t="s">
        <v>39</v>
      </c>
      <c r="C19" s="55" t="s">
        <v>40</v>
      </c>
      <c r="D19" s="31">
        <f t="shared" si="0"/>
        <v>12143</v>
      </c>
      <c r="E19" s="31">
        <f t="shared" si="1"/>
        <v>0</v>
      </c>
      <c r="F19" s="31">
        <v>0</v>
      </c>
      <c r="G19" s="31">
        <v>0</v>
      </c>
      <c r="H19" s="31">
        <f t="shared" si="2"/>
        <v>6730</v>
      </c>
      <c r="I19" s="31">
        <v>6730</v>
      </c>
      <c r="J19" s="31">
        <v>0</v>
      </c>
      <c r="K19" s="31">
        <f t="shared" si="3"/>
        <v>5413</v>
      </c>
      <c r="L19" s="31">
        <v>0</v>
      </c>
      <c r="M19" s="31">
        <v>5413</v>
      </c>
      <c r="N19" s="31">
        <f t="shared" si="4"/>
        <v>12143</v>
      </c>
      <c r="O19" s="31">
        <f t="shared" si="5"/>
        <v>6730</v>
      </c>
      <c r="P19" s="31">
        <v>6730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5413</v>
      </c>
      <c r="V19" s="31">
        <v>5413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41</v>
      </c>
      <c r="B20" s="54" t="s">
        <v>54</v>
      </c>
      <c r="C20" s="55" t="s">
        <v>0</v>
      </c>
      <c r="D20" s="31">
        <f t="shared" si="0"/>
        <v>5634</v>
      </c>
      <c r="E20" s="31">
        <f t="shared" si="1"/>
        <v>0</v>
      </c>
      <c r="F20" s="31">
        <v>0</v>
      </c>
      <c r="G20" s="31">
        <v>0</v>
      </c>
      <c r="H20" s="31">
        <f t="shared" si="2"/>
        <v>5634</v>
      </c>
      <c r="I20" s="31">
        <v>2647</v>
      </c>
      <c r="J20" s="31">
        <v>2987</v>
      </c>
      <c r="K20" s="31">
        <f t="shared" si="3"/>
        <v>0</v>
      </c>
      <c r="L20" s="31">
        <v>0</v>
      </c>
      <c r="M20" s="31">
        <v>0</v>
      </c>
      <c r="N20" s="31">
        <f t="shared" si="4"/>
        <v>5886</v>
      </c>
      <c r="O20" s="31">
        <f t="shared" si="5"/>
        <v>2647</v>
      </c>
      <c r="P20" s="31">
        <v>0</v>
      </c>
      <c r="Q20" s="31">
        <v>0</v>
      </c>
      <c r="R20" s="31">
        <v>2647</v>
      </c>
      <c r="S20" s="31">
        <v>0</v>
      </c>
      <c r="T20" s="31">
        <v>0</v>
      </c>
      <c r="U20" s="31">
        <f t="shared" si="6"/>
        <v>2987</v>
      </c>
      <c r="V20" s="31">
        <v>0</v>
      </c>
      <c r="W20" s="31">
        <v>0</v>
      </c>
      <c r="X20" s="31">
        <v>2987</v>
      </c>
      <c r="Y20" s="31">
        <v>0</v>
      </c>
      <c r="Z20" s="31">
        <v>0</v>
      </c>
      <c r="AA20" s="31">
        <f t="shared" si="7"/>
        <v>252</v>
      </c>
      <c r="AB20" s="31">
        <v>252</v>
      </c>
      <c r="AC20" s="31">
        <v>0</v>
      </c>
    </row>
    <row r="21" spans="1:29" ht="13.5">
      <c r="A21" s="54" t="s">
        <v>41</v>
      </c>
      <c r="B21" s="54" t="s">
        <v>55</v>
      </c>
      <c r="C21" s="55" t="s">
        <v>56</v>
      </c>
      <c r="D21" s="31">
        <f t="shared" si="0"/>
        <v>2373</v>
      </c>
      <c r="E21" s="31">
        <f t="shared" si="1"/>
        <v>0</v>
      </c>
      <c r="F21" s="31">
        <v>0</v>
      </c>
      <c r="G21" s="31">
        <v>0</v>
      </c>
      <c r="H21" s="31">
        <f t="shared" si="2"/>
        <v>1236</v>
      </c>
      <c r="I21" s="31">
        <v>1236</v>
      </c>
      <c r="J21" s="31">
        <v>0</v>
      </c>
      <c r="K21" s="31">
        <f t="shared" si="3"/>
        <v>1137</v>
      </c>
      <c r="L21" s="31">
        <v>0</v>
      </c>
      <c r="M21" s="31">
        <v>1137</v>
      </c>
      <c r="N21" s="31">
        <f t="shared" si="4"/>
        <v>2373</v>
      </c>
      <c r="O21" s="31">
        <f t="shared" si="5"/>
        <v>1236</v>
      </c>
      <c r="P21" s="31">
        <v>1236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1137</v>
      </c>
      <c r="V21" s="31">
        <v>1137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41</v>
      </c>
      <c r="B22" s="54" t="s">
        <v>57</v>
      </c>
      <c r="C22" s="55" t="s">
        <v>58</v>
      </c>
      <c r="D22" s="31">
        <f t="shared" si="0"/>
        <v>8050</v>
      </c>
      <c r="E22" s="31">
        <f t="shared" si="1"/>
        <v>0</v>
      </c>
      <c r="F22" s="31">
        <v>0</v>
      </c>
      <c r="G22" s="31">
        <v>0</v>
      </c>
      <c r="H22" s="31">
        <f t="shared" si="2"/>
        <v>4383</v>
      </c>
      <c r="I22" s="31">
        <v>4383</v>
      </c>
      <c r="J22" s="31">
        <v>0</v>
      </c>
      <c r="K22" s="31">
        <f t="shared" si="3"/>
        <v>3667</v>
      </c>
      <c r="L22" s="31">
        <v>0</v>
      </c>
      <c r="M22" s="31">
        <v>3667</v>
      </c>
      <c r="N22" s="31">
        <f t="shared" si="4"/>
        <v>8063</v>
      </c>
      <c r="O22" s="31">
        <f t="shared" si="5"/>
        <v>4383</v>
      </c>
      <c r="P22" s="31">
        <v>4383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3667</v>
      </c>
      <c r="V22" s="31">
        <v>3667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13</v>
      </c>
      <c r="AB22" s="31">
        <v>13</v>
      </c>
      <c r="AC22" s="31">
        <v>0</v>
      </c>
    </row>
    <row r="23" spans="1:29" ht="13.5">
      <c r="A23" s="54" t="s">
        <v>41</v>
      </c>
      <c r="B23" s="54" t="s">
        <v>59</v>
      </c>
      <c r="C23" s="55" t="s">
        <v>60</v>
      </c>
      <c r="D23" s="31">
        <f t="shared" si="0"/>
        <v>9560</v>
      </c>
      <c r="E23" s="31">
        <f t="shared" si="1"/>
        <v>0</v>
      </c>
      <c r="F23" s="31">
        <v>0</v>
      </c>
      <c r="G23" s="31">
        <v>0</v>
      </c>
      <c r="H23" s="31">
        <f t="shared" si="2"/>
        <v>9560</v>
      </c>
      <c r="I23" s="31">
        <v>5388</v>
      </c>
      <c r="J23" s="31">
        <v>4172</v>
      </c>
      <c r="K23" s="31">
        <f t="shared" si="3"/>
        <v>0</v>
      </c>
      <c r="L23" s="31">
        <v>0</v>
      </c>
      <c r="M23" s="31">
        <v>0</v>
      </c>
      <c r="N23" s="31">
        <f t="shared" si="4"/>
        <v>9560</v>
      </c>
      <c r="O23" s="31">
        <f t="shared" si="5"/>
        <v>5388</v>
      </c>
      <c r="P23" s="31">
        <v>5388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4172</v>
      </c>
      <c r="V23" s="31">
        <v>4172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41</v>
      </c>
      <c r="B24" s="54" t="s">
        <v>61</v>
      </c>
      <c r="C24" s="55" t="s">
        <v>1</v>
      </c>
      <c r="D24" s="31">
        <f t="shared" si="0"/>
        <v>5915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5915</v>
      </c>
      <c r="L24" s="31">
        <v>2041</v>
      </c>
      <c r="M24" s="31">
        <v>3874</v>
      </c>
      <c r="N24" s="31">
        <f t="shared" si="4"/>
        <v>6192</v>
      </c>
      <c r="O24" s="31">
        <f t="shared" si="5"/>
        <v>2041</v>
      </c>
      <c r="P24" s="31">
        <v>2041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3874</v>
      </c>
      <c r="V24" s="31">
        <v>3874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277</v>
      </c>
      <c r="AB24" s="31">
        <v>277</v>
      </c>
      <c r="AC24" s="31">
        <v>0</v>
      </c>
    </row>
    <row r="25" spans="1:29" ht="13.5">
      <c r="A25" s="54" t="s">
        <v>41</v>
      </c>
      <c r="B25" s="54" t="s">
        <v>62</v>
      </c>
      <c r="C25" s="55" t="s">
        <v>63</v>
      </c>
      <c r="D25" s="31">
        <f t="shared" si="0"/>
        <v>8590</v>
      </c>
      <c r="E25" s="31">
        <f t="shared" si="1"/>
        <v>0</v>
      </c>
      <c r="F25" s="31">
        <v>0</v>
      </c>
      <c r="G25" s="31">
        <v>0</v>
      </c>
      <c r="H25" s="31">
        <f t="shared" si="2"/>
        <v>4319</v>
      </c>
      <c r="I25" s="31">
        <v>4319</v>
      </c>
      <c r="J25" s="31">
        <v>0</v>
      </c>
      <c r="K25" s="31">
        <f t="shared" si="3"/>
        <v>4271</v>
      </c>
      <c r="L25" s="31">
        <v>0</v>
      </c>
      <c r="M25" s="31">
        <v>4271</v>
      </c>
      <c r="N25" s="31">
        <f t="shared" si="4"/>
        <v>9141</v>
      </c>
      <c r="O25" s="31">
        <f t="shared" si="5"/>
        <v>4319</v>
      </c>
      <c r="P25" s="31">
        <v>4319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4271</v>
      </c>
      <c r="V25" s="31">
        <v>4271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551</v>
      </c>
      <c r="AB25" s="31">
        <v>551</v>
      </c>
      <c r="AC25" s="31">
        <v>0</v>
      </c>
    </row>
    <row r="26" spans="1:29" ht="13.5">
      <c r="A26" s="54" t="s">
        <v>41</v>
      </c>
      <c r="B26" s="54" t="s">
        <v>64</v>
      </c>
      <c r="C26" s="55" t="s">
        <v>65</v>
      </c>
      <c r="D26" s="31">
        <f t="shared" si="0"/>
        <v>1067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1067</v>
      </c>
      <c r="L26" s="31">
        <v>820</v>
      </c>
      <c r="M26" s="31">
        <v>247</v>
      </c>
      <c r="N26" s="31">
        <f t="shared" si="4"/>
        <v>1083</v>
      </c>
      <c r="O26" s="31">
        <f t="shared" si="5"/>
        <v>820</v>
      </c>
      <c r="P26" s="31">
        <v>820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247</v>
      </c>
      <c r="V26" s="31">
        <v>247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16</v>
      </c>
      <c r="AB26" s="31">
        <v>16</v>
      </c>
      <c r="AC26" s="31">
        <v>0</v>
      </c>
    </row>
    <row r="27" spans="1:29" ht="13.5">
      <c r="A27" s="54" t="s">
        <v>41</v>
      </c>
      <c r="B27" s="54" t="s">
        <v>66</v>
      </c>
      <c r="C27" s="55" t="s">
        <v>67</v>
      </c>
      <c r="D27" s="31">
        <f t="shared" si="0"/>
        <v>3770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3770</v>
      </c>
      <c r="L27" s="31">
        <v>1874</v>
      </c>
      <c r="M27" s="31">
        <v>1896</v>
      </c>
      <c r="N27" s="31">
        <f t="shared" si="4"/>
        <v>3785</v>
      </c>
      <c r="O27" s="31">
        <f t="shared" si="5"/>
        <v>1874</v>
      </c>
      <c r="P27" s="31">
        <v>1874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1896</v>
      </c>
      <c r="V27" s="31">
        <v>1896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15</v>
      </c>
      <c r="AB27" s="31">
        <v>15</v>
      </c>
      <c r="AC27" s="31">
        <v>0</v>
      </c>
    </row>
    <row r="28" spans="1:29" ht="13.5">
      <c r="A28" s="54" t="s">
        <v>41</v>
      </c>
      <c r="B28" s="54" t="s">
        <v>68</v>
      </c>
      <c r="C28" s="55" t="s">
        <v>69</v>
      </c>
      <c r="D28" s="31">
        <f t="shared" si="0"/>
        <v>1644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1644</v>
      </c>
      <c r="L28" s="31">
        <v>875</v>
      </c>
      <c r="M28" s="31">
        <v>769</v>
      </c>
      <c r="N28" s="31">
        <f t="shared" si="4"/>
        <v>1644</v>
      </c>
      <c r="O28" s="31">
        <f t="shared" si="5"/>
        <v>875</v>
      </c>
      <c r="P28" s="31">
        <v>875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769</v>
      </c>
      <c r="V28" s="31">
        <v>769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41</v>
      </c>
      <c r="B29" s="54" t="s">
        <v>70</v>
      </c>
      <c r="C29" s="55" t="s">
        <v>71</v>
      </c>
      <c r="D29" s="31">
        <f t="shared" si="0"/>
        <v>3546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3546</v>
      </c>
      <c r="L29" s="31">
        <v>2244</v>
      </c>
      <c r="M29" s="31">
        <v>1302</v>
      </c>
      <c r="N29" s="31">
        <f t="shared" si="4"/>
        <v>3546</v>
      </c>
      <c r="O29" s="31">
        <f t="shared" si="5"/>
        <v>2244</v>
      </c>
      <c r="P29" s="31">
        <v>2244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1302</v>
      </c>
      <c r="V29" s="31">
        <v>1302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41</v>
      </c>
      <c r="B30" s="54" t="s">
        <v>72</v>
      </c>
      <c r="C30" s="55" t="s">
        <v>73</v>
      </c>
      <c r="D30" s="31">
        <f t="shared" si="0"/>
        <v>2469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2469</v>
      </c>
      <c r="L30" s="31">
        <v>1710</v>
      </c>
      <c r="M30" s="31">
        <v>759</v>
      </c>
      <c r="N30" s="31">
        <f t="shared" si="4"/>
        <v>2524</v>
      </c>
      <c r="O30" s="31">
        <f t="shared" si="5"/>
        <v>1710</v>
      </c>
      <c r="P30" s="31">
        <v>1710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759</v>
      </c>
      <c r="V30" s="31">
        <v>759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55</v>
      </c>
      <c r="AB30" s="31">
        <v>55</v>
      </c>
      <c r="AC30" s="31">
        <v>0</v>
      </c>
    </row>
    <row r="31" spans="1:29" ht="13.5">
      <c r="A31" s="54" t="s">
        <v>41</v>
      </c>
      <c r="B31" s="54" t="s">
        <v>74</v>
      </c>
      <c r="C31" s="55" t="s">
        <v>75</v>
      </c>
      <c r="D31" s="31">
        <f t="shared" si="0"/>
        <v>3451</v>
      </c>
      <c r="E31" s="31">
        <f t="shared" si="1"/>
        <v>0</v>
      </c>
      <c r="F31" s="31">
        <v>0</v>
      </c>
      <c r="G31" s="31">
        <v>0</v>
      </c>
      <c r="H31" s="31">
        <f t="shared" si="2"/>
        <v>1946</v>
      </c>
      <c r="I31" s="31">
        <v>1946</v>
      </c>
      <c r="J31" s="31">
        <v>0</v>
      </c>
      <c r="K31" s="31">
        <f t="shared" si="3"/>
        <v>1505</v>
      </c>
      <c r="L31" s="31">
        <v>0</v>
      </c>
      <c r="M31" s="31">
        <v>1505</v>
      </c>
      <c r="N31" s="31">
        <f t="shared" si="4"/>
        <v>3534</v>
      </c>
      <c r="O31" s="31">
        <f t="shared" si="5"/>
        <v>1946</v>
      </c>
      <c r="P31" s="31">
        <v>1946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1505</v>
      </c>
      <c r="V31" s="31">
        <v>1505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83</v>
      </c>
      <c r="AB31" s="31">
        <v>83</v>
      </c>
      <c r="AC31" s="31">
        <v>0</v>
      </c>
    </row>
    <row r="32" spans="1:29" ht="13.5">
      <c r="A32" s="54" t="s">
        <v>41</v>
      </c>
      <c r="B32" s="54" t="s">
        <v>76</v>
      </c>
      <c r="C32" s="55" t="s">
        <v>77</v>
      </c>
      <c r="D32" s="31">
        <f t="shared" si="0"/>
        <v>1972</v>
      </c>
      <c r="E32" s="31">
        <f t="shared" si="1"/>
        <v>0</v>
      </c>
      <c r="F32" s="31">
        <v>0</v>
      </c>
      <c r="G32" s="31">
        <v>0</v>
      </c>
      <c r="H32" s="31">
        <f t="shared" si="2"/>
        <v>1275</v>
      </c>
      <c r="I32" s="31">
        <v>1275</v>
      </c>
      <c r="J32" s="31">
        <v>0</v>
      </c>
      <c r="K32" s="31">
        <f t="shared" si="3"/>
        <v>697</v>
      </c>
      <c r="L32" s="31">
        <v>0</v>
      </c>
      <c r="M32" s="31">
        <v>697</v>
      </c>
      <c r="N32" s="31">
        <f t="shared" si="4"/>
        <v>1972</v>
      </c>
      <c r="O32" s="31">
        <f t="shared" si="5"/>
        <v>1275</v>
      </c>
      <c r="P32" s="31">
        <v>1275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697</v>
      </c>
      <c r="V32" s="31">
        <v>697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41</v>
      </c>
      <c r="B33" s="54" t="s">
        <v>78</v>
      </c>
      <c r="C33" s="55" t="s">
        <v>79</v>
      </c>
      <c r="D33" s="31">
        <f t="shared" si="0"/>
        <v>1708</v>
      </c>
      <c r="E33" s="31">
        <f t="shared" si="1"/>
        <v>0</v>
      </c>
      <c r="F33" s="31">
        <v>0</v>
      </c>
      <c r="G33" s="31">
        <v>0</v>
      </c>
      <c r="H33" s="31">
        <f t="shared" si="2"/>
        <v>1125</v>
      </c>
      <c r="I33" s="31">
        <v>1125</v>
      </c>
      <c r="J33" s="31">
        <v>0</v>
      </c>
      <c r="K33" s="31">
        <f t="shared" si="3"/>
        <v>583</v>
      </c>
      <c r="L33" s="31">
        <v>0</v>
      </c>
      <c r="M33" s="31">
        <v>583</v>
      </c>
      <c r="N33" s="31">
        <f t="shared" si="4"/>
        <v>1708</v>
      </c>
      <c r="O33" s="31">
        <f t="shared" si="5"/>
        <v>1125</v>
      </c>
      <c r="P33" s="31">
        <v>1125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583</v>
      </c>
      <c r="V33" s="31">
        <v>583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41</v>
      </c>
      <c r="B34" s="54" t="s">
        <v>80</v>
      </c>
      <c r="C34" s="55" t="s">
        <v>81</v>
      </c>
      <c r="D34" s="31">
        <f t="shared" si="0"/>
        <v>2777</v>
      </c>
      <c r="E34" s="31">
        <f t="shared" si="1"/>
        <v>0</v>
      </c>
      <c r="F34" s="31">
        <v>0</v>
      </c>
      <c r="G34" s="31">
        <v>0</v>
      </c>
      <c r="H34" s="31">
        <f t="shared" si="2"/>
        <v>348</v>
      </c>
      <c r="I34" s="31">
        <v>348</v>
      </c>
      <c r="J34" s="31">
        <v>0</v>
      </c>
      <c r="K34" s="31">
        <f t="shared" si="3"/>
        <v>2429</v>
      </c>
      <c r="L34" s="31">
        <v>0</v>
      </c>
      <c r="M34" s="31">
        <v>2429</v>
      </c>
      <c r="N34" s="31">
        <f t="shared" si="4"/>
        <v>2777</v>
      </c>
      <c r="O34" s="31">
        <f t="shared" si="5"/>
        <v>348</v>
      </c>
      <c r="P34" s="31">
        <v>348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2429</v>
      </c>
      <c r="V34" s="31">
        <v>2429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41</v>
      </c>
      <c r="B35" s="54" t="s">
        <v>82</v>
      </c>
      <c r="C35" s="55" t="s">
        <v>83</v>
      </c>
      <c r="D35" s="31">
        <f t="shared" si="0"/>
        <v>3124</v>
      </c>
      <c r="E35" s="31">
        <f t="shared" si="1"/>
        <v>553</v>
      </c>
      <c r="F35" s="31">
        <v>0</v>
      </c>
      <c r="G35" s="31">
        <v>553</v>
      </c>
      <c r="H35" s="31">
        <f t="shared" si="2"/>
        <v>186</v>
      </c>
      <c r="I35" s="31">
        <v>186</v>
      </c>
      <c r="J35" s="31">
        <v>0</v>
      </c>
      <c r="K35" s="31">
        <f t="shared" si="3"/>
        <v>2385</v>
      </c>
      <c r="L35" s="31">
        <v>0</v>
      </c>
      <c r="M35" s="31">
        <v>2385</v>
      </c>
      <c r="N35" s="31">
        <f t="shared" si="4"/>
        <v>2584</v>
      </c>
      <c r="O35" s="31">
        <f t="shared" si="5"/>
        <v>186</v>
      </c>
      <c r="P35" s="31">
        <v>186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2385</v>
      </c>
      <c r="V35" s="31">
        <v>2385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13</v>
      </c>
      <c r="AB35" s="31">
        <v>13</v>
      </c>
      <c r="AC35" s="31">
        <v>0</v>
      </c>
    </row>
    <row r="36" spans="1:29" ht="13.5">
      <c r="A36" s="54" t="s">
        <v>41</v>
      </c>
      <c r="B36" s="54" t="s">
        <v>84</v>
      </c>
      <c r="C36" s="55" t="s">
        <v>85</v>
      </c>
      <c r="D36" s="31">
        <f t="shared" si="0"/>
        <v>3980</v>
      </c>
      <c r="E36" s="31">
        <f t="shared" si="1"/>
        <v>0</v>
      </c>
      <c r="F36" s="31">
        <v>0</v>
      </c>
      <c r="G36" s="31">
        <v>0</v>
      </c>
      <c r="H36" s="31">
        <f t="shared" si="2"/>
        <v>1781</v>
      </c>
      <c r="I36" s="31">
        <v>1781</v>
      </c>
      <c r="J36" s="31">
        <v>0</v>
      </c>
      <c r="K36" s="31">
        <f t="shared" si="3"/>
        <v>2199</v>
      </c>
      <c r="L36" s="31">
        <v>0</v>
      </c>
      <c r="M36" s="31">
        <v>2199</v>
      </c>
      <c r="N36" s="31">
        <f t="shared" si="4"/>
        <v>3980</v>
      </c>
      <c r="O36" s="31">
        <f t="shared" si="5"/>
        <v>1781</v>
      </c>
      <c r="P36" s="31">
        <v>1781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2199</v>
      </c>
      <c r="V36" s="31">
        <v>2199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41</v>
      </c>
      <c r="B37" s="54" t="s">
        <v>86</v>
      </c>
      <c r="C37" s="55" t="s">
        <v>87</v>
      </c>
      <c r="D37" s="31">
        <f t="shared" si="0"/>
        <v>4317</v>
      </c>
      <c r="E37" s="31">
        <f t="shared" si="1"/>
        <v>0</v>
      </c>
      <c r="F37" s="31">
        <v>0</v>
      </c>
      <c r="G37" s="31">
        <v>0</v>
      </c>
      <c r="H37" s="31">
        <f t="shared" si="2"/>
        <v>2763</v>
      </c>
      <c r="I37" s="31">
        <v>2763</v>
      </c>
      <c r="J37" s="31">
        <v>0</v>
      </c>
      <c r="K37" s="31">
        <f t="shared" si="3"/>
        <v>1554</v>
      </c>
      <c r="L37" s="31">
        <v>0</v>
      </c>
      <c r="M37" s="31">
        <v>1554</v>
      </c>
      <c r="N37" s="31">
        <f t="shared" si="4"/>
        <v>4423</v>
      </c>
      <c r="O37" s="31">
        <f t="shared" si="5"/>
        <v>2763</v>
      </c>
      <c r="P37" s="31">
        <v>2763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1554</v>
      </c>
      <c r="V37" s="31">
        <v>1554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106</v>
      </c>
      <c r="AB37" s="31">
        <v>106</v>
      </c>
      <c r="AC37" s="31">
        <v>0</v>
      </c>
    </row>
    <row r="38" spans="1:29" ht="13.5">
      <c r="A38" s="54" t="s">
        <v>41</v>
      </c>
      <c r="B38" s="54" t="s">
        <v>88</v>
      </c>
      <c r="C38" s="55" t="s">
        <v>89</v>
      </c>
      <c r="D38" s="31">
        <f t="shared" si="0"/>
        <v>3055</v>
      </c>
      <c r="E38" s="31">
        <f t="shared" si="1"/>
        <v>0</v>
      </c>
      <c r="F38" s="31">
        <v>0</v>
      </c>
      <c r="G38" s="31">
        <v>0</v>
      </c>
      <c r="H38" s="31">
        <f t="shared" si="2"/>
        <v>463</v>
      </c>
      <c r="I38" s="31">
        <v>463</v>
      </c>
      <c r="J38" s="31">
        <v>0</v>
      </c>
      <c r="K38" s="31">
        <f t="shared" si="3"/>
        <v>2592</v>
      </c>
      <c r="L38" s="31">
        <v>0</v>
      </c>
      <c r="M38" s="31">
        <v>2592</v>
      </c>
      <c r="N38" s="31">
        <f t="shared" si="4"/>
        <v>3055</v>
      </c>
      <c r="O38" s="31">
        <f t="shared" si="5"/>
        <v>463</v>
      </c>
      <c r="P38" s="31">
        <v>463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2592</v>
      </c>
      <c r="V38" s="31">
        <v>2592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41</v>
      </c>
      <c r="B39" s="54" t="s">
        <v>90</v>
      </c>
      <c r="C39" s="55" t="s">
        <v>91</v>
      </c>
      <c r="D39" s="31">
        <f t="shared" si="0"/>
        <v>1782</v>
      </c>
      <c r="E39" s="31">
        <f t="shared" si="1"/>
        <v>0</v>
      </c>
      <c r="F39" s="31">
        <v>0</v>
      </c>
      <c r="G39" s="31">
        <v>0</v>
      </c>
      <c r="H39" s="31">
        <f t="shared" si="2"/>
        <v>1782</v>
      </c>
      <c r="I39" s="31">
        <v>394</v>
      </c>
      <c r="J39" s="31">
        <v>1388</v>
      </c>
      <c r="K39" s="31">
        <f t="shared" si="3"/>
        <v>0</v>
      </c>
      <c r="L39" s="31">
        <v>0</v>
      </c>
      <c r="M39" s="31">
        <v>0</v>
      </c>
      <c r="N39" s="31">
        <f t="shared" si="4"/>
        <v>394</v>
      </c>
      <c r="O39" s="31">
        <f t="shared" si="5"/>
        <v>394</v>
      </c>
      <c r="P39" s="31">
        <v>394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84" t="s">
        <v>95</v>
      </c>
      <c r="B40" s="85"/>
      <c r="C40" s="85"/>
      <c r="D40" s="31">
        <f aca="true" t="shared" si="8" ref="D40:AC40">SUM(D7:D39)</f>
        <v>372358</v>
      </c>
      <c r="E40" s="31">
        <f t="shared" si="8"/>
        <v>6078</v>
      </c>
      <c r="F40" s="31">
        <f t="shared" si="8"/>
        <v>5525</v>
      </c>
      <c r="G40" s="31">
        <f t="shared" si="8"/>
        <v>553</v>
      </c>
      <c r="H40" s="31">
        <f t="shared" si="8"/>
        <v>209153</v>
      </c>
      <c r="I40" s="31">
        <f t="shared" si="8"/>
        <v>141590</v>
      </c>
      <c r="J40" s="31">
        <f t="shared" si="8"/>
        <v>67563</v>
      </c>
      <c r="K40" s="31">
        <f t="shared" si="8"/>
        <v>157127</v>
      </c>
      <c r="L40" s="31">
        <f t="shared" si="8"/>
        <v>19563</v>
      </c>
      <c r="M40" s="31">
        <f t="shared" si="8"/>
        <v>137564</v>
      </c>
      <c r="N40" s="31">
        <f t="shared" si="8"/>
        <v>376907</v>
      </c>
      <c r="O40" s="31">
        <f t="shared" si="8"/>
        <v>166678</v>
      </c>
      <c r="P40" s="31">
        <f t="shared" si="8"/>
        <v>160432</v>
      </c>
      <c r="Q40" s="31">
        <f t="shared" si="8"/>
        <v>3599</v>
      </c>
      <c r="R40" s="31">
        <f t="shared" si="8"/>
        <v>2647</v>
      </c>
      <c r="S40" s="31">
        <f t="shared" si="8"/>
        <v>0</v>
      </c>
      <c r="T40" s="31">
        <f t="shared" si="8"/>
        <v>0</v>
      </c>
      <c r="U40" s="31">
        <f t="shared" si="8"/>
        <v>203738</v>
      </c>
      <c r="V40" s="31">
        <f t="shared" si="8"/>
        <v>198284</v>
      </c>
      <c r="W40" s="31">
        <f t="shared" si="8"/>
        <v>2467</v>
      </c>
      <c r="X40" s="31">
        <f t="shared" si="8"/>
        <v>2987</v>
      </c>
      <c r="Y40" s="31">
        <f t="shared" si="8"/>
        <v>0</v>
      </c>
      <c r="Z40" s="31">
        <f t="shared" si="8"/>
        <v>0</v>
      </c>
      <c r="AA40" s="31">
        <f t="shared" si="8"/>
        <v>6491</v>
      </c>
      <c r="AB40" s="31">
        <f t="shared" si="8"/>
        <v>6491</v>
      </c>
      <c r="AC40" s="31">
        <f t="shared" si="8"/>
        <v>0</v>
      </c>
    </row>
  </sheetData>
  <mergeCells count="7">
    <mergeCell ref="A40:C40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92</v>
      </c>
      <c r="B1" s="92"/>
      <c r="C1" s="34" t="s">
        <v>116</v>
      </c>
    </row>
    <row r="2" ht="18" customHeight="1">
      <c r="J2" s="37" t="s">
        <v>117</v>
      </c>
    </row>
    <row r="3" spans="6:11" s="38" customFormat="1" ht="19.5" customHeight="1">
      <c r="F3" s="91" t="s">
        <v>118</v>
      </c>
      <c r="G3" s="91"/>
      <c r="H3" s="39" t="s">
        <v>119</v>
      </c>
      <c r="I3" s="39" t="s">
        <v>120</v>
      </c>
      <c r="J3" s="39" t="s">
        <v>109</v>
      </c>
      <c r="K3" s="39" t="s">
        <v>121</v>
      </c>
    </row>
    <row r="4" spans="2:11" s="38" customFormat="1" ht="19.5" customHeight="1">
      <c r="B4" s="93" t="s">
        <v>122</v>
      </c>
      <c r="C4" s="40" t="s">
        <v>123</v>
      </c>
      <c r="D4" s="41">
        <f>SUMIF('水洗化人口等'!$A$7:$C$40,$A$1,'水洗化人口等'!$G$7:$G$40)</f>
        <v>174433</v>
      </c>
      <c r="F4" s="101" t="s">
        <v>124</v>
      </c>
      <c r="G4" s="40" t="s">
        <v>125</v>
      </c>
      <c r="H4" s="41">
        <f>SUMIF('し尿処理の状況'!$A$7:$C$40,$A$1,'し尿処理の状況'!$P$7:$P$40)</f>
        <v>160432</v>
      </c>
      <c r="I4" s="41">
        <f>SUMIF('し尿処理の状況'!$A$7:$C$40,$A$1,'し尿処理の状況'!$V$7:$V$40)</f>
        <v>198284</v>
      </c>
      <c r="J4" s="41">
        <f aca="true" t="shared" si="0" ref="J4:J11">H4+I4</f>
        <v>358716</v>
      </c>
      <c r="K4" s="42">
        <f aca="true" t="shared" si="1" ref="K4:K9">J4/$J$9</f>
        <v>0.9684138914085785</v>
      </c>
    </row>
    <row r="5" spans="2:11" s="38" customFormat="1" ht="19.5" customHeight="1">
      <c r="B5" s="94"/>
      <c r="C5" s="40" t="s">
        <v>126</v>
      </c>
      <c r="D5" s="41">
        <f>SUMIF('水洗化人口等'!$A$7:$C$40,$A$1,'水洗化人口等'!$H$7:$H$40)</f>
        <v>7722</v>
      </c>
      <c r="F5" s="102"/>
      <c r="G5" s="40" t="s">
        <v>127</v>
      </c>
      <c r="H5" s="41">
        <f>SUMIF('し尿処理の状況'!$A$7:$C$40,$A$1,'し尿処理の状況'!$Q$7:$Q$40)</f>
        <v>3599</v>
      </c>
      <c r="I5" s="41">
        <f>SUMIF('し尿処理の状況'!$A$7:$C$40,$A$1,'し尿処理の状況'!$W$7:$W$40)</f>
        <v>2467</v>
      </c>
      <c r="J5" s="41">
        <f t="shared" si="0"/>
        <v>6066</v>
      </c>
      <c r="K5" s="42">
        <f t="shared" si="1"/>
        <v>0.01637618245432163</v>
      </c>
    </row>
    <row r="6" spans="2:11" s="38" customFormat="1" ht="19.5" customHeight="1">
      <c r="B6" s="95"/>
      <c r="C6" s="43" t="s">
        <v>128</v>
      </c>
      <c r="D6" s="44">
        <f>SUM(D4:D5)</f>
        <v>182155</v>
      </c>
      <c r="F6" s="102"/>
      <c r="G6" s="40" t="s">
        <v>129</v>
      </c>
      <c r="H6" s="41">
        <f>SUMIF('し尿処理の状況'!$A$7:$C$40,$A$1,'し尿処理の状況'!$R$7:$R$40)</f>
        <v>2647</v>
      </c>
      <c r="I6" s="41">
        <f>SUMIF('し尿処理の状況'!$A$7:$C$40,$A$1,'し尿処理の状況'!$X$7:$X$40)</f>
        <v>2987</v>
      </c>
      <c r="J6" s="41">
        <f t="shared" si="0"/>
        <v>5634</v>
      </c>
      <c r="K6" s="42">
        <f t="shared" si="1"/>
        <v>0.01520992613709991</v>
      </c>
    </row>
    <row r="7" spans="2:11" s="38" customFormat="1" ht="19.5" customHeight="1">
      <c r="B7" s="96" t="s">
        <v>130</v>
      </c>
      <c r="C7" s="45" t="s">
        <v>131</v>
      </c>
      <c r="D7" s="41">
        <f>SUMIF('水洗化人口等'!$A$7:$C$40,$A$1,'水洗化人口等'!$K$7:$K$40)</f>
        <v>866389</v>
      </c>
      <c r="F7" s="102"/>
      <c r="G7" s="40" t="s">
        <v>132</v>
      </c>
      <c r="H7" s="41">
        <f>SUMIF('し尿処理の状況'!$A$7:$C$40,$A$1,'し尿処理の状況'!$S$7:$S$40)</f>
        <v>0</v>
      </c>
      <c r="I7" s="41">
        <f>SUMIF('し尿処理の状況'!$A$7:$C$40,$A$1,'し尿処理の状況'!$Y$7:$Y$40)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133</v>
      </c>
      <c r="D8" s="41">
        <f>SUMIF('水洗化人口等'!$A$7:$C$40,$A$1,'水洗化人口等'!$M$7:$M$40)</f>
        <v>0</v>
      </c>
      <c r="F8" s="102"/>
      <c r="G8" s="40" t="s">
        <v>134</v>
      </c>
      <c r="H8" s="41">
        <f>SUMIF('し尿処理の状況'!$A$7:$C$40,$A$1,'し尿処理の状況'!$T$7:$T$40)</f>
        <v>0</v>
      </c>
      <c r="I8" s="41">
        <f>SUMIF('し尿処理の状況'!$A$7:$C$40,$A$1,'し尿処理の状況'!$Z$7:$Z$40)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135</v>
      </c>
      <c r="D9" s="41">
        <f>SUMIF('水洗化人口等'!$A$7:$C$40,$A$1,'水洗化人口等'!$O$7:$O$40)</f>
        <v>310434</v>
      </c>
      <c r="F9" s="102"/>
      <c r="G9" s="40" t="s">
        <v>128</v>
      </c>
      <c r="H9" s="41">
        <f>SUM(H4:H8)</f>
        <v>166678</v>
      </c>
      <c r="I9" s="41">
        <f>SUM(I4:I8)</f>
        <v>203738</v>
      </c>
      <c r="J9" s="41">
        <f t="shared" si="0"/>
        <v>370416</v>
      </c>
      <c r="K9" s="42">
        <f t="shared" si="1"/>
        <v>1</v>
      </c>
    </row>
    <row r="10" spans="2:10" s="38" customFormat="1" ht="19.5" customHeight="1">
      <c r="B10" s="98"/>
      <c r="C10" s="43" t="s">
        <v>128</v>
      </c>
      <c r="D10" s="44">
        <f>SUM(D7:D9)</f>
        <v>1176823</v>
      </c>
      <c r="F10" s="91" t="s">
        <v>136</v>
      </c>
      <c r="G10" s="91"/>
      <c r="H10" s="41">
        <f>SUMIF('し尿処理の状況'!$A$7:$C$40,$A$1,'し尿処理の状況'!$AB$7:$AB$40)</f>
        <v>6491</v>
      </c>
      <c r="I10" s="41">
        <f>SUMIF('し尿処理の状況'!$A$7:$C$40,$A$1,'し尿処理の状況'!$AC$7:$AC$40)</f>
        <v>0</v>
      </c>
      <c r="J10" s="41">
        <f t="shared" si="0"/>
        <v>6491</v>
      </c>
    </row>
    <row r="11" spans="2:10" s="38" customFormat="1" ht="19.5" customHeight="1">
      <c r="B11" s="99" t="s">
        <v>137</v>
      </c>
      <c r="C11" s="100"/>
      <c r="D11" s="44">
        <f>D6+D10</f>
        <v>1358978</v>
      </c>
      <c r="F11" s="91" t="s">
        <v>109</v>
      </c>
      <c r="G11" s="91"/>
      <c r="H11" s="41">
        <f>H9+H10</f>
        <v>173169</v>
      </c>
      <c r="I11" s="41">
        <f>I9+I10</f>
        <v>203738</v>
      </c>
      <c r="J11" s="41">
        <f t="shared" si="0"/>
        <v>376907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138</v>
      </c>
      <c r="J13" s="37" t="s">
        <v>117</v>
      </c>
    </row>
    <row r="14" spans="3:10" s="38" customFormat="1" ht="19.5" customHeight="1">
      <c r="C14" s="41">
        <f>SUMIF('水洗化人口等'!$A$7:$C$40,$A$1,'水洗化人口等'!$P$7:$P$40)</f>
        <v>209739</v>
      </c>
      <c r="D14" s="38" t="s">
        <v>139</v>
      </c>
      <c r="F14" s="91" t="s">
        <v>140</v>
      </c>
      <c r="G14" s="91"/>
      <c r="H14" s="39" t="s">
        <v>119</v>
      </c>
      <c r="I14" s="39" t="s">
        <v>120</v>
      </c>
      <c r="J14" s="39" t="s">
        <v>109</v>
      </c>
    </row>
    <row r="15" spans="6:10" s="38" customFormat="1" ht="15.75" customHeight="1">
      <c r="F15" s="91" t="s">
        <v>141</v>
      </c>
      <c r="G15" s="91"/>
      <c r="H15" s="41">
        <f>SUMIF('し尿処理の状況'!$A$7:$C$40,$A$1,'し尿処理の状況'!$F$7:$F$40)</f>
        <v>5525</v>
      </c>
      <c r="I15" s="41">
        <f>SUMIF('し尿処理の状況'!$A$7:$C$40,$A$1,'し尿処理の状況'!$G$7:$G$40)</f>
        <v>553</v>
      </c>
      <c r="J15" s="41">
        <f>H15+I15</f>
        <v>6078</v>
      </c>
    </row>
    <row r="16" spans="3:10" s="38" customFormat="1" ht="15.75" customHeight="1">
      <c r="C16" s="38" t="s">
        <v>142</v>
      </c>
      <c r="D16" s="49">
        <f>D10/D11</f>
        <v>0.8659617742156238</v>
      </c>
      <c r="F16" s="91" t="s">
        <v>143</v>
      </c>
      <c r="G16" s="91"/>
      <c r="H16" s="41">
        <f>SUMIF('し尿処理の状況'!$A$7:$C$40,$A$1,'し尿処理の状況'!$I$7:$I$40)</f>
        <v>141590</v>
      </c>
      <c r="I16" s="41">
        <f>SUMIF('し尿処理の状況'!$A$7:$C$40,$A$1,'し尿処理の状況'!$J$7:$J$40)</f>
        <v>67563</v>
      </c>
      <c r="J16" s="41">
        <f>H16+I16</f>
        <v>209153</v>
      </c>
    </row>
    <row r="17" spans="3:10" s="38" customFormat="1" ht="15.75" customHeight="1">
      <c r="C17" s="38" t="s">
        <v>144</v>
      </c>
      <c r="D17" s="49">
        <f>D6/D11</f>
        <v>0.1340382257843762</v>
      </c>
      <c r="F17" s="91" t="s">
        <v>145</v>
      </c>
      <c r="G17" s="91"/>
      <c r="H17" s="41">
        <f>SUMIF('し尿処理の状況'!$A$7:$C$40,$A$1,'し尿処理の状況'!$L$7:$L$40)</f>
        <v>19563</v>
      </c>
      <c r="I17" s="41">
        <f>SUMIF('し尿処理の状況'!$A$7:$C$40,$A$1,'し尿処理の状況'!$M$7:$M$40)</f>
        <v>137564</v>
      </c>
      <c r="J17" s="41">
        <f>H17+I17</f>
        <v>157127</v>
      </c>
    </row>
    <row r="18" spans="3:10" s="38" customFormat="1" ht="15.75" customHeight="1">
      <c r="C18" s="50" t="s">
        <v>146</v>
      </c>
      <c r="D18" s="49">
        <f>D7/D11</f>
        <v>0.6375298202031232</v>
      </c>
      <c r="F18" s="91" t="s">
        <v>109</v>
      </c>
      <c r="G18" s="91"/>
      <c r="H18" s="41">
        <f>SUM(H15:H17)</f>
        <v>166678</v>
      </c>
      <c r="I18" s="41">
        <f>SUM(I15:I17)</f>
        <v>205680</v>
      </c>
      <c r="J18" s="41">
        <f>SUM(J15:J17)</f>
        <v>372358</v>
      </c>
    </row>
    <row r="19" spans="3:10" ht="15.75" customHeight="1">
      <c r="C19" s="36" t="s">
        <v>147</v>
      </c>
      <c r="D19" s="49">
        <f>(D8+D9)/D11</f>
        <v>0.22843195401250058</v>
      </c>
      <c r="J19" s="51"/>
    </row>
    <row r="20" spans="3:10" ht="15.75" customHeight="1">
      <c r="C20" s="36" t="s">
        <v>148</v>
      </c>
      <c r="D20" s="49">
        <f>C14/D11</f>
        <v>0.15433583177946958</v>
      </c>
      <c r="J20" s="52"/>
    </row>
    <row r="21" spans="3:10" ht="15.75" customHeight="1">
      <c r="C21" s="36" t="s">
        <v>149</v>
      </c>
      <c r="D21" s="49">
        <f>D4/D6</f>
        <v>0.9576075320468832</v>
      </c>
      <c r="F21" s="53"/>
      <c r="J21" s="52"/>
    </row>
    <row r="22" spans="3:10" ht="15.75" customHeight="1">
      <c r="C22" s="36" t="s">
        <v>150</v>
      </c>
      <c r="D22" s="49">
        <f>D5/D6</f>
        <v>0.04239246795311685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2006-06-30T04:26:31Z</dcterms:modified>
  <cp:category/>
  <cp:version/>
  <cp:contentType/>
  <cp:contentStatus/>
</cp:coreProperties>
</file>