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47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  <externalReference r:id="rId10"/>
    <externalReference r:id="rId11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5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'ごみ処理概要'!$A$2:$AQ$94</definedName>
    <definedName name="_xlnm.Print_Area" localSheetId="2">'ごみ処理量内訳'!$A$2:$AJ$94</definedName>
    <definedName name="_xlnm.Print_Area" localSheetId="1">'ごみ搬入量内訳'!$A$2:$AH$94</definedName>
    <definedName name="_xlnm.Print_Area" localSheetId="3">'資源化量内訳'!$A$2:$BW$94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calcMode="manual" fullCalcOnLoad="1"/>
</workbook>
</file>

<file path=xl/sharedStrings.xml><?xml version="1.0" encoding="utf-8"?>
<sst xmlns="http://schemas.openxmlformats.org/spreadsheetml/2006/main" count="1705" uniqueCount="404">
  <si>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</si>
  <si>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</si>
  <si>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</si>
  <si>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</si>
  <si>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</si>
  <si>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</si>
  <si>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</si>
  <si>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</si>
  <si>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</si>
  <si>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</si>
  <si>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</si>
  <si>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</si>
  <si>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</si>
  <si>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</si>
  <si>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ごみ資源化の状況（平成１６年度実績）</t>
  </si>
  <si>
    <t>ごみ処理の状況（平成１６年度実績）</t>
  </si>
  <si>
    <t>ごみ搬入量の状況（平成１６年度実績）</t>
  </si>
  <si>
    <t>ごみ処理の概要（平成１６年度実績）</t>
  </si>
  <si>
    <t>23231</t>
  </si>
  <si>
    <t>田原市</t>
  </si>
  <si>
    <t>23545</t>
  </si>
  <si>
    <t>23623</t>
  </si>
  <si>
    <t>渥美町</t>
  </si>
  <si>
    <t>愛知県合計</t>
  </si>
  <si>
    <t>高速堆肥化
施設</t>
  </si>
  <si>
    <t>ごみ燃料化
施設</t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</si>
  <si>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</si>
  <si>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</si>
  <si>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</si>
  <si>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</si>
  <si>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</si>
  <si>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</si>
  <si>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</si>
  <si>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</si>
  <si>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</si>
  <si>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</si>
  <si>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</si>
  <si>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</si>
  <si>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</si>
  <si>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</si>
  <si>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</si>
  <si>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</si>
  <si>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</si>
  <si>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</si>
  <si>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</si>
  <si>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</si>
  <si>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</si>
  <si>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</si>
  <si>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</si>
  <si>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</si>
  <si>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</si>
  <si>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</si>
  <si>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</si>
  <si>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</si>
  <si>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</si>
  <si>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</si>
  <si>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</si>
  <si>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</si>
  <si>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</si>
  <si>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</si>
  <si>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</si>
  <si>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</si>
  <si>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</si>
  <si>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</si>
  <si>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</si>
  <si>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</si>
  <si>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</si>
  <si>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</si>
  <si>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</si>
  <si>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</si>
  <si>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</si>
  <si>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</si>
  <si>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</si>
  <si>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</si>
  <si>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</si>
  <si>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</si>
  <si>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</si>
  <si>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</si>
  <si>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</si>
  <si>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</si>
  <si>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</si>
  <si>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</si>
  <si>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</si>
  <si>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</si>
  <si>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</si>
  <si>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</si>
  <si>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</si>
  <si>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</si>
  <si>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</si>
  <si>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</si>
  <si>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</si>
  <si>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</si>
  <si>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</si>
  <si>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</si>
  <si>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</si>
  <si>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</si>
  <si>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</si>
  <si>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</si>
  <si>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</si>
  <si>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</si>
  <si>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</si>
  <si>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</si>
  <si>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</si>
  <si>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</si>
  <si>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</si>
  <si>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</si>
  <si>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</si>
  <si>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</si>
  <si>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</si>
  <si>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美浜町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</si>
  <si>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</si>
  <si>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</si>
  <si>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</si>
  <si>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</si>
  <si>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</si>
  <si>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</si>
  <si>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</si>
  <si>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</si>
  <si>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</si>
  <si>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</si>
  <si>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</si>
  <si>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</si>
  <si>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</si>
  <si>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</si>
  <si>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</si>
  <si>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</si>
  <si>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</si>
  <si>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</si>
  <si>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</si>
  <si>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</si>
  <si>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</si>
  <si>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</si>
  <si>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</si>
  <si>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</si>
  <si>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</si>
  <si>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</si>
  <si>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</si>
  <si>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</si>
  <si>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</si>
  <si>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</si>
  <si>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</si>
  <si>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</si>
  <si>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</si>
  <si>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</si>
  <si>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</si>
  <si>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</si>
  <si>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</si>
  <si>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</si>
  <si>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</si>
  <si>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</si>
  <si>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</si>
  <si>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</si>
  <si>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</si>
  <si>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</si>
  <si>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</si>
  <si>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</si>
  <si>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</si>
  <si>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</si>
  <si>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</si>
  <si>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</si>
  <si>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</si>
  <si>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</si>
  <si>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</si>
  <si>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</si>
  <si>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</si>
  <si>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</si>
  <si>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</si>
  <si>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</si>
  <si>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</si>
  <si>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</si>
  <si>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</si>
  <si>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</si>
  <si>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</si>
  <si>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</si>
  <si>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23218</t>
  </si>
  <si>
    <t>尾西市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</si>
  <si>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</si>
  <si>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</si>
  <si>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</si>
  <si>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</si>
  <si>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</si>
  <si>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</si>
  <si>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</si>
  <si>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</si>
  <si>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</si>
  <si>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</si>
  <si>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</si>
  <si>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</si>
  <si>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</si>
  <si>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</si>
  <si>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</si>
  <si>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</si>
  <si>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</si>
  <si>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</si>
  <si>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</si>
  <si>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</si>
  <si>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</si>
  <si>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</si>
  <si>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</si>
  <si>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</si>
  <si>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23302</t>
  </si>
  <si>
    <t>東郷町</t>
  </si>
  <si>
    <t>23304</t>
  </si>
  <si>
    <t>長久手町</t>
  </si>
  <si>
    <t>23341</t>
  </si>
  <si>
    <t>西枇杷島町</t>
  </si>
  <si>
    <t>23342</t>
  </si>
  <si>
    <t>豊山町</t>
  </si>
  <si>
    <t>23343</t>
  </si>
  <si>
    <t>師勝町</t>
  </si>
  <si>
    <t>23344</t>
  </si>
  <si>
    <t>西春町</t>
  </si>
  <si>
    <t>23345</t>
  </si>
  <si>
    <t>春日町</t>
  </si>
  <si>
    <t>23346</t>
  </si>
  <si>
    <t>清洲町</t>
  </si>
  <si>
    <t>23347</t>
  </si>
  <si>
    <t>新川町</t>
  </si>
  <si>
    <t>23361</t>
  </si>
  <si>
    <t>大口町</t>
  </si>
  <si>
    <t>23362</t>
  </si>
  <si>
    <t>扶桑町</t>
  </si>
  <si>
    <t>23381</t>
  </si>
  <si>
    <t>木曽川町</t>
  </si>
  <si>
    <t>23401</t>
  </si>
  <si>
    <t>祖父江町</t>
  </si>
  <si>
    <t>23402</t>
  </si>
  <si>
    <t>平和町</t>
  </si>
  <si>
    <t>23421</t>
  </si>
  <si>
    <t>七宝町</t>
  </si>
  <si>
    <t>23422</t>
  </si>
  <si>
    <t>美和町</t>
  </si>
  <si>
    <t>23423</t>
  </si>
  <si>
    <t>甚目寺町</t>
  </si>
  <si>
    <t>23424</t>
  </si>
  <si>
    <t>大治町</t>
  </si>
  <si>
    <t>23425</t>
  </si>
  <si>
    <t>蟹江町</t>
  </si>
  <si>
    <t>23426</t>
  </si>
  <si>
    <t>十四山村</t>
  </si>
  <si>
    <t>23427</t>
  </si>
  <si>
    <t>飛島村</t>
  </si>
  <si>
    <t>23428</t>
  </si>
  <si>
    <t>弥富町</t>
  </si>
  <si>
    <t>23429</t>
  </si>
  <si>
    <t>佐屋町</t>
  </si>
  <si>
    <t>23430</t>
  </si>
  <si>
    <t>立田村</t>
  </si>
  <si>
    <t>23431</t>
  </si>
  <si>
    <t>八開村</t>
  </si>
  <si>
    <t>23432</t>
  </si>
  <si>
    <t>佐織町</t>
  </si>
  <si>
    <t>23441</t>
  </si>
  <si>
    <t>阿久比町</t>
  </si>
  <si>
    <t>23442</t>
  </si>
  <si>
    <t>東浦町</t>
  </si>
  <si>
    <t>23445</t>
  </si>
  <si>
    <t>南知多町</t>
  </si>
  <si>
    <t>23446</t>
  </si>
  <si>
    <t>23447</t>
  </si>
  <si>
    <t>武豊町</t>
  </si>
  <si>
    <t>23481</t>
  </si>
  <si>
    <t>一色町</t>
  </si>
  <si>
    <t>23482</t>
  </si>
  <si>
    <t>吉良町</t>
  </si>
  <si>
    <t>愛知県</t>
  </si>
  <si>
    <t>23483</t>
  </si>
  <si>
    <t>幡豆町</t>
  </si>
  <si>
    <t>23501</t>
  </si>
  <si>
    <t>幸田町</t>
  </si>
  <si>
    <t>23502</t>
  </si>
  <si>
    <t>額田町</t>
  </si>
  <si>
    <t>23521</t>
  </si>
  <si>
    <t>三好町</t>
  </si>
  <si>
    <t>23522</t>
  </si>
  <si>
    <t>23523</t>
  </si>
  <si>
    <t>小原村</t>
  </si>
  <si>
    <t>23541</t>
  </si>
  <si>
    <t>足助町</t>
  </si>
  <si>
    <t>23543</t>
  </si>
  <si>
    <t>下山村</t>
  </si>
  <si>
    <t>23544</t>
  </si>
  <si>
    <t>旭町</t>
  </si>
  <si>
    <t>（平成16年度実績）</t>
  </si>
  <si>
    <t>23561</t>
  </si>
  <si>
    <t>設楽町</t>
  </si>
  <si>
    <t>23562</t>
  </si>
  <si>
    <t>東栄町</t>
  </si>
  <si>
    <t>23563</t>
  </si>
  <si>
    <t>豊根村</t>
  </si>
  <si>
    <t>23564</t>
  </si>
  <si>
    <t>富山村</t>
  </si>
  <si>
    <t>23565</t>
  </si>
  <si>
    <t>津具村</t>
  </si>
  <si>
    <t>稲武町</t>
  </si>
  <si>
    <t>23581</t>
  </si>
  <si>
    <t>鳳来町</t>
  </si>
  <si>
    <t>23582</t>
  </si>
  <si>
    <t>作手村</t>
  </si>
  <si>
    <t>23601</t>
  </si>
  <si>
    <t>音羽町</t>
  </si>
  <si>
    <t>23602</t>
  </si>
  <si>
    <t>23603</t>
  </si>
  <si>
    <t>小坂井町</t>
  </si>
  <si>
    <t>23604</t>
  </si>
  <si>
    <t>御津町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</si>
  <si>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</si>
  <si>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</si>
  <si>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</si>
  <si>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</si>
  <si>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</si>
  <si>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</si>
  <si>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</si>
  <si>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</si>
  <si>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</si>
  <si>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</si>
  <si>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</si>
  <si>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</si>
  <si>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</si>
  <si>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</si>
  <si>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</si>
  <si>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</si>
  <si>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</si>
  <si>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</si>
  <si>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</si>
  <si>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</si>
  <si>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</si>
  <si>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</si>
  <si>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</si>
  <si>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</si>
  <si>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</si>
  <si>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</si>
  <si>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</si>
  <si>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</si>
  <si>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</si>
  <si>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</si>
  <si>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</si>
  <si>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</si>
  <si>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</si>
  <si>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</si>
  <si>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</si>
  <si>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</si>
  <si>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</si>
  <si>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</si>
  <si>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</si>
  <si>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</si>
  <si>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</si>
  <si>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</si>
  <si>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</si>
  <si>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</si>
  <si>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</si>
  <si>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</si>
  <si>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</si>
  <si>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</si>
  <si>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</si>
  <si>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</si>
  <si>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布類</t>
  </si>
  <si>
    <t>一宮町</t>
  </si>
  <si>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</si>
  <si>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</si>
  <si>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</si>
  <si>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</si>
  <si>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</si>
  <si>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</si>
  <si>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</si>
  <si>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</si>
  <si>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</si>
  <si>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</si>
  <si>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</si>
  <si>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</si>
  <si>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</si>
  <si>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</si>
  <si>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</si>
  <si>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</si>
  <si>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</si>
  <si>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</si>
  <si>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</si>
  <si>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</si>
  <si>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</si>
  <si>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</si>
  <si>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</si>
  <si>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</si>
  <si>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</si>
  <si>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</si>
  <si>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</si>
  <si>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</si>
  <si>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</si>
  <si>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</si>
  <si>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</si>
  <si>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</si>
  <si>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合計：施設処理＋直接資源化量＋直接最終処分量</t>
  </si>
  <si>
    <t>ﾍﾟｯﾄﾎﾞﾄﾙ</t>
  </si>
  <si>
    <t>ﾌﾟﾗｽﾁｯｸ類</t>
  </si>
  <si>
    <t>愛知県</t>
  </si>
  <si>
    <t>23100</t>
  </si>
  <si>
    <t>名古屋市</t>
  </si>
  <si>
    <t>23201</t>
  </si>
  <si>
    <t>藤岡町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</si>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</sst>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1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5" fillId="0" borderId="13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5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5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5" fillId="0" borderId="26" xfId="17" applyFont="1" applyBorder="1" applyAlignment="1">
      <alignment vertical="center"/>
    </xf>
    <xf numFmtId="0" fontId="4" fillId="0" borderId="13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5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5" fillId="0" borderId="32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33" xfId="17" applyFont="1" applyBorder="1" applyAlignment="1">
      <alignment vertical="center"/>
    </xf>
    <xf numFmtId="38" fontId="15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5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5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vertical="center"/>
      <protection/>
    </xf>
    <xf numFmtId="0" fontId="15" fillId="0" borderId="2" xfId="21" applyFont="1" applyBorder="1" applyAlignment="1" quotePrefix="1">
      <alignment horizontal="center" vertical="center"/>
      <protection/>
    </xf>
    <xf numFmtId="0" fontId="15" fillId="0" borderId="13" xfId="21" applyFont="1" applyBorder="1" applyAlignment="1">
      <alignment horizontal="center" vertical="center"/>
      <protection/>
    </xf>
    <xf numFmtId="0" fontId="16" fillId="0" borderId="0" xfId="23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2" xfId="17" applyFont="1" applyBorder="1" applyAlignment="1">
      <alignment vertical="center"/>
    </xf>
    <xf numFmtId="38" fontId="16" fillId="0" borderId="0" xfId="17" applyFont="1" applyAlignment="1" quotePrefix="1">
      <alignment horizontal="left"/>
    </xf>
    <xf numFmtId="38" fontId="16" fillId="0" borderId="0" xfId="17" applyFont="1" applyAlignment="1">
      <alignment/>
    </xf>
    <xf numFmtId="0" fontId="15" fillId="0" borderId="0" xfId="21" applyFont="1" applyBorder="1" applyAlignment="1">
      <alignment horizontal="right" vertical="center"/>
      <protection/>
    </xf>
    <xf numFmtId="38" fontId="15" fillId="0" borderId="0" xfId="21" applyNumberFormat="1" applyFont="1" applyBorder="1" applyAlignment="1">
      <alignment vertical="center"/>
      <protection/>
    </xf>
    <xf numFmtId="176" fontId="15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8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8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8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8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8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9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9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8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8" fillId="0" borderId="50" xfId="17" applyFont="1" applyFill="1" applyBorder="1" applyAlignment="1">
      <alignment horizontal="right" vertical="center"/>
    </xf>
    <xf numFmtId="38" fontId="18" fillId="0" borderId="51" xfId="17" applyFont="1" applyFill="1" applyBorder="1" applyAlignment="1">
      <alignment horizontal="right" vertical="center"/>
    </xf>
    <xf numFmtId="0" fontId="4" fillId="0" borderId="11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4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38" fontId="15" fillId="0" borderId="60" xfId="17" applyFont="1" applyBorder="1" applyAlignment="1">
      <alignment vertical="center"/>
    </xf>
    <xf numFmtId="38" fontId="15" fillId="0" borderId="61" xfId="17" applyFont="1" applyBorder="1" applyAlignment="1">
      <alignment vertical="center"/>
    </xf>
    <xf numFmtId="38" fontId="15" fillId="0" borderId="62" xfId="17" applyFont="1" applyBorder="1" applyAlignment="1">
      <alignment vertical="center"/>
    </xf>
    <xf numFmtId="38" fontId="15" fillId="0" borderId="63" xfId="17" applyFont="1" applyBorder="1" applyAlignment="1">
      <alignment vertical="center"/>
    </xf>
    <xf numFmtId="38" fontId="15" fillId="0" borderId="64" xfId="17" applyFont="1" applyBorder="1" applyAlignment="1">
      <alignment vertical="center"/>
    </xf>
    <xf numFmtId="38" fontId="15" fillId="0" borderId="65" xfId="17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5" fillId="0" borderId="66" xfId="17" applyFont="1" applyBorder="1" applyAlignment="1">
      <alignment vertical="center"/>
    </xf>
    <xf numFmtId="38" fontId="15" fillId="0" borderId="18" xfId="17" applyFont="1" applyBorder="1" applyAlignment="1">
      <alignment vertical="center"/>
    </xf>
    <xf numFmtId="38" fontId="15" fillId="0" borderId="19" xfId="17" applyFont="1" applyBorder="1" applyAlignment="1">
      <alignment vertical="center"/>
    </xf>
    <xf numFmtId="38" fontId="15" fillId="0" borderId="20" xfId="17" applyFont="1" applyBorder="1" applyAlignment="1">
      <alignment vertical="center"/>
    </xf>
    <xf numFmtId="38" fontId="15" fillId="0" borderId="67" xfId="17" applyFont="1" applyBorder="1" applyAlignment="1">
      <alignment vertical="center"/>
    </xf>
    <xf numFmtId="38" fontId="15" fillId="0" borderId="60" xfId="17" applyFont="1" applyBorder="1" applyAlignment="1">
      <alignment horizontal="right" vertical="center"/>
    </xf>
    <xf numFmtId="38" fontId="15" fillId="0" borderId="18" xfId="17" applyFont="1" applyBorder="1" applyAlignment="1">
      <alignment horizontal="right" vertical="center"/>
    </xf>
    <xf numFmtId="38" fontId="15" fillId="0" borderId="19" xfId="17" applyFont="1" applyBorder="1" applyAlignment="1">
      <alignment horizontal="right" vertical="center"/>
    </xf>
    <xf numFmtId="38" fontId="15" fillId="0" borderId="20" xfId="17" applyFont="1" applyBorder="1" applyAlignment="1">
      <alignment horizontal="right" vertical="center"/>
    </xf>
    <xf numFmtId="38" fontId="15" fillId="0" borderId="2" xfId="21" applyNumberFormat="1" applyFont="1" applyBorder="1" applyAlignment="1">
      <alignment vertical="center"/>
      <protection/>
    </xf>
    <xf numFmtId="38" fontId="15" fillId="0" borderId="13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13" xfId="0" applyFont="1" applyBorder="1" applyAlignment="1">
      <alignment horizontal="center" vertical="center"/>
    </xf>
    <xf numFmtId="0" fontId="20" fillId="0" borderId="0" xfId="21" applyFont="1" applyAlignment="1" quotePrefix="1">
      <alignment horizontal="left" vertical="center"/>
      <protection/>
    </xf>
    <xf numFmtId="0" fontId="3" fillId="0" borderId="13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38" fontId="6" fillId="0" borderId="13" xfId="17" applyFont="1" applyFill="1" applyBorder="1" applyAlignment="1">
      <alignment horizontal="right" vertical="center"/>
    </xf>
    <xf numFmtId="176" fontId="6" fillId="0" borderId="13" xfId="17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68" xfId="21" applyFont="1" applyBorder="1" applyAlignment="1">
      <alignment horizontal="center" vertical="center"/>
      <protection/>
    </xf>
    <xf numFmtId="0" fontId="4" fillId="0" borderId="69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0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1" xfId="21" applyFont="1" applyBorder="1" applyAlignment="1">
      <alignment horizontal="left" vertical="center"/>
      <protection/>
    </xf>
    <xf numFmtId="0" fontId="20" fillId="0" borderId="0" xfId="22" applyFont="1" applyBorder="1" applyAlignment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13" xfId="21" applyFont="1" applyBorder="1" applyAlignment="1" quotePrefix="1">
      <alignment horizontal="center" vertical="center" textRotation="255"/>
      <protection/>
    </xf>
    <xf numFmtId="0" fontId="4" fillId="0" borderId="13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72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4" xfId="21" applyFont="1" applyBorder="1" applyAlignment="1">
      <alignment horizontal="center" vertical="center" textRotation="255"/>
      <protection/>
    </xf>
    <xf numFmtId="0" fontId="4" fillId="0" borderId="7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3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3" xfId="21" applyFont="1" applyBorder="1" applyAlignment="1" quotePrefix="1">
      <alignment horizontal="center" vertical="center"/>
      <protection/>
    </xf>
    <xf numFmtId="38" fontId="17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8" fillId="0" borderId="0" xfId="17" applyFont="1" applyAlignment="1">
      <alignment horizontal="left" vertical="center"/>
    </xf>
    <xf numFmtId="38" fontId="18" fillId="0" borderId="56" xfId="17" applyFont="1" applyBorder="1" applyAlignment="1">
      <alignment horizontal="left" vertical="center"/>
    </xf>
    <xf numFmtId="38" fontId="17" fillId="0" borderId="0" xfId="17" applyFont="1" applyAlignment="1" quotePrefix="1">
      <alignment horizontal="center" vertical="center"/>
    </xf>
    <xf numFmtId="0" fontId="20" fillId="0" borderId="0" xfId="22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94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17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200" t="s">
        <v>335</v>
      </c>
      <c r="B2" s="200" t="s">
        <v>336</v>
      </c>
      <c r="C2" s="203" t="s">
        <v>337</v>
      </c>
      <c r="D2" s="208" t="s">
        <v>400</v>
      </c>
      <c r="E2" s="198"/>
      <c r="F2" s="208" t="s">
        <v>401</v>
      </c>
      <c r="G2" s="198"/>
      <c r="H2" s="198"/>
      <c r="I2" s="199"/>
      <c r="J2" s="215" t="s">
        <v>124</v>
      </c>
      <c r="K2" s="216"/>
      <c r="L2" s="217"/>
      <c r="M2" s="203" t="s">
        <v>125</v>
      </c>
      <c r="N2" s="7" t="s">
        <v>402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1" t="s">
        <v>403</v>
      </c>
      <c r="AF2" s="208" t="s">
        <v>0</v>
      </c>
      <c r="AG2" s="209"/>
      <c r="AH2" s="209"/>
      <c r="AI2" s="209"/>
      <c r="AJ2" s="209"/>
      <c r="AK2" s="209"/>
      <c r="AL2" s="210"/>
      <c r="AM2" s="211" t="s">
        <v>1</v>
      </c>
      <c r="AN2" s="208" t="s">
        <v>2</v>
      </c>
      <c r="AO2" s="213"/>
      <c r="AP2" s="213"/>
      <c r="AQ2" s="214"/>
    </row>
    <row r="3" spans="1:43" ht="22.5" customHeight="1">
      <c r="A3" s="195"/>
      <c r="B3" s="197"/>
      <c r="C3" s="191"/>
      <c r="D3" s="11"/>
      <c r="E3" s="203" t="s">
        <v>3</v>
      </c>
      <c r="F3" s="203" t="s">
        <v>4</v>
      </c>
      <c r="G3" s="203" t="s">
        <v>5</v>
      </c>
      <c r="H3" s="203" t="s">
        <v>6</v>
      </c>
      <c r="I3" s="12" t="s">
        <v>126</v>
      </c>
      <c r="J3" s="211" t="s">
        <v>11</v>
      </c>
      <c r="K3" s="211" t="s">
        <v>12</v>
      </c>
      <c r="L3" s="211" t="s">
        <v>13</v>
      </c>
      <c r="M3" s="218"/>
      <c r="N3" s="203" t="s">
        <v>7</v>
      </c>
      <c r="O3" s="203" t="s">
        <v>323</v>
      </c>
      <c r="P3" s="205" t="s">
        <v>127</v>
      </c>
      <c r="Q3" s="206"/>
      <c r="R3" s="206"/>
      <c r="S3" s="206"/>
      <c r="T3" s="206"/>
      <c r="U3" s="207"/>
      <c r="V3" s="14" t="s">
        <v>128</v>
      </c>
      <c r="W3" s="8"/>
      <c r="X3" s="8"/>
      <c r="Y3" s="8"/>
      <c r="Z3" s="8"/>
      <c r="AA3" s="8"/>
      <c r="AB3" s="8"/>
      <c r="AC3" s="15"/>
      <c r="AD3" s="12" t="s">
        <v>126</v>
      </c>
      <c r="AE3" s="212"/>
      <c r="AF3" s="203" t="s">
        <v>338</v>
      </c>
      <c r="AG3" s="203" t="s">
        <v>135</v>
      </c>
      <c r="AH3" s="203" t="s">
        <v>339</v>
      </c>
      <c r="AI3" s="203" t="s">
        <v>340</v>
      </c>
      <c r="AJ3" s="203" t="s">
        <v>341</v>
      </c>
      <c r="AK3" s="203" t="s">
        <v>342</v>
      </c>
      <c r="AL3" s="12" t="s">
        <v>129</v>
      </c>
      <c r="AM3" s="212"/>
      <c r="AN3" s="203" t="s">
        <v>343</v>
      </c>
      <c r="AO3" s="203" t="s">
        <v>344</v>
      </c>
      <c r="AP3" s="203" t="s">
        <v>345</v>
      </c>
      <c r="AQ3" s="12" t="s">
        <v>126</v>
      </c>
    </row>
    <row r="4" spans="1:43" ht="22.5" customHeight="1">
      <c r="A4" s="195"/>
      <c r="B4" s="197"/>
      <c r="C4" s="191"/>
      <c r="D4" s="11"/>
      <c r="E4" s="218"/>
      <c r="F4" s="218"/>
      <c r="G4" s="218"/>
      <c r="H4" s="218"/>
      <c r="I4" s="16"/>
      <c r="J4" s="219"/>
      <c r="K4" s="219"/>
      <c r="L4" s="219"/>
      <c r="M4" s="218"/>
      <c r="N4" s="204"/>
      <c r="O4" s="204"/>
      <c r="P4" s="12" t="s">
        <v>126</v>
      </c>
      <c r="Q4" s="6" t="s">
        <v>346</v>
      </c>
      <c r="R4" s="6" t="s">
        <v>347</v>
      </c>
      <c r="S4" s="6" t="s">
        <v>24</v>
      </c>
      <c r="T4" s="6" t="s">
        <v>25</v>
      </c>
      <c r="U4" s="6" t="s">
        <v>26</v>
      </c>
      <c r="V4" s="12" t="s">
        <v>126</v>
      </c>
      <c r="W4" s="6" t="s">
        <v>130</v>
      </c>
      <c r="X4" s="6" t="s">
        <v>318</v>
      </c>
      <c r="Y4" s="6" t="s">
        <v>131</v>
      </c>
      <c r="Z4" s="18" t="s">
        <v>325</v>
      </c>
      <c r="AA4" s="6" t="s">
        <v>132</v>
      </c>
      <c r="AB4" s="18" t="s">
        <v>356</v>
      </c>
      <c r="AC4" s="6" t="s">
        <v>319</v>
      </c>
      <c r="AD4" s="19"/>
      <c r="AE4" s="212"/>
      <c r="AF4" s="204"/>
      <c r="AG4" s="204"/>
      <c r="AH4" s="204"/>
      <c r="AI4" s="204"/>
      <c r="AJ4" s="204"/>
      <c r="AK4" s="204"/>
      <c r="AL4" s="19"/>
      <c r="AM4" s="212"/>
      <c r="AN4" s="204"/>
      <c r="AO4" s="204"/>
      <c r="AP4" s="204"/>
      <c r="AQ4" s="19"/>
    </row>
    <row r="5" spans="1:43" ht="22.5" customHeight="1">
      <c r="A5" s="195"/>
      <c r="B5" s="197"/>
      <c r="C5" s="191"/>
      <c r="D5" s="11"/>
      <c r="E5" s="13"/>
      <c r="F5" s="13"/>
      <c r="G5" s="13"/>
      <c r="H5" s="13"/>
      <c r="I5" s="16"/>
      <c r="J5" s="219"/>
      <c r="K5" s="219"/>
      <c r="L5" s="219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12"/>
      <c r="AF5" s="17"/>
      <c r="AG5" s="17"/>
      <c r="AH5" s="17"/>
      <c r="AI5" s="17"/>
      <c r="AJ5" s="17"/>
      <c r="AK5" s="17"/>
      <c r="AL5" s="19"/>
      <c r="AM5" s="212"/>
      <c r="AN5" s="17"/>
      <c r="AO5" s="17"/>
      <c r="AP5" s="17"/>
      <c r="AQ5" s="19"/>
    </row>
    <row r="6" spans="1:43" ht="22.5" customHeight="1">
      <c r="A6" s="196"/>
      <c r="B6" s="190"/>
      <c r="C6" s="192"/>
      <c r="D6" s="21" t="s">
        <v>133</v>
      </c>
      <c r="E6" s="21" t="s">
        <v>133</v>
      </c>
      <c r="F6" s="22" t="s">
        <v>27</v>
      </c>
      <c r="G6" s="22" t="s">
        <v>27</v>
      </c>
      <c r="H6" s="22" t="s">
        <v>27</v>
      </c>
      <c r="I6" s="22" t="s">
        <v>27</v>
      </c>
      <c r="J6" s="23" t="s">
        <v>134</v>
      </c>
      <c r="K6" s="23" t="s">
        <v>134</v>
      </c>
      <c r="L6" s="23" t="s">
        <v>134</v>
      </c>
      <c r="M6" s="22" t="s">
        <v>27</v>
      </c>
      <c r="N6" s="22" t="s">
        <v>27</v>
      </c>
      <c r="O6" s="22" t="s">
        <v>27</v>
      </c>
      <c r="P6" s="22" t="s">
        <v>27</v>
      </c>
      <c r="Q6" s="22" t="s">
        <v>27</v>
      </c>
      <c r="R6" s="22" t="s">
        <v>27</v>
      </c>
      <c r="S6" s="22" t="s">
        <v>27</v>
      </c>
      <c r="T6" s="22" t="s">
        <v>27</v>
      </c>
      <c r="U6" s="22" t="s">
        <v>27</v>
      </c>
      <c r="V6" s="22" t="s">
        <v>27</v>
      </c>
      <c r="W6" s="22" t="s">
        <v>27</v>
      </c>
      <c r="X6" s="22" t="s">
        <v>27</v>
      </c>
      <c r="Y6" s="22" t="s">
        <v>27</v>
      </c>
      <c r="Z6" s="22" t="s">
        <v>27</v>
      </c>
      <c r="AA6" s="22" t="s">
        <v>27</v>
      </c>
      <c r="AB6" s="22" t="s">
        <v>27</v>
      </c>
      <c r="AC6" s="22" t="s">
        <v>27</v>
      </c>
      <c r="AD6" s="22" t="s">
        <v>27</v>
      </c>
      <c r="AE6" s="22" t="s">
        <v>28</v>
      </c>
      <c r="AF6" s="22" t="s">
        <v>27</v>
      </c>
      <c r="AG6" s="22" t="s">
        <v>27</v>
      </c>
      <c r="AH6" s="22" t="s">
        <v>27</v>
      </c>
      <c r="AI6" s="22" t="s">
        <v>27</v>
      </c>
      <c r="AJ6" s="22" t="s">
        <v>27</v>
      </c>
      <c r="AK6" s="22" t="s">
        <v>27</v>
      </c>
      <c r="AL6" s="22" t="s">
        <v>27</v>
      </c>
      <c r="AM6" s="22" t="s">
        <v>28</v>
      </c>
      <c r="AN6" s="22" t="s">
        <v>27</v>
      </c>
      <c r="AO6" s="22" t="s">
        <v>27</v>
      </c>
      <c r="AP6" s="22" t="s">
        <v>27</v>
      </c>
      <c r="AQ6" s="22" t="s">
        <v>27</v>
      </c>
    </row>
    <row r="7" spans="1:43" ht="13.5" customHeight="1">
      <c r="A7" s="182" t="s">
        <v>393</v>
      </c>
      <c r="B7" s="182" t="s">
        <v>394</v>
      </c>
      <c r="C7" s="184" t="s">
        <v>395</v>
      </c>
      <c r="D7" s="188">
        <v>2202111</v>
      </c>
      <c r="E7" s="188">
        <v>2202111</v>
      </c>
      <c r="F7" s="188">
        <f>'ごみ搬入量内訳'!H7</f>
        <v>766388</v>
      </c>
      <c r="G7" s="188">
        <f>'ごみ搬入量内訳'!AG7</f>
        <v>29398</v>
      </c>
      <c r="H7" s="188">
        <f>'ごみ搬入量内訳'!AH7</f>
        <v>0</v>
      </c>
      <c r="I7" s="188">
        <f aca="true" t="shared" si="0" ref="I7:I50">SUM(F7:H7)</f>
        <v>795786</v>
      </c>
      <c r="J7" s="188">
        <f aca="true" t="shared" si="1" ref="J7:J20">I7/D7/365*1000000</f>
        <v>990.066175791482</v>
      </c>
      <c r="K7" s="188">
        <f>('ごみ搬入量内訳'!E7+'ごみ搬入量内訳'!AH7)/'ごみ処理概要'!D7/365*1000000</f>
        <v>649.9118719227963</v>
      </c>
      <c r="L7" s="188">
        <f>'ごみ搬入量内訳'!F7/'ごみ処理概要'!D7/365*1000000</f>
        <v>340.1543038686857</v>
      </c>
      <c r="M7" s="188">
        <f>'資源化量内訳'!BP7</f>
        <v>122140</v>
      </c>
      <c r="N7" s="188">
        <f>'ごみ処理量内訳'!E7</f>
        <v>603268</v>
      </c>
      <c r="O7" s="188">
        <f>'ごみ処理量内訳'!L7</f>
        <v>3692</v>
      </c>
      <c r="P7" s="188">
        <f aca="true" t="shared" si="2" ref="P7:P50">SUM(Q7:U7)</f>
        <v>188599</v>
      </c>
      <c r="Q7" s="188">
        <f>'ごみ処理量内訳'!G7</f>
        <v>103678</v>
      </c>
      <c r="R7" s="188">
        <f>'ごみ処理量内訳'!H7</f>
        <v>84921</v>
      </c>
      <c r="S7" s="188">
        <f>'ごみ処理量内訳'!I7</f>
        <v>0</v>
      </c>
      <c r="T7" s="188">
        <f>'ごみ処理量内訳'!J7</f>
        <v>0</v>
      </c>
      <c r="U7" s="188">
        <f>'ごみ処理量内訳'!K7</f>
        <v>0</v>
      </c>
      <c r="V7" s="188">
        <f aca="true" t="shared" si="3" ref="V7:V50">SUM(W7:AC7)</f>
        <v>414</v>
      </c>
      <c r="W7" s="188">
        <f>'資源化量内訳'!M7</f>
        <v>123</v>
      </c>
      <c r="X7" s="188">
        <f>'資源化量内訳'!N7</f>
        <v>252</v>
      </c>
      <c r="Y7" s="188">
        <f>'資源化量内訳'!O7</f>
        <v>0</v>
      </c>
      <c r="Z7" s="188">
        <f>'資源化量内訳'!P7</f>
        <v>0</v>
      </c>
      <c r="AA7" s="188">
        <f>'資源化量内訳'!Q7</f>
        <v>0</v>
      </c>
      <c r="AB7" s="188">
        <f>'資源化量内訳'!R7</f>
        <v>0</v>
      </c>
      <c r="AC7" s="188">
        <f>'資源化量内訳'!S7</f>
        <v>39</v>
      </c>
      <c r="AD7" s="188">
        <f aca="true" t="shared" si="4" ref="AD7:AD50">N7+O7+P7+V7</f>
        <v>795973</v>
      </c>
      <c r="AE7" s="189">
        <f aca="true" t="shared" si="5" ref="AE7:AE50">(N7+P7+V7)/AD7*100</f>
        <v>99.53616517143169</v>
      </c>
      <c r="AF7" s="188">
        <f>'資源化量内訳'!AB7</f>
        <v>7351</v>
      </c>
      <c r="AG7" s="188">
        <f>'資源化量内訳'!AJ7</f>
        <v>4726</v>
      </c>
      <c r="AH7" s="188">
        <f>'資源化量内訳'!AR7</f>
        <v>74884</v>
      </c>
      <c r="AI7" s="188">
        <f>'資源化量内訳'!AZ7</f>
        <v>0</v>
      </c>
      <c r="AJ7" s="188">
        <f>'資源化量内訳'!BH7</f>
        <v>0</v>
      </c>
      <c r="AK7" s="188" t="s">
        <v>398</v>
      </c>
      <c r="AL7" s="188">
        <f aca="true" t="shared" si="6" ref="AL7:AL50">SUM(AF7:AJ7)</f>
        <v>86961</v>
      </c>
      <c r="AM7" s="189">
        <f aca="true" t="shared" si="7" ref="AM7:AM50">(V7+AL7+M7)/(M7+AD7)*100</f>
        <v>22.820175730002735</v>
      </c>
      <c r="AN7" s="188">
        <f>'ごみ処理量内訳'!AC7</f>
        <v>3692</v>
      </c>
      <c r="AO7" s="188">
        <f>'ごみ処理量内訳'!AD7</f>
        <v>86187</v>
      </c>
      <c r="AP7" s="188">
        <f>'ごみ処理量内訳'!AE7</f>
        <v>19563</v>
      </c>
      <c r="AQ7" s="188">
        <f aca="true" t="shared" si="8" ref="AQ7:AQ50">SUM(AN7:AP7)</f>
        <v>109442</v>
      </c>
    </row>
    <row r="8" spans="1:43" ht="13.5" customHeight="1">
      <c r="A8" s="182" t="s">
        <v>393</v>
      </c>
      <c r="B8" s="182" t="s">
        <v>396</v>
      </c>
      <c r="C8" s="184" t="s">
        <v>141</v>
      </c>
      <c r="D8" s="188">
        <v>359922</v>
      </c>
      <c r="E8" s="188">
        <v>359922</v>
      </c>
      <c r="F8" s="188">
        <f>'ごみ搬入量内訳'!H8</f>
        <v>127424</v>
      </c>
      <c r="G8" s="188">
        <f>'ごみ搬入量内訳'!AG8</f>
        <v>23660</v>
      </c>
      <c r="H8" s="188">
        <f>'ごみ搬入量内訳'!AH8</f>
        <v>0</v>
      </c>
      <c r="I8" s="188">
        <f t="shared" si="0"/>
        <v>151084</v>
      </c>
      <c r="J8" s="188">
        <f t="shared" si="1"/>
        <v>1150.0513086815688</v>
      </c>
      <c r="K8" s="188">
        <f>('ごみ搬入量内訳'!E8+'ごみ搬入量内訳'!AH8)/'ごみ処理概要'!D8/365*1000000</f>
        <v>821.4793570570426</v>
      </c>
      <c r="L8" s="188">
        <f>'ごみ搬入量内訳'!F8/'ごみ処理概要'!D8/365*1000000</f>
        <v>328.57195162452626</v>
      </c>
      <c r="M8" s="188">
        <f>'資源化量内訳'!BP8</f>
        <v>11188</v>
      </c>
      <c r="N8" s="188">
        <f>'ごみ処理量内訳'!E8</f>
        <v>104405</v>
      </c>
      <c r="O8" s="188">
        <f>'ごみ処理量内訳'!L8</f>
        <v>9885</v>
      </c>
      <c r="P8" s="188">
        <f t="shared" si="2"/>
        <v>27543</v>
      </c>
      <c r="Q8" s="188">
        <f>'ごみ処理量内訳'!G8</f>
        <v>19659</v>
      </c>
      <c r="R8" s="188">
        <f>'ごみ処理量内訳'!H8</f>
        <v>7884</v>
      </c>
      <c r="S8" s="188">
        <f>'ごみ処理量内訳'!I8</f>
        <v>0</v>
      </c>
      <c r="T8" s="188">
        <f>'ごみ処理量内訳'!J8</f>
        <v>0</v>
      </c>
      <c r="U8" s="188">
        <f>'ごみ処理量内訳'!K8</f>
        <v>0</v>
      </c>
      <c r="V8" s="188">
        <f t="shared" si="3"/>
        <v>2049</v>
      </c>
      <c r="W8" s="188">
        <f>'資源化量内訳'!M8</f>
        <v>1017</v>
      </c>
      <c r="X8" s="188">
        <f>'資源化量内訳'!N8</f>
        <v>0</v>
      </c>
      <c r="Y8" s="188">
        <f>'資源化量内訳'!O8</f>
        <v>0</v>
      </c>
      <c r="Z8" s="188">
        <f>'資源化量内訳'!P8</f>
        <v>0</v>
      </c>
      <c r="AA8" s="188">
        <f>'資源化量内訳'!Q8</f>
        <v>0</v>
      </c>
      <c r="AB8" s="188">
        <f>'資源化量内訳'!R8</f>
        <v>1024</v>
      </c>
      <c r="AC8" s="188">
        <f>'資源化量内訳'!S8</f>
        <v>8</v>
      </c>
      <c r="AD8" s="188">
        <f t="shared" si="4"/>
        <v>143882</v>
      </c>
      <c r="AE8" s="189">
        <f t="shared" si="5"/>
        <v>93.12978690871687</v>
      </c>
      <c r="AF8" s="188">
        <f>'資源化量内訳'!AB8</f>
        <v>409</v>
      </c>
      <c r="AG8" s="188">
        <f>'資源化量内訳'!AJ8</f>
        <v>1822</v>
      </c>
      <c r="AH8" s="188">
        <f>'資源化量内訳'!AR8</f>
        <v>5634</v>
      </c>
      <c r="AI8" s="188">
        <f>'資源化量内訳'!AZ8</f>
        <v>0</v>
      </c>
      <c r="AJ8" s="188">
        <f>'資源化量内訳'!BH8</f>
        <v>0</v>
      </c>
      <c r="AK8" s="188" t="s">
        <v>398</v>
      </c>
      <c r="AL8" s="188">
        <f t="shared" si="6"/>
        <v>7865</v>
      </c>
      <c r="AM8" s="189">
        <f t="shared" si="7"/>
        <v>13.608047978332365</v>
      </c>
      <c r="AN8" s="188">
        <f>'ごみ処理量内訳'!AC8</f>
        <v>9885</v>
      </c>
      <c r="AO8" s="188">
        <f>'ごみ処理量内訳'!AD8</f>
        <v>11078</v>
      </c>
      <c r="AP8" s="188">
        <f>'ごみ処理量内訳'!AE8</f>
        <v>2089</v>
      </c>
      <c r="AQ8" s="188">
        <f t="shared" si="8"/>
        <v>23052</v>
      </c>
    </row>
    <row r="9" spans="1:43" ht="13.5" customHeight="1">
      <c r="A9" s="182" t="s">
        <v>393</v>
      </c>
      <c r="B9" s="182" t="s">
        <v>142</v>
      </c>
      <c r="C9" s="184" t="s">
        <v>143</v>
      </c>
      <c r="D9" s="188">
        <v>353871</v>
      </c>
      <c r="E9" s="188">
        <v>353871</v>
      </c>
      <c r="F9" s="188">
        <f>'ごみ搬入量内訳'!H9</f>
        <v>104108</v>
      </c>
      <c r="G9" s="188">
        <f>'ごみ搬入量内訳'!AG9</f>
        <v>16062</v>
      </c>
      <c r="H9" s="188">
        <f>'ごみ搬入量内訳'!AH9</f>
        <v>0</v>
      </c>
      <c r="I9" s="188">
        <f t="shared" si="0"/>
        <v>120170</v>
      </c>
      <c r="J9" s="188">
        <f t="shared" si="1"/>
        <v>930.3754100006183</v>
      </c>
      <c r="K9" s="188">
        <f>('ごみ搬入量内訳'!E9+'ごみ搬入量内訳'!AH9)/'ごみ処理概要'!D9/365*1000000</f>
        <v>637.5127102078798</v>
      </c>
      <c r="L9" s="188">
        <f>'ごみ搬入量内訳'!F9/'ごみ処理概要'!D9/365*1000000</f>
        <v>292.86269979273845</v>
      </c>
      <c r="M9" s="188">
        <f>'資源化量内訳'!BP9</f>
        <v>19730</v>
      </c>
      <c r="N9" s="188">
        <f>'ごみ処理量内訳'!E9</f>
        <v>101229</v>
      </c>
      <c r="O9" s="188">
        <f>'ごみ処理量内訳'!L9</f>
        <v>2358</v>
      </c>
      <c r="P9" s="188">
        <f t="shared" si="2"/>
        <v>11177</v>
      </c>
      <c r="Q9" s="188">
        <f>'ごみ処理量内訳'!G9</f>
        <v>0</v>
      </c>
      <c r="R9" s="188">
        <f>'ごみ処理量内訳'!H9</f>
        <v>11177</v>
      </c>
      <c r="S9" s="188">
        <f>'ごみ処理量内訳'!I9</f>
        <v>0</v>
      </c>
      <c r="T9" s="188">
        <f>'ごみ処理量内訳'!J9</f>
        <v>0</v>
      </c>
      <c r="U9" s="188">
        <f>'ごみ処理量内訳'!K9</f>
        <v>0</v>
      </c>
      <c r="V9" s="188">
        <f t="shared" si="3"/>
        <v>5250</v>
      </c>
      <c r="W9" s="188">
        <f>'資源化量内訳'!M9</f>
        <v>1738</v>
      </c>
      <c r="X9" s="188">
        <f>'資源化量内訳'!N9</f>
        <v>0</v>
      </c>
      <c r="Y9" s="188">
        <f>'資源化量内訳'!O9</f>
        <v>0</v>
      </c>
      <c r="Z9" s="188">
        <f>'資源化量内訳'!P9</f>
        <v>712</v>
      </c>
      <c r="AA9" s="188">
        <f>'資源化量内訳'!Q9</f>
        <v>2623</v>
      </c>
      <c r="AB9" s="188">
        <f>'資源化量内訳'!R9</f>
        <v>0</v>
      </c>
      <c r="AC9" s="188">
        <f>'資源化量内訳'!S9</f>
        <v>177</v>
      </c>
      <c r="AD9" s="188">
        <f t="shared" si="4"/>
        <v>120014</v>
      </c>
      <c r="AE9" s="189">
        <f t="shared" si="5"/>
        <v>98.03522922325729</v>
      </c>
      <c r="AF9" s="188">
        <f>'資源化量内訳'!AB9</f>
        <v>0</v>
      </c>
      <c r="AG9" s="188">
        <f>'資源化量内訳'!AJ9</f>
        <v>0</v>
      </c>
      <c r="AH9" s="188">
        <f>'資源化量内訳'!AR9</f>
        <v>5096</v>
      </c>
      <c r="AI9" s="188">
        <f>'資源化量内訳'!AZ9</f>
        <v>0</v>
      </c>
      <c r="AJ9" s="188">
        <f>'資源化量内訳'!BH9</f>
        <v>0</v>
      </c>
      <c r="AK9" s="188" t="s">
        <v>398</v>
      </c>
      <c r="AL9" s="188">
        <f t="shared" si="6"/>
        <v>5096</v>
      </c>
      <c r="AM9" s="189">
        <f t="shared" si="7"/>
        <v>21.522212044882068</v>
      </c>
      <c r="AN9" s="188">
        <f>'ごみ処理量内訳'!AC9</f>
        <v>2358</v>
      </c>
      <c r="AO9" s="188">
        <f>'ごみ処理量内訳'!AD9</f>
        <v>15612</v>
      </c>
      <c r="AP9" s="188">
        <f>'ごみ処理量内訳'!AE9</f>
        <v>2804</v>
      </c>
      <c r="AQ9" s="188">
        <f t="shared" si="8"/>
        <v>20774</v>
      </c>
    </row>
    <row r="10" spans="1:43" ht="13.5" customHeight="1">
      <c r="A10" s="182" t="s">
        <v>393</v>
      </c>
      <c r="B10" s="182" t="s">
        <v>144</v>
      </c>
      <c r="C10" s="184" t="s">
        <v>145</v>
      </c>
      <c r="D10" s="188">
        <v>280719</v>
      </c>
      <c r="E10" s="188">
        <v>277912</v>
      </c>
      <c r="F10" s="188">
        <f>'ごみ搬入量内訳'!H10</f>
        <v>108091</v>
      </c>
      <c r="G10" s="188">
        <f>'ごみ搬入量内訳'!AG10</f>
        <v>13713</v>
      </c>
      <c r="H10" s="188">
        <f>'ごみ搬入量内訳'!AH10</f>
        <v>2436</v>
      </c>
      <c r="I10" s="188">
        <f t="shared" si="0"/>
        <v>124240</v>
      </c>
      <c r="J10" s="188">
        <f t="shared" si="1"/>
        <v>1212.5419428105529</v>
      </c>
      <c r="K10" s="188">
        <f>('ごみ搬入量内訳'!E10+'ごみ搬入量内訳'!AH10)/'ごみ処理概要'!D10/365*1000000</f>
        <v>906.8006240530981</v>
      </c>
      <c r="L10" s="188">
        <f>'ごみ搬入量内訳'!F10/'ごみ処理概要'!D10/365*1000000</f>
        <v>305.7413187574549</v>
      </c>
      <c r="M10" s="188">
        <f>'資源化量内訳'!BP10</f>
        <v>0</v>
      </c>
      <c r="N10" s="188">
        <f>'ごみ処理量内訳'!E10</f>
        <v>83515</v>
      </c>
      <c r="O10" s="188">
        <f>'ごみ処理量内訳'!L10</f>
        <v>1159</v>
      </c>
      <c r="P10" s="188">
        <f t="shared" si="2"/>
        <v>17455</v>
      </c>
      <c r="Q10" s="188">
        <f>'ごみ処理量内訳'!G10</f>
        <v>16996</v>
      </c>
      <c r="R10" s="188">
        <f>'ごみ処理量内訳'!H10</f>
        <v>459</v>
      </c>
      <c r="S10" s="188">
        <f>'ごみ処理量内訳'!I10</f>
        <v>0</v>
      </c>
      <c r="T10" s="188">
        <f>'ごみ処理量内訳'!J10</f>
        <v>0</v>
      </c>
      <c r="U10" s="188">
        <f>'ごみ処理量内訳'!K10</f>
        <v>0</v>
      </c>
      <c r="V10" s="188">
        <f t="shared" si="3"/>
        <v>19674</v>
      </c>
      <c r="W10" s="188">
        <f>'資源化量内訳'!M10</f>
        <v>16179</v>
      </c>
      <c r="X10" s="188">
        <f>'資源化量内訳'!N10</f>
        <v>781</v>
      </c>
      <c r="Y10" s="188">
        <f>'資源化量内訳'!O10</f>
        <v>1512</v>
      </c>
      <c r="Z10" s="188">
        <f>'資源化量内訳'!P10</f>
        <v>0</v>
      </c>
      <c r="AA10" s="188">
        <f>'資源化量内訳'!Q10</f>
        <v>0</v>
      </c>
      <c r="AB10" s="188">
        <f>'資源化量内訳'!R10</f>
        <v>1202</v>
      </c>
      <c r="AC10" s="188">
        <f>'資源化量内訳'!S10</f>
        <v>0</v>
      </c>
      <c r="AD10" s="188">
        <f t="shared" si="4"/>
        <v>121803</v>
      </c>
      <c r="AE10" s="189">
        <f t="shared" si="5"/>
        <v>99.04846350254098</v>
      </c>
      <c r="AF10" s="188">
        <f>'資源化量内訳'!AB10</f>
        <v>0</v>
      </c>
      <c r="AG10" s="188">
        <f>'資源化量内訳'!AJ10</f>
        <v>1588</v>
      </c>
      <c r="AH10" s="188">
        <f>'資源化量内訳'!AR10</f>
        <v>459</v>
      </c>
      <c r="AI10" s="188">
        <f>'資源化量内訳'!AZ10</f>
        <v>0</v>
      </c>
      <c r="AJ10" s="188">
        <f>'資源化量内訳'!BH10</f>
        <v>0</v>
      </c>
      <c r="AK10" s="188" t="s">
        <v>398</v>
      </c>
      <c r="AL10" s="188">
        <f t="shared" si="6"/>
        <v>2047</v>
      </c>
      <c r="AM10" s="189">
        <f t="shared" si="7"/>
        <v>17.83289409948852</v>
      </c>
      <c r="AN10" s="188">
        <f>'ごみ処理量内訳'!AC10</f>
        <v>1159</v>
      </c>
      <c r="AO10" s="188">
        <f>'ごみ処理量内訳'!AD10</f>
        <v>14549</v>
      </c>
      <c r="AP10" s="188">
        <f>'ごみ処理量内訳'!AE10</f>
        <v>1827</v>
      </c>
      <c r="AQ10" s="188">
        <f t="shared" si="8"/>
        <v>17535</v>
      </c>
    </row>
    <row r="11" spans="1:43" ht="13.5" customHeight="1">
      <c r="A11" s="182" t="s">
        <v>393</v>
      </c>
      <c r="B11" s="182" t="s">
        <v>146</v>
      </c>
      <c r="C11" s="184" t="s">
        <v>147</v>
      </c>
      <c r="D11" s="188">
        <v>132173</v>
      </c>
      <c r="E11" s="188">
        <v>132173</v>
      </c>
      <c r="F11" s="188">
        <f>'ごみ搬入量内訳'!H11</f>
        <v>45852</v>
      </c>
      <c r="G11" s="188">
        <f>'ごみ搬入量内訳'!AG11</f>
        <v>3642</v>
      </c>
      <c r="H11" s="188">
        <f>'ごみ搬入量内訳'!AH11</f>
        <v>0</v>
      </c>
      <c r="I11" s="188">
        <f t="shared" si="0"/>
        <v>49494</v>
      </c>
      <c r="J11" s="188">
        <f t="shared" si="1"/>
        <v>1025.928139635175</v>
      </c>
      <c r="K11" s="188">
        <f>('ごみ搬入量内訳'!E11+'ごみ搬入量内訳'!AH11)/'ごみ処理概要'!D11/365*1000000</f>
        <v>795.263244135514</v>
      </c>
      <c r="L11" s="188">
        <f>'ごみ搬入量内訳'!F11/'ごみ処理概要'!D11/365*1000000</f>
        <v>230.66489549966113</v>
      </c>
      <c r="M11" s="188">
        <f>'資源化量内訳'!BP11</f>
        <v>2036</v>
      </c>
      <c r="N11" s="188">
        <f>'ごみ処理量内訳'!E11</f>
        <v>40317</v>
      </c>
      <c r="O11" s="188">
        <f>'ごみ処理量内訳'!L11</f>
        <v>0</v>
      </c>
      <c r="P11" s="188">
        <f t="shared" si="2"/>
        <v>2495</v>
      </c>
      <c r="Q11" s="188">
        <f>'ごみ処理量内訳'!G11</f>
        <v>2495</v>
      </c>
      <c r="R11" s="188">
        <f>'ごみ処理量内訳'!H11</f>
        <v>0</v>
      </c>
      <c r="S11" s="188">
        <f>'ごみ処理量内訳'!I11</f>
        <v>0</v>
      </c>
      <c r="T11" s="188">
        <f>'ごみ処理量内訳'!J11</f>
        <v>0</v>
      </c>
      <c r="U11" s="188">
        <f>'ごみ処理量内訳'!K11</f>
        <v>0</v>
      </c>
      <c r="V11" s="188">
        <f t="shared" si="3"/>
        <v>6681</v>
      </c>
      <c r="W11" s="188">
        <f>'資源化量内訳'!M11</f>
        <v>5052</v>
      </c>
      <c r="X11" s="188">
        <f>'資源化量内訳'!N11</f>
        <v>336</v>
      </c>
      <c r="Y11" s="188">
        <f>'資源化量内訳'!O11</f>
        <v>971</v>
      </c>
      <c r="Z11" s="188">
        <f>'資源化量内訳'!P11</f>
        <v>220</v>
      </c>
      <c r="AA11" s="188">
        <f>'資源化量内訳'!Q11</f>
        <v>0</v>
      </c>
      <c r="AB11" s="188">
        <f>'資源化量内訳'!R11</f>
        <v>55</v>
      </c>
      <c r="AC11" s="188">
        <f>'資源化量内訳'!S11</f>
        <v>47</v>
      </c>
      <c r="AD11" s="188">
        <f t="shared" si="4"/>
        <v>49493</v>
      </c>
      <c r="AE11" s="189">
        <f t="shared" si="5"/>
        <v>100</v>
      </c>
      <c r="AF11" s="188">
        <f>'資源化量内訳'!AB11</f>
        <v>143</v>
      </c>
      <c r="AG11" s="188">
        <f>'資源化量内訳'!AJ11</f>
        <v>910</v>
      </c>
      <c r="AH11" s="188">
        <f>'資源化量内訳'!AR11</f>
        <v>0</v>
      </c>
      <c r="AI11" s="188">
        <f>'資源化量内訳'!AZ11</f>
        <v>0</v>
      </c>
      <c r="AJ11" s="188">
        <f>'資源化量内訳'!BH11</f>
        <v>0</v>
      </c>
      <c r="AK11" s="188" t="s">
        <v>398</v>
      </c>
      <c r="AL11" s="188">
        <f t="shared" si="6"/>
        <v>1053</v>
      </c>
      <c r="AM11" s="189">
        <f t="shared" si="7"/>
        <v>18.960197170525337</v>
      </c>
      <c r="AN11" s="188">
        <f>'ごみ処理量内訳'!AC11</f>
        <v>0</v>
      </c>
      <c r="AO11" s="188">
        <f>'ごみ処理量内訳'!AD11</f>
        <v>5400</v>
      </c>
      <c r="AP11" s="188">
        <f>'ごみ処理量内訳'!AE11</f>
        <v>542</v>
      </c>
      <c r="AQ11" s="188">
        <f t="shared" si="8"/>
        <v>5942</v>
      </c>
    </row>
    <row r="12" spans="1:43" ht="13.5" customHeight="1">
      <c r="A12" s="182" t="s">
        <v>393</v>
      </c>
      <c r="B12" s="182" t="s">
        <v>148</v>
      </c>
      <c r="C12" s="184" t="s">
        <v>149</v>
      </c>
      <c r="D12" s="188">
        <v>113385</v>
      </c>
      <c r="E12" s="188">
        <v>113385</v>
      </c>
      <c r="F12" s="188">
        <f>'ごみ搬入量内訳'!H12</f>
        <v>39728</v>
      </c>
      <c r="G12" s="188">
        <f>'ごみ搬入量内訳'!AG12</f>
        <v>6717</v>
      </c>
      <c r="H12" s="188">
        <f>'ごみ搬入量内訳'!AH12</f>
        <v>0</v>
      </c>
      <c r="I12" s="188">
        <f t="shared" si="0"/>
        <v>46445</v>
      </c>
      <c r="J12" s="188">
        <f t="shared" si="1"/>
        <v>1122.2522850682697</v>
      </c>
      <c r="K12" s="188">
        <f>('ごみ搬入量内訳'!E12+'ごみ搬入量内訳'!AH12)/'ごみ処理概要'!D12/365*1000000</f>
        <v>775.9476290321314</v>
      </c>
      <c r="L12" s="188">
        <f>'ごみ搬入量内訳'!F12/'ごみ処理概要'!D12/365*1000000</f>
        <v>346.30465603613817</v>
      </c>
      <c r="M12" s="188">
        <f>'資源化量内訳'!BP12</f>
        <v>6423</v>
      </c>
      <c r="N12" s="188">
        <f>'ごみ処理量内訳'!E12</f>
        <v>38339</v>
      </c>
      <c r="O12" s="188">
        <f>'ごみ処理量内訳'!L12</f>
        <v>85</v>
      </c>
      <c r="P12" s="188">
        <f t="shared" si="2"/>
        <v>7741</v>
      </c>
      <c r="Q12" s="188">
        <f>'ごみ処理量内訳'!G12</f>
        <v>7600</v>
      </c>
      <c r="R12" s="188">
        <f>'ごみ処理量内訳'!H12</f>
        <v>141</v>
      </c>
      <c r="S12" s="188">
        <f>'ごみ処理量内訳'!I12</f>
        <v>0</v>
      </c>
      <c r="T12" s="188">
        <f>'ごみ処理量内訳'!J12</f>
        <v>0</v>
      </c>
      <c r="U12" s="188">
        <f>'ごみ処理量内訳'!K12</f>
        <v>0</v>
      </c>
      <c r="V12" s="188">
        <f t="shared" si="3"/>
        <v>283</v>
      </c>
      <c r="W12" s="188">
        <f>'資源化量内訳'!M12</f>
        <v>263</v>
      </c>
      <c r="X12" s="188">
        <f>'資源化量内訳'!N12</f>
        <v>0</v>
      </c>
      <c r="Y12" s="188">
        <f>'資源化量内訳'!O12</f>
        <v>0</v>
      </c>
      <c r="Z12" s="188">
        <f>'資源化量内訳'!P12</f>
        <v>0</v>
      </c>
      <c r="AA12" s="188">
        <f>'資源化量内訳'!Q12</f>
        <v>0</v>
      </c>
      <c r="AB12" s="188">
        <f>'資源化量内訳'!R12</f>
        <v>0</v>
      </c>
      <c r="AC12" s="188">
        <f>'資源化量内訳'!S12</f>
        <v>20</v>
      </c>
      <c r="AD12" s="188">
        <f t="shared" si="4"/>
        <v>46448</v>
      </c>
      <c r="AE12" s="189">
        <f t="shared" si="5"/>
        <v>99.81699965552876</v>
      </c>
      <c r="AF12" s="188">
        <f>'資源化量内訳'!AB12</f>
        <v>0</v>
      </c>
      <c r="AG12" s="188">
        <f>'資源化量内訳'!AJ12</f>
        <v>833</v>
      </c>
      <c r="AH12" s="188">
        <f>'資源化量内訳'!AR12</f>
        <v>141</v>
      </c>
      <c r="AI12" s="188">
        <f>'資源化量内訳'!AZ12</f>
        <v>0</v>
      </c>
      <c r="AJ12" s="188">
        <f>'資源化量内訳'!BH12</f>
        <v>0</v>
      </c>
      <c r="AK12" s="188" t="s">
        <v>398</v>
      </c>
      <c r="AL12" s="188">
        <f t="shared" si="6"/>
        <v>974</v>
      </c>
      <c r="AM12" s="189">
        <f t="shared" si="7"/>
        <v>14.525921582720205</v>
      </c>
      <c r="AN12" s="188">
        <f>'ごみ処理量内訳'!AC12</f>
        <v>85</v>
      </c>
      <c r="AO12" s="188">
        <f>'ごみ処理量内訳'!AD12</f>
        <v>7061</v>
      </c>
      <c r="AP12" s="188">
        <f>'ごみ処理量内訳'!AE12</f>
        <v>404</v>
      </c>
      <c r="AQ12" s="188">
        <f t="shared" si="8"/>
        <v>7550</v>
      </c>
    </row>
    <row r="13" spans="1:43" ht="13.5" customHeight="1">
      <c r="A13" s="182" t="s">
        <v>393</v>
      </c>
      <c r="B13" s="182" t="s">
        <v>150</v>
      </c>
      <c r="C13" s="184" t="s">
        <v>151</v>
      </c>
      <c r="D13" s="188">
        <v>293215</v>
      </c>
      <c r="E13" s="188">
        <v>293215</v>
      </c>
      <c r="F13" s="188">
        <f>'ごみ搬入量内訳'!H13</f>
        <v>129953</v>
      </c>
      <c r="G13" s="188">
        <f>'ごみ搬入量内訳'!AG13</f>
        <v>5896</v>
      </c>
      <c r="H13" s="188">
        <f>'ごみ搬入量内訳'!AH13</f>
        <v>0</v>
      </c>
      <c r="I13" s="188">
        <f t="shared" si="0"/>
        <v>135849</v>
      </c>
      <c r="J13" s="188">
        <f t="shared" si="1"/>
        <v>1269.3383390886906</v>
      </c>
      <c r="K13" s="188">
        <f>('ごみ搬入量内訳'!E13+'ごみ搬入量内訳'!AH13)/'ごみ処理概要'!D13/365*1000000</f>
        <v>839.7970632144023</v>
      </c>
      <c r="L13" s="188">
        <f>'ごみ搬入量内訳'!F13/'ごみ処理概要'!D13/365*1000000</f>
        <v>429.5412758742883</v>
      </c>
      <c r="M13" s="188">
        <f>'資源化量内訳'!BP13</f>
        <v>4568</v>
      </c>
      <c r="N13" s="188">
        <f>'ごみ処理量内訳'!E13</f>
        <v>105658</v>
      </c>
      <c r="O13" s="188">
        <f>'ごみ処理量内訳'!L13</f>
        <v>551</v>
      </c>
      <c r="P13" s="188">
        <f t="shared" si="2"/>
        <v>20427</v>
      </c>
      <c r="Q13" s="188">
        <f>'ごみ処理量内訳'!G13</f>
        <v>18608</v>
      </c>
      <c r="R13" s="188">
        <f>'ごみ処理量内訳'!H13</f>
        <v>1819</v>
      </c>
      <c r="S13" s="188">
        <f>'ごみ処理量内訳'!I13</f>
        <v>0</v>
      </c>
      <c r="T13" s="188">
        <f>'ごみ処理量内訳'!J13</f>
        <v>0</v>
      </c>
      <c r="U13" s="188">
        <f>'ごみ処理量内訳'!K13</f>
        <v>0</v>
      </c>
      <c r="V13" s="188">
        <f t="shared" si="3"/>
        <v>9143</v>
      </c>
      <c r="W13" s="188">
        <f>'資源化量内訳'!M13</f>
        <v>8474</v>
      </c>
      <c r="X13" s="188">
        <f>'資源化量内訳'!N13</f>
        <v>0</v>
      </c>
      <c r="Y13" s="188">
        <f>'資源化量内訳'!O13</f>
        <v>0</v>
      </c>
      <c r="Z13" s="188">
        <f>'資源化量内訳'!P13</f>
        <v>0</v>
      </c>
      <c r="AA13" s="188">
        <f>'資源化量内訳'!Q13</f>
        <v>0</v>
      </c>
      <c r="AB13" s="188">
        <f>'資源化量内訳'!R13</f>
        <v>661</v>
      </c>
      <c r="AC13" s="188">
        <f>'資源化量内訳'!S13</f>
        <v>8</v>
      </c>
      <c r="AD13" s="188">
        <f t="shared" si="4"/>
        <v>135779</v>
      </c>
      <c r="AE13" s="189">
        <f t="shared" si="5"/>
        <v>99.59419350562311</v>
      </c>
      <c r="AF13" s="188">
        <f>'資源化量内訳'!AB13</f>
        <v>4717</v>
      </c>
      <c r="AG13" s="188">
        <f>'資源化量内訳'!AJ13</f>
        <v>3658</v>
      </c>
      <c r="AH13" s="188">
        <f>'資源化量内訳'!AR13</f>
        <v>1819</v>
      </c>
      <c r="AI13" s="188">
        <f>'資源化量内訳'!AZ13</f>
        <v>0</v>
      </c>
      <c r="AJ13" s="188">
        <f>'資源化量内訳'!BH13</f>
        <v>0</v>
      </c>
      <c r="AK13" s="188" t="s">
        <v>398</v>
      </c>
      <c r="AL13" s="188">
        <f t="shared" si="6"/>
        <v>10194</v>
      </c>
      <c r="AM13" s="189">
        <f t="shared" si="7"/>
        <v>17.032783030631222</v>
      </c>
      <c r="AN13" s="188">
        <f>'ごみ処理量内訳'!AC13</f>
        <v>551</v>
      </c>
      <c r="AO13" s="188">
        <f>'ごみ処理量内訳'!AD13</f>
        <v>13260</v>
      </c>
      <c r="AP13" s="188">
        <f>'ごみ処理量内訳'!AE13</f>
        <v>89</v>
      </c>
      <c r="AQ13" s="188">
        <f t="shared" si="8"/>
        <v>13900</v>
      </c>
    </row>
    <row r="14" spans="1:43" ht="13.5" customHeight="1">
      <c r="A14" s="182" t="s">
        <v>393</v>
      </c>
      <c r="B14" s="182" t="s">
        <v>152</v>
      </c>
      <c r="C14" s="184" t="s">
        <v>153</v>
      </c>
      <c r="D14" s="188">
        <v>118300</v>
      </c>
      <c r="E14" s="188">
        <v>118300</v>
      </c>
      <c r="F14" s="188">
        <f>'ごみ搬入量内訳'!H14</f>
        <v>49610</v>
      </c>
      <c r="G14" s="188">
        <f>'ごみ搬入量内訳'!AG14</f>
        <v>4041</v>
      </c>
      <c r="H14" s="188">
        <f>'ごみ搬入量内訳'!AH14</f>
        <v>0</v>
      </c>
      <c r="I14" s="188">
        <f t="shared" si="0"/>
        <v>53651</v>
      </c>
      <c r="J14" s="188">
        <f t="shared" si="1"/>
        <v>1242.5109137437903</v>
      </c>
      <c r="K14" s="188">
        <f>('ごみ搬入量内訳'!E14+'ごみ搬入量内訳'!AH14)/'ごみ処理概要'!D14/365*1000000</f>
        <v>850.056160909691</v>
      </c>
      <c r="L14" s="188">
        <f>'ごみ搬入量内訳'!F14/'ごみ処理概要'!D14/365*1000000</f>
        <v>392.45475283409957</v>
      </c>
      <c r="M14" s="188">
        <f>'資源化量内訳'!BP14</f>
        <v>1899</v>
      </c>
      <c r="N14" s="188">
        <f>'ごみ処理量内訳'!E14</f>
        <v>42272</v>
      </c>
      <c r="O14" s="188">
        <f>'ごみ処理量内訳'!L14</f>
        <v>480</v>
      </c>
      <c r="P14" s="188">
        <f t="shared" si="2"/>
        <v>4143</v>
      </c>
      <c r="Q14" s="188">
        <f>'ごみ処理量内訳'!G14</f>
        <v>834</v>
      </c>
      <c r="R14" s="188">
        <f>'ごみ処理量内訳'!H14</f>
        <v>3309</v>
      </c>
      <c r="S14" s="188">
        <f>'ごみ処理量内訳'!I14</f>
        <v>0</v>
      </c>
      <c r="T14" s="188">
        <f>'ごみ処理量内訳'!J14</f>
        <v>0</v>
      </c>
      <c r="U14" s="188">
        <f>'ごみ処理量内訳'!K14</f>
        <v>0</v>
      </c>
      <c r="V14" s="188">
        <f t="shared" si="3"/>
        <v>6696</v>
      </c>
      <c r="W14" s="188">
        <f>'資源化量内訳'!M14</f>
        <v>5544</v>
      </c>
      <c r="X14" s="188">
        <f>'資源化量内訳'!N14</f>
        <v>734</v>
      </c>
      <c r="Y14" s="188">
        <f>'資源化量内訳'!O14</f>
        <v>0</v>
      </c>
      <c r="Z14" s="188">
        <f>'資源化量内訳'!P14</f>
        <v>0</v>
      </c>
      <c r="AA14" s="188">
        <f>'資源化量内訳'!Q14</f>
        <v>0</v>
      </c>
      <c r="AB14" s="188">
        <f>'資源化量内訳'!R14</f>
        <v>418</v>
      </c>
      <c r="AC14" s="188">
        <f>'資源化量内訳'!S14</f>
        <v>0</v>
      </c>
      <c r="AD14" s="188">
        <f t="shared" si="4"/>
        <v>53591</v>
      </c>
      <c r="AE14" s="189">
        <f t="shared" si="5"/>
        <v>99.10432721912261</v>
      </c>
      <c r="AF14" s="188">
        <f>'資源化量内訳'!AB14</f>
        <v>4222</v>
      </c>
      <c r="AG14" s="188">
        <f>'資源化量内訳'!AJ14</f>
        <v>0</v>
      </c>
      <c r="AH14" s="188">
        <f>'資源化量内訳'!AR14</f>
        <v>2159</v>
      </c>
      <c r="AI14" s="188">
        <f>'資源化量内訳'!AZ14</f>
        <v>0</v>
      </c>
      <c r="AJ14" s="188">
        <f>'資源化量内訳'!BH14</f>
        <v>0</v>
      </c>
      <c r="AK14" s="188" t="s">
        <v>398</v>
      </c>
      <c r="AL14" s="188">
        <f t="shared" si="6"/>
        <v>6381</v>
      </c>
      <c r="AM14" s="189">
        <f t="shared" si="7"/>
        <v>26.98864660299153</v>
      </c>
      <c r="AN14" s="188">
        <f>'ごみ処理量内訳'!AC14</f>
        <v>480</v>
      </c>
      <c r="AO14" s="188">
        <f>'ごみ処理量内訳'!AD14</f>
        <v>1522</v>
      </c>
      <c r="AP14" s="188">
        <f>'ごみ処理量内訳'!AE14</f>
        <v>752</v>
      </c>
      <c r="AQ14" s="188">
        <f t="shared" si="8"/>
        <v>2754</v>
      </c>
    </row>
    <row r="15" spans="1:43" ht="13.5" customHeight="1">
      <c r="A15" s="182" t="s">
        <v>393</v>
      </c>
      <c r="B15" s="182" t="s">
        <v>154</v>
      </c>
      <c r="C15" s="184" t="s">
        <v>155</v>
      </c>
      <c r="D15" s="188">
        <v>65865</v>
      </c>
      <c r="E15" s="188">
        <v>65865</v>
      </c>
      <c r="F15" s="188">
        <f>'ごみ搬入量内訳'!H15</f>
        <v>23401</v>
      </c>
      <c r="G15" s="188">
        <f>'ごみ搬入量内訳'!AG15</f>
        <v>0</v>
      </c>
      <c r="H15" s="188">
        <f>'ごみ搬入量内訳'!AH15</f>
        <v>86</v>
      </c>
      <c r="I15" s="188">
        <f t="shared" si="0"/>
        <v>23487</v>
      </c>
      <c r="J15" s="188">
        <f t="shared" si="1"/>
        <v>976.9672087676225</v>
      </c>
      <c r="K15" s="188">
        <f>('ごみ搬入量内訳'!E15+'ごみ搬入量内訳'!AH15)/'ごみ処理概要'!D15/365*1000000</f>
        <v>698.7310074883349</v>
      </c>
      <c r="L15" s="188">
        <f>'ごみ搬入量内訳'!F15/'ごみ処理概要'!D15/365*1000000</f>
        <v>278.2362012792875</v>
      </c>
      <c r="M15" s="188">
        <f>'資源化量内訳'!BP15</f>
        <v>1453</v>
      </c>
      <c r="N15" s="188">
        <f>'ごみ処理量内訳'!E15</f>
        <v>17166</v>
      </c>
      <c r="O15" s="188">
        <f>'ごみ処理量内訳'!L15</f>
        <v>40</v>
      </c>
      <c r="P15" s="188">
        <f t="shared" si="2"/>
        <v>3337</v>
      </c>
      <c r="Q15" s="188">
        <f>'ごみ処理量内訳'!G15</f>
        <v>2979</v>
      </c>
      <c r="R15" s="188">
        <f>'ごみ処理量内訳'!H15</f>
        <v>338</v>
      </c>
      <c r="S15" s="188">
        <f>'ごみ処理量内訳'!I15</f>
        <v>20</v>
      </c>
      <c r="T15" s="188">
        <f>'ごみ処理量内訳'!J15</f>
        <v>0</v>
      </c>
      <c r="U15" s="188">
        <f>'ごみ処理量内訳'!K15</f>
        <v>0</v>
      </c>
      <c r="V15" s="188">
        <f t="shared" si="3"/>
        <v>2858</v>
      </c>
      <c r="W15" s="188">
        <f>'資源化量内訳'!M15</f>
        <v>2228</v>
      </c>
      <c r="X15" s="188">
        <f>'資源化量内訳'!N15</f>
        <v>0</v>
      </c>
      <c r="Y15" s="188">
        <f>'資源化量内訳'!O15</f>
        <v>508</v>
      </c>
      <c r="Z15" s="188">
        <f>'資源化量内訳'!P15</f>
        <v>0</v>
      </c>
      <c r="AA15" s="188">
        <f>'資源化量内訳'!Q15</f>
        <v>0</v>
      </c>
      <c r="AB15" s="188">
        <f>'資源化量内訳'!R15</f>
        <v>122</v>
      </c>
      <c r="AC15" s="188">
        <f>'資源化量内訳'!S15</f>
        <v>0</v>
      </c>
      <c r="AD15" s="188">
        <f t="shared" si="4"/>
        <v>23401</v>
      </c>
      <c r="AE15" s="189">
        <f t="shared" si="5"/>
        <v>99.82906713388317</v>
      </c>
      <c r="AF15" s="188">
        <f>'資源化量内訳'!AB15</f>
        <v>0</v>
      </c>
      <c r="AG15" s="188">
        <f>'資源化量内訳'!AJ15</f>
        <v>325</v>
      </c>
      <c r="AH15" s="188">
        <f>'資源化量内訳'!AR15</f>
        <v>307</v>
      </c>
      <c r="AI15" s="188">
        <f>'資源化量内訳'!AZ15</f>
        <v>18</v>
      </c>
      <c r="AJ15" s="188">
        <f>'資源化量内訳'!BH15</f>
        <v>0</v>
      </c>
      <c r="AK15" s="188" t="s">
        <v>398</v>
      </c>
      <c r="AL15" s="188">
        <f t="shared" si="6"/>
        <v>650</v>
      </c>
      <c r="AM15" s="189">
        <f t="shared" si="7"/>
        <v>19.960569727206888</v>
      </c>
      <c r="AN15" s="188">
        <f>'ごみ処理量内訳'!AC15</f>
        <v>40</v>
      </c>
      <c r="AO15" s="188">
        <f>'ごみ処理量内訳'!AD15</f>
        <v>2326</v>
      </c>
      <c r="AP15" s="188">
        <f>'ごみ処理量内訳'!AE15</f>
        <v>0</v>
      </c>
      <c r="AQ15" s="188">
        <f t="shared" si="8"/>
        <v>2366</v>
      </c>
    </row>
    <row r="16" spans="1:43" ht="13.5" customHeight="1">
      <c r="A16" s="182" t="s">
        <v>393</v>
      </c>
      <c r="B16" s="182" t="s">
        <v>156</v>
      </c>
      <c r="C16" s="184" t="s">
        <v>157</v>
      </c>
      <c r="D16" s="188">
        <v>71941</v>
      </c>
      <c r="E16" s="188">
        <v>71941</v>
      </c>
      <c r="F16" s="188">
        <f>'ごみ搬入量内訳'!H16</f>
        <v>26067</v>
      </c>
      <c r="G16" s="188">
        <f>'ごみ搬入量内訳'!AG16</f>
        <v>4398</v>
      </c>
      <c r="H16" s="188">
        <f>'ごみ搬入量内訳'!AH16</f>
        <v>0</v>
      </c>
      <c r="I16" s="188">
        <f t="shared" si="0"/>
        <v>30465</v>
      </c>
      <c r="J16" s="188">
        <f t="shared" si="1"/>
        <v>1160.1972925683203</v>
      </c>
      <c r="K16" s="188">
        <f>('ごみ搬入量内訳'!E16+'ごみ搬入量内訳'!AH16)/'ごみ処理概要'!D16/365*1000000</f>
        <v>839.805373238687</v>
      </c>
      <c r="L16" s="188">
        <f>'ごみ搬入量内訳'!F16/'ごみ処理概要'!D16/365*1000000</f>
        <v>320.3919193296333</v>
      </c>
      <c r="M16" s="188">
        <f>'資源化量内訳'!BP16</f>
        <v>526</v>
      </c>
      <c r="N16" s="188">
        <f>'ごみ処理量内訳'!E16</f>
        <v>18849</v>
      </c>
      <c r="O16" s="188">
        <f>'ごみ処理量内訳'!L16</f>
        <v>294</v>
      </c>
      <c r="P16" s="188">
        <f t="shared" si="2"/>
        <v>4956</v>
      </c>
      <c r="Q16" s="188">
        <f>'ごみ処理量内訳'!G16</f>
        <v>4904</v>
      </c>
      <c r="R16" s="188">
        <f>'ごみ処理量内訳'!H16</f>
        <v>52</v>
      </c>
      <c r="S16" s="188">
        <f>'ごみ処理量内訳'!I16</f>
        <v>0</v>
      </c>
      <c r="T16" s="188">
        <f>'ごみ処理量内訳'!J16</f>
        <v>0</v>
      </c>
      <c r="U16" s="188">
        <f>'ごみ処理量内訳'!K16</f>
        <v>0</v>
      </c>
      <c r="V16" s="188">
        <f t="shared" si="3"/>
        <v>3386</v>
      </c>
      <c r="W16" s="188">
        <f>'資源化量内訳'!M16</f>
        <v>2099</v>
      </c>
      <c r="X16" s="188">
        <f>'資源化量内訳'!N16</f>
        <v>199</v>
      </c>
      <c r="Y16" s="188">
        <f>'資源化量内訳'!O16</f>
        <v>517</v>
      </c>
      <c r="Z16" s="188">
        <f>'資源化量内訳'!P16</f>
        <v>141</v>
      </c>
      <c r="AA16" s="188">
        <f>'資源化量内訳'!Q16</f>
        <v>237</v>
      </c>
      <c r="AB16" s="188">
        <f>'資源化量内訳'!R16</f>
        <v>166</v>
      </c>
      <c r="AC16" s="188">
        <f>'資源化量内訳'!S16</f>
        <v>27</v>
      </c>
      <c r="AD16" s="188">
        <f t="shared" si="4"/>
        <v>27485</v>
      </c>
      <c r="AE16" s="189">
        <f t="shared" si="5"/>
        <v>98.93032563216299</v>
      </c>
      <c r="AF16" s="188">
        <f>'資源化量内訳'!AB16</f>
        <v>0</v>
      </c>
      <c r="AG16" s="188">
        <f>'資源化量内訳'!AJ16</f>
        <v>670</v>
      </c>
      <c r="AH16" s="188">
        <f>'資源化量内訳'!AR16</f>
        <v>52</v>
      </c>
      <c r="AI16" s="188">
        <f>'資源化量内訳'!AZ16</f>
        <v>0</v>
      </c>
      <c r="AJ16" s="188">
        <f>'資源化量内訳'!BH16</f>
        <v>0</v>
      </c>
      <c r="AK16" s="188" t="s">
        <v>398</v>
      </c>
      <c r="AL16" s="188">
        <f t="shared" si="6"/>
        <v>722</v>
      </c>
      <c r="AM16" s="189">
        <f t="shared" si="7"/>
        <v>16.543500767555603</v>
      </c>
      <c r="AN16" s="188">
        <f>'ごみ処理量内訳'!AC16</f>
        <v>294</v>
      </c>
      <c r="AO16" s="188">
        <f>'ごみ処理量内訳'!AD16</f>
        <v>3378</v>
      </c>
      <c r="AP16" s="188">
        <f>'ごみ処理量内訳'!AE16</f>
        <v>404</v>
      </c>
      <c r="AQ16" s="188">
        <f t="shared" si="8"/>
        <v>4076</v>
      </c>
    </row>
    <row r="17" spans="1:43" ht="13.5" customHeight="1">
      <c r="A17" s="182" t="s">
        <v>393</v>
      </c>
      <c r="B17" s="182" t="s">
        <v>158</v>
      </c>
      <c r="C17" s="184" t="s">
        <v>159</v>
      </c>
      <c r="D17" s="188">
        <v>135468</v>
      </c>
      <c r="E17" s="188">
        <v>135468</v>
      </c>
      <c r="F17" s="188">
        <f>'ごみ搬入量内訳'!H17</f>
        <v>46492</v>
      </c>
      <c r="G17" s="188">
        <f>'ごみ搬入量内訳'!AG17</f>
        <v>8475</v>
      </c>
      <c r="H17" s="188">
        <f>'ごみ搬入量内訳'!AH17</f>
        <v>0</v>
      </c>
      <c r="I17" s="188">
        <f t="shared" si="0"/>
        <v>54967</v>
      </c>
      <c r="J17" s="188">
        <f t="shared" si="1"/>
        <v>1111.6612081668382</v>
      </c>
      <c r="K17" s="188">
        <f>('ごみ搬入量内訳'!E17+'ごみ搬入量内訳'!AH17)/'ごみ処理概要'!D17/365*1000000</f>
        <v>756.2621066856611</v>
      </c>
      <c r="L17" s="188">
        <f>'ごみ搬入量内訳'!F17/'ごみ処理概要'!D17/365*1000000</f>
        <v>355.39910148117673</v>
      </c>
      <c r="M17" s="188">
        <f>'資源化量内訳'!BP17</f>
        <v>2056</v>
      </c>
      <c r="N17" s="188">
        <f>'ごみ処理量内訳'!E17</f>
        <v>47372</v>
      </c>
      <c r="O17" s="188">
        <f>'ごみ処理量内訳'!L17</f>
        <v>1940</v>
      </c>
      <c r="P17" s="188">
        <f t="shared" si="2"/>
        <v>1234</v>
      </c>
      <c r="Q17" s="188">
        <f>'ごみ処理量内訳'!G17</f>
        <v>1234</v>
      </c>
      <c r="R17" s="188">
        <f>'ごみ処理量内訳'!H17</f>
        <v>0</v>
      </c>
      <c r="S17" s="188">
        <f>'ごみ処理量内訳'!I17</f>
        <v>0</v>
      </c>
      <c r="T17" s="188">
        <f>'ごみ処理量内訳'!J17</f>
        <v>0</v>
      </c>
      <c r="U17" s="188">
        <f>'ごみ処理量内訳'!K17</f>
        <v>0</v>
      </c>
      <c r="V17" s="188">
        <f t="shared" si="3"/>
        <v>4421</v>
      </c>
      <c r="W17" s="188">
        <f>'資源化量内訳'!M17</f>
        <v>1258</v>
      </c>
      <c r="X17" s="188">
        <f>'資源化量内訳'!N17</f>
        <v>585</v>
      </c>
      <c r="Y17" s="188">
        <f>'資源化量内訳'!O17</f>
        <v>962</v>
      </c>
      <c r="Z17" s="188">
        <f>'資源化量内訳'!P17</f>
        <v>323</v>
      </c>
      <c r="AA17" s="188">
        <f>'資源化量内訳'!Q17</f>
        <v>1202</v>
      </c>
      <c r="AB17" s="188">
        <f>'資源化量内訳'!R17</f>
        <v>24</v>
      </c>
      <c r="AC17" s="188">
        <f>'資源化量内訳'!S17</f>
        <v>67</v>
      </c>
      <c r="AD17" s="188">
        <f t="shared" si="4"/>
        <v>54967</v>
      </c>
      <c r="AE17" s="189">
        <f t="shared" si="5"/>
        <v>96.47060963851037</v>
      </c>
      <c r="AF17" s="188">
        <f>'資源化量内訳'!AB17</f>
        <v>0</v>
      </c>
      <c r="AG17" s="188">
        <f>'資源化量内訳'!AJ17</f>
        <v>553</v>
      </c>
      <c r="AH17" s="188">
        <f>'資源化量内訳'!AR17</f>
        <v>0</v>
      </c>
      <c r="AI17" s="188">
        <f>'資源化量内訳'!AZ17</f>
        <v>0</v>
      </c>
      <c r="AJ17" s="188">
        <f>'資源化量内訳'!BH17</f>
        <v>0</v>
      </c>
      <c r="AK17" s="188" t="s">
        <v>398</v>
      </c>
      <c r="AL17" s="188">
        <f t="shared" si="6"/>
        <v>553</v>
      </c>
      <c r="AM17" s="189">
        <f t="shared" si="7"/>
        <v>12.328358732441295</v>
      </c>
      <c r="AN17" s="188">
        <f>'ごみ処理量内訳'!AC17</f>
        <v>1940</v>
      </c>
      <c r="AO17" s="188">
        <f>'ごみ処理量内訳'!AD17</f>
        <v>7416</v>
      </c>
      <c r="AP17" s="188">
        <f>'ごみ処理量内訳'!AE17</f>
        <v>260</v>
      </c>
      <c r="AQ17" s="188">
        <f t="shared" si="8"/>
        <v>9616</v>
      </c>
    </row>
    <row r="18" spans="1:43" ht="13.5" customHeight="1">
      <c r="A18" s="182" t="s">
        <v>393</v>
      </c>
      <c r="B18" s="182" t="s">
        <v>160</v>
      </c>
      <c r="C18" s="184" t="s">
        <v>161</v>
      </c>
      <c r="D18" s="188">
        <v>349115</v>
      </c>
      <c r="E18" s="188">
        <v>349115</v>
      </c>
      <c r="F18" s="188">
        <f>'ごみ搬入量内訳'!H18</f>
        <v>117222</v>
      </c>
      <c r="G18" s="188">
        <f>'ごみ搬入量内訳'!AG18</f>
        <v>9255</v>
      </c>
      <c r="H18" s="188">
        <f>'ごみ搬入量内訳'!AH18</f>
        <v>0</v>
      </c>
      <c r="I18" s="188">
        <f t="shared" si="0"/>
        <v>126477</v>
      </c>
      <c r="J18" s="188">
        <f t="shared" si="1"/>
        <v>992.5449458405491</v>
      </c>
      <c r="K18" s="188">
        <f>('ごみ搬入量内訳'!E18+'ごみ搬入量内訳'!AH18)/'ごみ処理概要'!D18/365*1000000</f>
        <v>634.1906805839187</v>
      </c>
      <c r="L18" s="188">
        <f>'ごみ搬入量内訳'!F18/'ごみ処理概要'!D18/365*1000000</f>
        <v>358.35426525663024</v>
      </c>
      <c r="M18" s="188">
        <f>'資源化量内訳'!BP18</f>
        <v>9044</v>
      </c>
      <c r="N18" s="188">
        <f>'ごみ処理量内訳'!E18</f>
        <v>105875</v>
      </c>
      <c r="O18" s="188">
        <f>'ごみ処理量内訳'!L18</f>
        <v>6682</v>
      </c>
      <c r="P18" s="188">
        <f t="shared" si="2"/>
        <v>9247</v>
      </c>
      <c r="Q18" s="188">
        <f>'ごみ処理量内訳'!G18</f>
        <v>4722</v>
      </c>
      <c r="R18" s="188">
        <f>'ごみ処理量内訳'!H18</f>
        <v>4525</v>
      </c>
      <c r="S18" s="188">
        <f>'ごみ処理量内訳'!I18</f>
        <v>0</v>
      </c>
      <c r="T18" s="188">
        <f>'ごみ処理量内訳'!J18</f>
        <v>0</v>
      </c>
      <c r="U18" s="188">
        <f>'ごみ処理量内訳'!K18</f>
        <v>0</v>
      </c>
      <c r="V18" s="188">
        <f t="shared" si="3"/>
        <v>12921</v>
      </c>
      <c r="W18" s="188">
        <f>'資源化量内訳'!M18</f>
        <v>7724</v>
      </c>
      <c r="X18" s="188">
        <f>'資源化量内訳'!N18</f>
        <v>135</v>
      </c>
      <c r="Y18" s="188">
        <f>'資源化量内訳'!O18</f>
        <v>0</v>
      </c>
      <c r="Z18" s="188">
        <f>'資源化量内訳'!P18</f>
        <v>0</v>
      </c>
      <c r="AA18" s="188">
        <f>'資源化量内訳'!Q18</f>
        <v>0</v>
      </c>
      <c r="AB18" s="188">
        <f>'資源化量内訳'!R18</f>
        <v>362</v>
      </c>
      <c r="AC18" s="188">
        <f>'資源化量内訳'!S18</f>
        <v>4700</v>
      </c>
      <c r="AD18" s="188">
        <f t="shared" si="4"/>
        <v>134725</v>
      </c>
      <c r="AE18" s="189">
        <f t="shared" si="5"/>
        <v>95.04026721098533</v>
      </c>
      <c r="AF18" s="188">
        <f>'資源化量内訳'!AB18</f>
        <v>0</v>
      </c>
      <c r="AG18" s="188">
        <f>'資源化量内訳'!AJ18</f>
        <v>3278</v>
      </c>
      <c r="AH18" s="188">
        <f>'資源化量内訳'!AR18</f>
        <v>4525</v>
      </c>
      <c r="AI18" s="188">
        <f>'資源化量内訳'!AZ18</f>
        <v>0</v>
      </c>
      <c r="AJ18" s="188">
        <f>'資源化量内訳'!BH18</f>
        <v>0</v>
      </c>
      <c r="AK18" s="188" t="s">
        <v>398</v>
      </c>
      <c r="AL18" s="188">
        <f t="shared" si="6"/>
        <v>7803</v>
      </c>
      <c r="AM18" s="189">
        <f t="shared" si="7"/>
        <v>20.70543719438822</v>
      </c>
      <c r="AN18" s="188">
        <f>'ごみ処理量内訳'!AC18</f>
        <v>6682</v>
      </c>
      <c r="AO18" s="188">
        <f>'ごみ処理量内訳'!AD18</f>
        <v>13958</v>
      </c>
      <c r="AP18" s="188">
        <f>'ごみ処理量内訳'!AE18</f>
        <v>1444</v>
      </c>
      <c r="AQ18" s="188">
        <f t="shared" si="8"/>
        <v>22084</v>
      </c>
    </row>
    <row r="19" spans="1:43" ht="13.5" customHeight="1">
      <c r="A19" s="182" t="s">
        <v>393</v>
      </c>
      <c r="B19" s="182" t="s">
        <v>162</v>
      </c>
      <c r="C19" s="184" t="s">
        <v>163</v>
      </c>
      <c r="D19" s="188">
        <v>164352</v>
      </c>
      <c r="E19" s="188">
        <v>164352</v>
      </c>
      <c r="F19" s="188">
        <f>'ごみ搬入量内訳'!H19</f>
        <v>52777</v>
      </c>
      <c r="G19" s="188">
        <f>'ごみ搬入量内訳'!AG19</f>
        <v>12525</v>
      </c>
      <c r="H19" s="188">
        <f>'ごみ搬入量内訳'!AH19</f>
        <v>0</v>
      </c>
      <c r="I19" s="188">
        <f t="shared" si="0"/>
        <v>65302</v>
      </c>
      <c r="J19" s="188">
        <f t="shared" si="1"/>
        <v>1088.5756731959202</v>
      </c>
      <c r="K19" s="188">
        <f>('ごみ搬入量内訳'!E19+'ごみ搬入量内訳'!AH19)/'ごみ処理概要'!D19/365*1000000</f>
        <v>739.1419152477276</v>
      </c>
      <c r="L19" s="188">
        <f>'ごみ搬入量内訳'!F19/'ごみ処理概要'!D19/365*1000000</f>
        <v>349.4337579481927</v>
      </c>
      <c r="M19" s="188">
        <f>'資源化量内訳'!BP19</f>
        <v>5753</v>
      </c>
      <c r="N19" s="188">
        <f>'ごみ処理量内訳'!E19</f>
        <v>53256</v>
      </c>
      <c r="O19" s="188">
        <f>'ごみ処理量内訳'!L19</f>
        <v>102</v>
      </c>
      <c r="P19" s="188">
        <f t="shared" si="2"/>
        <v>8896</v>
      </c>
      <c r="Q19" s="188">
        <f>'ごみ処理量内訳'!G19</f>
        <v>0</v>
      </c>
      <c r="R19" s="188">
        <f>'ごみ処理量内訳'!H19</f>
        <v>8896</v>
      </c>
      <c r="S19" s="188">
        <f>'ごみ処理量内訳'!I19</f>
        <v>0</v>
      </c>
      <c r="T19" s="188">
        <f>'ごみ処理量内訳'!J19</f>
        <v>0</v>
      </c>
      <c r="U19" s="188">
        <f>'ごみ処理量内訳'!K19</f>
        <v>0</v>
      </c>
      <c r="V19" s="188">
        <f t="shared" si="3"/>
        <v>3440</v>
      </c>
      <c r="W19" s="188">
        <f>'資源化量内訳'!M19</f>
        <v>3270</v>
      </c>
      <c r="X19" s="188">
        <f>'資源化量内訳'!N19</f>
        <v>0</v>
      </c>
      <c r="Y19" s="188">
        <f>'資源化量内訳'!O19</f>
        <v>0</v>
      </c>
      <c r="Z19" s="188">
        <f>'資源化量内訳'!P19</f>
        <v>0</v>
      </c>
      <c r="AA19" s="188">
        <f>'資源化量内訳'!Q19</f>
        <v>0</v>
      </c>
      <c r="AB19" s="188">
        <f>'資源化量内訳'!R19</f>
        <v>111</v>
      </c>
      <c r="AC19" s="188">
        <f>'資源化量内訳'!S19</f>
        <v>59</v>
      </c>
      <c r="AD19" s="188">
        <f t="shared" si="4"/>
        <v>65694</v>
      </c>
      <c r="AE19" s="189">
        <f t="shared" si="5"/>
        <v>99.84473467896612</v>
      </c>
      <c r="AF19" s="188">
        <f>'資源化量内訳'!AB19</f>
        <v>1498</v>
      </c>
      <c r="AG19" s="188">
        <f>'資源化量内訳'!AJ19</f>
        <v>0</v>
      </c>
      <c r="AH19" s="188">
        <f>'資源化量内訳'!AR19</f>
        <v>5680</v>
      </c>
      <c r="AI19" s="188">
        <f>'資源化量内訳'!AZ19</f>
        <v>0</v>
      </c>
      <c r="AJ19" s="188">
        <f>'資源化量内訳'!BH19</f>
        <v>0</v>
      </c>
      <c r="AK19" s="188" t="s">
        <v>398</v>
      </c>
      <c r="AL19" s="188">
        <f t="shared" si="6"/>
        <v>7178</v>
      </c>
      <c r="AM19" s="189">
        <f t="shared" si="7"/>
        <v>22.913488320013435</v>
      </c>
      <c r="AN19" s="188">
        <f>'ごみ処理量内訳'!AC19</f>
        <v>102</v>
      </c>
      <c r="AO19" s="188">
        <f>'ごみ処理量内訳'!AD19</f>
        <v>5637</v>
      </c>
      <c r="AP19" s="188">
        <f>'ごみ処理量内訳'!AE19</f>
        <v>1130</v>
      </c>
      <c r="AQ19" s="188">
        <f t="shared" si="8"/>
        <v>6869</v>
      </c>
    </row>
    <row r="20" spans="1:43" ht="13.5" customHeight="1">
      <c r="A20" s="182" t="s">
        <v>393</v>
      </c>
      <c r="B20" s="182" t="s">
        <v>164</v>
      </c>
      <c r="C20" s="184" t="s">
        <v>165</v>
      </c>
      <c r="D20" s="188">
        <v>101031</v>
      </c>
      <c r="E20" s="188">
        <v>101031</v>
      </c>
      <c r="F20" s="188">
        <f>'ごみ搬入量内訳'!H20</f>
        <v>35145</v>
      </c>
      <c r="G20" s="188">
        <f>'ごみ搬入量内訳'!AG20</f>
        <v>5069</v>
      </c>
      <c r="H20" s="188">
        <f>'ごみ搬入量内訳'!AH20</f>
        <v>0</v>
      </c>
      <c r="I20" s="188">
        <f t="shared" si="0"/>
        <v>40214</v>
      </c>
      <c r="J20" s="188">
        <f t="shared" si="1"/>
        <v>1090.5102638373708</v>
      </c>
      <c r="K20" s="188">
        <f>('ごみ搬入量内訳'!E20+'ごみ搬入量内訳'!AH20)/'ごみ処理概要'!D20/365*1000000</f>
        <v>771.2809699125305</v>
      </c>
      <c r="L20" s="188">
        <f>'ごみ搬入量内訳'!F20/'ごみ処理概要'!D20/365*1000000</f>
        <v>319.22929392484036</v>
      </c>
      <c r="M20" s="188">
        <f>'資源化量内訳'!BP20</f>
        <v>4174</v>
      </c>
      <c r="N20" s="188">
        <f>'ごみ処理量内訳'!E20</f>
        <v>33842</v>
      </c>
      <c r="O20" s="188">
        <f>'ごみ処理量内訳'!L20</f>
        <v>676</v>
      </c>
      <c r="P20" s="188">
        <f t="shared" si="2"/>
        <v>3819</v>
      </c>
      <c r="Q20" s="188">
        <f>'ごみ処理量内訳'!G20</f>
        <v>0</v>
      </c>
      <c r="R20" s="188">
        <f>'ごみ処理量内訳'!H20</f>
        <v>3819</v>
      </c>
      <c r="S20" s="188">
        <f>'ごみ処理量内訳'!I20</f>
        <v>0</v>
      </c>
      <c r="T20" s="188">
        <f>'ごみ処理量内訳'!J20</f>
        <v>0</v>
      </c>
      <c r="U20" s="188">
        <f>'ごみ処理量内訳'!K20</f>
        <v>0</v>
      </c>
      <c r="V20" s="188">
        <f t="shared" si="3"/>
        <v>1877</v>
      </c>
      <c r="W20" s="188">
        <f>'資源化量内訳'!M20</f>
        <v>1877</v>
      </c>
      <c r="X20" s="188">
        <f>'資源化量内訳'!N20</f>
        <v>0</v>
      </c>
      <c r="Y20" s="188">
        <f>'資源化量内訳'!O20</f>
        <v>0</v>
      </c>
      <c r="Z20" s="188">
        <f>'資源化量内訳'!P20</f>
        <v>0</v>
      </c>
      <c r="AA20" s="188">
        <f>'資源化量内訳'!Q20</f>
        <v>0</v>
      </c>
      <c r="AB20" s="188">
        <f>'資源化量内訳'!R20</f>
        <v>0</v>
      </c>
      <c r="AC20" s="188">
        <f>'資源化量内訳'!S20</f>
        <v>0</v>
      </c>
      <c r="AD20" s="188">
        <f t="shared" si="4"/>
        <v>40214</v>
      </c>
      <c r="AE20" s="189">
        <f t="shared" si="5"/>
        <v>98.31899338538818</v>
      </c>
      <c r="AF20" s="188">
        <f>'資源化量内訳'!AB20</f>
        <v>196</v>
      </c>
      <c r="AG20" s="188">
        <f>'資源化量内訳'!AJ20</f>
        <v>0</v>
      </c>
      <c r="AH20" s="188">
        <f>'資源化量内訳'!AR20</f>
        <v>2498</v>
      </c>
      <c r="AI20" s="188">
        <f>'資源化量内訳'!AZ20</f>
        <v>0</v>
      </c>
      <c r="AJ20" s="188">
        <f>'資源化量内訳'!BH20</f>
        <v>0</v>
      </c>
      <c r="AK20" s="188" t="s">
        <v>398</v>
      </c>
      <c r="AL20" s="188">
        <f t="shared" si="6"/>
        <v>2694</v>
      </c>
      <c r="AM20" s="189">
        <f t="shared" si="7"/>
        <v>19.701270613679373</v>
      </c>
      <c r="AN20" s="188">
        <f>'ごみ処理量内訳'!AC20</f>
        <v>676</v>
      </c>
      <c r="AO20" s="188">
        <f>'ごみ処理量内訳'!AD20</f>
        <v>3806</v>
      </c>
      <c r="AP20" s="188">
        <f>'ごみ処理量内訳'!AE20</f>
        <v>971</v>
      </c>
      <c r="AQ20" s="188">
        <f t="shared" si="8"/>
        <v>5453</v>
      </c>
    </row>
    <row r="21" spans="1:43" ht="13.5" customHeight="1">
      <c r="A21" s="182" t="s">
        <v>393</v>
      </c>
      <c r="B21" s="182" t="s">
        <v>166</v>
      </c>
      <c r="C21" s="184" t="s">
        <v>167</v>
      </c>
      <c r="D21" s="188">
        <v>81835</v>
      </c>
      <c r="E21" s="188">
        <v>81835</v>
      </c>
      <c r="F21" s="188">
        <f>'ごみ搬入量内訳'!H21</f>
        <v>31987</v>
      </c>
      <c r="G21" s="188">
        <f>'ごみ搬入量内訳'!AG21</f>
        <v>5621</v>
      </c>
      <c r="H21" s="188">
        <f>'ごみ搬入量内訳'!AH21</f>
        <v>0</v>
      </c>
      <c r="I21" s="188">
        <f t="shared" si="0"/>
        <v>37608</v>
      </c>
      <c r="J21" s="188">
        <f aca="true" t="shared" si="9" ref="J21:J84">I21/D21/365*1000000</f>
        <v>1259.0653930268977</v>
      </c>
      <c r="K21" s="188">
        <f>('ごみ搬入量内訳'!E21+'ごみ搬入量内訳'!AH21)/'ごみ処理概要'!D21/365*1000000</f>
        <v>816.5779621707898</v>
      </c>
      <c r="L21" s="188">
        <f>'ごみ搬入量内訳'!F21/'ごみ処理概要'!D21/365*1000000</f>
        <v>442.4874308561079</v>
      </c>
      <c r="M21" s="188">
        <f>'資源化量内訳'!BP21</f>
        <v>2173</v>
      </c>
      <c r="N21" s="188">
        <f>'ごみ処理量内訳'!E21</f>
        <v>29396</v>
      </c>
      <c r="O21" s="188">
        <f>'ごみ処理量内訳'!L21</f>
        <v>821</v>
      </c>
      <c r="P21" s="188">
        <f t="shared" si="2"/>
        <v>7358</v>
      </c>
      <c r="Q21" s="188">
        <f>'ごみ処理量内訳'!G21</f>
        <v>0</v>
      </c>
      <c r="R21" s="188">
        <f>'ごみ処理量内訳'!H21</f>
        <v>7358</v>
      </c>
      <c r="S21" s="188">
        <f>'ごみ処理量内訳'!I21</f>
        <v>0</v>
      </c>
      <c r="T21" s="188">
        <f>'ごみ処理量内訳'!J21</f>
        <v>0</v>
      </c>
      <c r="U21" s="188">
        <f>'ごみ処理量内訳'!K21</f>
        <v>0</v>
      </c>
      <c r="V21" s="188">
        <f t="shared" si="3"/>
        <v>0</v>
      </c>
      <c r="W21" s="188">
        <f>'資源化量内訳'!M21</f>
        <v>0</v>
      </c>
      <c r="X21" s="188">
        <f>'資源化量内訳'!N21</f>
        <v>0</v>
      </c>
      <c r="Y21" s="188">
        <f>'資源化量内訳'!O21</f>
        <v>0</v>
      </c>
      <c r="Z21" s="188">
        <f>'資源化量内訳'!P21</f>
        <v>0</v>
      </c>
      <c r="AA21" s="188">
        <f>'資源化量内訳'!Q21</f>
        <v>0</v>
      </c>
      <c r="AB21" s="188">
        <f>'資源化量内訳'!R21</f>
        <v>0</v>
      </c>
      <c r="AC21" s="188">
        <f>'資源化量内訳'!S21</f>
        <v>0</v>
      </c>
      <c r="AD21" s="188">
        <f t="shared" si="4"/>
        <v>37575</v>
      </c>
      <c r="AE21" s="189">
        <f t="shared" si="5"/>
        <v>97.8150365934797</v>
      </c>
      <c r="AF21" s="188">
        <f>'資源化量内訳'!AB21</f>
        <v>90</v>
      </c>
      <c r="AG21" s="188">
        <f>'資源化量内訳'!AJ21</f>
        <v>0</v>
      </c>
      <c r="AH21" s="188">
        <f>'資源化量内訳'!AR21</f>
        <v>6658</v>
      </c>
      <c r="AI21" s="188">
        <f>'資源化量内訳'!AZ21</f>
        <v>0</v>
      </c>
      <c r="AJ21" s="188">
        <f>'資源化量内訳'!BH21</f>
        <v>0</v>
      </c>
      <c r="AK21" s="188" t="s">
        <v>398</v>
      </c>
      <c r="AL21" s="188">
        <f t="shared" si="6"/>
        <v>6748</v>
      </c>
      <c r="AM21" s="189">
        <f t="shared" si="7"/>
        <v>22.443896548254</v>
      </c>
      <c r="AN21" s="188">
        <f>'ごみ処理量内訳'!AC21</f>
        <v>821</v>
      </c>
      <c r="AO21" s="188">
        <f>'ごみ処理量内訳'!AD21</f>
        <v>3737</v>
      </c>
      <c r="AP21" s="188">
        <f>'ごみ処理量内訳'!AE21</f>
        <v>0</v>
      </c>
      <c r="AQ21" s="188">
        <f t="shared" si="8"/>
        <v>4558</v>
      </c>
    </row>
    <row r="22" spans="1:43" ht="13.5" customHeight="1">
      <c r="A22" s="182" t="s">
        <v>393</v>
      </c>
      <c r="B22" s="182" t="s">
        <v>168</v>
      </c>
      <c r="C22" s="184" t="s">
        <v>169</v>
      </c>
      <c r="D22" s="188">
        <v>74230</v>
      </c>
      <c r="E22" s="188">
        <v>74230</v>
      </c>
      <c r="F22" s="188">
        <f>'ごみ搬入量内訳'!H22</f>
        <v>23618</v>
      </c>
      <c r="G22" s="188">
        <f>'ごみ搬入量内訳'!AG22</f>
        <v>1171</v>
      </c>
      <c r="H22" s="188">
        <f>'ごみ搬入量内訳'!AH22</f>
        <v>0</v>
      </c>
      <c r="I22" s="188">
        <f t="shared" si="0"/>
        <v>24789</v>
      </c>
      <c r="J22" s="188">
        <f t="shared" si="9"/>
        <v>914.9275022652657</v>
      </c>
      <c r="K22" s="188">
        <f>('ごみ搬入量内訳'!E22+'ごみ搬入量内訳'!AH22)/'ごみ処理概要'!D22/365*1000000</f>
        <v>692.4793173383727</v>
      </c>
      <c r="L22" s="188">
        <f>'ごみ搬入量内訳'!F22/'ごみ処理概要'!D22/365*1000000</f>
        <v>222.44818492689325</v>
      </c>
      <c r="M22" s="188">
        <f>'資源化量内訳'!BP22</f>
        <v>1845</v>
      </c>
      <c r="N22" s="188">
        <f>'ごみ処理量内訳'!E22</f>
        <v>18058</v>
      </c>
      <c r="O22" s="188">
        <f>'ごみ処理量内訳'!L22</f>
        <v>0</v>
      </c>
      <c r="P22" s="188">
        <f t="shared" si="2"/>
        <v>1611</v>
      </c>
      <c r="Q22" s="188">
        <f>'ごみ処理量内訳'!G22</f>
        <v>1611</v>
      </c>
      <c r="R22" s="188">
        <f>'ごみ処理量内訳'!H22</f>
        <v>0</v>
      </c>
      <c r="S22" s="188">
        <f>'ごみ処理量内訳'!I22</f>
        <v>0</v>
      </c>
      <c r="T22" s="188">
        <f>'ごみ処理量内訳'!J22</f>
        <v>0</v>
      </c>
      <c r="U22" s="188">
        <f>'ごみ処理量内訳'!K22</f>
        <v>0</v>
      </c>
      <c r="V22" s="188">
        <f t="shared" si="3"/>
        <v>5072</v>
      </c>
      <c r="W22" s="188">
        <f>'資源化量内訳'!M22</f>
        <v>3112</v>
      </c>
      <c r="X22" s="188">
        <f>'資源化量内訳'!N22</f>
        <v>218</v>
      </c>
      <c r="Y22" s="188">
        <f>'資源化量内訳'!O22</f>
        <v>590</v>
      </c>
      <c r="Z22" s="188">
        <f>'資源化量内訳'!P22</f>
        <v>310</v>
      </c>
      <c r="AA22" s="188">
        <f>'資源化量内訳'!Q22</f>
        <v>568</v>
      </c>
      <c r="AB22" s="188">
        <f>'資源化量内訳'!R22</f>
        <v>274</v>
      </c>
      <c r="AC22" s="188">
        <f>'資源化量内訳'!S22</f>
        <v>0</v>
      </c>
      <c r="AD22" s="188">
        <f t="shared" si="4"/>
        <v>24741</v>
      </c>
      <c r="AE22" s="189">
        <f t="shared" si="5"/>
        <v>100</v>
      </c>
      <c r="AF22" s="188">
        <f>'資源化量内訳'!AB22</f>
        <v>0</v>
      </c>
      <c r="AG22" s="188">
        <f>'資源化量内訳'!AJ22</f>
        <v>433</v>
      </c>
      <c r="AH22" s="188">
        <f>'資源化量内訳'!AR22</f>
        <v>0</v>
      </c>
      <c r="AI22" s="188">
        <f>'資源化量内訳'!AZ22</f>
        <v>0</v>
      </c>
      <c r="AJ22" s="188">
        <f>'資源化量内訳'!BH22</f>
        <v>0</v>
      </c>
      <c r="AK22" s="188" t="s">
        <v>398</v>
      </c>
      <c r="AL22" s="188">
        <f t="shared" si="6"/>
        <v>433</v>
      </c>
      <c r="AM22" s="189">
        <f t="shared" si="7"/>
        <v>27.64612954186414</v>
      </c>
      <c r="AN22" s="188">
        <f>'ごみ処理量内訳'!AC22</f>
        <v>0</v>
      </c>
      <c r="AO22" s="188">
        <f>'ごみ処理量内訳'!AD22</f>
        <v>2604</v>
      </c>
      <c r="AP22" s="188">
        <f>'ごみ処理量内訳'!AE22</f>
        <v>154</v>
      </c>
      <c r="AQ22" s="188">
        <f t="shared" si="8"/>
        <v>2758</v>
      </c>
    </row>
    <row r="23" spans="1:43" ht="13.5" customHeight="1">
      <c r="A23" s="182" t="s">
        <v>393</v>
      </c>
      <c r="B23" s="182" t="s">
        <v>170</v>
      </c>
      <c r="C23" s="184" t="s">
        <v>171</v>
      </c>
      <c r="D23" s="188">
        <v>50480</v>
      </c>
      <c r="E23" s="188">
        <v>50480</v>
      </c>
      <c r="F23" s="188">
        <f>'ごみ搬入量内訳'!H23</f>
        <v>14613</v>
      </c>
      <c r="G23" s="188">
        <f>'ごみ搬入量内訳'!AG23</f>
        <v>6156</v>
      </c>
      <c r="H23" s="188">
        <f>'ごみ搬入量内訳'!AH23</f>
        <v>0</v>
      </c>
      <c r="I23" s="188">
        <f t="shared" si="0"/>
        <v>20769</v>
      </c>
      <c r="J23" s="188">
        <f t="shared" si="9"/>
        <v>1127.2062175715869</v>
      </c>
      <c r="K23" s="188">
        <f>('ごみ搬入量内訳'!E23+'ごみ搬入量内訳'!AH23)/'ごみ処理概要'!D23/365*1000000</f>
        <v>870.9810476955474</v>
      </c>
      <c r="L23" s="188">
        <f>'ごみ搬入量内訳'!F23/'ごみ処理概要'!D23/365*1000000</f>
        <v>256.22516987603933</v>
      </c>
      <c r="M23" s="188">
        <f>'資源化量内訳'!BP23</f>
        <v>1167</v>
      </c>
      <c r="N23" s="188">
        <f>'ごみ処理量内訳'!E23</f>
        <v>17164</v>
      </c>
      <c r="O23" s="188">
        <f>'ごみ処理量内訳'!L23</f>
        <v>423</v>
      </c>
      <c r="P23" s="188">
        <f t="shared" si="2"/>
        <v>1817</v>
      </c>
      <c r="Q23" s="188">
        <f>'ごみ処理量内訳'!G23</f>
        <v>1170</v>
      </c>
      <c r="R23" s="188">
        <f>'ごみ処理量内訳'!H23</f>
        <v>647</v>
      </c>
      <c r="S23" s="188">
        <f>'ごみ処理量内訳'!I23</f>
        <v>0</v>
      </c>
      <c r="T23" s="188">
        <f>'ごみ処理量内訳'!J23</f>
        <v>0</v>
      </c>
      <c r="U23" s="188">
        <f>'ごみ処理量内訳'!K23</f>
        <v>0</v>
      </c>
      <c r="V23" s="188">
        <f t="shared" si="3"/>
        <v>1366</v>
      </c>
      <c r="W23" s="188">
        <f>'資源化量内訳'!M23</f>
        <v>1319</v>
      </c>
      <c r="X23" s="188">
        <f>'資源化量内訳'!N23</f>
        <v>0</v>
      </c>
      <c r="Y23" s="188">
        <f>'資源化量内訳'!O23</f>
        <v>0</v>
      </c>
      <c r="Z23" s="188">
        <f>'資源化量内訳'!P23</f>
        <v>0</v>
      </c>
      <c r="AA23" s="188">
        <f>'資源化量内訳'!Q23</f>
        <v>0</v>
      </c>
      <c r="AB23" s="188">
        <f>'資源化量内訳'!R23</f>
        <v>0</v>
      </c>
      <c r="AC23" s="188">
        <f>'資源化量内訳'!S23</f>
        <v>47</v>
      </c>
      <c r="AD23" s="188">
        <f t="shared" si="4"/>
        <v>20770</v>
      </c>
      <c r="AE23" s="189">
        <f t="shared" si="5"/>
        <v>97.96340876263841</v>
      </c>
      <c r="AF23" s="188">
        <f>'資源化量内訳'!AB23</f>
        <v>0</v>
      </c>
      <c r="AG23" s="188">
        <f>'資源化量内訳'!AJ23</f>
        <v>422</v>
      </c>
      <c r="AH23" s="188">
        <f>'資源化量内訳'!AR23</f>
        <v>647</v>
      </c>
      <c r="AI23" s="188">
        <f>'資源化量内訳'!AZ23</f>
        <v>0</v>
      </c>
      <c r="AJ23" s="188">
        <f>'資源化量内訳'!BH23</f>
        <v>0</v>
      </c>
      <c r="AK23" s="188" t="s">
        <v>398</v>
      </c>
      <c r="AL23" s="188">
        <f t="shared" si="6"/>
        <v>1069</v>
      </c>
      <c r="AM23" s="189">
        <f t="shared" si="7"/>
        <v>16.419747458631537</v>
      </c>
      <c r="AN23" s="188">
        <f>'ごみ処理量内訳'!AC23</f>
        <v>423</v>
      </c>
      <c r="AO23" s="188">
        <f>'ごみ処理量内訳'!AD23</f>
        <v>2749</v>
      </c>
      <c r="AP23" s="188">
        <f>'ごみ処理量内訳'!AE23</f>
        <v>346</v>
      </c>
      <c r="AQ23" s="188">
        <f t="shared" si="8"/>
        <v>3518</v>
      </c>
    </row>
    <row r="24" spans="1:43" ht="13.5" customHeight="1">
      <c r="A24" s="182" t="s">
        <v>393</v>
      </c>
      <c r="B24" s="182" t="s">
        <v>172</v>
      </c>
      <c r="C24" s="184" t="s">
        <v>173</v>
      </c>
      <c r="D24" s="188">
        <v>99187</v>
      </c>
      <c r="E24" s="188">
        <v>95651</v>
      </c>
      <c r="F24" s="188">
        <f>'ごみ搬入量内訳'!H24</f>
        <v>28883</v>
      </c>
      <c r="G24" s="188">
        <f>'ごみ搬入量内訳'!AG24</f>
        <v>283</v>
      </c>
      <c r="H24" s="188">
        <f>'ごみ搬入量内訳'!AH24</f>
        <v>1291</v>
      </c>
      <c r="I24" s="188">
        <f t="shared" si="0"/>
        <v>30457</v>
      </c>
      <c r="J24" s="188">
        <f t="shared" si="9"/>
        <v>841.27794586426</v>
      </c>
      <c r="K24" s="188">
        <f>('ごみ搬入量内訳'!E24+'ごみ搬入量内訳'!AH24)/'ごみ処理概要'!D24/365*1000000</f>
        <v>693.9155056637862</v>
      </c>
      <c r="L24" s="188">
        <f>'ごみ搬入量内訳'!F24/'ごみ処理概要'!D24/365*1000000</f>
        <v>147.36244020047369</v>
      </c>
      <c r="M24" s="188">
        <f>'資源化量内訳'!BP24</f>
        <v>3681</v>
      </c>
      <c r="N24" s="188">
        <f>'ごみ処理量内訳'!E24</f>
        <v>20393</v>
      </c>
      <c r="O24" s="188">
        <f>'ごみ処理量内訳'!L24</f>
        <v>584</v>
      </c>
      <c r="P24" s="188">
        <f t="shared" si="2"/>
        <v>1982</v>
      </c>
      <c r="Q24" s="188">
        <f>'ごみ処理量内訳'!G24</f>
        <v>1120</v>
      </c>
      <c r="R24" s="188">
        <f>'ごみ処理量内訳'!H24</f>
        <v>712</v>
      </c>
      <c r="S24" s="188">
        <f>'ごみ処理量内訳'!I24</f>
        <v>0</v>
      </c>
      <c r="T24" s="188">
        <f>'ごみ処理量内訳'!J24</f>
        <v>150</v>
      </c>
      <c r="U24" s="188">
        <f>'ごみ処理量内訳'!K24</f>
        <v>0</v>
      </c>
      <c r="V24" s="188">
        <f t="shared" si="3"/>
        <v>6208</v>
      </c>
      <c r="W24" s="188">
        <f>'資源化量内訳'!M24</f>
        <v>3334</v>
      </c>
      <c r="X24" s="188">
        <f>'資源化量内訳'!N24</f>
        <v>584</v>
      </c>
      <c r="Y24" s="188">
        <f>'資源化量内訳'!O24</f>
        <v>713</v>
      </c>
      <c r="Z24" s="188">
        <f>'資源化量内訳'!P24</f>
        <v>232</v>
      </c>
      <c r="AA24" s="188">
        <f>'資源化量内訳'!Q24</f>
        <v>427</v>
      </c>
      <c r="AB24" s="188">
        <f>'資源化量内訳'!R24</f>
        <v>225</v>
      </c>
      <c r="AC24" s="188">
        <f>'資源化量内訳'!S24</f>
        <v>693</v>
      </c>
      <c r="AD24" s="188">
        <f t="shared" si="4"/>
        <v>29167</v>
      </c>
      <c r="AE24" s="189">
        <f t="shared" si="5"/>
        <v>97.99773716871807</v>
      </c>
      <c r="AF24" s="188">
        <f>'資源化量内訳'!AB24</f>
        <v>474</v>
      </c>
      <c r="AG24" s="188">
        <f>'資源化量内訳'!AJ24</f>
        <v>832</v>
      </c>
      <c r="AH24" s="188">
        <f>'資源化量内訳'!AR24</f>
        <v>168</v>
      </c>
      <c r="AI24" s="188">
        <f>'資源化量内訳'!AZ24</f>
        <v>0</v>
      </c>
      <c r="AJ24" s="188">
        <f>'資源化量内訳'!BH24</f>
        <v>150</v>
      </c>
      <c r="AK24" s="188" t="s">
        <v>398</v>
      </c>
      <c r="AL24" s="188">
        <f t="shared" si="6"/>
        <v>1624</v>
      </c>
      <c r="AM24" s="189">
        <f t="shared" si="7"/>
        <v>35.049318071115444</v>
      </c>
      <c r="AN24" s="188">
        <f>'ごみ処理量内訳'!AC24</f>
        <v>584</v>
      </c>
      <c r="AO24" s="188">
        <f>'ごみ処理量内訳'!AD24</f>
        <v>1663</v>
      </c>
      <c r="AP24" s="188">
        <f>'ごみ処理量内訳'!AE24</f>
        <v>544</v>
      </c>
      <c r="AQ24" s="188">
        <f t="shared" si="8"/>
        <v>2791</v>
      </c>
    </row>
    <row r="25" spans="1:43" ht="13.5" customHeight="1">
      <c r="A25" s="182" t="s">
        <v>393</v>
      </c>
      <c r="B25" s="182" t="s">
        <v>174</v>
      </c>
      <c r="C25" s="184" t="s">
        <v>175</v>
      </c>
      <c r="D25" s="188">
        <v>59085</v>
      </c>
      <c r="E25" s="188">
        <v>59085</v>
      </c>
      <c r="F25" s="188">
        <f>'ごみ搬入量内訳'!H25</f>
        <v>17447</v>
      </c>
      <c r="G25" s="188">
        <f>'ごみ搬入量内訳'!AG25</f>
        <v>2278</v>
      </c>
      <c r="H25" s="188">
        <f>'ごみ搬入量内訳'!AH25</f>
        <v>260</v>
      </c>
      <c r="I25" s="188">
        <f t="shared" si="0"/>
        <v>19985</v>
      </c>
      <c r="J25" s="188">
        <f t="shared" si="9"/>
        <v>926.6890861899677</v>
      </c>
      <c r="K25" s="188">
        <f>('ごみ搬入量内訳'!E25+'ごみ搬入量内訳'!AH25)/'ごみ処理概要'!D25/365*1000000</f>
        <v>720.7169610533234</v>
      </c>
      <c r="L25" s="188">
        <f>'ごみ搬入量内訳'!F25/'ごみ処理概要'!D25/365*1000000</f>
        <v>205.9721251366443</v>
      </c>
      <c r="M25" s="188">
        <f>'資源化量内訳'!BP25</f>
        <v>2725</v>
      </c>
      <c r="N25" s="188">
        <f>'ごみ処理量内訳'!E25</f>
        <v>16313</v>
      </c>
      <c r="O25" s="188">
        <f>'ごみ処理量内訳'!L25</f>
        <v>0</v>
      </c>
      <c r="P25" s="188">
        <f t="shared" si="2"/>
        <v>2062</v>
      </c>
      <c r="Q25" s="188">
        <f>'ごみ処理量内訳'!G25</f>
        <v>1332</v>
      </c>
      <c r="R25" s="188">
        <f>'ごみ処理量内訳'!H25</f>
        <v>554</v>
      </c>
      <c r="S25" s="188">
        <f>'ごみ処理量内訳'!I25</f>
        <v>0</v>
      </c>
      <c r="T25" s="188">
        <f>'ごみ処理量内訳'!J25</f>
        <v>0</v>
      </c>
      <c r="U25" s="188">
        <f>'ごみ処理量内訳'!K25</f>
        <v>176</v>
      </c>
      <c r="V25" s="188">
        <f t="shared" si="3"/>
        <v>1351</v>
      </c>
      <c r="W25" s="188">
        <f>'資源化量内訳'!M25</f>
        <v>1186</v>
      </c>
      <c r="X25" s="188">
        <f>'資源化量内訳'!N25</f>
        <v>47</v>
      </c>
      <c r="Y25" s="188">
        <f>'資源化量内訳'!O25</f>
        <v>0</v>
      </c>
      <c r="Z25" s="188">
        <f>'資源化量内訳'!P25</f>
        <v>47</v>
      </c>
      <c r="AA25" s="188">
        <f>'資源化量内訳'!Q25</f>
        <v>0</v>
      </c>
      <c r="AB25" s="188">
        <f>'資源化量内訳'!R25</f>
        <v>46</v>
      </c>
      <c r="AC25" s="188">
        <f>'資源化量内訳'!S25</f>
        <v>25</v>
      </c>
      <c r="AD25" s="188">
        <f t="shared" si="4"/>
        <v>19726</v>
      </c>
      <c r="AE25" s="189">
        <f t="shared" si="5"/>
        <v>100</v>
      </c>
      <c r="AF25" s="188">
        <f>'資源化量内訳'!AB25</f>
        <v>0</v>
      </c>
      <c r="AG25" s="188">
        <f>'資源化量内訳'!AJ25</f>
        <v>926</v>
      </c>
      <c r="AH25" s="188">
        <f>'資源化量内訳'!AR25</f>
        <v>554</v>
      </c>
      <c r="AI25" s="188">
        <f>'資源化量内訳'!AZ25</f>
        <v>0</v>
      </c>
      <c r="AJ25" s="188">
        <f>'資源化量内訳'!BH25</f>
        <v>0</v>
      </c>
      <c r="AK25" s="188" t="s">
        <v>398</v>
      </c>
      <c r="AL25" s="188">
        <f t="shared" si="6"/>
        <v>1480</v>
      </c>
      <c r="AM25" s="189">
        <f t="shared" si="7"/>
        <v>24.747227294997995</v>
      </c>
      <c r="AN25" s="188">
        <f>'ごみ処理量内訳'!AC25</f>
        <v>0</v>
      </c>
      <c r="AO25" s="188">
        <f>'ごみ処理量内訳'!AD25</f>
        <v>1857</v>
      </c>
      <c r="AP25" s="188">
        <f>'ごみ処理量内訳'!AE25</f>
        <v>255</v>
      </c>
      <c r="AQ25" s="188">
        <f t="shared" si="8"/>
        <v>2112</v>
      </c>
    </row>
    <row r="26" spans="1:43" ht="13.5" customHeight="1">
      <c r="A26" s="182" t="s">
        <v>393</v>
      </c>
      <c r="B26" s="182" t="s">
        <v>176</v>
      </c>
      <c r="C26" s="184" t="s">
        <v>177</v>
      </c>
      <c r="D26" s="188">
        <v>143080</v>
      </c>
      <c r="E26" s="188">
        <v>143080</v>
      </c>
      <c r="F26" s="188">
        <f>'ごみ搬入量内訳'!H26</f>
        <v>58075</v>
      </c>
      <c r="G26" s="188">
        <f>'ごみ搬入量内訳'!AG26</f>
        <v>1530</v>
      </c>
      <c r="H26" s="188">
        <f>'ごみ搬入量内訳'!AH26</f>
        <v>0</v>
      </c>
      <c r="I26" s="188">
        <f t="shared" si="0"/>
        <v>59605</v>
      </c>
      <c r="J26" s="188">
        <f t="shared" si="9"/>
        <v>1141.3291156207276</v>
      </c>
      <c r="K26" s="188">
        <f>('ごみ搬入量内訳'!E26+'ごみ搬入量内訳'!AH26)/'ごみ処理概要'!D26/365*1000000</f>
        <v>754.6501430371361</v>
      </c>
      <c r="L26" s="188">
        <f>'ごみ搬入量内訳'!F26/'ごみ処理概要'!D26/365*1000000</f>
        <v>386.6789725835915</v>
      </c>
      <c r="M26" s="188">
        <f>'資源化量内訳'!BP26</f>
        <v>2359</v>
      </c>
      <c r="N26" s="188">
        <f>'ごみ処理量内訳'!E26</f>
        <v>41389</v>
      </c>
      <c r="O26" s="188">
        <f>'ごみ処理量内訳'!L26</f>
        <v>249</v>
      </c>
      <c r="P26" s="188">
        <f t="shared" si="2"/>
        <v>6753</v>
      </c>
      <c r="Q26" s="188">
        <f>'ごみ処理量内訳'!G26</f>
        <v>6753</v>
      </c>
      <c r="R26" s="188">
        <f>'ごみ処理量内訳'!H26</f>
        <v>0</v>
      </c>
      <c r="S26" s="188">
        <f>'ごみ処理量内訳'!I26</f>
        <v>0</v>
      </c>
      <c r="T26" s="188">
        <f>'ごみ処理量内訳'!J26</f>
        <v>0</v>
      </c>
      <c r="U26" s="188">
        <f>'ごみ処理量内訳'!K26</f>
        <v>0</v>
      </c>
      <c r="V26" s="188">
        <f t="shared" si="3"/>
        <v>11214</v>
      </c>
      <c r="W26" s="188">
        <f>'資源化量内訳'!M26</f>
        <v>6744</v>
      </c>
      <c r="X26" s="188">
        <f>'資源化量内訳'!N26</f>
        <v>578</v>
      </c>
      <c r="Y26" s="188">
        <f>'資源化量内訳'!O26</f>
        <v>690</v>
      </c>
      <c r="Z26" s="188">
        <f>'資源化量内訳'!P26</f>
        <v>346</v>
      </c>
      <c r="AA26" s="188">
        <f>'資源化量内訳'!Q26</f>
        <v>2297</v>
      </c>
      <c r="AB26" s="188">
        <f>'資源化量内訳'!R26</f>
        <v>539</v>
      </c>
      <c r="AC26" s="188">
        <f>'資源化量内訳'!S26</f>
        <v>20</v>
      </c>
      <c r="AD26" s="188">
        <f t="shared" si="4"/>
        <v>59605</v>
      </c>
      <c r="AE26" s="189">
        <f t="shared" si="5"/>
        <v>99.58224981125744</v>
      </c>
      <c r="AF26" s="188">
        <f>'資源化量内訳'!AB26</f>
        <v>685</v>
      </c>
      <c r="AG26" s="188">
        <f>'資源化量内訳'!AJ26</f>
        <v>806</v>
      </c>
      <c r="AH26" s="188">
        <f>'資源化量内訳'!AR26</f>
        <v>0</v>
      </c>
      <c r="AI26" s="188">
        <f>'資源化量内訳'!AZ26</f>
        <v>0</v>
      </c>
      <c r="AJ26" s="188">
        <f>'資源化量内訳'!BH26</f>
        <v>0</v>
      </c>
      <c r="AK26" s="188" t="s">
        <v>398</v>
      </c>
      <c r="AL26" s="188">
        <f t="shared" si="6"/>
        <v>1491</v>
      </c>
      <c r="AM26" s="189">
        <f t="shared" si="7"/>
        <v>24.310890194306374</v>
      </c>
      <c r="AN26" s="188">
        <f>'ごみ処理量内訳'!AC26</f>
        <v>249</v>
      </c>
      <c r="AO26" s="188">
        <f>'ごみ処理量内訳'!AD26</f>
        <v>4044</v>
      </c>
      <c r="AP26" s="188">
        <f>'ごみ処理量内訳'!AE26</f>
        <v>4088</v>
      </c>
      <c r="AQ26" s="188">
        <f t="shared" si="8"/>
        <v>8381</v>
      </c>
    </row>
    <row r="27" spans="1:43" ht="13.5" customHeight="1">
      <c r="A27" s="182" t="s">
        <v>393</v>
      </c>
      <c r="B27" s="182" t="s">
        <v>178</v>
      </c>
      <c r="C27" s="184" t="s">
        <v>179</v>
      </c>
      <c r="D27" s="188">
        <v>99772</v>
      </c>
      <c r="E27" s="188">
        <v>99772</v>
      </c>
      <c r="F27" s="188">
        <f>'ごみ搬入量内訳'!H27</f>
        <v>35878</v>
      </c>
      <c r="G27" s="188">
        <f>'ごみ搬入量内訳'!AG27</f>
        <v>2771</v>
      </c>
      <c r="H27" s="188">
        <f>'ごみ搬入量内訳'!AH27</f>
        <v>0</v>
      </c>
      <c r="I27" s="188">
        <f t="shared" si="0"/>
        <v>38649</v>
      </c>
      <c r="J27" s="188">
        <f t="shared" si="9"/>
        <v>1061.2964682764373</v>
      </c>
      <c r="K27" s="188">
        <f>('ごみ搬入量内訳'!E27+'ごみ搬入量内訳'!AH27)/'ごみ処理概要'!D27/365*1000000</f>
        <v>779.7504337286274</v>
      </c>
      <c r="L27" s="188">
        <f>'ごみ搬入量内訳'!F27/'ごみ処理概要'!D27/365*1000000</f>
        <v>281.5460345478101</v>
      </c>
      <c r="M27" s="188">
        <f>'資源化量内訳'!BP27</f>
        <v>1783</v>
      </c>
      <c r="N27" s="188">
        <f>'ごみ処理量内訳'!E27</f>
        <v>27415</v>
      </c>
      <c r="O27" s="188">
        <f>'ごみ処理量内訳'!L27</f>
        <v>0</v>
      </c>
      <c r="P27" s="188">
        <f t="shared" si="2"/>
        <v>5549</v>
      </c>
      <c r="Q27" s="188">
        <f>'ごみ処理量内訳'!G27</f>
        <v>5549</v>
      </c>
      <c r="R27" s="188">
        <f>'ごみ処理量内訳'!H27</f>
        <v>0</v>
      </c>
      <c r="S27" s="188">
        <f>'ごみ処理量内訳'!I27</f>
        <v>0</v>
      </c>
      <c r="T27" s="188">
        <f>'ごみ処理量内訳'!J27</f>
        <v>0</v>
      </c>
      <c r="U27" s="188">
        <f>'ごみ処理量内訳'!K27</f>
        <v>0</v>
      </c>
      <c r="V27" s="188">
        <f t="shared" si="3"/>
        <v>5661</v>
      </c>
      <c r="W27" s="188">
        <f>'資源化量内訳'!M27</f>
        <v>4440</v>
      </c>
      <c r="X27" s="188">
        <f>'資源化量内訳'!N27</f>
        <v>218</v>
      </c>
      <c r="Y27" s="188">
        <f>'資源化量内訳'!O27</f>
        <v>508</v>
      </c>
      <c r="Z27" s="188">
        <f>'資源化量内訳'!P27</f>
        <v>141</v>
      </c>
      <c r="AA27" s="188">
        <f>'資源化量内訳'!Q27</f>
        <v>0</v>
      </c>
      <c r="AB27" s="188">
        <f>'資源化量内訳'!R27</f>
        <v>352</v>
      </c>
      <c r="AC27" s="188">
        <f>'資源化量内訳'!S27</f>
        <v>2</v>
      </c>
      <c r="AD27" s="188">
        <f t="shared" si="4"/>
        <v>38625</v>
      </c>
      <c r="AE27" s="189">
        <f t="shared" si="5"/>
        <v>100</v>
      </c>
      <c r="AF27" s="188">
        <f>'資源化量内訳'!AB27</f>
        <v>0</v>
      </c>
      <c r="AG27" s="188">
        <f>'資源化量内訳'!AJ27</f>
        <v>929</v>
      </c>
      <c r="AH27" s="188">
        <f>'資源化量内訳'!AR27</f>
        <v>0</v>
      </c>
      <c r="AI27" s="188">
        <f>'資源化量内訳'!AZ27</f>
        <v>0</v>
      </c>
      <c r="AJ27" s="188">
        <f>'資源化量内訳'!BH27</f>
        <v>0</v>
      </c>
      <c r="AK27" s="188" t="s">
        <v>398</v>
      </c>
      <c r="AL27" s="188">
        <f t="shared" si="6"/>
        <v>929</v>
      </c>
      <c r="AM27" s="189">
        <f t="shared" si="7"/>
        <v>20.72114432785587</v>
      </c>
      <c r="AN27" s="188">
        <f>'ごみ処理量内訳'!AC27</f>
        <v>0</v>
      </c>
      <c r="AO27" s="188">
        <f>'ごみ処理量内訳'!AD27</f>
        <v>4078</v>
      </c>
      <c r="AP27" s="188">
        <f>'ごみ処理量内訳'!AE27</f>
        <v>616</v>
      </c>
      <c r="AQ27" s="188">
        <f t="shared" si="8"/>
        <v>4694</v>
      </c>
    </row>
    <row r="28" spans="1:43" ht="13.5" customHeight="1">
      <c r="A28" s="182" t="s">
        <v>393</v>
      </c>
      <c r="B28" s="182" t="s">
        <v>180</v>
      </c>
      <c r="C28" s="184" t="s">
        <v>181</v>
      </c>
      <c r="D28" s="188">
        <v>36934</v>
      </c>
      <c r="E28" s="188">
        <v>36934</v>
      </c>
      <c r="F28" s="188">
        <f>'ごみ搬入量内訳'!H28</f>
        <v>9531</v>
      </c>
      <c r="G28" s="188">
        <f>'ごみ搬入量内訳'!AG28</f>
        <v>475</v>
      </c>
      <c r="H28" s="188">
        <f>'ごみ搬入量内訳'!AH28</f>
        <v>0</v>
      </c>
      <c r="I28" s="188">
        <f t="shared" si="0"/>
        <v>10006</v>
      </c>
      <c r="J28" s="188">
        <f t="shared" si="9"/>
        <v>742.2347601163422</v>
      </c>
      <c r="K28" s="188">
        <f>('ごみ搬入量内訳'!E28+'ごみ搬入量内訳'!AH28)/'ごみ処理概要'!D28/365*1000000</f>
        <v>577.1865549135778</v>
      </c>
      <c r="L28" s="188">
        <f>'ごみ搬入量内訳'!F28/'ごみ処理概要'!D28/365*1000000</f>
        <v>165.0482052027645</v>
      </c>
      <c r="M28" s="188">
        <f>'資源化量内訳'!BP28</f>
        <v>2381</v>
      </c>
      <c r="N28" s="188">
        <f>'ごみ処理量内訳'!E28</f>
        <v>9437</v>
      </c>
      <c r="O28" s="188">
        <f>'ごみ処理量内訳'!L28</f>
        <v>0</v>
      </c>
      <c r="P28" s="188">
        <f t="shared" si="2"/>
        <v>570</v>
      </c>
      <c r="Q28" s="188">
        <f>'ごみ処理量内訳'!G28</f>
        <v>0</v>
      </c>
      <c r="R28" s="188">
        <f>'ごみ処理量内訳'!H28</f>
        <v>103</v>
      </c>
      <c r="S28" s="188">
        <f>'ごみ処理量内訳'!I28</f>
        <v>0</v>
      </c>
      <c r="T28" s="188">
        <f>'ごみ処理量内訳'!J28</f>
        <v>0</v>
      </c>
      <c r="U28" s="188">
        <f>'ごみ処理量内訳'!K28</f>
        <v>467</v>
      </c>
      <c r="V28" s="188">
        <f t="shared" si="3"/>
        <v>0</v>
      </c>
      <c r="W28" s="188">
        <f>'資源化量内訳'!M28</f>
        <v>0</v>
      </c>
      <c r="X28" s="188">
        <f>'資源化量内訳'!N28</f>
        <v>0</v>
      </c>
      <c r="Y28" s="188">
        <f>'資源化量内訳'!O28</f>
        <v>0</v>
      </c>
      <c r="Z28" s="188">
        <f>'資源化量内訳'!P28</f>
        <v>0</v>
      </c>
      <c r="AA28" s="188">
        <f>'資源化量内訳'!Q28</f>
        <v>0</v>
      </c>
      <c r="AB28" s="188">
        <f>'資源化量内訳'!R28</f>
        <v>0</v>
      </c>
      <c r="AC28" s="188">
        <f>'資源化量内訳'!S28</f>
        <v>0</v>
      </c>
      <c r="AD28" s="188">
        <f t="shared" si="4"/>
        <v>10007</v>
      </c>
      <c r="AE28" s="189">
        <f t="shared" si="5"/>
        <v>100</v>
      </c>
      <c r="AF28" s="188">
        <f>'資源化量内訳'!AB28</f>
        <v>0</v>
      </c>
      <c r="AG28" s="188">
        <f>'資源化量内訳'!AJ28</f>
        <v>0</v>
      </c>
      <c r="AH28" s="188">
        <f>'資源化量内訳'!AR28</f>
        <v>78</v>
      </c>
      <c r="AI28" s="188">
        <f>'資源化量内訳'!AZ28</f>
        <v>0</v>
      </c>
      <c r="AJ28" s="188">
        <f>'資源化量内訳'!BH28</f>
        <v>0</v>
      </c>
      <c r="AK28" s="188" t="s">
        <v>398</v>
      </c>
      <c r="AL28" s="188">
        <f t="shared" si="6"/>
        <v>78</v>
      </c>
      <c r="AM28" s="189">
        <f t="shared" si="7"/>
        <v>19.84985469809493</v>
      </c>
      <c r="AN28" s="188">
        <f>'ごみ処理量内訳'!AC28</f>
        <v>0</v>
      </c>
      <c r="AO28" s="188">
        <f>'ごみ処理量内訳'!AD28</f>
        <v>1054</v>
      </c>
      <c r="AP28" s="188">
        <f>'ごみ処理量内訳'!AE28</f>
        <v>413</v>
      </c>
      <c r="AQ28" s="188">
        <f t="shared" si="8"/>
        <v>1467</v>
      </c>
    </row>
    <row r="29" spans="1:43" ht="13.5" customHeight="1">
      <c r="A29" s="182" t="s">
        <v>393</v>
      </c>
      <c r="B29" s="182" t="s">
        <v>182</v>
      </c>
      <c r="C29" s="184" t="s">
        <v>183</v>
      </c>
      <c r="D29" s="188">
        <v>101877</v>
      </c>
      <c r="E29" s="188">
        <v>101877</v>
      </c>
      <c r="F29" s="188">
        <f>'ごみ搬入量内訳'!H29</f>
        <v>32358</v>
      </c>
      <c r="G29" s="188">
        <f>'ごみ搬入量内訳'!AG29</f>
        <v>6084</v>
      </c>
      <c r="H29" s="188">
        <f>'ごみ搬入量内訳'!AH29</f>
        <v>0</v>
      </c>
      <c r="I29" s="188">
        <f t="shared" si="0"/>
        <v>38442</v>
      </c>
      <c r="J29" s="188">
        <f t="shared" si="9"/>
        <v>1033.8010340430665</v>
      </c>
      <c r="K29" s="188">
        <f>('ごみ搬入量内訳'!E29+'ごみ搬入量内訳'!AH29)/'ごみ処理概要'!D29/365*1000000</f>
        <v>707.0573015727668</v>
      </c>
      <c r="L29" s="188">
        <f>'ごみ搬入量内訳'!F29/'ごみ処理概要'!D29/365*1000000</f>
        <v>326.74373247029956</v>
      </c>
      <c r="M29" s="188">
        <f>'資源化量内訳'!BP29</f>
        <v>4893</v>
      </c>
      <c r="N29" s="188">
        <f>'ごみ処理量内訳'!E29</f>
        <v>33155</v>
      </c>
      <c r="O29" s="188">
        <f>'ごみ処理量内訳'!L29</f>
        <v>6</v>
      </c>
      <c r="P29" s="188">
        <f t="shared" si="2"/>
        <v>3082</v>
      </c>
      <c r="Q29" s="188">
        <f>'ごみ処理量内訳'!G29</f>
        <v>2440</v>
      </c>
      <c r="R29" s="188">
        <f>'ごみ処理量内訳'!H29</f>
        <v>642</v>
      </c>
      <c r="S29" s="188">
        <f>'ごみ処理量内訳'!I29</f>
        <v>0</v>
      </c>
      <c r="T29" s="188">
        <f>'ごみ処理量内訳'!J29</f>
        <v>0</v>
      </c>
      <c r="U29" s="188">
        <f>'ごみ処理量内訳'!K29</f>
        <v>0</v>
      </c>
      <c r="V29" s="188">
        <f t="shared" si="3"/>
        <v>2280</v>
      </c>
      <c r="W29" s="188">
        <f>'資源化量内訳'!M29</f>
        <v>1473</v>
      </c>
      <c r="X29" s="188">
        <f>'資源化量内訳'!N29</f>
        <v>127</v>
      </c>
      <c r="Y29" s="188">
        <f>'資源化量内訳'!O29</f>
        <v>0</v>
      </c>
      <c r="Z29" s="188">
        <f>'資源化量内訳'!P29</f>
        <v>0</v>
      </c>
      <c r="AA29" s="188">
        <f>'資源化量内訳'!Q29</f>
        <v>610</v>
      </c>
      <c r="AB29" s="188">
        <f>'資源化量内訳'!R29</f>
        <v>70</v>
      </c>
      <c r="AC29" s="188">
        <f>'資源化量内訳'!S29</f>
        <v>0</v>
      </c>
      <c r="AD29" s="188">
        <f t="shared" si="4"/>
        <v>38523</v>
      </c>
      <c r="AE29" s="189">
        <f t="shared" si="5"/>
        <v>99.98442488902734</v>
      </c>
      <c r="AF29" s="188">
        <f>'資源化量内訳'!AB29</f>
        <v>4607</v>
      </c>
      <c r="AG29" s="188">
        <f>'資源化量内訳'!AJ29</f>
        <v>1021</v>
      </c>
      <c r="AH29" s="188">
        <f>'資源化量内訳'!AR29</f>
        <v>642</v>
      </c>
      <c r="AI29" s="188">
        <f>'資源化量内訳'!AZ29</f>
        <v>0</v>
      </c>
      <c r="AJ29" s="188">
        <f>'資源化量内訳'!BH29</f>
        <v>0</v>
      </c>
      <c r="AK29" s="188" t="s">
        <v>398</v>
      </c>
      <c r="AL29" s="188">
        <f t="shared" si="6"/>
        <v>6270</v>
      </c>
      <c r="AM29" s="189">
        <f t="shared" si="7"/>
        <v>30.963239358761747</v>
      </c>
      <c r="AN29" s="188">
        <f>'ごみ処理量内訳'!AC29</f>
        <v>6</v>
      </c>
      <c r="AO29" s="188">
        <f>'ごみ処理量内訳'!AD29</f>
        <v>1924</v>
      </c>
      <c r="AP29" s="188">
        <f>'ごみ処理量内訳'!AE29</f>
        <v>0</v>
      </c>
      <c r="AQ29" s="188">
        <f t="shared" si="8"/>
        <v>1930</v>
      </c>
    </row>
    <row r="30" spans="1:43" ht="13.5" customHeight="1">
      <c r="A30" s="182" t="s">
        <v>393</v>
      </c>
      <c r="B30" s="182" t="s">
        <v>184</v>
      </c>
      <c r="C30" s="184" t="s">
        <v>185</v>
      </c>
      <c r="D30" s="188">
        <v>77435</v>
      </c>
      <c r="E30" s="188">
        <v>77435</v>
      </c>
      <c r="F30" s="188">
        <f>'ごみ搬入量内訳'!H30</f>
        <v>27478</v>
      </c>
      <c r="G30" s="188">
        <f>'ごみ搬入量内訳'!AG30</f>
        <v>2609</v>
      </c>
      <c r="H30" s="188">
        <f>'ごみ搬入量内訳'!AH30</f>
        <v>0</v>
      </c>
      <c r="I30" s="188">
        <f t="shared" si="0"/>
        <v>30087</v>
      </c>
      <c r="J30" s="188">
        <f t="shared" si="9"/>
        <v>1064.507483519098</v>
      </c>
      <c r="K30" s="188">
        <f>('ごみ搬入量内訳'!E30+'ごみ搬入量内訳'!AH30)/'ごみ処理概要'!D30/365*1000000</f>
        <v>783.0871849213349</v>
      </c>
      <c r="L30" s="188">
        <f>'ごみ搬入量内訳'!F30/'ごみ処理概要'!D30/365*1000000</f>
        <v>281.4202985977634</v>
      </c>
      <c r="M30" s="188">
        <f>'資源化量内訳'!BP30</f>
        <v>0</v>
      </c>
      <c r="N30" s="188">
        <f>'ごみ処理量内訳'!E30</f>
        <v>23207</v>
      </c>
      <c r="O30" s="188">
        <f>'ごみ処理量内訳'!L30</f>
        <v>0</v>
      </c>
      <c r="P30" s="188">
        <f t="shared" si="2"/>
        <v>1596</v>
      </c>
      <c r="Q30" s="188">
        <f>'ごみ処理量内訳'!G30</f>
        <v>1596</v>
      </c>
      <c r="R30" s="188">
        <f>'ごみ処理量内訳'!H30</f>
        <v>0</v>
      </c>
      <c r="S30" s="188">
        <f>'ごみ処理量内訳'!I30</f>
        <v>0</v>
      </c>
      <c r="T30" s="188">
        <f>'ごみ処理量内訳'!J30</f>
        <v>0</v>
      </c>
      <c r="U30" s="188">
        <f>'ごみ処理量内訳'!K30</f>
        <v>0</v>
      </c>
      <c r="V30" s="188">
        <f t="shared" si="3"/>
        <v>5283</v>
      </c>
      <c r="W30" s="188">
        <f>'資源化量内訳'!M30</f>
        <v>3794</v>
      </c>
      <c r="X30" s="188">
        <f>'資源化量内訳'!N30</f>
        <v>268</v>
      </c>
      <c r="Y30" s="188">
        <f>'資源化量内訳'!O30</f>
        <v>776</v>
      </c>
      <c r="Z30" s="188">
        <f>'資源化量内訳'!P30</f>
        <v>167</v>
      </c>
      <c r="AA30" s="188">
        <f>'資源化量内訳'!Q30</f>
        <v>268</v>
      </c>
      <c r="AB30" s="188">
        <f>'資源化量内訳'!R30</f>
        <v>0</v>
      </c>
      <c r="AC30" s="188">
        <f>'資源化量内訳'!S30</f>
        <v>10</v>
      </c>
      <c r="AD30" s="188">
        <f t="shared" si="4"/>
        <v>30086</v>
      </c>
      <c r="AE30" s="189">
        <f t="shared" si="5"/>
        <v>100</v>
      </c>
      <c r="AF30" s="188">
        <f>'資源化量内訳'!AB30</f>
        <v>0</v>
      </c>
      <c r="AG30" s="188">
        <f>'資源化量内訳'!AJ30</f>
        <v>564</v>
      </c>
      <c r="AH30" s="188">
        <f>'資源化量内訳'!AR30</f>
        <v>0</v>
      </c>
      <c r="AI30" s="188">
        <f>'資源化量内訳'!AZ30</f>
        <v>0</v>
      </c>
      <c r="AJ30" s="188">
        <f>'資源化量内訳'!BH30</f>
        <v>0</v>
      </c>
      <c r="AK30" s="188" t="s">
        <v>398</v>
      </c>
      <c r="AL30" s="188">
        <f t="shared" si="6"/>
        <v>564</v>
      </c>
      <c r="AM30" s="189">
        <f t="shared" si="7"/>
        <v>19.43428837332979</v>
      </c>
      <c r="AN30" s="188">
        <f>'ごみ処理量内訳'!AC30</f>
        <v>0</v>
      </c>
      <c r="AO30" s="188">
        <f>'ごみ処理量内訳'!AD30</f>
        <v>3030</v>
      </c>
      <c r="AP30" s="188">
        <f>'ごみ処理量内訳'!AE30</f>
        <v>463</v>
      </c>
      <c r="AQ30" s="188">
        <f t="shared" si="8"/>
        <v>3493</v>
      </c>
    </row>
    <row r="31" spans="1:43" ht="13.5" customHeight="1">
      <c r="A31" s="182" t="s">
        <v>393</v>
      </c>
      <c r="B31" s="182" t="s">
        <v>186</v>
      </c>
      <c r="C31" s="184" t="s">
        <v>187</v>
      </c>
      <c r="D31" s="188">
        <v>82697</v>
      </c>
      <c r="E31" s="188">
        <v>82697</v>
      </c>
      <c r="F31" s="188">
        <f>'ごみ搬入量内訳'!H31</f>
        <v>26659</v>
      </c>
      <c r="G31" s="188">
        <f>'ごみ搬入量内訳'!AG31</f>
        <v>4509</v>
      </c>
      <c r="H31" s="188">
        <f>'ごみ搬入量内訳'!AH31</f>
        <v>0</v>
      </c>
      <c r="I31" s="188">
        <f t="shared" si="0"/>
        <v>31168</v>
      </c>
      <c r="J31" s="188">
        <f t="shared" si="9"/>
        <v>1032.5861980714876</v>
      </c>
      <c r="K31" s="188">
        <f>('ごみ搬入量内訳'!E31+'ごみ搬入量内訳'!AH31)/'ごみ処理概要'!D31/365*1000000</f>
        <v>806.5754484807634</v>
      </c>
      <c r="L31" s="188">
        <f>'ごみ搬入量内訳'!F31/'ごみ処理概要'!D31/365*1000000</f>
        <v>226.0107495907241</v>
      </c>
      <c r="M31" s="188">
        <f>'資源化量内訳'!BP31</f>
        <v>1151</v>
      </c>
      <c r="N31" s="188">
        <f>'ごみ処理量内訳'!E31</f>
        <v>24194</v>
      </c>
      <c r="O31" s="188">
        <f>'ごみ処理量内訳'!L31</f>
        <v>0</v>
      </c>
      <c r="P31" s="188">
        <f t="shared" si="2"/>
        <v>7898</v>
      </c>
      <c r="Q31" s="188">
        <f>'ごみ処理量内訳'!G31</f>
        <v>3175</v>
      </c>
      <c r="R31" s="188">
        <f>'ごみ処理量内訳'!H31</f>
        <v>4723</v>
      </c>
      <c r="S31" s="188">
        <f>'ごみ処理量内訳'!I31</f>
        <v>0</v>
      </c>
      <c r="T31" s="188">
        <f>'ごみ処理量内訳'!J31</f>
        <v>0</v>
      </c>
      <c r="U31" s="188">
        <f>'ごみ処理量内訳'!K31</f>
        <v>0</v>
      </c>
      <c r="V31" s="188">
        <f t="shared" si="3"/>
        <v>3</v>
      </c>
      <c r="W31" s="188">
        <f>'資源化量内訳'!M31</f>
        <v>0</v>
      </c>
      <c r="X31" s="188">
        <f>'資源化量内訳'!N31</f>
        <v>3</v>
      </c>
      <c r="Y31" s="188">
        <f>'資源化量内訳'!O31</f>
        <v>0</v>
      </c>
      <c r="Z31" s="188">
        <f>'資源化量内訳'!P31</f>
        <v>0</v>
      </c>
      <c r="AA31" s="188">
        <f>'資源化量内訳'!Q31</f>
        <v>0</v>
      </c>
      <c r="AB31" s="188">
        <f>'資源化量内訳'!R31</f>
        <v>0</v>
      </c>
      <c r="AC31" s="188">
        <f>'資源化量内訳'!S31</f>
        <v>0</v>
      </c>
      <c r="AD31" s="188">
        <f t="shared" si="4"/>
        <v>32095</v>
      </c>
      <c r="AE31" s="189">
        <f t="shared" si="5"/>
        <v>100</v>
      </c>
      <c r="AF31" s="188">
        <f>'資源化量内訳'!AB31</f>
        <v>161</v>
      </c>
      <c r="AG31" s="188">
        <f>'資源化量内訳'!AJ31</f>
        <v>794</v>
      </c>
      <c r="AH31" s="188">
        <f>'資源化量内訳'!AR31</f>
        <v>3798</v>
      </c>
      <c r="AI31" s="188">
        <f>'資源化量内訳'!AZ31</f>
        <v>0</v>
      </c>
      <c r="AJ31" s="188">
        <f>'資源化量内訳'!BH31</f>
        <v>0</v>
      </c>
      <c r="AK31" s="188" t="s">
        <v>398</v>
      </c>
      <c r="AL31" s="188">
        <f t="shared" si="6"/>
        <v>4753</v>
      </c>
      <c r="AM31" s="189">
        <f t="shared" si="7"/>
        <v>17.76755098357697</v>
      </c>
      <c r="AN31" s="188">
        <f>'ごみ処理量内訳'!AC31</f>
        <v>0</v>
      </c>
      <c r="AO31" s="188">
        <f>'ごみ処理量内訳'!AD31</f>
        <v>4689</v>
      </c>
      <c r="AP31" s="188">
        <f>'ごみ処理量内訳'!AE31</f>
        <v>3</v>
      </c>
      <c r="AQ31" s="188">
        <f t="shared" si="8"/>
        <v>4692</v>
      </c>
    </row>
    <row r="32" spans="1:43" ht="13.5" customHeight="1">
      <c r="A32" s="182" t="s">
        <v>393</v>
      </c>
      <c r="B32" s="182" t="s">
        <v>188</v>
      </c>
      <c r="C32" s="184" t="s">
        <v>189</v>
      </c>
      <c r="D32" s="188">
        <v>62670</v>
      </c>
      <c r="E32" s="188">
        <v>62670</v>
      </c>
      <c r="F32" s="188">
        <f>'ごみ搬入量内訳'!H32</f>
        <v>20725</v>
      </c>
      <c r="G32" s="188">
        <f>'ごみ搬入量内訳'!AG32</f>
        <v>2995</v>
      </c>
      <c r="H32" s="188">
        <f>'ごみ搬入量内訳'!AH32</f>
        <v>0</v>
      </c>
      <c r="I32" s="188">
        <f t="shared" si="0"/>
        <v>23720</v>
      </c>
      <c r="J32" s="188">
        <f t="shared" si="9"/>
        <v>1036.9602899292008</v>
      </c>
      <c r="K32" s="188">
        <f>('ごみ搬入量内訳'!E32+'ごみ搬入量内訳'!AH32)/'ごみ処理概要'!D32/365*1000000</f>
        <v>736.45164604331</v>
      </c>
      <c r="L32" s="188">
        <f>'ごみ搬入量内訳'!F32/'ごみ処理概要'!D32/365*1000000</f>
        <v>300.5086438858907</v>
      </c>
      <c r="M32" s="188">
        <f>'資源化量内訳'!BP32</f>
        <v>824</v>
      </c>
      <c r="N32" s="188">
        <f>'ごみ処理量内訳'!E32</f>
        <v>20127</v>
      </c>
      <c r="O32" s="188">
        <f>'ごみ処理量内訳'!L32</f>
        <v>339</v>
      </c>
      <c r="P32" s="188">
        <f t="shared" si="2"/>
        <v>1495</v>
      </c>
      <c r="Q32" s="188">
        <f>'ごみ処理量内訳'!G32</f>
        <v>885</v>
      </c>
      <c r="R32" s="188">
        <f>'ごみ処理量内訳'!H32</f>
        <v>610</v>
      </c>
      <c r="S32" s="188">
        <f>'ごみ処理量内訳'!I32</f>
        <v>0</v>
      </c>
      <c r="T32" s="188">
        <f>'ごみ処理量内訳'!J32</f>
        <v>0</v>
      </c>
      <c r="U32" s="188">
        <f>'ごみ処理量内訳'!K32</f>
        <v>0</v>
      </c>
      <c r="V32" s="188">
        <f t="shared" si="3"/>
        <v>1759</v>
      </c>
      <c r="W32" s="188">
        <f>'資源化量内訳'!M32</f>
        <v>1244</v>
      </c>
      <c r="X32" s="188">
        <f>'資源化量内訳'!N32</f>
        <v>128</v>
      </c>
      <c r="Y32" s="188">
        <f>'資源化量内訳'!O32</f>
        <v>368</v>
      </c>
      <c r="Z32" s="188">
        <f>'資源化量内訳'!P32</f>
        <v>0</v>
      </c>
      <c r="AA32" s="188">
        <f>'資源化量内訳'!Q32</f>
        <v>0</v>
      </c>
      <c r="AB32" s="188">
        <f>'資源化量内訳'!R32</f>
        <v>19</v>
      </c>
      <c r="AC32" s="188">
        <f>'資源化量内訳'!S32</f>
        <v>0</v>
      </c>
      <c r="AD32" s="188">
        <f t="shared" si="4"/>
        <v>23720</v>
      </c>
      <c r="AE32" s="189">
        <f t="shared" si="5"/>
        <v>98.570826306914</v>
      </c>
      <c r="AF32" s="188">
        <f>'資源化量内訳'!AB32</f>
        <v>0</v>
      </c>
      <c r="AG32" s="188">
        <f>'資源化量内訳'!AJ32</f>
        <v>392</v>
      </c>
      <c r="AH32" s="188">
        <f>'資源化量内訳'!AR32</f>
        <v>590</v>
      </c>
      <c r="AI32" s="188">
        <f>'資源化量内訳'!AZ32</f>
        <v>0</v>
      </c>
      <c r="AJ32" s="188">
        <f>'資源化量内訳'!BH32</f>
        <v>0</v>
      </c>
      <c r="AK32" s="188" t="s">
        <v>398</v>
      </c>
      <c r="AL32" s="188">
        <f t="shared" si="6"/>
        <v>982</v>
      </c>
      <c r="AM32" s="189">
        <f t="shared" si="7"/>
        <v>14.524934810951759</v>
      </c>
      <c r="AN32" s="188">
        <f>'ごみ処理量内訳'!AC32</f>
        <v>339</v>
      </c>
      <c r="AO32" s="188">
        <f>'ごみ処理量内訳'!AD32</f>
        <v>3191</v>
      </c>
      <c r="AP32" s="188">
        <f>'ごみ処理量内訳'!AE32</f>
        <v>210</v>
      </c>
      <c r="AQ32" s="188">
        <f t="shared" si="8"/>
        <v>3740</v>
      </c>
    </row>
    <row r="33" spans="1:43" ht="13.5" customHeight="1">
      <c r="A33" s="182" t="s">
        <v>393</v>
      </c>
      <c r="B33" s="182" t="s">
        <v>190</v>
      </c>
      <c r="C33" s="184" t="s">
        <v>191</v>
      </c>
      <c r="D33" s="188">
        <v>79031</v>
      </c>
      <c r="E33" s="188">
        <v>79031</v>
      </c>
      <c r="F33" s="188">
        <f>'ごみ搬入量内訳'!H33</f>
        <v>26387</v>
      </c>
      <c r="G33" s="188">
        <f>'ごみ搬入量内訳'!AG33</f>
        <v>1578</v>
      </c>
      <c r="H33" s="188">
        <f>'ごみ搬入量内訳'!AH33</f>
        <v>0</v>
      </c>
      <c r="I33" s="188">
        <f t="shared" si="0"/>
        <v>27965</v>
      </c>
      <c r="J33" s="188">
        <f t="shared" si="9"/>
        <v>969.4479173509684</v>
      </c>
      <c r="K33" s="188">
        <f>('ごみ搬入量内訳'!E33+'ごみ搬入量内訳'!AH33)/'ごみ処理概要'!D33/365*1000000</f>
        <v>712.9160171758507</v>
      </c>
      <c r="L33" s="188">
        <f>'ごみ搬入量内訳'!F33/'ごみ処理概要'!D33/365*1000000</f>
        <v>256.5319001751177</v>
      </c>
      <c r="M33" s="188">
        <f>'資源化量内訳'!BP33</f>
        <v>3522</v>
      </c>
      <c r="N33" s="188">
        <f>'ごみ処理量内訳'!E33</f>
        <v>23333</v>
      </c>
      <c r="O33" s="188">
        <f>'ごみ処理量内訳'!L33</f>
        <v>0</v>
      </c>
      <c r="P33" s="188">
        <f t="shared" si="2"/>
        <v>1467</v>
      </c>
      <c r="Q33" s="188">
        <f>'ごみ処理量内訳'!G33</f>
        <v>1467</v>
      </c>
      <c r="R33" s="188">
        <f>'ごみ処理量内訳'!H33</f>
        <v>0</v>
      </c>
      <c r="S33" s="188">
        <f>'ごみ処理量内訳'!I33</f>
        <v>0</v>
      </c>
      <c r="T33" s="188">
        <f>'ごみ処理量内訳'!J33</f>
        <v>0</v>
      </c>
      <c r="U33" s="188">
        <f>'ごみ処理量内訳'!K33</f>
        <v>0</v>
      </c>
      <c r="V33" s="188">
        <f t="shared" si="3"/>
        <v>3137</v>
      </c>
      <c r="W33" s="188">
        <f>'資源化量内訳'!M33</f>
        <v>1679</v>
      </c>
      <c r="X33" s="188">
        <f>'資源化量内訳'!N33</f>
        <v>180</v>
      </c>
      <c r="Y33" s="188">
        <f>'資源化量内訳'!O33</f>
        <v>632</v>
      </c>
      <c r="Z33" s="188">
        <f>'資源化量内訳'!P33</f>
        <v>141</v>
      </c>
      <c r="AA33" s="188">
        <f>'資源化量内訳'!Q33</f>
        <v>490</v>
      </c>
      <c r="AB33" s="188">
        <f>'資源化量内訳'!R33</f>
        <v>0</v>
      </c>
      <c r="AC33" s="188">
        <f>'資源化量内訳'!S33</f>
        <v>15</v>
      </c>
      <c r="AD33" s="188">
        <f t="shared" si="4"/>
        <v>27937</v>
      </c>
      <c r="AE33" s="189">
        <f t="shared" si="5"/>
        <v>100</v>
      </c>
      <c r="AF33" s="188">
        <f>'資源化量内訳'!AB33</f>
        <v>109</v>
      </c>
      <c r="AG33" s="188">
        <f>'資源化量内訳'!AJ33</f>
        <v>534</v>
      </c>
      <c r="AH33" s="188">
        <f>'資源化量内訳'!AR33</f>
        <v>0</v>
      </c>
      <c r="AI33" s="188">
        <f>'資源化量内訳'!AZ33</f>
        <v>0</v>
      </c>
      <c r="AJ33" s="188">
        <f>'資源化量内訳'!BH33</f>
        <v>0</v>
      </c>
      <c r="AK33" s="188" t="s">
        <v>398</v>
      </c>
      <c r="AL33" s="188">
        <f t="shared" si="6"/>
        <v>643</v>
      </c>
      <c r="AM33" s="189">
        <f t="shared" si="7"/>
        <v>23.21116373692743</v>
      </c>
      <c r="AN33" s="188">
        <f>'ごみ処理量内訳'!AC33</f>
        <v>0</v>
      </c>
      <c r="AO33" s="188">
        <f>'ごみ処理量内訳'!AD33</f>
        <v>3132</v>
      </c>
      <c r="AP33" s="188">
        <f>'ごみ処理量内訳'!AE33</f>
        <v>319</v>
      </c>
      <c r="AQ33" s="188">
        <f t="shared" si="8"/>
        <v>3451</v>
      </c>
    </row>
    <row r="34" spans="1:43" ht="13.5" customHeight="1">
      <c r="A34" s="182" t="s">
        <v>393</v>
      </c>
      <c r="B34" s="182" t="s">
        <v>192</v>
      </c>
      <c r="C34" s="184" t="s">
        <v>193</v>
      </c>
      <c r="D34" s="188">
        <v>39368</v>
      </c>
      <c r="E34" s="188">
        <v>39368</v>
      </c>
      <c r="F34" s="188">
        <f>'ごみ搬入量内訳'!H34</f>
        <v>13649</v>
      </c>
      <c r="G34" s="188">
        <f>'ごみ搬入量内訳'!AG34</f>
        <v>2047</v>
      </c>
      <c r="H34" s="188">
        <f>'ごみ搬入量内訳'!AH34</f>
        <v>0</v>
      </c>
      <c r="I34" s="188">
        <f t="shared" si="0"/>
        <v>15696</v>
      </c>
      <c r="J34" s="188">
        <f t="shared" si="9"/>
        <v>1092.327263920631</v>
      </c>
      <c r="K34" s="188">
        <f>('ごみ搬入量内訳'!E34+'ごみ搬入量内訳'!AH34)/'ごみ処理概要'!D34/365*1000000</f>
        <v>774.8452953932406</v>
      </c>
      <c r="L34" s="188">
        <f>'ごみ搬入量内訳'!F34/'ごみ処理概要'!D34/365*1000000</f>
        <v>317.4819685273903</v>
      </c>
      <c r="M34" s="188">
        <f>'資源化量内訳'!BP34</f>
        <v>263</v>
      </c>
      <c r="N34" s="188">
        <f>'ごみ処理量内訳'!E34</f>
        <v>11244</v>
      </c>
      <c r="O34" s="188">
        <f>'ごみ処理量内訳'!L34</f>
        <v>47</v>
      </c>
      <c r="P34" s="188">
        <f t="shared" si="2"/>
        <v>2617</v>
      </c>
      <c r="Q34" s="188">
        <f>'ごみ処理量内訳'!G34</f>
        <v>2589</v>
      </c>
      <c r="R34" s="188">
        <f>'ごみ処理量内訳'!H34</f>
        <v>28</v>
      </c>
      <c r="S34" s="188">
        <f>'ごみ処理量内訳'!I34</f>
        <v>0</v>
      </c>
      <c r="T34" s="188">
        <f>'ごみ処理量内訳'!J34</f>
        <v>0</v>
      </c>
      <c r="U34" s="188">
        <f>'ごみ処理量内訳'!K34</f>
        <v>0</v>
      </c>
      <c r="V34" s="188">
        <f t="shared" si="3"/>
        <v>1835</v>
      </c>
      <c r="W34" s="188">
        <f>'資源化量内訳'!M34</f>
        <v>1238</v>
      </c>
      <c r="X34" s="188">
        <f>'資源化量内訳'!N34</f>
        <v>104</v>
      </c>
      <c r="Y34" s="188">
        <f>'資源化量内訳'!O34</f>
        <v>302</v>
      </c>
      <c r="Z34" s="188">
        <f>'資源化量内訳'!P34</f>
        <v>82</v>
      </c>
      <c r="AA34" s="188">
        <f>'資源化量内訳'!Q34</f>
        <v>0</v>
      </c>
      <c r="AB34" s="188">
        <f>'資源化量内訳'!R34</f>
        <v>95</v>
      </c>
      <c r="AC34" s="188">
        <f>'資源化量内訳'!S34</f>
        <v>14</v>
      </c>
      <c r="AD34" s="188">
        <f t="shared" si="4"/>
        <v>15743</v>
      </c>
      <c r="AE34" s="189">
        <f t="shared" si="5"/>
        <v>99.70145461474941</v>
      </c>
      <c r="AF34" s="188">
        <f>'資源化量内訳'!AB34</f>
        <v>0</v>
      </c>
      <c r="AG34" s="188">
        <f>'資源化量内訳'!AJ34</f>
        <v>353</v>
      </c>
      <c r="AH34" s="188">
        <f>'資源化量内訳'!AR34</f>
        <v>28</v>
      </c>
      <c r="AI34" s="188">
        <f>'資源化量内訳'!AZ34</f>
        <v>0</v>
      </c>
      <c r="AJ34" s="188">
        <f>'資源化量内訳'!BH34</f>
        <v>0</v>
      </c>
      <c r="AK34" s="188" t="s">
        <v>398</v>
      </c>
      <c r="AL34" s="188">
        <f t="shared" si="6"/>
        <v>381</v>
      </c>
      <c r="AM34" s="189">
        <f t="shared" si="7"/>
        <v>15.487942021741846</v>
      </c>
      <c r="AN34" s="188">
        <f>'ごみ処理量内訳'!AC34</f>
        <v>47</v>
      </c>
      <c r="AO34" s="188">
        <f>'ごみ処理量内訳'!AD34</f>
        <v>2015</v>
      </c>
      <c r="AP34" s="188">
        <f>'ごみ処理量内訳'!AE34</f>
        <v>214</v>
      </c>
      <c r="AQ34" s="188">
        <f t="shared" si="8"/>
        <v>2276</v>
      </c>
    </row>
    <row r="35" spans="1:43" ht="13.5" customHeight="1">
      <c r="A35" s="182" t="s">
        <v>393</v>
      </c>
      <c r="B35" s="182" t="s">
        <v>194</v>
      </c>
      <c r="C35" s="184" t="s">
        <v>195</v>
      </c>
      <c r="D35" s="188">
        <v>48323</v>
      </c>
      <c r="E35" s="188">
        <v>48323</v>
      </c>
      <c r="F35" s="188">
        <f>'ごみ搬入量内訳'!H35</f>
        <v>14683</v>
      </c>
      <c r="G35" s="188">
        <f>'ごみ搬入量内訳'!AG35</f>
        <v>63</v>
      </c>
      <c r="H35" s="188">
        <f>'ごみ搬入量内訳'!AH35</f>
        <v>34</v>
      </c>
      <c r="I35" s="188">
        <f t="shared" si="0"/>
        <v>14780</v>
      </c>
      <c r="J35" s="188">
        <f t="shared" si="9"/>
        <v>837.968476396985</v>
      </c>
      <c r="K35" s="188">
        <f>('ごみ搬入量内訳'!E35+'ごみ搬入量内訳'!AH35)/'ごみ処理概要'!D35/365*1000000</f>
        <v>700.3103261471962</v>
      </c>
      <c r="L35" s="188">
        <f>'ごみ搬入量内訳'!F35/'ごみ処理概要'!D35/365*1000000</f>
        <v>137.6581502497889</v>
      </c>
      <c r="M35" s="188">
        <f>'資源化量内訳'!BP35</f>
        <v>1836</v>
      </c>
      <c r="N35" s="188">
        <f>'ごみ処理量内訳'!E35</f>
        <v>10137</v>
      </c>
      <c r="O35" s="188">
        <f>'ごみ処理量内訳'!L35</f>
        <v>104</v>
      </c>
      <c r="P35" s="188">
        <f t="shared" si="2"/>
        <v>3049</v>
      </c>
      <c r="Q35" s="188">
        <f>'ごみ処理量内訳'!G35</f>
        <v>3049</v>
      </c>
      <c r="R35" s="188">
        <f>'ごみ処理量内訳'!H35</f>
        <v>0</v>
      </c>
      <c r="S35" s="188">
        <f>'ごみ処理量内訳'!I35</f>
        <v>0</v>
      </c>
      <c r="T35" s="188">
        <f>'ごみ処理量内訳'!J35</f>
        <v>0</v>
      </c>
      <c r="U35" s="188">
        <f>'ごみ処理量内訳'!K35</f>
        <v>0</v>
      </c>
      <c r="V35" s="188">
        <f t="shared" si="3"/>
        <v>1623</v>
      </c>
      <c r="W35" s="188">
        <f>'資源化量内訳'!M35</f>
        <v>885</v>
      </c>
      <c r="X35" s="188">
        <f>'資源化量内訳'!N35</f>
        <v>191</v>
      </c>
      <c r="Y35" s="188">
        <f>'資源化量内訳'!O35</f>
        <v>299</v>
      </c>
      <c r="Z35" s="188">
        <f>'資源化量内訳'!P35</f>
        <v>53</v>
      </c>
      <c r="AA35" s="188">
        <f>'資源化量内訳'!Q35</f>
        <v>7</v>
      </c>
      <c r="AB35" s="188">
        <f>'資源化量内訳'!R35</f>
        <v>83</v>
      </c>
      <c r="AC35" s="188">
        <f>'資源化量内訳'!S35</f>
        <v>105</v>
      </c>
      <c r="AD35" s="188">
        <f t="shared" si="4"/>
        <v>14913</v>
      </c>
      <c r="AE35" s="189">
        <f t="shared" si="5"/>
        <v>99.30262187353316</v>
      </c>
      <c r="AF35" s="188">
        <f>'資源化量内訳'!AB35</f>
        <v>167</v>
      </c>
      <c r="AG35" s="188">
        <f>'資源化量内訳'!AJ35</f>
        <v>365</v>
      </c>
      <c r="AH35" s="188">
        <f>'資源化量内訳'!AR35</f>
        <v>0</v>
      </c>
      <c r="AI35" s="188">
        <f>'資源化量内訳'!AZ35</f>
        <v>0</v>
      </c>
      <c r="AJ35" s="188">
        <f>'資源化量内訳'!BH35</f>
        <v>0</v>
      </c>
      <c r="AK35" s="188" t="s">
        <v>398</v>
      </c>
      <c r="AL35" s="188">
        <f t="shared" si="6"/>
        <v>532</v>
      </c>
      <c r="AM35" s="189">
        <f t="shared" si="7"/>
        <v>23.828288256015284</v>
      </c>
      <c r="AN35" s="188">
        <f>'ごみ処理量内訳'!AC35</f>
        <v>104</v>
      </c>
      <c r="AO35" s="188">
        <f>'ごみ処理量内訳'!AD35</f>
        <v>987</v>
      </c>
      <c r="AP35" s="188">
        <f>'ごみ処理量内訳'!AE35</f>
        <v>1843</v>
      </c>
      <c r="AQ35" s="188">
        <f t="shared" si="8"/>
        <v>2934</v>
      </c>
    </row>
    <row r="36" spans="1:43" ht="13.5" customHeight="1">
      <c r="A36" s="182" t="s">
        <v>393</v>
      </c>
      <c r="B36" s="182" t="s">
        <v>196</v>
      </c>
      <c r="C36" s="184" t="s">
        <v>197</v>
      </c>
      <c r="D36" s="188">
        <v>67334</v>
      </c>
      <c r="E36" s="188">
        <v>67334</v>
      </c>
      <c r="F36" s="188">
        <f>'ごみ搬入量内訳'!H36</f>
        <v>22454</v>
      </c>
      <c r="G36" s="188">
        <f>'ごみ搬入量内訳'!AG36</f>
        <v>1943</v>
      </c>
      <c r="H36" s="188">
        <f>'ごみ搬入量内訳'!AH36</f>
        <v>0</v>
      </c>
      <c r="I36" s="188">
        <f t="shared" si="0"/>
        <v>24397</v>
      </c>
      <c r="J36" s="188">
        <f t="shared" si="9"/>
        <v>992.6797144148715</v>
      </c>
      <c r="K36" s="188">
        <f>('ごみ搬入量内訳'!E36+'ごみ搬入量内訳'!AH36)/'ごみ処理概要'!D36/365*1000000</f>
        <v>766.7359322225617</v>
      </c>
      <c r="L36" s="188">
        <f>'ごみ搬入量内訳'!F36/'ごみ処理概要'!D36/365*1000000</f>
        <v>225.94378219230978</v>
      </c>
      <c r="M36" s="188">
        <f>'資源化量内訳'!BP36</f>
        <v>698</v>
      </c>
      <c r="N36" s="188">
        <f>'ごみ処理量内訳'!E36</f>
        <v>17649</v>
      </c>
      <c r="O36" s="188">
        <f>'ごみ処理量内訳'!L36</f>
        <v>0</v>
      </c>
      <c r="P36" s="188">
        <f t="shared" si="2"/>
        <v>3011</v>
      </c>
      <c r="Q36" s="188">
        <f>'ごみ処理量内訳'!G36</f>
        <v>1093</v>
      </c>
      <c r="R36" s="188">
        <f>'ごみ処理量内訳'!H36</f>
        <v>1918</v>
      </c>
      <c r="S36" s="188">
        <f>'ごみ処理量内訳'!I36</f>
        <v>0</v>
      </c>
      <c r="T36" s="188">
        <f>'ごみ処理量内訳'!J36</f>
        <v>0</v>
      </c>
      <c r="U36" s="188">
        <f>'ごみ処理量内訳'!K36</f>
        <v>0</v>
      </c>
      <c r="V36" s="188">
        <f t="shared" si="3"/>
        <v>3681</v>
      </c>
      <c r="W36" s="188">
        <f>'資源化量内訳'!M36</f>
        <v>3390</v>
      </c>
      <c r="X36" s="188">
        <f>'資源化量内訳'!N36</f>
        <v>219</v>
      </c>
      <c r="Y36" s="188">
        <f>'資源化量内訳'!O36</f>
        <v>39</v>
      </c>
      <c r="Z36" s="188">
        <f>'資源化量内訳'!P36</f>
        <v>0</v>
      </c>
      <c r="AA36" s="188">
        <f>'資源化量内訳'!Q36</f>
        <v>0</v>
      </c>
      <c r="AB36" s="188">
        <f>'資源化量内訳'!R36</f>
        <v>0</v>
      </c>
      <c r="AC36" s="188">
        <f>'資源化量内訳'!S36</f>
        <v>33</v>
      </c>
      <c r="AD36" s="188">
        <f t="shared" si="4"/>
        <v>24341</v>
      </c>
      <c r="AE36" s="189">
        <f t="shared" si="5"/>
        <v>100</v>
      </c>
      <c r="AF36" s="188">
        <f>'資源化量内訳'!AB36</f>
        <v>0</v>
      </c>
      <c r="AG36" s="188">
        <f>'資源化量内訳'!AJ36</f>
        <v>390</v>
      </c>
      <c r="AH36" s="188">
        <f>'資源化量内訳'!AR36</f>
        <v>1918</v>
      </c>
      <c r="AI36" s="188">
        <f>'資源化量内訳'!AZ36</f>
        <v>0</v>
      </c>
      <c r="AJ36" s="188">
        <f>'資源化量内訳'!BH36</f>
        <v>0</v>
      </c>
      <c r="AK36" s="188" t="s">
        <v>398</v>
      </c>
      <c r="AL36" s="188">
        <f t="shared" si="6"/>
        <v>2308</v>
      </c>
      <c r="AM36" s="189">
        <f t="shared" si="7"/>
        <v>26.70633811254443</v>
      </c>
      <c r="AN36" s="188">
        <f>'ごみ処理量内訳'!AC36</f>
        <v>0</v>
      </c>
      <c r="AO36" s="188">
        <f>'ごみ処理量内訳'!AD36</f>
        <v>2281</v>
      </c>
      <c r="AP36" s="188">
        <f>'ごみ処理量内訳'!AE36</f>
        <v>285</v>
      </c>
      <c r="AQ36" s="188">
        <f t="shared" si="8"/>
        <v>2566</v>
      </c>
    </row>
    <row r="37" spans="1:43" ht="13.5" customHeight="1">
      <c r="A37" s="182" t="s">
        <v>393</v>
      </c>
      <c r="B37" s="182" t="s">
        <v>198</v>
      </c>
      <c r="C37" s="184" t="s">
        <v>199</v>
      </c>
      <c r="D37" s="188">
        <v>73884</v>
      </c>
      <c r="E37" s="188">
        <v>73884</v>
      </c>
      <c r="F37" s="188">
        <f>'ごみ搬入量内訳'!H37</f>
        <v>20930</v>
      </c>
      <c r="G37" s="188">
        <f>'ごみ搬入量内訳'!AG37</f>
        <v>2920</v>
      </c>
      <c r="H37" s="188">
        <f>'ごみ搬入量内訳'!AH37</f>
        <v>0</v>
      </c>
      <c r="I37" s="188">
        <f t="shared" si="0"/>
        <v>23850</v>
      </c>
      <c r="J37" s="188">
        <f t="shared" si="9"/>
        <v>884.3926391833774</v>
      </c>
      <c r="K37" s="188">
        <f>('ごみ搬入量内訳'!E37+'ごみ搬入量内訳'!AH37)/'ごみ処理概要'!D37/365*1000000</f>
        <v>861.4392201622239</v>
      </c>
      <c r="L37" s="188">
        <f>'ごみ搬入量内訳'!F37/'ごみ処理概要'!D37/365*1000000</f>
        <v>22.953419021153486</v>
      </c>
      <c r="M37" s="188">
        <f>'資源化量内訳'!BP37</f>
        <v>1205</v>
      </c>
      <c r="N37" s="188">
        <f>'ごみ処理量内訳'!E37</f>
        <v>16069</v>
      </c>
      <c r="O37" s="188">
        <f>'ごみ処理量内訳'!L37</f>
        <v>0</v>
      </c>
      <c r="P37" s="188">
        <f t="shared" si="2"/>
        <v>2894</v>
      </c>
      <c r="Q37" s="188">
        <f>'ごみ処理量内訳'!G37</f>
        <v>2249</v>
      </c>
      <c r="R37" s="188">
        <f>'ごみ処理量内訳'!H37</f>
        <v>645</v>
      </c>
      <c r="S37" s="188">
        <f>'ごみ処理量内訳'!I37</f>
        <v>0</v>
      </c>
      <c r="T37" s="188">
        <f>'ごみ処理量内訳'!J37</f>
        <v>0</v>
      </c>
      <c r="U37" s="188">
        <f>'ごみ処理量内訳'!K37</f>
        <v>0</v>
      </c>
      <c r="V37" s="188">
        <f t="shared" si="3"/>
        <v>4114</v>
      </c>
      <c r="W37" s="188">
        <f>'資源化量内訳'!M37</f>
        <v>3010</v>
      </c>
      <c r="X37" s="188">
        <f>'資源化量内訳'!N37</f>
        <v>0</v>
      </c>
      <c r="Y37" s="188">
        <f>'資源化量内訳'!O37</f>
        <v>24</v>
      </c>
      <c r="Z37" s="188">
        <f>'資源化量内訳'!P37</f>
        <v>140</v>
      </c>
      <c r="AA37" s="188">
        <f>'資源化量内訳'!Q37</f>
        <v>697</v>
      </c>
      <c r="AB37" s="188">
        <f>'資源化量内訳'!R37</f>
        <v>210</v>
      </c>
      <c r="AC37" s="188">
        <f>'資源化量内訳'!S37</f>
        <v>33</v>
      </c>
      <c r="AD37" s="188">
        <f t="shared" si="4"/>
        <v>23077</v>
      </c>
      <c r="AE37" s="189">
        <f t="shared" si="5"/>
        <v>100</v>
      </c>
      <c r="AF37" s="188">
        <f>'資源化量内訳'!AB37</f>
        <v>290</v>
      </c>
      <c r="AG37" s="188">
        <f>'資源化量内訳'!AJ37</f>
        <v>419</v>
      </c>
      <c r="AH37" s="188">
        <f>'資源化量内訳'!AR37</f>
        <v>630</v>
      </c>
      <c r="AI37" s="188">
        <f>'資源化量内訳'!AZ37</f>
        <v>0</v>
      </c>
      <c r="AJ37" s="188">
        <f>'資源化量内訳'!BH37</f>
        <v>0</v>
      </c>
      <c r="AK37" s="188" t="s">
        <v>398</v>
      </c>
      <c r="AL37" s="188">
        <f t="shared" si="6"/>
        <v>1339</v>
      </c>
      <c r="AM37" s="189">
        <f t="shared" si="7"/>
        <v>27.419487686352028</v>
      </c>
      <c r="AN37" s="188">
        <f>'ごみ処理量内訳'!AC37</f>
        <v>0</v>
      </c>
      <c r="AO37" s="188">
        <f>'ごみ処理量内訳'!AD37</f>
        <v>2665</v>
      </c>
      <c r="AP37" s="188">
        <f>'ごみ処理量内訳'!AE37</f>
        <v>480</v>
      </c>
      <c r="AQ37" s="188">
        <f t="shared" si="8"/>
        <v>3145</v>
      </c>
    </row>
    <row r="38" spans="1:43" ht="13.5" customHeight="1">
      <c r="A38" s="182" t="s">
        <v>393</v>
      </c>
      <c r="B38" s="182" t="s">
        <v>18</v>
      </c>
      <c r="C38" s="184" t="s">
        <v>19</v>
      </c>
      <c r="D38" s="188">
        <v>43280</v>
      </c>
      <c r="E38" s="188">
        <v>38952</v>
      </c>
      <c r="F38" s="188">
        <f>'ごみ搬入量内訳'!H38</f>
        <v>10157</v>
      </c>
      <c r="G38" s="188">
        <f>'ごみ搬入量内訳'!AG38</f>
        <v>8670</v>
      </c>
      <c r="H38" s="188">
        <f>'ごみ搬入量内訳'!AH38</f>
        <v>2092</v>
      </c>
      <c r="I38" s="188">
        <f t="shared" si="0"/>
        <v>20919</v>
      </c>
      <c r="J38" s="188">
        <f t="shared" si="9"/>
        <v>1324.2220140278025</v>
      </c>
      <c r="K38" s="188">
        <f>('ごみ搬入量内訳'!E38+'ごみ搬入量内訳'!AH38)/'ごみ処理概要'!D38/365*1000000</f>
        <v>775.3905755450332</v>
      </c>
      <c r="L38" s="188">
        <f>'ごみ搬入量内訳'!F38/'ごみ処理概要'!D38/365*1000000</f>
        <v>548.8314384827692</v>
      </c>
      <c r="M38" s="188">
        <f>'資源化量内訳'!BP38</f>
        <v>0</v>
      </c>
      <c r="N38" s="188">
        <f>'ごみ処理量内訳'!E38</f>
        <v>2520</v>
      </c>
      <c r="O38" s="188">
        <f>'ごみ処理量内訳'!L38</f>
        <v>4972</v>
      </c>
      <c r="P38" s="188">
        <f t="shared" si="2"/>
        <v>6723</v>
      </c>
      <c r="Q38" s="188">
        <f>'ごみ処理量内訳'!G38</f>
        <v>0</v>
      </c>
      <c r="R38" s="188">
        <f>'ごみ処理量内訳'!H38</f>
        <v>0</v>
      </c>
      <c r="S38" s="188">
        <f>'ごみ処理量内訳'!I38</f>
        <v>1403</v>
      </c>
      <c r="T38" s="188">
        <f>'ごみ処理量内訳'!J38</f>
        <v>4866</v>
      </c>
      <c r="U38" s="188">
        <f>'ごみ処理量内訳'!K38</f>
        <v>454</v>
      </c>
      <c r="V38" s="188">
        <f t="shared" si="3"/>
        <v>4612</v>
      </c>
      <c r="W38" s="188">
        <f>'資源化量内訳'!M38</f>
        <v>2335</v>
      </c>
      <c r="X38" s="188">
        <f>'資源化量内訳'!N38</f>
        <v>480</v>
      </c>
      <c r="Y38" s="188">
        <f>'資源化量内訳'!O38</f>
        <v>395</v>
      </c>
      <c r="Z38" s="188">
        <f>'資源化量内訳'!P38</f>
        <v>153</v>
      </c>
      <c r="AA38" s="188">
        <f>'資源化量内訳'!Q38</f>
        <v>152</v>
      </c>
      <c r="AB38" s="188">
        <f>'資源化量内訳'!R38</f>
        <v>297</v>
      </c>
      <c r="AC38" s="188">
        <f>'資源化量内訳'!S38</f>
        <v>800</v>
      </c>
      <c r="AD38" s="188">
        <f t="shared" si="4"/>
        <v>18827</v>
      </c>
      <c r="AE38" s="189">
        <f t="shared" si="5"/>
        <v>73.59111913740904</v>
      </c>
      <c r="AF38" s="188">
        <f>'資源化量内訳'!AB38</f>
        <v>0</v>
      </c>
      <c r="AG38" s="188">
        <f>'資源化量内訳'!AJ38</f>
        <v>0</v>
      </c>
      <c r="AH38" s="188">
        <f>'資源化量内訳'!AR38</f>
        <v>0</v>
      </c>
      <c r="AI38" s="188">
        <f>'資源化量内訳'!AZ38</f>
        <v>32</v>
      </c>
      <c r="AJ38" s="188">
        <f>'資源化量内訳'!BH38</f>
        <v>576</v>
      </c>
      <c r="AK38" s="188" t="s">
        <v>398</v>
      </c>
      <c r="AL38" s="188">
        <f t="shared" si="6"/>
        <v>608</v>
      </c>
      <c r="AM38" s="189">
        <f t="shared" si="7"/>
        <v>27.726137993307482</v>
      </c>
      <c r="AN38" s="188">
        <f>'ごみ処理量内訳'!AC38</f>
        <v>4972</v>
      </c>
      <c r="AO38" s="188">
        <f>'ごみ処理量内訳'!AD38</f>
        <v>497</v>
      </c>
      <c r="AP38" s="188">
        <f>'ごみ処理量内訳'!AE38</f>
        <v>6109</v>
      </c>
      <c r="AQ38" s="188">
        <f t="shared" si="8"/>
        <v>11578</v>
      </c>
    </row>
    <row r="39" spans="1:43" ht="13.5" customHeight="1">
      <c r="A39" s="182" t="s">
        <v>393</v>
      </c>
      <c r="B39" s="182" t="s">
        <v>200</v>
      </c>
      <c r="C39" s="184" t="s">
        <v>201</v>
      </c>
      <c r="D39" s="188">
        <v>38488</v>
      </c>
      <c r="E39" s="188">
        <v>38488</v>
      </c>
      <c r="F39" s="188">
        <f>'ごみ搬入量内訳'!H39</f>
        <v>12319</v>
      </c>
      <c r="G39" s="188">
        <f>'ごみ搬入量内訳'!AG39</f>
        <v>1727</v>
      </c>
      <c r="H39" s="188">
        <f>'ごみ搬入量内訳'!AH39</f>
        <v>0</v>
      </c>
      <c r="I39" s="188">
        <f t="shared" si="0"/>
        <v>14046</v>
      </c>
      <c r="J39" s="188">
        <f t="shared" si="9"/>
        <v>999.849090127362</v>
      </c>
      <c r="K39" s="188">
        <f>('ごみ搬入量内訳'!E39+'ごみ搬入量内訳'!AH39)/'ごみ処理概要'!D39/365*1000000</f>
        <v>953.4371859010315</v>
      </c>
      <c r="L39" s="188">
        <f>'ごみ搬入量内訳'!F39/'ごみ処理概要'!D39/365*1000000</f>
        <v>46.41190422633065</v>
      </c>
      <c r="M39" s="188">
        <f>'資源化量内訳'!BP39</f>
        <v>569</v>
      </c>
      <c r="N39" s="188">
        <f>'ごみ処理量内訳'!E39</f>
        <v>10017</v>
      </c>
      <c r="O39" s="188">
        <f>'ごみ処理量内訳'!L39</f>
        <v>0</v>
      </c>
      <c r="P39" s="188">
        <f t="shared" si="2"/>
        <v>1721</v>
      </c>
      <c r="Q39" s="188">
        <f>'ごみ処理量内訳'!G39</f>
        <v>1587</v>
      </c>
      <c r="R39" s="188">
        <f>'ごみ処理量内訳'!H39</f>
        <v>134</v>
      </c>
      <c r="S39" s="188">
        <f>'ごみ処理量内訳'!I39</f>
        <v>0</v>
      </c>
      <c r="T39" s="188">
        <f>'ごみ処理量内訳'!J39</f>
        <v>0</v>
      </c>
      <c r="U39" s="188">
        <f>'ごみ処理量内訳'!K39</f>
        <v>0</v>
      </c>
      <c r="V39" s="188">
        <f t="shared" si="3"/>
        <v>999</v>
      </c>
      <c r="W39" s="188">
        <f>'資源化量内訳'!M39</f>
        <v>903</v>
      </c>
      <c r="X39" s="188">
        <f>'資源化量内訳'!N39</f>
        <v>0</v>
      </c>
      <c r="Y39" s="188">
        <f>'資源化量内訳'!O39</f>
        <v>0</v>
      </c>
      <c r="Z39" s="188">
        <f>'資源化量内訳'!P39</f>
        <v>28</v>
      </c>
      <c r="AA39" s="188">
        <f>'資源化量内訳'!Q39</f>
        <v>16</v>
      </c>
      <c r="AB39" s="188">
        <f>'資源化量内訳'!R39</f>
        <v>52</v>
      </c>
      <c r="AC39" s="188">
        <f>'資源化量内訳'!S39</f>
        <v>0</v>
      </c>
      <c r="AD39" s="188">
        <f t="shared" si="4"/>
        <v>12737</v>
      </c>
      <c r="AE39" s="189">
        <f t="shared" si="5"/>
        <v>100</v>
      </c>
      <c r="AF39" s="188">
        <f>'資源化量内訳'!AB39</f>
        <v>183</v>
      </c>
      <c r="AG39" s="188">
        <f>'資源化量内訳'!AJ39</f>
        <v>297</v>
      </c>
      <c r="AH39" s="188">
        <f>'資源化量内訳'!AR39</f>
        <v>131</v>
      </c>
      <c r="AI39" s="188">
        <f>'資源化量内訳'!AZ39</f>
        <v>0</v>
      </c>
      <c r="AJ39" s="188">
        <f>'資源化量内訳'!BH39</f>
        <v>0</v>
      </c>
      <c r="AK39" s="188" t="s">
        <v>398</v>
      </c>
      <c r="AL39" s="188">
        <f t="shared" si="6"/>
        <v>611</v>
      </c>
      <c r="AM39" s="189">
        <f t="shared" si="7"/>
        <v>16.376070945438148</v>
      </c>
      <c r="AN39" s="188">
        <f>'ごみ処理量内訳'!AC39</f>
        <v>0</v>
      </c>
      <c r="AO39" s="188">
        <f>'ごみ処理量内訳'!AD39</f>
        <v>1679</v>
      </c>
      <c r="AP39" s="188">
        <f>'ごみ処理量内訳'!AE39</f>
        <v>330</v>
      </c>
      <c r="AQ39" s="188">
        <f t="shared" si="8"/>
        <v>2009</v>
      </c>
    </row>
    <row r="40" spans="1:43" ht="13.5" customHeight="1">
      <c r="A40" s="182" t="s">
        <v>393</v>
      </c>
      <c r="B40" s="182" t="s">
        <v>202</v>
      </c>
      <c r="C40" s="184" t="s">
        <v>203</v>
      </c>
      <c r="D40" s="188">
        <v>41655</v>
      </c>
      <c r="E40" s="188">
        <v>41655</v>
      </c>
      <c r="F40" s="188">
        <f>'ごみ搬入量内訳'!H40</f>
        <v>15818</v>
      </c>
      <c r="G40" s="188">
        <f>'ごみ搬入量内訳'!AG40</f>
        <v>917</v>
      </c>
      <c r="H40" s="188">
        <f>'ごみ搬入量内訳'!AH40</f>
        <v>0</v>
      </c>
      <c r="I40" s="188">
        <f t="shared" si="0"/>
        <v>16735</v>
      </c>
      <c r="J40" s="188">
        <f t="shared" si="9"/>
        <v>1100.6917553353294</v>
      </c>
      <c r="K40" s="188">
        <f>('ごみ搬入量内訳'!E40+'ごみ搬入量内訳'!AH40)/'ごみ処理概要'!D40/365*1000000</f>
        <v>774.4634251014942</v>
      </c>
      <c r="L40" s="188">
        <f>'ごみ搬入量内訳'!F40/'ごみ処理概要'!D40/365*1000000</f>
        <v>326.2283302338354</v>
      </c>
      <c r="M40" s="188">
        <f>'資源化量内訳'!BP40</f>
        <v>781</v>
      </c>
      <c r="N40" s="188">
        <f>'ごみ処理量内訳'!E40</f>
        <v>13281</v>
      </c>
      <c r="O40" s="188">
        <f>'ごみ処理量内訳'!L40</f>
        <v>0</v>
      </c>
      <c r="P40" s="188">
        <f t="shared" si="2"/>
        <v>990</v>
      </c>
      <c r="Q40" s="188">
        <f>'ごみ処理量内訳'!G40</f>
        <v>990</v>
      </c>
      <c r="R40" s="188">
        <f>'ごみ処理量内訳'!H40</f>
        <v>0</v>
      </c>
      <c r="S40" s="188">
        <f>'ごみ処理量内訳'!I40</f>
        <v>0</v>
      </c>
      <c r="T40" s="188">
        <f>'ごみ処理量内訳'!J40</f>
        <v>0</v>
      </c>
      <c r="U40" s="188">
        <f>'ごみ処理量内訳'!K40</f>
        <v>0</v>
      </c>
      <c r="V40" s="188">
        <f t="shared" si="3"/>
        <v>2464</v>
      </c>
      <c r="W40" s="188">
        <f>'資源化量内訳'!M40</f>
        <v>1583</v>
      </c>
      <c r="X40" s="188">
        <f>'資源化量内訳'!N40</f>
        <v>130</v>
      </c>
      <c r="Y40" s="188">
        <f>'資源化量内訳'!O40</f>
        <v>329</v>
      </c>
      <c r="Z40" s="188">
        <f>'資源化量内訳'!P40</f>
        <v>101</v>
      </c>
      <c r="AA40" s="188">
        <f>'資源化量内訳'!Q40</f>
        <v>245</v>
      </c>
      <c r="AB40" s="188">
        <f>'資源化量内訳'!R40</f>
        <v>69</v>
      </c>
      <c r="AC40" s="188">
        <f>'資源化量内訳'!S40</f>
        <v>7</v>
      </c>
      <c r="AD40" s="188">
        <f t="shared" si="4"/>
        <v>16735</v>
      </c>
      <c r="AE40" s="189">
        <f t="shared" si="5"/>
        <v>100</v>
      </c>
      <c r="AF40" s="188">
        <f>'資源化量内訳'!AB40</f>
        <v>63</v>
      </c>
      <c r="AG40" s="188">
        <f>'資源化量内訳'!AJ40</f>
        <v>356</v>
      </c>
      <c r="AH40" s="188">
        <f>'資源化量内訳'!AR40</f>
        <v>0</v>
      </c>
      <c r="AI40" s="188">
        <f>'資源化量内訳'!AZ40</f>
        <v>0</v>
      </c>
      <c r="AJ40" s="188">
        <f>'資源化量内訳'!BH40</f>
        <v>0</v>
      </c>
      <c r="AK40" s="188" t="s">
        <v>398</v>
      </c>
      <c r="AL40" s="188">
        <f t="shared" si="6"/>
        <v>419</v>
      </c>
      <c r="AM40" s="189">
        <f t="shared" si="7"/>
        <v>20.91801781228591</v>
      </c>
      <c r="AN40" s="188">
        <f>'ごみ処理量内訳'!AC40</f>
        <v>0</v>
      </c>
      <c r="AO40" s="188">
        <f>'ごみ処理量内訳'!AD40</f>
        <v>1755</v>
      </c>
      <c r="AP40" s="188">
        <f>'ごみ処理量内訳'!AE40</f>
        <v>218</v>
      </c>
      <c r="AQ40" s="188">
        <f t="shared" si="8"/>
        <v>1973</v>
      </c>
    </row>
    <row r="41" spans="1:43" ht="13.5" customHeight="1">
      <c r="A41" s="182" t="s">
        <v>393</v>
      </c>
      <c r="B41" s="182" t="s">
        <v>204</v>
      </c>
      <c r="C41" s="184" t="s">
        <v>205</v>
      </c>
      <c r="D41" s="188">
        <v>16542</v>
      </c>
      <c r="E41" s="188">
        <v>16542</v>
      </c>
      <c r="F41" s="188">
        <f>'ごみ搬入量内訳'!H41</f>
        <v>4950</v>
      </c>
      <c r="G41" s="188">
        <f>'ごみ搬入量内訳'!AG41</f>
        <v>0</v>
      </c>
      <c r="H41" s="188">
        <f>'ごみ搬入量内訳'!AH41</f>
        <v>0</v>
      </c>
      <c r="I41" s="188">
        <f t="shared" si="0"/>
        <v>4950</v>
      </c>
      <c r="J41" s="188">
        <f t="shared" si="9"/>
        <v>819.8309657608777</v>
      </c>
      <c r="K41" s="188">
        <f>('ごみ搬入量内訳'!E41+'ごみ搬入量内訳'!AH41)/'ごみ処理概要'!D41/365*1000000</f>
        <v>819.8309657608777</v>
      </c>
      <c r="L41" s="188">
        <f>'ごみ搬入量内訳'!F41/'ごみ処理概要'!D41/365*1000000</f>
        <v>0</v>
      </c>
      <c r="M41" s="188">
        <f>'資源化量内訳'!BP41</f>
        <v>0</v>
      </c>
      <c r="N41" s="188">
        <f>'ごみ処理量内訳'!E41</f>
        <v>3603</v>
      </c>
      <c r="O41" s="188">
        <f>'ごみ処理量内訳'!L41</f>
        <v>0</v>
      </c>
      <c r="P41" s="188">
        <f t="shared" si="2"/>
        <v>473</v>
      </c>
      <c r="Q41" s="188">
        <f>'ごみ処理量内訳'!G41</f>
        <v>473</v>
      </c>
      <c r="R41" s="188">
        <f>'ごみ処理量内訳'!H41</f>
        <v>0</v>
      </c>
      <c r="S41" s="188">
        <f>'ごみ処理量内訳'!I41</f>
        <v>0</v>
      </c>
      <c r="T41" s="188">
        <f>'ごみ処理量内訳'!J41</f>
        <v>0</v>
      </c>
      <c r="U41" s="188">
        <f>'ごみ処理量内訳'!K41</f>
        <v>0</v>
      </c>
      <c r="V41" s="188">
        <f t="shared" si="3"/>
        <v>874</v>
      </c>
      <c r="W41" s="188">
        <f>'資源化量内訳'!M41</f>
        <v>553</v>
      </c>
      <c r="X41" s="188">
        <f>'資源化量内訳'!N41</f>
        <v>104</v>
      </c>
      <c r="Y41" s="188">
        <f>'資源化量内訳'!O41</f>
        <v>135</v>
      </c>
      <c r="Z41" s="188">
        <f>'資源化量内訳'!P41</f>
        <v>32</v>
      </c>
      <c r="AA41" s="188">
        <f>'資源化量内訳'!Q41</f>
        <v>2</v>
      </c>
      <c r="AB41" s="188">
        <f>'資源化量内訳'!R41</f>
        <v>48</v>
      </c>
      <c r="AC41" s="188">
        <f>'資源化量内訳'!S41</f>
        <v>0</v>
      </c>
      <c r="AD41" s="188">
        <f t="shared" si="4"/>
        <v>4950</v>
      </c>
      <c r="AE41" s="189">
        <f t="shared" si="5"/>
        <v>100</v>
      </c>
      <c r="AF41" s="188">
        <f>'資源化量内訳'!AB41</f>
        <v>0</v>
      </c>
      <c r="AG41" s="188">
        <f>'資源化量内訳'!AJ41</f>
        <v>47</v>
      </c>
      <c r="AH41" s="188">
        <f>'資源化量内訳'!AR41</f>
        <v>0</v>
      </c>
      <c r="AI41" s="188">
        <f>'資源化量内訳'!AZ41</f>
        <v>0</v>
      </c>
      <c r="AJ41" s="188">
        <f>'資源化量内訳'!BH41</f>
        <v>0</v>
      </c>
      <c r="AK41" s="188" t="s">
        <v>398</v>
      </c>
      <c r="AL41" s="188">
        <f t="shared" si="6"/>
        <v>47</v>
      </c>
      <c r="AM41" s="189">
        <f t="shared" si="7"/>
        <v>18.606060606060606</v>
      </c>
      <c r="AN41" s="188">
        <f>'ごみ処理量内訳'!AC41</f>
        <v>0</v>
      </c>
      <c r="AO41" s="188">
        <f>'ごみ処理量内訳'!AD41</f>
        <v>576</v>
      </c>
      <c r="AP41" s="188">
        <f>'ごみ処理量内訳'!AE41</f>
        <v>260</v>
      </c>
      <c r="AQ41" s="188">
        <f t="shared" si="8"/>
        <v>836</v>
      </c>
    </row>
    <row r="42" spans="1:43" ht="13.5" customHeight="1">
      <c r="A42" s="182" t="s">
        <v>393</v>
      </c>
      <c r="B42" s="182" t="s">
        <v>206</v>
      </c>
      <c r="C42" s="184" t="s">
        <v>207</v>
      </c>
      <c r="D42" s="188">
        <v>13486</v>
      </c>
      <c r="E42" s="188">
        <v>13486</v>
      </c>
      <c r="F42" s="188">
        <f>'ごみ搬入量内訳'!H42</f>
        <v>6619</v>
      </c>
      <c r="G42" s="188">
        <f>'ごみ搬入量内訳'!AG42</f>
        <v>154</v>
      </c>
      <c r="H42" s="188">
        <f>'ごみ搬入量内訳'!AH42</f>
        <v>0</v>
      </c>
      <c r="I42" s="188">
        <f t="shared" si="0"/>
        <v>6773</v>
      </c>
      <c r="J42" s="188">
        <f t="shared" si="9"/>
        <v>1375.9576140858405</v>
      </c>
      <c r="K42" s="188">
        <f>('ごみ搬入量内訳'!E42+'ごみ搬入量内訳'!AH42)/'ごみ処理概要'!D42/365*1000000</f>
        <v>808.9566247290442</v>
      </c>
      <c r="L42" s="188">
        <f>'ごみ搬入量内訳'!F42/'ごみ処理概要'!D42/365*1000000</f>
        <v>567.0009893567961</v>
      </c>
      <c r="M42" s="188">
        <f>'資源化量内訳'!BP42</f>
        <v>148</v>
      </c>
      <c r="N42" s="188">
        <f>'ごみ処理量内訳'!E42</f>
        <v>5698</v>
      </c>
      <c r="O42" s="188">
        <f>'ごみ処理量内訳'!L42</f>
        <v>0</v>
      </c>
      <c r="P42" s="188">
        <f t="shared" si="2"/>
        <v>477</v>
      </c>
      <c r="Q42" s="188">
        <f>'ごみ処理量内訳'!G42</f>
        <v>475</v>
      </c>
      <c r="R42" s="188">
        <f>'ごみ処理量内訳'!H42</f>
        <v>2</v>
      </c>
      <c r="S42" s="188">
        <f>'ごみ処理量内訳'!I42</f>
        <v>0</v>
      </c>
      <c r="T42" s="188">
        <f>'ごみ処理量内訳'!J42</f>
        <v>0</v>
      </c>
      <c r="U42" s="188">
        <f>'ごみ処理量内訳'!K42</f>
        <v>0</v>
      </c>
      <c r="V42" s="188">
        <f t="shared" si="3"/>
        <v>600</v>
      </c>
      <c r="W42" s="188">
        <f>'資源化量内訳'!M42</f>
        <v>377</v>
      </c>
      <c r="X42" s="188">
        <f>'資源化量内訳'!N42</f>
        <v>42</v>
      </c>
      <c r="Y42" s="188">
        <f>'資源化量内訳'!O42</f>
        <v>109</v>
      </c>
      <c r="Z42" s="188">
        <f>'資源化量内訳'!P42</f>
        <v>29</v>
      </c>
      <c r="AA42" s="188">
        <f>'資源化量内訳'!Q42</f>
        <v>33</v>
      </c>
      <c r="AB42" s="188">
        <f>'資源化量内訳'!R42</f>
        <v>10</v>
      </c>
      <c r="AC42" s="188">
        <f>'資源化量内訳'!S42</f>
        <v>0</v>
      </c>
      <c r="AD42" s="188">
        <f t="shared" si="4"/>
        <v>6775</v>
      </c>
      <c r="AE42" s="189">
        <f t="shared" si="5"/>
        <v>100</v>
      </c>
      <c r="AF42" s="188">
        <f>'資源化量内訳'!AB42</f>
        <v>0</v>
      </c>
      <c r="AG42" s="188">
        <f>'資源化量内訳'!AJ42</f>
        <v>81</v>
      </c>
      <c r="AH42" s="188">
        <f>'資源化量内訳'!AR42</f>
        <v>2</v>
      </c>
      <c r="AI42" s="188">
        <f>'資源化量内訳'!AZ42</f>
        <v>0</v>
      </c>
      <c r="AJ42" s="188">
        <f>'資源化量内訳'!BH42</f>
        <v>0</v>
      </c>
      <c r="AK42" s="188" t="s">
        <v>398</v>
      </c>
      <c r="AL42" s="188">
        <f t="shared" si="6"/>
        <v>83</v>
      </c>
      <c r="AM42" s="189">
        <f t="shared" si="7"/>
        <v>12.003466705185613</v>
      </c>
      <c r="AN42" s="188">
        <f>'ごみ処理量内訳'!AC42</f>
        <v>0</v>
      </c>
      <c r="AO42" s="188">
        <f>'ごみ処理量内訳'!AD42</f>
        <v>983</v>
      </c>
      <c r="AP42" s="188">
        <f>'ごみ処理量内訳'!AE42</f>
        <v>4</v>
      </c>
      <c r="AQ42" s="188">
        <f t="shared" si="8"/>
        <v>987</v>
      </c>
    </row>
    <row r="43" spans="1:43" ht="13.5" customHeight="1">
      <c r="A43" s="182" t="s">
        <v>393</v>
      </c>
      <c r="B43" s="182" t="s">
        <v>208</v>
      </c>
      <c r="C43" s="184" t="s">
        <v>209</v>
      </c>
      <c r="D43" s="188">
        <v>43614</v>
      </c>
      <c r="E43" s="188">
        <v>43614</v>
      </c>
      <c r="F43" s="188">
        <f>'ごみ搬入量内訳'!H43</f>
        <v>15039</v>
      </c>
      <c r="G43" s="188">
        <f>'ごみ搬入量内訳'!AG43</f>
        <v>0</v>
      </c>
      <c r="H43" s="188">
        <f>'ごみ搬入量内訳'!AH43</f>
        <v>0</v>
      </c>
      <c r="I43" s="188">
        <f t="shared" si="0"/>
        <v>15039</v>
      </c>
      <c r="J43" s="188">
        <f t="shared" si="9"/>
        <v>944.7136177839087</v>
      </c>
      <c r="K43" s="188">
        <f>('ごみ搬入量内訳'!E43+'ごみ搬入量内訳'!AH43)/'ごみ処理概要'!D43/365*1000000</f>
        <v>768.7615702134101</v>
      </c>
      <c r="L43" s="188">
        <f>'ごみ搬入量内訳'!F43/'ごみ処理概要'!D43/365*1000000</f>
        <v>175.9520475704986</v>
      </c>
      <c r="M43" s="188">
        <f>'資源化量内訳'!BP43</f>
        <v>1402</v>
      </c>
      <c r="N43" s="188">
        <f>'ごみ処理量内訳'!E43</f>
        <v>12146</v>
      </c>
      <c r="O43" s="188">
        <f>'ごみ処理量内訳'!L43</f>
        <v>0</v>
      </c>
      <c r="P43" s="188">
        <f t="shared" si="2"/>
        <v>1079</v>
      </c>
      <c r="Q43" s="188">
        <f>'ごみ処理量内訳'!G43</f>
        <v>1079</v>
      </c>
      <c r="R43" s="188">
        <f>'ごみ処理量内訳'!H43</f>
        <v>0</v>
      </c>
      <c r="S43" s="188">
        <f>'ごみ処理量内訳'!I43</f>
        <v>0</v>
      </c>
      <c r="T43" s="188">
        <f>'ごみ処理量内訳'!J43</f>
        <v>0</v>
      </c>
      <c r="U43" s="188">
        <f>'ごみ処理量内訳'!K43</f>
        <v>0</v>
      </c>
      <c r="V43" s="188">
        <f t="shared" si="3"/>
        <v>1594</v>
      </c>
      <c r="W43" s="188">
        <f>'資源化量内訳'!M43</f>
        <v>931</v>
      </c>
      <c r="X43" s="188">
        <f>'資源化量内訳'!N43</f>
        <v>211</v>
      </c>
      <c r="Y43" s="188">
        <f>'資源化量内訳'!O43</f>
        <v>331</v>
      </c>
      <c r="Z43" s="188">
        <f>'資源化量内訳'!P43</f>
        <v>106</v>
      </c>
      <c r="AA43" s="188">
        <f>'資源化量内訳'!Q43</f>
        <v>15</v>
      </c>
      <c r="AB43" s="188">
        <f>'資源化量内訳'!R43</f>
        <v>0</v>
      </c>
      <c r="AC43" s="188">
        <f>'資源化量内訳'!S43</f>
        <v>0</v>
      </c>
      <c r="AD43" s="188">
        <f t="shared" si="4"/>
        <v>14819</v>
      </c>
      <c r="AE43" s="189">
        <f t="shared" si="5"/>
        <v>100</v>
      </c>
      <c r="AF43" s="188">
        <f>'資源化量内訳'!AB43</f>
        <v>0</v>
      </c>
      <c r="AG43" s="188">
        <f>'資源化量内訳'!AJ43</f>
        <v>183</v>
      </c>
      <c r="AH43" s="188">
        <f>'資源化量内訳'!AR43</f>
        <v>0</v>
      </c>
      <c r="AI43" s="188">
        <f>'資源化量内訳'!AZ43</f>
        <v>0</v>
      </c>
      <c r="AJ43" s="188">
        <f>'資源化量内訳'!BH43</f>
        <v>0</v>
      </c>
      <c r="AK43" s="188" t="s">
        <v>398</v>
      </c>
      <c r="AL43" s="188">
        <f t="shared" si="6"/>
        <v>183</v>
      </c>
      <c r="AM43" s="189">
        <f t="shared" si="7"/>
        <v>19.598051908020466</v>
      </c>
      <c r="AN43" s="188">
        <f>'ごみ処理量内訳'!AC43</f>
        <v>0</v>
      </c>
      <c r="AO43" s="188">
        <f>'ごみ処理量内訳'!AD43</f>
        <v>333</v>
      </c>
      <c r="AP43" s="188">
        <f>'ごみ処理量内訳'!AE43</f>
        <v>0</v>
      </c>
      <c r="AQ43" s="188">
        <f t="shared" si="8"/>
        <v>333</v>
      </c>
    </row>
    <row r="44" spans="1:43" ht="13.5" customHeight="1">
      <c r="A44" s="182" t="s">
        <v>393</v>
      </c>
      <c r="B44" s="182" t="s">
        <v>210</v>
      </c>
      <c r="C44" s="184" t="s">
        <v>211</v>
      </c>
      <c r="D44" s="188">
        <v>33344</v>
      </c>
      <c r="E44" s="188">
        <v>33344</v>
      </c>
      <c r="F44" s="188">
        <f>'ごみ搬入量内訳'!H44</f>
        <v>9530</v>
      </c>
      <c r="G44" s="188">
        <f>'ごみ搬入量内訳'!AG44</f>
        <v>3066</v>
      </c>
      <c r="H44" s="188">
        <f>'ごみ搬入量内訳'!AH44</f>
        <v>0</v>
      </c>
      <c r="I44" s="188">
        <f t="shared" si="0"/>
        <v>12596</v>
      </c>
      <c r="J44" s="188">
        <f t="shared" si="9"/>
        <v>1034.9564851576263</v>
      </c>
      <c r="K44" s="188">
        <f>('ごみ搬入量内訳'!E44+'ごみ搬入量内訳'!AH44)/'ごみ処理概要'!D44/365*1000000</f>
        <v>783.0370993610811</v>
      </c>
      <c r="L44" s="188">
        <f>'ごみ搬入量内訳'!F44/'ごみ処理概要'!D44/365*1000000</f>
        <v>251.91938579654513</v>
      </c>
      <c r="M44" s="188">
        <f>'資源化量内訳'!BP44</f>
        <v>953</v>
      </c>
      <c r="N44" s="188">
        <f>'ごみ処理量内訳'!E44</f>
        <v>10655</v>
      </c>
      <c r="O44" s="188">
        <f>'ごみ処理量内訳'!L44</f>
        <v>0</v>
      </c>
      <c r="P44" s="188">
        <f t="shared" si="2"/>
        <v>869</v>
      </c>
      <c r="Q44" s="188">
        <f>'ごみ処理量内訳'!G44</f>
        <v>869</v>
      </c>
      <c r="R44" s="188">
        <f>'ごみ処理量内訳'!H44</f>
        <v>0</v>
      </c>
      <c r="S44" s="188">
        <f>'ごみ処理量内訳'!I44</f>
        <v>0</v>
      </c>
      <c r="T44" s="188">
        <f>'ごみ処理量内訳'!J44</f>
        <v>0</v>
      </c>
      <c r="U44" s="188">
        <f>'ごみ処理量内訳'!K44</f>
        <v>0</v>
      </c>
      <c r="V44" s="188">
        <f t="shared" si="3"/>
        <v>1383</v>
      </c>
      <c r="W44" s="188">
        <f>'資源化量内訳'!M44</f>
        <v>819</v>
      </c>
      <c r="X44" s="188">
        <f>'資源化量内訳'!N44</f>
        <v>141</v>
      </c>
      <c r="Y44" s="188">
        <f>'資源化量内訳'!O44</f>
        <v>267</v>
      </c>
      <c r="Z44" s="188">
        <f>'資源化量内訳'!P44</f>
        <v>80</v>
      </c>
      <c r="AA44" s="188">
        <f>'資源化量内訳'!Q44</f>
        <v>11</v>
      </c>
      <c r="AB44" s="188">
        <f>'資源化量内訳'!R44</f>
        <v>65</v>
      </c>
      <c r="AC44" s="188">
        <f>'資源化量内訳'!S44</f>
        <v>0</v>
      </c>
      <c r="AD44" s="188">
        <f t="shared" si="4"/>
        <v>12907</v>
      </c>
      <c r="AE44" s="189">
        <f t="shared" si="5"/>
        <v>100</v>
      </c>
      <c r="AF44" s="188">
        <f>'資源化量内訳'!AB44</f>
        <v>0</v>
      </c>
      <c r="AG44" s="188">
        <f>'資源化量内訳'!AJ44</f>
        <v>147</v>
      </c>
      <c r="AH44" s="188">
        <f>'資源化量内訳'!AR44</f>
        <v>0</v>
      </c>
      <c r="AI44" s="188">
        <f>'資源化量内訳'!AZ44</f>
        <v>0</v>
      </c>
      <c r="AJ44" s="188">
        <f>'資源化量内訳'!BH44</f>
        <v>0</v>
      </c>
      <c r="AK44" s="188" t="s">
        <v>398</v>
      </c>
      <c r="AL44" s="188">
        <f t="shared" si="6"/>
        <v>147</v>
      </c>
      <c r="AM44" s="189">
        <f t="shared" si="7"/>
        <v>17.914862914862915</v>
      </c>
      <c r="AN44" s="188">
        <f>'ごみ処理量内訳'!AC44</f>
        <v>0</v>
      </c>
      <c r="AO44" s="188">
        <f>'ごみ処理量内訳'!AD44</f>
        <v>1835</v>
      </c>
      <c r="AP44" s="188">
        <f>'ごみ処理量内訳'!AE44</f>
        <v>6</v>
      </c>
      <c r="AQ44" s="188">
        <f t="shared" si="8"/>
        <v>1841</v>
      </c>
    </row>
    <row r="45" spans="1:43" ht="13.5" customHeight="1">
      <c r="A45" s="182" t="s">
        <v>393</v>
      </c>
      <c r="B45" s="182" t="s">
        <v>212</v>
      </c>
      <c r="C45" s="184" t="s">
        <v>213</v>
      </c>
      <c r="D45" s="188">
        <v>7599</v>
      </c>
      <c r="E45" s="188">
        <v>7599</v>
      </c>
      <c r="F45" s="188">
        <f>'ごみ搬入量内訳'!H45</f>
        <v>1857</v>
      </c>
      <c r="G45" s="188">
        <f>'ごみ搬入量内訳'!AG45</f>
        <v>0</v>
      </c>
      <c r="H45" s="188">
        <f>'ごみ搬入量内訳'!AH45</f>
        <v>0</v>
      </c>
      <c r="I45" s="188">
        <f t="shared" si="0"/>
        <v>1857</v>
      </c>
      <c r="J45" s="188">
        <f t="shared" si="9"/>
        <v>669.5185199206096</v>
      </c>
      <c r="K45" s="188">
        <f>('ごみ搬入量内訳'!E45+'ごみ搬入量内訳'!AH45)/'ごみ処理概要'!D45/365*1000000</f>
        <v>669.5185199206096</v>
      </c>
      <c r="L45" s="188">
        <f>'ごみ搬入量内訳'!F45/'ごみ処理概要'!D45/365*1000000</f>
        <v>0</v>
      </c>
      <c r="M45" s="188">
        <f>'資源化量内訳'!BP45</f>
        <v>392</v>
      </c>
      <c r="N45" s="188">
        <f>'ごみ処理量内訳'!E45</f>
        <v>1293</v>
      </c>
      <c r="O45" s="188">
        <f>'ごみ処理量内訳'!L45</f>
        <v>345</v>
      </c>
      <c r="P45" s="188">
        <f t="shared" si="2"/>
        <v>72</v>
      </c>
      <c r="Q45" s="188">
        <f>'ごみ処理量内訳'!G45</f>
        <v>45</v>
      </c>
      <c r="R45" s="188">
        <f>'ごみ処理量内訳'!H45</f>
        <v>27</v>
      </c>
      <c r="S45" s="188">
        <f>'ごみ処理量内訳'!I45</f>
        <v>0</v>
      </c>
      <c r="T45" s="188">
        <f>'ごみ処理量内訳'!J45</f>
        <v>0</v>
      </c>
      <c r="U45" s="188">
        <f>'ごみ処理量内訳'!K45</f>
        <v>0</v>
      </c>
      <c r="V45" s="188">
        <f t="shared" si="3"/>
        <v>147</v>
      </c>
      <c r="W45" s="188">
        <f>'資源化量内訳'!M45</f>
        <v>62</v>
      </c>
      <c r="X45" s="188">
        <f>'資源化量内訳'!N45</f>
        <v>25</v>
      </c>
      <c r="Y45" s="188">
        <f>'資源化量内訳'!O45</f>
        <v>45</v>
      </c>
      <c r="Z45" s="188">
        <f>'資源化量内訳'!P45</f>
        <v>12</v>
      </c>
      <c r="AA45" s="188">
        <f>'資源化量内訳'!Q45</f>
        <v>3</v>
      </c>
      <c r="AB45" s="188">
        <f>'資源化量内訳'!R45</f>
        <v>0</v>
      </c>
      <c r="AC45" s="188">
        <f>'資源化量内訳'!S45</f>
        <v>0</v>
      </c>
      <c r="AD45" s="188">
        <f t="shared" si="4"/>
        <v>1857</v>
      </c>
      <c r="AE45" s="189">
        <f t="shared" si="5"/>
        <v>81.421647819063</v>
      </c>
      <c r="AF45" s="188">
        <f>'資源化量内訳'!AB45</f>
        <v>0</v>
      </c>
      <c r="AG45" s="188">
        <f>'資源化量内訳'!AJ45</f>
        <v>0</v>
      </c>
      <c r="AH45" s="188">
        <f>'資源化量内訳'!AR45</f>
        <v>27</v>
      </c>
      <c r="AI45" s="188">
        <f>'資源化量内訳'!AZ45</f>
        <v>0</v>
      </c>
      <c r="AJ45" s="188">
        <f>'資源化量内訳'!BH45</f>
        <v>0</v>
      </c>
      <c r="AK45" s="188" t="s">
        <v>398</v>
      </c>
      <c r="AL45" s="188">
        <f t="shared" si="6"/>
        <v>27</v>
      </c>
      <c r="AM45" s="189">
        <f t="shared" si="7"/>
        <v>25.166740773677187</v>
      </c>
      <c r="AN45" s="188">
        <f>'ごみ処理量内訳'!AC45</f>
        <v>345</v>
      </c>
      <c r="AO45" s="188">
        <f>'ごみ処理量内訳'!AD45</f>
        <v>206</v>
      </c>
      <c r="AP45" s="188">
        <f>'ごみ処理量内訳'!AE45</f>
        <v>45</v>
      </c>
      <c r="AQ45" s="188">
        <f t="shared" si="8"/>
        <v>596</v>
      </c>
    </row>
    <row r="46" spans="1:43" ht="13.5" customHeight="1">
      <c r="A46" s="182" t="s">
        <v>393</v>
      </c>
      <c r="B46" s="182" t="s">
        <v>214</v>
      </c>
      <c r="C46" s="184" t="s">
        <v>215</v>
      </c>
      <c r="D46" s="188">
        <v>19620</v>
      </c>
      <c r="E46" s="188">
        <v>18195</v>
      </c>
      <c r="F46" s="188">
        <f>'ごみ搬入量内訳'!H46</f>
        <v>5211</v>
      </c>
      <c r="G46" s="188">
        <f>'ごみ搬入量内訳'!AG46</f>
        <v>0</v>
      </c>
      <c r="H46" s="188">
        <f>'ごみ搬入量内訳'!AH46</f>
        <v>130</v>
      </c>
      <c r="I46" s="188">
        <f t="shared" si="0"/>
        <v>5341</v>
      </c>
      <c r="J46" s="188">
        <f t="shared" si="9"/>
        <v>745.814307458143</v>
      </c>
      <c r="K46" s="188">
        <f>('ごみ搬入量内訳'!E46+'ごみ搬入量内訳'!AH46)/'ごみ処理概要'!D46/365*1000000</f>
        <v>745.814307458143</v>
      </c>
      <c r="L46" s="188">
        <f>'ごみ搬入量内訳'!F46/'ごみ処理概要'!D46/365*1000000</f>
        <v>0</v>
      </c>
      <c r="M46" s="188">
        <f>'資源化量内訳'!BP46</f>
        <v>777</v>
      </c>
      <c r="N46" s="188">
        <f>'ごみ処理量内訳'!E46</f>
        <v>3914</v>
      </c>
      <c r="O46" s="188">
        <f>'ごみ処理量内訳'!L46</f>
        <v>0</v>
      </c>
      <c r="P46" s="188">
        <f t="shared" si="2"/>
        <v>763</v>
      </c>
      <c r="Q46" s="188">
        <f>'ごみ処理量内訳'!G46</f>
        <v>0</v>
      </c>
      <c r="R46" s="188">
        <f>'ごみ処理量内訳'!H46</f>
        <v>763</v>
      </c>
      <c r="S46" s="188">
        <f>'ごみ処理量内訳'!I46</f>
        <v>0</v>
      </c>
      <c r="T46" s="188">
        <f>'ごみ処理量内訳'!J46</f>
        <v>0</v>
      </c>
      <c r="U46" s="188">
        <f>'ごみ処理量内訳'!K46</f>
        <v>0</v>
      </c>
      <c r="V46" s="188">
        <f t="shared" si="3"/>
        <v>534</v>
      </c>
      <c r="W46" s="188">
        <f>'資源化量内訳'!M46</f>
        <v>326</v>
      </c>
      <c r="X46" s="188">
        <f>'資源化量内訳'!N46</f>
        <v>62</v>
      </c>
      <c r="Y46" s="188">
        <f>'資源化量内訳'!O46</f>
        <v>110</v>
      </c>
      <c r="Z46" s="188">
        <f>'資源化量内訳'!P46</f>
        <v>32</v>
      </c>
      <c r="AA46" s="188">
        <f>'資源化量内訳'!Q46</f>
        <v>4</v>
      </c>
      <c r="AB46" s="188">
        <f>'資源化量内訳'!R46</f>
        <v>0</v>
      </c>
      <c r="AC46" s="188">
        <f>'資源化量内訳'!S46</f>
        <v>0</v>
      </c>
      <c r="AD46" s="188">
        <f t="shared" si="4"/>
        <v>5211</v>
      </c>
      <c r="AE46" s="189">
        <f t="shared" si="5"/>
        <v>100</v>
      </c>
      <c r="AF46" s="188">
        <f>'資源化量内訳'!AB46</f>
        <v>0</v>
      </c>
      <c r="AG46" s="188">
        <f>'資源化量内訳'!AJ46</f>
        <v>0</v>
      </c>
      <c r="AH46" s="188">
        <f>'資源化量内訳'!AR46</f>
        <v>610</v>
      </c>
      <c r="AI46" s="188">
        <f>'資源化量内訳'!AZ46</f>
        <v>0</v>
      </c>
      <c r="AJ46" s="188">
        <f>'資源化量内訳'!BH46</f>
        <v>0</v>
      </c>
      <c r="AK46" s="188" t="s">
        <v>398</v>
      </c>
      <c r="AL46" s="188">
        <f t="shared" si="6"/>
        <v>610</v>
      </c>
      <c r="AM46" s="189">
        <f t="shared" si="7"/>
        <v>32.08082832331329</v>
      </c>
      <c r="AN46" s="188">
        <f>'ごみ処理量内訳'!AC46</f>
        <v>0</v>
      </c>
      <c r="AO46" s="188">
        <f>'ごみ処理量内訳'!AD46</f>
        <v>626</v>
      </c>
      <c r="AP46" s="188">
        <f>'ごみ処理量内訳'!AE46</f>
        <v>153</v>
      </c>
      <c r="AQ46" s="188">
        <f t="shared" si="8"/>
        <v>779</v>
      </c>
    </row>
    <row r="47" spans="1:43" ht="13.5" customHeight="1">
      <c r="A47" s="182" t="s">
        <v>393</v>
      </c>
      <c r="B47" s="182" t="s">
        <v>216</v>
      </c>
      <c r="C47" s="184" t="s">
        <v>217</v>
      </c>
      <c r="D47" s="188">
        <v>18802</v>
      </c>
      <c r="E47" s="188">
        <v>18802</v>
      </c>
      <c r="F47" s="188">
        <f>'ごみ搬入量内訳'!H47</f>
        <v>6175</v>
      </c>
      <c r="G47" s="188">
        <f>'ごみ搬入量内訳'!AG47</f>
        <v>0</v>
      </c>
      <c r="H47" s="188">
        <f>'ごみ搬入量内訳'!AH47</f>
        <v>0</v>
      </c>
      <c r="I47" s="188">
        <f t="shared" si="0"/>
        <v>6175</v>
      </c>
      <c r="J47" s="188">
        <f t="shared" si="9"/>
        <v>899.7876938186407</v>
      </c>
      <c r="K47" s="188">
        <f>('ごみ搬入量内訳'!E47+'ごみ搬入量内訳'!AH47)/'ごみ処理概要'!D47/365*1000000</f>
        <v>899.7876938186407</v>
      </c>
      <c r="L47" s="188">
        <f>'ごみ搬入量内訳'!F47/'ごみ処理概要'!D47/365*1000000</f>
        <v>0</v>
      </c>
      <c r="M47" s="188">
        <f>'資源化量内訳'!BP47</f>
        <v>187</v>
      </c>
      <c r="N47" s="188">
        <f>'ごみ処理量内訳'!E47</f>
        <v>3960</v>
      </c>
      <c r="O47" s="188">
        <f>'ごみ処理量内訳'!L47</f>
        <v>616</v>
      </c>
      <c r="P47" s="188">
        <f t="shared" si="2"/>
        <v>0</v>
      </c>
      <c r="Q47" s="188">
        <f>'ごみ処理量内訳'!G47</f>
        <v>0</v>
      </c>
      <c r="R47" s="188">
        <f>'ごみ処理量内訳'!H47</f>
        <v>0</v>
      </c>
      <c r="S47" s="188">
        <f>'ごみ処理量内訳'!I47</f>
        <v>0</v>
      </c>
      <c r="T47" s="188">
        <f>'ごみ処理量内訳'!J47</f>
        <v>0</v>
      </c>
      <c r="U47" s="188">
        <f>'ごみ処理量内訳'!K47</f>
        <v>0</v>
      </c>
      <c r="V47" s="188">
        <f t="shared" si="3"/>
        <v>1158</v>
      </c>
      <c r="W47" s="188">
        <f>'資源化量内訳'!M47</f>
        <v>925</v>
      </c>
      <c r="X47" s="188">
        <f>'資源化量内訳'!N47</f>
        <v>50</v>
      </c>
      <c r="Y47" s="188">
        <f>'資源化量内訳'!O47</f>
        <v>152</v>
      </c>
      <c r="Z47" s="188">
        <f>'資源化量内訳'!P47</f>
        <v>29</v>
      </c>
      <c r="AA47" s="188">
        <f>'資源化量内訳'!Q47</f>
        <v>0</v>
      </c>
      <c r="AB47" s="188">
        <f>'資源化量内訳'!R47</f>
        <v>0</v>
      </c>
      <c r="AC47" s="188">
        <f>'資源化量内訳'!S47</f>
        <v>2</v>
      </c>
      <c r="AD47" s="188">
        <f t="shared" si="4"/>
        <v>5734</v>
      </c>
      <c r="AE47" s="189">
        <f t="shared" si="5"/>
        <v>89.25706313219392</v>
      </c>
      <c r="AF47" s="188">
        <f>'資源化量内訳'!AB47</f>
        <v>0</v>
      </c>
      <c r="AG47" s="188">
        <f>'資源化量内訳'!AJ47</f>
        <v>0</v>
      </c>
      <c r="AH47" s="188">
        <f>'資源化量内訳'!AR47</f>
        <v>0</v>
      </c>
      <c r="AI47" s="188">
        <f>'資源化量内訳'!AZ47</f>
        <v>0</v>
      </c>
      <c r="AJ47" s="188">
        <f>'資源化量内訳'!BH47</f>
        <v>0</v>
      </c>
      <c r="AK47" s="188" t="s">
        <v>398</v>
      </c>
      <c r="AL47" s="188">
        <f t="shared" si="6"/>
        <v>0</v>
      </c>
      <c r="AM47" s="189">
        <f t="shared" si="7"/>
        <v>22.715757473399766</v>
      </c>
      <c r="AN47" s="188">
        <f>'ごみ処理量内訳'!AC47</f>
        <v>616</v>
      </c>
      <c r="AO47" s="188">
        <f>'ごみ処理量内訳'!AD47</f>
        <v>792</v>
      </c>
      <c r="AP47" s="188">
        <f>'ごみ処理量内訳'!AE47</f>
        <v>0</v>
      </c>
      <c r="AQ47" s="188">
        <f t="shared" si="8"/>
        <v>1408</v>
      </c>
    </row>
    <row r="48" spans="1:43" ht="13.5" customHeight="1">
      <c r="A48" s="182" t="s">
        <v>393</v>
      </c>
      <c r="B48" s="182" t="s">
        <v>218</v>
      </c>
      <c r="C48" s="184" t="s">
        <v>219</v>
      </c>
      <c r="D48" s="188">
        <v>21254</v>
      </c>
      <c r="E48" s="188">
        <v>21254</v>
      </c>
      <c r="F48" s="188">
        <f>'ごみ搬入量内訳'!H48</f>
        <v>7895</v>
      </c>
      <c r="G48" s="188">
        <f>'ごみ搬入量内訳'!AG48</f>
        <v>201</v>
      </c>
      <c r="H48" s="188">
        <f>'ごみ搬入量内訳'!AH48</f>
        <v>0</v>
      </c>
      <c r="I48" s="188">
        <f t="shared" si="0"/>
        <v>8096</v>
      </c>
      <c r="J48" s="188">
        <f t="shared" si="9"/>
        <v>1043.606940708018</v>
      </c>
      <c r="K48" s="188">
        <f>('ごみ搬入量内訳'!E48+'ごみ搬入量内訳'!AH48)/'ごみ処理概要'!D48/365*1000000</f>
        <v>702.5269054914401</v>
      </c>
      <c r="L48" s="188">
        <f>'ごみ搬入量内訳'!F48/'ごみ処理概要'!D48/365*1000000</f>
        <v>341.0800352165781</v>
      </c>
      <c r="M48" s="188">
        <f>'資源化量内訳'!BP48</f>
        <v>243</v>
      </c>
      <c r="N48" s="188">
        <f>'ごみ処理量内訳'!E48</f>
        <v>6113</v>
      </c>
      <c r="O48" s="188">
        <f>'ごみ処理量内訳'!L48</f>
        <v>58</v>
      </c>
      <c r="P48" s="188">
        <f t="shared" si="2"/>
        <v>362</v>
      </c>
      <c r="Q48" s="188">
        <f>'ごみ処理量内訳'!G48</f>
        <v>129</v>
      </c>
      <c r="R48" s="188">
        <f>'ごみ処理量内訳'!H48</f>
        <v>156</v>
      </c>
      <c r="S48" s="188">
        <f>'ごみ処理量内訳'!I48</f>
        <v>0</v>
      </c>
      <c r="T48" s="188">
        <f>'ごみ処理量内訳'!J48</f>
        <v>77</v>
      </c>
      <c r="U48" s="188">
        <f>'ごみ処理量内訳'!K48</f>
        <v>0</v>
      </c>
      <c r="V48" s="188">
        <f t="shared" si="3"/>
        <v>1492</v>
      </c>
      <c r="W48" s="188">
        <f>'資源化量内訳'!M48</f>
        <v>977</v>
      </c>
      <c r="X48" s="188">
        <f>'資源化量内訳'!N48</f>
        <v>62</v>
      </c>
      <c r="Y48" s="188">
        <f>'資源化量内訳'!O48</f>
        <v>157</v>
      </c>
      <c r="Z48" s="188">
        <f>'資源化量内訳'!P48</f>
        <v>37</v>
      </c>
      <c r="AA48" s="188">
        <f>'資源化量内訳'!Q48</f>
        <v>173</v>
      </c>
      <c r="AB48" s="188">
        <f>'資源化量内訳'!R48</f>
        <v>75</v>
      </c>
      <c r="AC48" s="188">
        <f>'資源化量内訳'!S48</f>
        <v>11</v>
      </c>
      <c r="AD48" s="188">
        <f t="shared" si="4"/>
        <v>8025</v>
      </c>
      <c r="AE48" s="189">
        <f t="shared" si="5"/>
        <v>99.27725856697819</v>
      </c>
      <c r="AF48" s="188">
        <f>'資源化量内訳'!AB48</f>
        <v>151</v>
      </c>
      <c r="AG48" s="188">
        <f>'資源化量内訳'!AJ48</f>
        <v>67</v>
      </c>
      <c r="AH48" s="188">
        <f>'資源化量内訳'!AR48</f>
        <v>156</v>
      </c>
      <c r="AI48" s="188">
        <f>'資源化量内訳'!AZ48</f>
        <v>0</v>
      </c>
      <c r="AJ48" s="188">
        <f>'資源化量内訳'!BH48</f>
        <v>77</v>
      </c>
      <c r="AK48" s="188" t="s">
        <v>398</v>
      </c>
      <c r="AL48" s="188">
        <f t="shared" si="6"/>
        <v>451</v>
      </c>
      <c r="AM48" s="189">
        <f t="shared" si="7"/>
        <v>26.4392839864538</v>
      </c>
      <c r="AN48" s="188">
        <f>'ごみ処理量内訳'!AC48</f>
        <v>58</v>
      </c>
      <c r="AO48" s="188">
        <f>'ごみ処理量内訳'!AD48</f>
        <v>500</v>
      </c>
      <c r="AP48" s="188">
        <f>'ごみ処理量内訳'!AE48</f>
        <v>0</v>
      </c>
      <c r="AQ48" s="188">
        <f t="shared" si="8"/>
        <v>558</v>
      </c>
    </row>
    <row r="49" spans="1:43" ht="13.5" customHeight="1">
      <c r="A49" s="182" t="s">
        <v>393</v>
      </c>
      <c r="B49" s="182" t="s">
        <v>220</v>
      </c>
      <c r="C49" s="184" t="s">
        <v>221</v>
      </c>
      <c r="D49" s="188">
        <v>32799</v>
      </c>
      <c r="E49" s="188">
        <v>32799</v>
      </c>
      <c r="F49" s="188">
        <f>'ごみ搬入量内訳'!H49</f>
        <v>8234</v>
      </c>
      <c r="G49" s="188">
        <f>'ごみ搬入量内訳'!AG49</f>
        <v>304</v>
      </c>
      <c r="H49" s="188">
        <f>'ごみ搬入量内訳'!AH49</f>
        <v>0</v>
      </c>
      <c r="I49" s="188">
        <f t="shared" si="0"/>
        <v>8538</v>
      </c>
      <c r="J49" s="188">
        <f t="shared" si="9"/>
        <v>713.18579291801</v>
      </c>
      <c r="K49" s="188">
        <f>('ごみ搬入量内訳'!E49+'ごみ搬入量内訳'!AH49)/'ごみ処理概要'!D49/365*1000000</f>
        <v>550.5513657908882</v>
      </c>
      <c r="L49" s="188">
        <f>'ごみ搬入量内訳'!F49/'ごみ処理概要'!D49/365*1000000</f>
        <v>162.63442712712174</v>
      </c>
      <c r="M49" s="188">
        <f>'資源化量内訳'!BP49</f>
        <v>1895</v>
      </c>
      <c r="N49" s="188">
        <f>'ごみ処理量内訳'!E49</f>
        <v>7143</v>
      </c>
      <c r="O49" s="188">
        <f>'ごみ処理量内訳'!L49</f>
        <v>0</v>
      </c>
      <c r="P49" s="188">
        <f t="shared" si="2"/>
        <v>789</v>
      </c>
      <c r="Q49" s="188">
        <f>'ごみ処理量内訳'!G49</f>
        <v>349</v>
      </c>
      <c r="R49" s="188">
        <f>'ごみ処理量内訳'!H49</f>
        <v>343</v>
      </c>
      <c r="S49" s="188">
        <f>'ごみ処理量内訳'!I49</f>
        <v>0</v>
      </c>
      <c r="T49" s="188">
        <f>'ごみ処理量内訳'!J49</f>
        <v>97</v>
      </c>
      <c r="U49" s="188">
        <f>'ごみ処理量内訳'!K49</f>
        <v>0</v>
      </c>
      <c r="V49" s="188">
        <f t="shared" si="3"/>
        <v>779</v>
      </c>
      <c r="W49" s="188">
        <f>'資源化量内訳'!M49</f>
        <v>143</v>
      </c>
      <c r="X49" s="188">
        <f>'資源化量内訳'!N49</f>
        <v>102</v>
      </c>
      <c r="Y49" s="188">
        <f>'資源化量内訳'!O49</f>
        <v>220</v>
      </c>
      <c r="Z49" s="188">
        <f>'資源化量内訳'!P49</f>
        <v>149</v>
      </c>
      <c r="AA49" s="188">
        <f>'資源化量内訳'!Q49</f>
        <v>107</v>
      </c>
      <c r="AB49" s="188">
        <f>'資源化量内訳'!R49</f>
        <v>0</v>
      </c>
      <c r="AC49" s="188">
        <f>'資源化量内訳'!S49</f>
        <v>58</v>
      </c>
      <c r="AD49" s="188">
        <f t="shared" si="4"/>
        <v>8711</v>
      </c>
      <c r="AE49" s="189">
        <f t="shared" si="5"/>
        <v>100</v>
      </c>
      <c r="AF49" s="188">
        <f>'資源化量内訳'!AB49</f>
        <v>0</v>
      </c>
      <c r="AG49" s="188">
        <f>'資源化量内訳'!AJ49</f>
        <v>291</v>
      </c>
      <c r="AH49" s="188">
        <f>'資源化量内訳'!AR49</f>
        <v>343</v>
      </c>
      <c r="AI49" s="188">
        <f>'資源化量内訳'!AZ49</f>
        <v>0</v>
      </c>
      <c r="AJ49" s="188">
        <f>'資源化量内訳'!BH49</f>
        <v>97</v>
      </c>
      <c r="AK49" s="188" t="s">
        <v>398</v>
      </c>
      <c r="AL49" s="188">
        <f t="shared" si="6"/>
        <v>731</v>
      </c>
      <c r="AM49" s="189">
        <f t="shared" si="7"/>
        <v>32.10446916839525</v>
      </c>
      <c r="AN49" s="188">
        <f>'ごみ処理量内訳'!AC49</f>
        <v>0</v>
      </c>
      <c r="AO49" s="188">
        <f>'ごみ処理量内訳'!AD49</f>
        <v>586</v>
      </c>
      <c r="AP49" s="188">
        <f>'ごみ処理量内訳'!AE49</f>
        <v>0</v>
      </c>
      <c r="AQ49" s="188">
        <f t="shared" si="8"/>
        <v>586</v>
      </c>
    </row>
    <row r="50" spans="1:43" ht="13.5" customHeight="1">
      <c r="A50" s="182" t="s">
        <v>393</v>
      </c>
      <c r="B50" s="182" t="s">
        <v>222</v>
      </c>
      <c r="C50" s="184" t="s">
        <v>223</v>
      </c>
      <c r="D50" s="188">
        <v>31957</v>
      </c>
      <c r="E50" s="188">
        <v>31957</v>
      </c>
      <c r="F50" s="188">
        <f>'ごみ搬入量内訳'!H50</f>
        <v>9604</v>
      </c>
      <c r="G50" s="188">
        <f>'ごみ搬入量内訳'!AG50</f>
        <v>2360</v>
      </c>
      <c r="H50" s="188">
        <f>'ごみ搬入量内訳'!AH50</f>
        <v>83</v>
      </c>
      <c r="I50" s="188">
        <f t="shared" si="0"/>
        <v>12047</v>
      </c>
      <c r="J50" s="188">
        <f t="shared" si="9"/>
        <v>1032.8090700646117</v>
      </c>
      <c r="K50" s="188">
        <f>('ごみ搬入量内訳'!E50+'ごみ搬入量内訳'!AH50)/'ごみ処理概要'!D50/365*1000000</f>
        <v>830.482399079928</v>
      </c>
      <c r="L50" s="188">
        <f>'ごみ搬入量内訳'!F50/'ごみ処理概要'!D50/365*1000000</f>
        <v>202.32667098468363</v>
      </c>
      <c r="M50" s="188">
        <f>'資源化量内訳'!BP50</f>
        <v>0</v>
      </c>
      <c r="N50" s="188">
        <f>'ごみ処理量内訳'!E50</f>
        <v>8452</v>
      </c>
      <c r="O50" s="188">
        <f>'ごみ処理量内訳'!L50</f>
        <v>393</v>
      </c>
      <c r="P50" s="188">
        <f t="shared" si="2"/>
        <v>517</v>
      </c>
      <c r="Q50" s="188">
        <f>'ごみ処理量内訳'!G50</f>
        <v>0</v>
      </c>
      <c r="R50" s="188">
        <f>'ごみ処理量内訳'!H50</f>
        <v>517</v>
      </c>
      <c r="S50" s="188">
        <f>'ごみ処理量内訳'!I50</f>
        <v>0</v>
      </c>
      <c r="T50" s="188">
        <f>'ごみ処理量内訳'!J50</f>
        <v>0</v>
      </c>
      <c r="U50" s="188">
        <f>'ごみ処理量内訳'!K50</f>
        <v>0</v>
      </c>
      <c r="V50" s="188">
        <f t="shared" si="3"/>
        <v>2561</v>
      </c>
      <c r="W50" s="188">
        <f>'資源化量内訳'!M50</f>
        <v>1892</v>
      </c>
      <c r="X50" s="188">
        <f>'資源化量内訳'!N50</f>
        <v>232</v>
      </c>
      <c r="Y50" s="188">
        <f>'資源化量内訳'!O50</f>
        <v>246</v>
      </c>
      <c r="Z50" s="188">
        <f>'資源化量内訳'!P50</f>
        <v>0</v>
      </c>
      <c r="AA50" s="188">
        <f>'資源化量内訳'!Q50</f>
        <v>15</v>
      </c>
      <c r="AB50" s="188">
        <f>'資源化量内訳'!R50</f>
        <v>176</v>
      </c>
      <c r="AC50" s="188">
        <f>'資源化量内訳'!S50</f>
        <v>0</v>
      </c>
      <c r="AD50" s="188">
        <f t="shared" si="4"/>
        <v>11923</v>
      </c>
      <c r="AE50" s="189">
        <f t="shared" si="5"/>
        <v>96.70384970225614</v>
      </c>
      <c r="AF50" s="188">
        <f>'資源化量内訳'!AB50</f>
        <v>0</v>
      </c>
      <c r="AG50" s="188">
        <f>'資源化量内訳'!AJ50</f>
        <v>0</v>
      </c>
      <c r="AH50" s="188">
        <f>'資源化量内訳'!AR50</f>
        <v>517</v>
      </c>
      <c r="AI50" s="188">
        <f>'資源化量内訳'!AZ50</f>
        <v>0</v>
      </c>
      <c r="AJ50" s="188">
        <f>'資源化量内訳'!BH50</f>
        <v>0</v>
      </c>
      <c r="AK50" s="188" t="s">
        <v>398</v>
      </c>
      <c r="AL50" s="188">
        <f t="shared" si="6"/>
        <v>517</v>
      </c>
      <c r="AM50" s="189">
        <f t="shared" si="7"/>
        <v>25.81565042355112</v>
      </c>
      <c r="AN50" s="188">
        <f>'ごみ処理量内訳'!AC50</f>
        <v>393</v>
      </c>
      <c r="AO50" s="188">
        <f>'ごみ処理量内訳'!AD50</f>
        <v>1326</v>
      </c>
      <c r="AP50" s="188">
        <f>'ごみ処理量内訳'!AE50</f>
        <v>0</v>
      </c>
      <c r="AQ50" s="188">
        <f t="shared" si="8"/>
        <v>1719</v>
      </c>
    </row>
    <row r="51" spans="1:43" ht="13.5" customHeight="1">
      <c r="A51" s="182" t="s">
        <v>393</v>
      </c>
      <c r="B51" s="182" t="s">
        <v>224</v>
      </c>
      <c r="C51" s="184" t="s">
        <v>225</v>
      </c>
      <c r="D51" s="188">
        <v>22964</v>
      </c>
      <c r="E51" s="188">
        <v>22964</v>
      </c>
      <c r="F51" s="188">
        <f>'ごみ搬入量内訳'!H51</f>
        <v>6827</v>
      </c>
      <c r="G51" s="188">
        <f>'ごみ搬入量内訳'!AG51</f>
        <v>763</v>
      </c>
      <c r="H51" s="188">
        <f>'ごみ搬入量内訳'!AH51</f>
        <v>0</v>
      </c>
      <c r="I51" s="188">
        <f aca="true" t="shared" si="10" ref="I51:I93">SUM(F51:H51)</f>
        <v>7590</v>
      </c>
      <c r="J51" s="188">
        <f t="shared" si="9"/>
        <v>905.5269355489116</v>
      </c>
      <c r="K51" s="188">
        <f>('ごみ搬入量内訳'!E51+'ごみ搬入量内訳'!AH51)/'ごみ処理概要'!D51/365*1000000</f>
        <v>724.7794642239312</v>
      </c>
      <c r="L51" s="188">
        <f>'ごみ搬入量内訳'!F51/'ごみ処理概要'!D51/365*1000000</f>
        <v>180.74747132498038</v>
      </c>
      <c r="M51" s="188">
        <f>'資源化量内訳'!BP51</f>
        <v>314</v>
      </c>
      <c r="N51" s="188">
        <f>'ごみ処理量内訳'!E51</f>
        <v>5273</v>
      </c>
      <c r="O51" s="188">
        <f>'ごみ処理量内訳'!L51</f>
        <v>0</v>
      </c>
      <c r="P51" s="188">
        <f aca="true" t="shared" si="11" ref="P51:P93">SUM(Q51:U51)</f>
        <v>1145</v>
      </c>
      <c r="Q51" s="188">
        <f>'ごみ処理量内訳'!G51</f>
        <v>1145</v>
      </c>
      <c r="R51" s="188">
        <f>'ごみ処理量内訳'!H51</f>
        <v>0</v>
      </c>
      <c r="S51" s="188">
        <f>'ごみ処理量内訳'!I51</f>
        <v>0</v>
      </c>
      <c r="T51" s="188">
        <f>'ごみ処理量内訳'!J51</f>
        <v>0</v>
      </c>
      <c r="U51" s="188">
        <f>'ごみ処理量内訳'!K51</f>
        <v>0</v>
      </c>
      <c r="V51" s="188">
        <f aca="true" t="shared" si="12" ref="V51:V93">SUM(W51:AC51)</f>
        <v>1168</v>
      </c>
      <c r="W51" s="188">
        <f>'資源化量内訳'!M51</f>
        <v>851</v>
      </c>
      <c r="X51" s="188">
        <f>'資源化量内訳'!N51</f>
        <v>57</v>
      </c>
      <c r="Y51" s="188">
        <f>'資源化量内訳'!O51</f>
        <v>134</v>
      </c>
      <c r="Z51" s="188">
        <f>'資源化量内訳'!P51</f>
        <v>42</v>
      </c>
      <c r="AA51" s="188">
        <f>'資源化量内訳'!Q51</f>
        <v>0</v>
      </c>
      <c r="AB51" s="188">
        <f>'資源化量内訳'!R51</f>
        <v>84</v>
      </c>
      <c r="AC51" s="188">
        <f>'資源化量内訳'!S51</f>
        <v>0</v>
      </c>
      <c r="AD51" s="188">
        <f aca="true" t="shared" si="13" ref="AD51:AD93">N51+O51+P51+V51</f>
        <v>7586</v>
      </c>
      <c r="AE51" s="189">
        <f aca="true" t="shared" si="14" ref="AE51:AE94">(N51+P51+V51)/AD51*100</f>
        <v>100</v>
      </c>
      <c r="AF51" s="188">
        <f>'資源化量内訳'!AB51</f>
        <v>0</v>
      </c>
      <c r="AG51" s="188">
        <f>'資源化量内訳'!AJ51</f>
        <v>191</v>
      </c>
      <c r="AH51" s="188">
        <f>'資源化量内訳'!AR51</f>
        <v>0</v>
      </c>
      <c r="AI51" s="188">
        <f>'資源化量内訳'!AZ51</f>
        <v>0</v>
      </c>
      <c r="AJ51" s="188">
        <f>'資源化量内訳'!BH51</f>
        <v>0</v>
      </c>
      <c r="AK51" s="188" t="s">
        <v>398</v>
      </c>
      <c r="AL51" s="188">
        <f aca="true" t="shared" si="15" ref="AL51:AL93">SUM(AF51:AJ51)</f>
        <v>191</v>
      </c>
      <c r="AM51" s="189">
        <f aca="true" t="shared" si="16" ref="AM51:AM93">(V51+AL51+M51)/(M51+AD51)*100</f>
        <v>21.17721518987342</v>
      </c>
      <c r="AN51" s="188">
        <f>'ごみ処理量内訳'!AC51</f>
        <v>0</v>
      </c>
      <c r="AO51" s="188">
        <f>'ごみ処理量内訳'!AD51</f>
        <v>793</v>
      </c>
      <c r="AP51" s="188">
        <f>'ごみ処理量内訳'!AE51</f>
        <v>127</v>
      </c>
      <c r="AQ51" s="188">
        <f aca="true" t="shared" si="17" ref="AQ51:AQ93">SUM(AN51:AP51)</f>
        <v>920</v>
      </c>
    </row>
    <row r="52" spans="1:43" ht="13.5" customHeight="1">
      <c r="A52" s="182" t="s">
        <v>393</v>
      </c>
      <c r="B52" s="182" t="s">
        <v>226</v>
      </c>
      <c r="C52" s="184" t="s">
        <v>227</v>
      </c>
      <c r="D52" s="188">
        <v>13132</v>
      </c>
      <c r="E52" s="188">
        <v>13132</v>
      </c>
      <c r="F52" s="188">
        <f>'ごみ搬入量内訳'!H52</f>
        <v>3688</v>
      </c>
      <c r="G52" s="188">
        <f>'ごみ搬入量内訳'!AG52</f>
        <v>448</v>
      </c>
      <c r="H52" s="188">
        <f>'ごみ搬入量内訳'!AH52</f>
        <v>0</v>
      </c>
      <c r="I52" s="188">
        <f t="shared" si="10"/>
        <v>4136</v>
      </c>
      <c r="J52" s="188">
        <f t="shared" si="9"/>
        <v>862.8926933684944</v>
      </c>
      <c r="K52" s="188">
        <f>('ごみ搬入量内訳'!E52+'ごみ搬入量内訳'!AH52)/'ごみ処理概要'!D52/365*1000000</f>
        <v>600.8537129838646</v>
      </c>
      <c r="L52" s="188">
        <f>'ごみ搬入量内訳'!F52/'ごみ処理概要'!D52/365*1000000</f>
        <v>262.0389803846298</v>
      </c>
      <c r="M52" s="188">
        <f>'資源化量内訳'!BP52</f>
        <v>777</v>
      </c>
      <c r="N52" s="188">
        <f>'ごみ処理量内訳'!E52</f>
        <v>3315</v>
      </c>
      <c r="O52" s="188">
        <f>'ごみ処理量内訳'!L52</f>
        <v>0</v>
      </c>
      <c r="P52" s="188">
        <f t="shared" si="11"/>
        <v>667</v>
      </c>
      <c r="Q52" s="188">
        <f>'ごみ処理量内訳'!G52</f>
        <v>667</v>
      </c>
      <c r="R52" s="188">
        <f>'ごみ処理量内訳'!H52</f>
        <v>0</v>
      </c>
      <c r="S52" s="188">
        <f>'ごみ処理量内訳'!I52</f>
        <v>0</v>
      </c>
      <c r="T52" s="188">
        <f>'ごみ処理量内訳'!J52</f>
        <v>0</v>
      </c>
      <c r="U52" s="188">
        <f>'ごみ処理量内訳'!K52</f>
        <v>0</v>
      </c>
      <c r="V52" s="188">
        <f t="shared" si="12"/>
        <v>152</v>
      </c>
      <c r="W52" s="188">
        <f>'資源化量内訳'!M52</f>
        <v>35</v>
      </c>
      <c r="X52" s="188">
        <f>'資源化量内訳'!N52</f>
        <v>26</v>
      </c>
      <c r="Y52" s="188">
        <f>'資源化量内訳'!O52</f>
        <v>69</v>
      </c>
      <c r="Z52" s="188">
        <f>'資源化量内訳'!P52</f>
        <v>16</v>
      </c>
      <c r="AA52" s="188">
        <f>'資源化量内訳'!Q52</f>
        <v>0</v>
      </c>
      <c r="AB52" s="188">
        <f>'資源化量内訳'!R52</f>
        <v>6</v>
      </c>
      <c r="AC52" s="188">
        <f>'資源化量内訳'!S52</f>
        <v>0</v>
      </c>
      <c r="AD52" s="188">
        <f t="shared" si="13"/>
        <v>4134</v>
      </c>
      <c r="AE52" s="189">
        <f t="shared" si="14"/>
        <v>100</v>
      </c>
      <c r="AF52" s="188">
        <f>'資源化量内訳'!AB52</f>
        <v>0</v>
      </c>
      <c r="AG52" s="188">
        <f>'資源化量内訳'!AJ52</f>
        <v>112</v>
      </c>
      <c r="AH52" s="188">
        <f>'資源化量内訳'!AR52</f>
        <v>0</v>
      </c>
      <c r="AI52" s="188">
        <f>'資源化量内訳'!AZ52</f>
        <v>0</v>
      </c>
      <c r="AJ52" s="188">
        <f>'資源化量内訳'!BH52</f>
        <v>0</v>
      </c>
      <c r="AK52" s="188" t="s">
        <v>398</v>
      </c>
      <c r="AL52" s="188">
        <f t="shared" si="15"/>
        <v>112</v>
      </c>
      <c r="AM52" s="189">
        <f t="shared" si="16"/>
        <v>21.19731215638363</v>
      </c>
      <c r="AN52" s="188">
        <f>'ごみ処理量内訳'!AC52</f>
        <v>0</v>
      </c>
      <c r="AO52" s="188">
        <f>'ごみ処理量内訳'!AD52</f>
        <v>493</v>
      </c>
      <c r="AP52" s="188">
        <f>'ごみ処理量内訳'!AE52</f>
        <v>74</v>
      </c>
      <c r="AQ52" s="188">
        <f t="shared" si="17"/>
        <v>567</v>
      </c>
    </row>
    <row r="53" spans="1:43" ht="13.5" customHeight="1">
      <c r="A53" s="182" t="s">
        <v>393</v>
      </c>
      <c r="B53" s="182" t="s">
        <v>228</v>
      </c>
      <c r="C53" s="184" t="s">
        <v>229</v>
      </c>
      <c r="D53" s="188">
        <v>22877</v>
      </c>
      <c r="E53" s="188">
        <v>22877</v>
      </c>
      <c r="F53" s="188">
        <f>'ごみ搬入量内訳'!H53</f>
        <v>5967</v>
      </c>
      <c r="G53" s="188">
        <f>'ごみ搬入量内訳'!AG53</f>
        <v>58</v>
      </c>
      <c r="H53" s="188">
        <f>'ごみ搬入量内訳'!AH53</f>
        <v>0</v>
      </c>
      <c r="I53" s="188">
        <f t="shared" si="10"/>
        <v>6025</v>
      </c>
      <c r="J53" s="188">
        <f t="shared" si="9"/>
        <v>721.5478128718141</v>
      </c>
      <c r="K53" s="188">
        <f>('ごみ搬入量内訳'!E53+'ごみ搬入量内訳'!AH53)/'ごみ処理概要'!D53/365*1000000</f>
        <v>671.3688031467868</v>
      </c>
      <c r="L53" s="188">
        <f>'ごみ搬入量内訳'!F53/'ごみ処理概要'!D53/365*1000000</f>
        <v>50.17900972502741</v>
      </c>
      <c r="M53" s="188">
        <f>'資源化量内訳'!BP53</f>
        <v>1023</v>
      </c>
      <c r="N53" s="188">
        <f>'ごみ処理量内訳'!E53</f>
        <v>5474</v>
      </c>
      <c r="O53" s="188">
        <f>'ごみ処理量内訳'!L53</f>
        <v>0</v>
      </c>
      <c r="P53" s="188">
        <f t="shared" si="11"/>
        <v>0</v>
      </c>
      <c r="Q53" s="188">
        <f>'ごみ処理量内訳'!G53</f>
        <v>0</v>
      </c>
      <c r="R53" s="188">
        <f>'ごみ処理量内訳'!H53</f>
        <v>0</v>
      </c>
      <c r="S53" s="188">
        <f>'ごみ処理量内訳'!I53</f>
        <v>0</v>
      </c>
      <c r="T53" s="188">
        <f>'ごみ処理量内訳'!J53</f>
        <v>0</v>
      </c>
      <c r="U53" s="188">
        <f>'ごみ処理量内訳'!K53</f>
        <v>0</v>
      </c>
      <c r="V53" s="188">
        <f t="shared" si="12"/>
        <v>277</v>
      </c>
      <c r="W53" s="188">
        <f>'資源化量内訳'!M53</f>
        <v>61</v>
      </c>
      <c r="X53" s="188">
        <f>'資源化量内訳'!N53</f>
        <v>45</v>
      </c>
      <c r="Y53" s="188">
        <f>'資源化量内訳'!O53</f>
        <v>148</v>
      </c>
      <c r="Z53" s="188">
        <f>'資源化量内訳'!P53</f>
        <v>23</v>
      </c>
      <c r="AA53" s="188">
        <f>'資源化量内訳'!Q53</f>
        <v>0</v>
      </c>
      <c r="AB53" s="188">
        <f>'資源化量内訳'!R53</f>
        <v>0</v>
      </c>
      <c r="AC53" s="188">
        <f>'資源化量内訳'!S53</f>
        <v>0</v>
      </c>
      <c r="AD53" s="188">
        <f t="shared" si="13"/>
        <v>5751</v>
      </c>
      <c r="AE53" s="189">
        <f t="shared" si="14"/>
        <v>100</v>
      </c>
      <c r="AF53" s="188">
        <f>'資源化量内訳'!AB53</f>
        <v>0</v>
      </c>
      <c r="AG53" s="188">
        <f>'資源化量内訳'!AJ53</f>
        <v>0</v>
      </c>
      <c r="AH53" s="188">
        <f>'資源化量内訳'!AR53</f>
        <v>0</v>
      </c>
      <c r="AI53" s="188">
        <f>'資源化量内訳'!AZ53</f>
        <v>0</v>
      </c>
      <c r="AJ53" s="188">
        <f>'資源化量内訳'!BH53</f>
        <v>0</v>
      </c>
      <c r="AK53" s="188" t="s">
        <v>398</v>
      </c>
      <c r="AL53" s="188">
        <f t="shared" si="15"/>
        <v>0</v>
      </c>
      <c r="AM53" s="189">
        <f t="shared" si="16"/>
        <v>19.19102450546206</v>
      </c>
      <c r="AN53" s="188">
        <f>'ごみ処理量内訳'!AC53</f>
        <v>0</v>
      </c>
      <c r="AO53" s="188">
        <f>'ごみ処理量内訳'!AD53</f>
        <v>493</v>
      </c>
      <c r="AP53" s="188">
        <f>'ごみ処理量内訳'!AE53</f>
        <v>0</v>
      </c>
      <c r="AQ53" s="188">
        <f t="shared" si="17"/>
        <v>493</v>
      </c>
    </row>
    <row r="54" spans="1:43" ht="13.5" customHeight="1">
      <c r="A54" s="182" t="s">
        <v>393</v>
      </c>
      <c r="B54" s="182" t="s">
        <v>230</v>
      </c>
      <c r="C54" s="184" t="s">
        <v>231</v>
      </c>
      <c r="D54" s="188">
        <v>23994</v>
      </c>
      <c r="E54" s="188">
        <v>23994</v>
      </c>
      <c r="F54" s="188">
        <f>'ごみ搬入量内訳'!H54</f>
        <v>7263</v>
      </c>
      <c r="G54" s="188">
        <f>'ごみ搬入量内訳'!AG54</f>
        <v>91</v>
      </c>
      <c r="H54" s="188">
        <f>'ごみ搬入量内訳'!AH54</f>
        <v>332</v>
      </c>
      <c r="I54" s="188">
        <f t="shared" si="10"/>
        <v>7686</v>
      </c>
      <c r="J54" s="188">
        <f t="shared" si="9"/>
        <v>877.6166644400826</v>
      </c>
      <c r="K54" s="188">
        <f>('ごみ搬入量内訳'!E54+'ごみ搬入量内訳'!AH54)/'ごみ処理概要'!D54/365*1000000</f>
        <v>822.2375228510324</v>
      </c>
      <c r="L54" s="188">
        <f>'ごみ搬入量内訳'!F54/'ごみ処理概要'!D54/365*1000000</f>
        <v>55.37914158905023</v>
      </c>
      <c r="M54" s="188">
        <f>'資源化量内訳'!BP54</f>
        <v>0</v>
      </c>
      <c r="N54" s="188">
        <f>'ごみ処理量内訳'!E54</f>
        <v>5921</v>
      </c>
      <c r="O54" s="188">
        <f>'ごみ処理量内訳'!L54</f>
        <v>80</v>
      </c>
      <c r="P54" s="188">
        <f t="shared" si="11"/>
        <v>43</v>
      </c>
      <c r="Q54" s="188">
        <f>'ごみ処理量内訳'!G54</f>
        <v>0</v>
      </c>
      <c r="R54" s="188">
        <f>'ごみ処理量内訳'!H54</f>
        <v>43</v>
      </c>
      <c r="S54" s="188">
        <f>'ごみ処理量内訳'!I54</f>
        <v>0</v>
      </c>
      <c r="T54" s="188">
        <f>'ごみ処理量内訳'!J54</f>
        <v>0</v>
      </c>
      <c r="U54" s="188">
        <f>'ごみ処理量内訳'!K54</f>
        <v>0</v>
      </c>
      <c r="V54" s="188">
        <f t="shared" si="12"/>
        <v>1310</v>
      </c>
      <c r="W54" s="188">
        <f>'資源化量内訳'!M54</f>
        <v>1072</v>
      </c>
      <c r="X54" s="188">
        <f>'資源化量内訳'!N54</f>
        <v>0</v>
      </c>
      <c r="Y54" s="188">
        <f>'資源化量内訳'!O54</f>
        <v>191</v>
      </c>
      <c r="Z54" s="188">
        <f>'資源化量内訳'!P54</f>
        <v>25</v>
      </c>
      <c r="AA54" s="188">
        <f>'資源化量内訳'!Q54</f>
        <v>0</v>
      </c>
      <c r="AB54" s="188">
        <f>'資源化量内訳'!R54</f>
        <v>0</v>
      </c>
      <c r="AC54" s="188">
        <f>'資源化量内訳'!S54</f>
        <v>22</v>
      </c>
      <c r="AD54" s="188">
        <f t="shared" si="13"/>
        <v>7354</v>
      </c>
      <c r="AE54" s="189">
        <f t="shared" si="14"/>
        <v>98.91215664944248</v>
      </c>
      <c r="AF54" s="188">
        <f>'資源化量内訳'!AB54</f>
        <v>20</v>
      </c>
      <c r="AG54" s="188">
        <f>'資源化量内訳'!AJ54</f>
        <v>0</v>
      </c>
      <c r="AH54" s="188">
        <f>'資源化量内訳'!AR54</f>
        <v>43</v>
      </c>
      <c r="AI54" s="188">
        <f>'資源化量内訳'!AZ54</f>
        <v>0</v>
      </c>
      <c r="AJ54" s="188">
        <f>'資源化量内訳'!BH54</f>
        <v>0</v>
      </c>
      <c r="AK54" s="188" t="s">
        <v>398</v>
      </c>
      <c r="AL54" s="188">
        <f t="shared" si="15"/>
        <v>63</v>
      </c>
      <c r="AM54" s="189">
        <f t="shared" si="16"/>
        <v>18.67011150394343</v>
      </c>
      <c r="AN54" s="188">
        <f>'ごみ処理量内訳'!AC54</f>
        <v>80</v>
      </c>
      <c r="AO54" s="188">
        <f>'ごみ処理量内訳'!AD54</f>
        <v>732</v>
      </c>
      <c r="AP54" s="188">
        <f>'ごみ処理量内訳'!AE54</f>
        <v>0</v>
      </c>
      <c r="AQ54" s="188">
        <f t="shared" si="17"/>
        <v>812</v>
      </c>
    </row>
    <row r="55" spans="1:43" ht="13.5" customHeight="1">
      <c r="A55" s="182" t="s">
        <v>393</v>
      </c>
      <c r="B55" s="182" t="s">
        <v>232</v>
      </c>
      <c r="C55" s="184" t="s">
        <v>233</v>
      </c>
      <c r="D55" s="188">
        <v>37940</v>
      </c>
      <c r="E55" s="188">
        <v>37940</v>
      </c>
      <c r="F55" s="188">
        <f>'ごみ搬入量内訳'!H55</f>
        <v>10999</v>
      </c>
      <c r="G55" s="188">
        <f>'ごみ搬入量内訳'!AG55</f>
        <v>0</v>
      </c>
      <c r="H55" s="188">
        <f>'ごみ搬入量内訳'!AH55</f>
        <v>0</v>
      </c>
      <c r="I55" s="188">
        <f t="shared" si="10"/>
        <v>10999</v>
      </c>
      <c r="J55" s="188">
        <f t="shared" si="9"/>
        <v>794.2605844845142</v>
      </c>
      <c r="K55" s="188">
        <f>('ごみ搬入量内訳'!E55+'ごみ搬入量内訳'!AH55)/'ごみ処理概要'!D55/365*1000000</f>
        <v>794.2605844845142</v>
      </c>
      <c r="L55" s="188">
        <f>'ごみ搬入量内訳'!F55/'ごみ処理概要'!D55/365*1000000</f>
        <v>0</v>
      </c>
      <c r="M55" s="188">
        <f>'資源化量内訳'!BP55</f>
        <v>547</v>
      </c>
      <c r="N55" s="188">
        <f>'ごみ処理量内訳'!E55</f>
        <v>7929</v>
      </c>
      <c r="O55" s="188">
        <f>'ごみ処理量内訳'!L55</f>
        <v>1828</v>
      </c>
      <c r="P55" s="188">
        <f t="shared" si="11"/>
        <v>0</v>
      </c>
      <c r="Q55" s="188">
        <f>'ごみ処理量内訳'!G55</f>
        <v>0</v>
      </c>
      <c r="R55" s="188">
        <f>'ごみ処理量内訳'!H55</f>
        <v>0</v>
      </c>
      <c r="S55" s="188">
        <f>'ごみ処理量内訳'!I55</f>
        <v>0</v>
      </c>
      <c r="T55" s="188">
        <f>'ごみ処理量内訳'!J55</f>
        <v>0</v>
      </c>
      <c r="U55" s="188">
        <f>'ごみ処理量内訳'!K55</f>
        <v>0</v>
      </c>
      <c r="V55" s="188">
        <f t="shared" si="12"/>
        <v>1242</v>
      </c>
      <c r="W55" s="188">
        <f>'資源化量内訳'!M55</f>
        <v>966</v>
      </c>
      <c r="X55" s="188">
        <f>'資源化量内訳'!N55</f>
        <v>56</v>
      </c>
      <c r="Y55" s="188">
        <f>'資源化量内訳'!O55</f>
        <v>165</v>
      </c>
      <c r="Z55" s="188">
        <f>'資源化量内訳'!P55</f>
        <v>48</v>
      </c>
      <c r="AA55" s="188">
        <f>'資源化量内訳'!Q55</f>
        <v>0</v>
      </c>
      <c r="AB55" s="188">
        <f>'資源化量内訳'!R55</f>
        <v>1</v>
      </c>
      <c r="AC55" s="188">
        <f>'資源化量内訳'!S55</f>
        <v>6</v>
      </c>
      <c r="AD55" s="188">
        <f t="shared" si="13"/>
        <v>10999</v>
      </c>
      <c r="AE55" s="189">
        <f t="shared" si="14"/>
        <v>83.38030730066369</v>
      </c>
      <c r="AF55" s="188">
        <f>'資源化量内訳'!AB55</f>
        <v>0</v>
      </c>
      <c r="AG55" s="188">
        <f>'資源化量内訳'!AJ55</f>
        <v>0</v>
      </c>
      <c r="AH55" s="188">
        <f>'資源化量内訳'!AR55</f>
        <v>0</v>
      </c>
      <c r="AI55" s="188">
        <f>'資源化量内訳'!AZ55</f>
        <v>0</v>
      </c>
      <c r="AJ55" s="188">
        <f>'資源化量内訳'!BH55</f>
        <v>0</v>
      </c>
      <c r="AK55" s="188" t="s">
        <v>398</v>
      </c>
      <c r="AL55" s="188">
        <f t="shared" si="15"/>
        <v>0</v>
      </c>
      <c r="AM55" s="189">
        <f t="shared" si="16"/>
        <v>15.494543564870952</v>
      </c>
      <c r="AN55" s="188">
        <f>'ごみ処理量内訳'!AC55</f>
        <v>1828</v>
      </c>
      <c r="AO55" s="188">
        <f>'ごみ処理量内訳'!AD55</f>
        <v>1269</v>
      </c>
      <c r="AP55" s="188">
        <f>'ごみ処理量内訳'!AE55</f>
        <v>0</v>
      </c>
      <c r="AQ55" s="188">
        <f t="shared" si="17"/>
        <v>3097</v>
      </c>
    </row>
    <row r="56" spans="1:43" ht="13.5" customHeight="1">
      <c r="A56" s="182" t="s">
        <v>393</v>
      </c>
      <c r="B56" s="182" t="s">
        <v>234</v>
      </c>
      <c r="C56" s="184" t="s">
        <v>235</v>
      </c>
      <c r="D56" s="188">
        <v>28304</v>
      </c>
      <c r="E56" s="188">
        <v>28304</v>
      </c>
      <c r="F56" s="188">
        <f>'ごみ搬入量内訳'!H56</f>
        <v>7277</v>
      </c>
      <c r="G56" s="188">
        <f>'ごみ搬入量内訳'!AG56</f>
        <v>134</v>
      </c>
      <c r="H56" s="188">
        <f>'ごみ搬入量内訳'!AH56</f>
        <v>0</v>
      </c>
      <c r="I56" s="188">
        <f t="shared" si="10"/>
        <v>7411</v>
      </c>
      <c r="J56" s="188">
        <f t="shared" si="9"/>
        <v>717.3583093923507</v>
      </c>
      <c r="K56" s="188">
        <f>('ごみ搬入量内訳'!E56+'ごみ搬入量内訳'!AH56)/'ごみ処理概要'!D56/365*1000000</f>
        <v>609.3334985325662</v>
      </c>
      <c r="L56" s="188">
        <f>'ごみ搬入量内訳'!F56/'ごみ処理概要'!D56/365*1000000</f>
        <v>108.02481085978457</v>
      </c>
      <c r="M56" s="188">
        <f>'資源化量内訳'!BP56</f>
        <v>1134</v>
      </c>
      <c r="N56" s="188">
        <f>'ごみ処理量内訳'!E56</f>
        <v>6585</v>
      </c>
      <c r="O56" s="188">
        <f>'ごみ処理量内訳'!L56</f>
        <v>338</v>
      </c>
      <c r="P56" s="188">
        <f t="shared" si="11"/>
        <v>0</v>
      </c>
      <c r="Q56" s="188">
        <f>'ごみ処理量内訳'!G56</f>
        <v>0</v>
      </c>
      <c r="R56" s="188">
        <f>'ごみ処理量内訳'!H56</f>
        <v>0</v>
      </c>
      <c r="S56" s="188">
        <f>'ごみ処理量内訳'!I56</f>
        <v>0</v>
      </c>
      <c r="T56" s="188">
        <f>'ごみ処理量内訳'!J56</f>
        <v>0</v>
      </c>
      <c r="U56" s="188">
        <f>'ごみ処理量内訳'!K56</f>
        <v>0</v>
      </c>
      <c r="V56" s="188">
        <f t="shared" si="12"/>
        <v>488</v>
      </c>
      <c r="W56" s="188">
        <f>'資源化量内訳'!M56</f>
        <v>246</v>
      </c>
      <c r="X56" s="188">
        <f>'資源化量内訳'!N56</f>
        <v>55</v>
      </c>
      <c r="Y56" s="188">
        <f>'資源化量内訳'!O56</f>
        <v>162</v>
      </c>
      <c r="Z56" s="188">
        <f>'資源化量内訳'!P56</f>
        <v>25</v>
      </c>
      <c r="AA56" s="188">
        <f>'資源化量内訳'!Q56</f>
        <v>0</v>
      </c>
      <c r="AB56" s="188">
        <f>'資源化量内訳'!R56</f>
        <v>0</v>
      </c>
      <c r="AC56" s="188">
        <f>'資源化量内訳'!S56</f>
        <v>0</v>
      </c>
      <c r="AD56" s="188">
        <f t="shared" si="13"/>
        <v>7411</v>
      </c>
      <c r="AE56" s="189">
        <f t="shared" si="14"/>
        <v>95.43921198218864</v>
      </c>
      <c r="AF56" s="188">
        <f>'資源化量内訳'!AB56</f>
        <v>0</v>
      </c>
      <c r="AG56" s="188">
        <f>'資源化量内訳'!AJ56</f>
        <v>0</v>
      </c>
      <c r="AH56" s="188">
        <f>'資源化量内訳'!AR56</f>
        <v>0</v>
      </c>
      <c r="AI56" s="188">
        <f>'資源化量内訳'!AZ56</f>
        <v>0</v>
      </c>
      <c r="AJ56" s="188">
        <f>'資源化量内訳'!BH56</f>
        <v>0</v>
      </c>
      <c r="AK56" s="188" t="s">
        <v>398</v>
      </c>
      <c r="AL56" s="188">
        <f t="shared" si="15"/>
        <v>0</v>
      </c>
      <c r="AM56" s="189">
        <f t="shared" si="16"/>
        <v>18.98186073727326</v>
      </c>
      <c r="AN56" s="188">
        <f>'ごみ処理量内訳'!AC56</f>
        <v>338</v>
      </c>
      <c r="AO56" s="188">
        <f>'ごみ処理量内訳'!AD56</f>
        <v>877</v>
      </c>
      <c r="AP56" s="188">
        <f>'ごみ処理量内訳'!AE56</f>
        <v>0</v>
      </c>
      <c r="AQ56" s="188">
        <f t="shared" si="17"/>
        <v>1215</v>
      </c>
    </row>
    <row r="57" spans="1:43" ht="13.5" customHeight="1">
      <c r="A57" s="182" t="s">
        <v>393</v>
      </c>
      <c r="B57" s="182" t="s">
        <v>236</v>
      </c>
      <c r="C57" s="184" t="s">
        <v>237</v>
      </c>
      <c r="D57" s="188">
        <v>36709</v>
      </c>
      <c r="E57" s="188">
        <v>36709</v>
      </c>
      <c r="F57" s="188">
        <f>'ごみ搬入量内訳'!H57</f>
        <v>12903</v>
      </c>
      <c r="G57" s="188">
        <f>'ごみ搬入量内訳'!AG57</f>
        <v>115</v>
      </c>
      <c r="H57" s="188">
        <f>'ごみ搬入量内訳'!AH57</f>
        <v>0</v>
      </c>
      <c r="I57" s="188">
        <f t="shared" si="10"/>
        <v>13018</v>
      </c>
      <c r="J57" s="188">
        <f t="shared" si="9"/>
        <v>971.58063212448</v>
      </c>
      <c r="K57" s="188">
        <f>('ごみ搬入量内訳'!E57+'ごみ搬入量内訳'!AH57)/'ごみ処理概要'!D57/365*1000000</f>
        <v>814.6261022921109</v>
      </c>
      <c r="L57" s="188">
        <f>'ごみ搬入量内訳'!F57/'ごみ処理概要'!D57/365*1000000</f>
        <v>156.95452983236913</v>
      </c>
      <c r="M57" s="188">
        <f>'資源化量内訳'!BP57</f>
        <v>0</v>
      </c>
      <c r="N57" s="188">
        <f>'ごみ処理量内訳'!E57</f>
        <v>9741</v>
      </c>
      <c r="O57" s="188">
        <f>'ごみ処理量内訳'!L57</f>
        <v>8</v>
      </c>
      <c r="P57" s="188">
        <f t="shared" si="11"/>
        <v>495</v>
      </c>
      <c r="Q57" s="188">
        <f>'ごみ処理量内訳'!G57</f>
        <v>495</v>
      </c>
      <c r="R57" s="188">
        <f>'ごみ処理量内訳'!H57</f>
        <v>0</v>
      </c>
      <c r="S57" s="188">
        <f>'ごみ処理量内訳'!I57</f>
        <v>0</v>
      </c>
      <c r="T57" s="188">
        <f>'ごみ処理量内訳'!J57</f>
        <v>0</v>
      </c>
      <c r="U57" s="188">
        <f>'ごみ処理量内訳'!K57</f>
        <v>0</v>
      </c>
      <c r="V57" s="188">
        <f t="shared" si="12"/>
        <v>1680</v>
      </c>
      <c r="W57" s="188">
        <f>'資源化量内訳'!M57</f>
        <v>1244</v>
      </c>
      <c r="X57" s="188">
        <f>'資源化量内訳'!N57</f>
        <v>75</v>
      </c>
      <c r="Y57" s="188">
        <f>'資源化量内訳'!O57</f>
        <v>244</v>
      </c>
      <c r="Z57" s="188">
        <f>'資源化量内訳'!P57</f>
        <v>55</v>
      </c>
      <c r="AA57" s="188">
        <f>'資源化量内訳'!Q57</f>
        <v>0</v>
      </c>
      <c r="AB57" s="188">
        <f>'資源化量内訳'!R57</f>
        <v>31</v>
      </c>
      <c r="AC57" s="188">
        <f>'資源化量内訳'!S57</f>
        <v>31</v>
      </c>
      <c r="AD57" s="188">
        <f t="shared" si="13"/>
        <v>11924</v>
      </c>
      <c r="AE57" s="189">
        <f t="shared" si="14"/>
        <v>99.9329084199933</v>
      </c>
      <c r="AF57" s="188">
        <f>'資源化量内訳'!AB57</f>
        <v>0</v>
      </c>
      <c r="AG57" s="188">
        <f>'資源化量内訳'!AJ57</f>
        <v>495</v>
      </c>
      <c r="AH57" s="188">
        <f>'資源化量内訳'!AR57</f>
        <v>0</v>
      </c>
      <c r="AI57" s="188">
        <f>'資源化量内訳'!AZ57</f>
        <v>0</v>
      </c>
      <c r="AJ57" s="188">
        <f>'資源化量内訳'!BH57</f>
        <v>0</v>
      </c>
      <c r="AK57" s="188" t="s">
        <v>398</v>
      </c>
      <c r="AL57" s="188">
        <f t="shared" si="15"/>
        <v>495</v>
      </c>
      <c r="AM57" s="189">
        <f t="shared" si="16"/>
        <v>18.240523314324054</v>
      </c>
      <c r="AN57" s="188">
        <f>'ごみ処理量内訳'!AC57</f>
        <v>8</v>
      </c>
      <c r="AO57" s="188">
        <f>'ごみ処理量内訳'!AD57</f>
        <v>1602</v>
      </c>
      <c r="AP57" s="188">
        <f>'ごみ処理量内訳'!AE57</f>
        <v>0</v>
      </c>
      <c r="AQ57" s="188">
        <f t="shared" si="17"/>
        <v>1610</v>
      </c>
    </row>
    <row r="58" spans="1:43" ht="13.5" customHeight="1">
      <c r="A58" s="182" t="s">
        <v>393</v>
      </c>
      <c r="B58" s="182" t="s">
        <v>238</v>
      </c>
      <c r="C58" s="184" t="s">
        <v>239</v>
      </c>
      <c r="D58" s="188">
        <v>5768</v>
      </c>
      <c r="E58" s="188">
        <v>4960</v>
      </c>
      <c r="F58" s="188">
        <f>'ごみ搬入量内訳'!H58</f>
        <v>1632</v>
      </c>
      <c r="G58" s="188">
        <f>'ごみ搬入量内訳'!AG58</f>
        <v>0</v>
      </c>
      <c r="H58" s="188">
        <f>'ごみ搬入量内訳'!AH58</f>
        <v>266</v>
      </c>
      <c r="I58" s="188">
        <f t="shared" si="10"/>
        <v>1898</v>
      </c>
      <c r="J58" s="188">
        <f t="shared" si="9"/>
        <v>901.5256588072123</v>
      </c>
      <c r="K58" s="188">
        <f>('ごみ搬入量内訳'!E58+'ごみ搬入量内訳'!AH58)/'ごみ処理概要'!D58/365*1000000</f>
        <v>688.7314042520852</v>
      </c>
      <c r="L58" s="188">
        <f>'ごみ搬入量内訳'!F58/'ごみ処理概要'!D58/365*1000000</f>
        <v>212.794254555127</v>
      </c>
      <c r="M58" s="188">
        <f>'資源化量内訳'!BP58</f>
        <v>262</v>
      </c>
      <c r="N58" s="188">
        <f>'ごみ処理量内訳'!E58</f>
        <v>1414</v>
      </c>
      <c r="O58" s="188">
        <f>'ごみ処理量内訳'!L58</f>
        <v>16</v>
      </c>
      <c r="P58" s="188">
        <f t="shared" si="11"/>
        <v>202</v>
      </c>
      <c r="Q58" s="188">
        <f>'ごみ処理量内訳'!G58</f>
        <v>0</v>
      </c>
      <c r="R58" s="188">
        <f>'ごみ処理量内訳'!H58</f>
        <v>202</v>
      </c>
      <c r="S58" s="188">
        <f>'ごみ処理量内訳'!I58</f>
        <v>0</v>
      </c>
      <c r="T58" s="188">
        <f>'ごみ処理量内訳'!J58</f>
        <v>0</v>
      </c>
      <c r="U58" s="188">
        <f>'ごみ処理量内訳'!K58</f>
        <v>0</v>
      </c>
      <c r="V58" s="188">
        <f t="shared" si="12"/>
        <v>0</v>
      </c>
      <c r="W58" s="188">
        <f>'資源化量内訳'!M58</f>
        <v>0</v>
      </c>
      <c r="X58" s="188">
        <f>'資源化量内訳'!N58</f>
        <v>0</v>
      </c>
      <c r="Y58" s="188">
        <f>'資源化量内訳'!O58</f>
        <v>0</v>
      </c>
      <c r="Z58" s="188">
        <f>'資源化量内訳'!P58</f>
        <v>0</v>
      </c>
      <c r="AA58" s="188">
        <f>'資源化量内訳'!Q58</f>
        <v>0</v>
      </c>
      <c r="AB58" s="188">
        <f>'資源化量内訳'!R58</f>
        <v>0</v>
      </c>
      <c r="AC58" s="188">
        <f>'資源化量内訳'!S58</f>
        <v>0</v>
      </c>
      <c r="AD58" s="188">
        <f t="shared" si="13"/>
        <v>1632</v>
      </c>
      <c r="AE58" s="189">
        <f t="shared" si="14"/>
        <v>99.01960784313727</v>
      </c>
      <c r="AF58" s="188">
        <f>'資源化量内訳'!AB58</f>
        <v>0</v>
      </c>
      <c r="AG58" s="188">
        <f>'資源化量内訳'!AJ58</f>
        <v>0</v>
      </c>
      <c r="AH58" s="188">
        <f>'資源化量内訳'!AR58</f>
        <v>78</v>
      </c>
      <c r="AI58" s="188">
        <f>'資源化量内訳'!AZ58</f>
        <v>0</v>
      </c>
      <c r="AJ58" s="188">
        <f>'資源化量内訳'!BH58</f>
        <v>0</v>
      </c>
      <c r="AK58" s="188" t="s">
        <v>398</v>
      </c>
      <c r="AL58" s="188">
        <f t="shared" si="15"/>
        <v>78</v>
      </c>
      <c r="AM58" s="189">
        <f t="shared" si="16"/>
        <v>17.95142555438226</v>
      </c>
      <c r="AN58" s="188">
        <f>'ごみ処理量内訳'!AC58</f>
        <v>16</v>
      </c>
      <c r="AO58" s="188">
        <f>'ごみ処理量内訳'!AD58</f>
        <v>191</v>
      </c>
      <c r="AP58" s="188">
        <f>'ごみ処理量内訳'!AE58</f>
        <v>0</v>
      </c>
      <c r="AQ58" s="188">
        <f t="shared" si="17"/>
        <v>207</v>
      </c>
    </row>
    <row r="59" spans="1:43" ht="13.5" customHeight="1">
      <c r="A59" s="182" t="s">
        <v>393</v>
      </c>
      <c r="B59" s="182" t="s">
        <v>240</v>
      </c>
      <c r="C59" s="184" t="s">
        <v>241</v>
      </c>
      <c r="D59" s="188">
        <v>4469</v>
      </c>
      <c r="E59" s="188">
        <v>4469</v>
      </c>
      <c r="F59" s="188">
        <f>'ごみ搬入量内訳'!H59</f>
        <v>1384</v>
      </c>
      <c r="G59" s="188">
        <f>'ごみ搬入量内訳'!AG59</f>
        <v>24</v>
      </c>
      <c r="H59" s="188">
        <f>'ごみ搬入量内訳'!AH59</f>
        <v>0</v>
      </c>
      <c r="I59" s="188">
        <f t="shared" si="10"/>
        <v>1408</v>
      </c>
      <c r="J59" s="188">
        <f t="shared" si="9"/>
        <v>863.176157210862</v>
      </c>
      <c r="K59" s="188">
        <f>('ごみ搬入量内訳'!E59+'ごみ搬入量内訳'!AH59)/'ごみ処理概要'!D59/365*1000000</f>
        <v>743.0181125991228</v>
      </c>
      <c r="L59" s="188">
        <f>'ごみ搬入量内訳'!F59/'ごみ処理概要'!D59/365*1000000</f>
        <v>120.15804461173933</v>
      </c>
      <c r="M59" s="188">
        <f>'資源化量内訳'!BP59</f>
        <v>0</v>
      </c>
      <c r="N59" s="188">
        <f>'ごみ処理量内訳'!E59</f>
        <v>1045</v>
      </c>
      <c r="O59" s="188">
        <f>'ごみ処理量内訳'!L59</f>
        <v>0</v>
      </c>
      <c r="P59" s="188">
        <f t="shared" si="11"/>
        <v>150</v>
      </c>
      <c r="Q59" s="188">
        <f>'ごみ処理量内訳'!G59</f>
        <v>0</v>
      </c>
      <c r="R59" s="188">
        <f>'ごみ処理量内訳'!H59</f>
        <v>150</v>
      </c>
      <c r="S59" s="188">
        <f>'ごみ処理量内訳'!I59</f>
        <v>0</v>
      </c>
      <c r="T59" s="188">
        <f>'ごみ処理量内訳'!J59</f>
        <v>0</v>
      </c>
      <c r="U59" s="188">
        <f>'ごみ処理量内訳'!K59</f>
        <v>0</v>
      </c>
      <c r="V59" s="188">
        <f t="shared" si="12"/>
        <v>250</v>
      </c>
      <c r="W59" s="188">
        <f>'資源化量内訳'!M59</f>
        <v>129</v>
      </c>
      <c r="X59" s="188">
        <f>'資源化量内訳'!N59</f>
        <v>80</v>
      </c>
      <c r="Y59" s="188">
        <f>'資源化量内訳'!O59</f>
        <v>36</v>
      </c>
      <c r="Z59" s="188">
        <f>'資源化量内訳'!P59</f>
        <v>5</v>
      </c>
      <c r="AA59" s="188">
        <f>'資源化量内訳'!Q59</f>
        <v>0</v>
      </c>
      <c r="AB59" s="188">
        <f>'資源化量内訳'!R59</f>
        <v>0</v>
      </c>
      <c r="AC59" s="188">
        <f>'資源化量内訳'!S59</f>
        <v>0</v>
      </c>
      <c r="AD59" s="188">
        <f t="shared" si="13"/>
        <v>1445</v>
      </c>
      <c r="AE59" s="189">
        <f t="shared" si="14"/>
        <v>100</v>
      </c>
      <c r="AF59" s="188">
        <f>'資源化量内訳'!AB59</f>
        <v>0</v>
      </c>
      <c r="AG59" s="188">
        <f>'資源化量内訳'!AJ59</f>
        <v>0</v>
      </c>
      <c r="AH59" s="188">
        <f>'資源化量内訳'!AR59</f>
        <v>150</v>
      </c>
      <c r="AI59" s="188">
        <f>'資源化量内訳'!AZ59</f>
        <v>0</v>
      </c>
      <c r="AJ59" s="188">
        <f>'資源化量内訳'!BH59</f>
        <v>0</v>
      </c>
      <c r="AK59" s="188" t="s">
        <v>398</v>
      </c>
      <c r="AL59" s="188">
        <f t="shared" si="15"/>
        <v>150</v>
      </c>
      <c r="AM59" s="189">
        <f t="shared" si="16"/>
        <v>27.68166089965398</v>
      </c>
      <c r="AN59" s="188">
        <f>'ごみ処理量内訳'!AC59</f>
        <v>0</v>
      </c>
      <c r="AO59" s="188">
        <f>'ごみ処理量内訳'!AD59</f>
        <v>125</v>
      </c>
      <c r="AP59" s="188">
        <f>'ごみ処理量内訳'!AE59</f>
        <v>0</v>
      </c>
      <c r="AQ59" s="188">
        <f t="shared" si="17"/>
        <v>125</v>
      </c>
    </row>
    <row r="60" spans="1:43" ht="13.5" customHeight="1">
      <c r="A60" s="182" t="s">
        <v>393</v>
      </c>
      <c r="B60" s="182" t="s">
        <v>242</v>
      </c>
      <c r="C60" s="184" t="s">
        <v>243</v>
      </c>
      <c r="D60" s="188">
        <v>37746</v>
      </c>
      <c r="E60" s="188">
        <v>37746</v>
      </c>
      <c r="F60" s="188">
        <f>'ごみ搬入量内訳'!H60</f>
        <v>9769</v>
      </c>
      <c r="G60" s="188">
        <f>'ごみ搬入量内訳'!AG60</f>
        <v>145</v>
      </c>
      <c r="H60" s="188">
        <f>'ごみ搬入量内訳'!AH60</f>
        <v>0</v>
      </c>
      <c r="I60" s="188">
        <f t="shared" si="10"/>
        <v>9914</v>
      </c>
      <c r="J60" s="188">
        <f t="shared" si="9"/>
        <v>719.5899919360048</v>
      </c>
      <c r="K60" s="188">
        <f>('ごみ搬入量内訳'!E60+'ごみ搬入量内訳'!AH60)/'ごみ処理概要'!D60/365*1000000</f>
        <v>619.1348225957355</v>
      </c>
      <c r="L60" s="188">
        <f>'ごみ搬入量内訳'!F60/'ごみ処理概要'!D60/365*1000000</f>
        <v>100.45516934026939</v>
      </c>
      <c r="M60" s="188">
        <f>'資源化量内訳'!BP60</f>
        <v>1420</v>
      </c>
      <c r="N60" s="188">
        <f>'ごみ処理量内訳'!E60</f>
        <v>9227</v>
      </c>
      <c r="O60" s="188">
        <f>'ごみ処理量内訳'!L60</f>
        <v>0</v>
      </c>
      <c r="P60" s="188">
        <f t="shared" si="11"/>
        <v>261</v>
      </c>
      <c r="Q60" s="188">
        <f>'ごみ処理量内訳'!G60</f>
        <v>0</v>
      </c>
      <c r="R60" s="188">
        <f>'ごみ処理量内訳'!H60</f>
        <v>261</v>
      </c>
      <c r="S60" s="188">
        <f>'ごみ処理量内訳'!I60</f>
        <v>0</v>
      </c>
      <c r="T60" s="188">
        <f>'ごみ処理量内訳'!J60</f>
        <v>0</v>
      </c>
      <c r="U60" s="188">
        <f>'ごみ処理量内訳'!K60</f>
        <v>0</v>
      </c>
      <c r="V60" s="188">
        <f t="shared" si="12"/>
        <v>667</v>
      </c>
      <c r="W60" s="188">
        <f>'資源化量内訳'!M60</f>
        <v>417</v>
      </c>
      <c r="X60" s="188">
        <f>'資源化量内訳'!N60</f>
        <v>0</v>
      </c>
      <c r="Y60" s="188">
        <f>'資源化量内訳'!O60</f>
        <v>239</v>
      </c>
      <c r="Z60" s="188">
        <f>'資源化量内訳'!P60</f>
        <v>0</v>
      </c>
      <c r="AA60" s="188">
        <f>'資源化量内訳'!Q60</f>
        <v>0</v>
      </c>
      <c r="AB60" s="188">
        <f>'資源化量内訳'!R60</f>
        <v>11</v>
      </c>
      <c r="AC60" s="188">
        <f>'資源化量内訳'!S60</f>
        <v>0</v>
      </c>
      <c r="AD60" s="188">
        <f t="shared" si="13"/>
        <v>10155</v>
      </c>
      <c r="AE60" s="189">
        <f t="shared" si="14"/>
        <v>100</v>
      </c>
      <c r="AF60" s="188">
        <f>'資源化量内訳'!AB60</f>
        <v>299</v>
      </c>
      <c r="AG60" s="188">
        <f>'資源化量内訳'!AJ60</f>
        <v>0</v>
      </c>
      <c r="AH60" s="188">
        <f>'資源化量内訳'!AR60</f>
        <v>21</v>
      </c>
      <c r="AI60" s="188">
        <f>'資源化量内訳'!AZ60</f>
        <v>0</v>
      </c>
      <c r="AJ60" s="188">
        <f>'資源化量内訳'!BH60</f>
        <v>0</v>
      </c>
      <c r="AK60" s="188" t="s">
        <v>398</v>
      </c>
      <c r="AL60" s="188">
        <f t="shared" si="15"/>
        <v>320</v>
      </c>
      <c r="AM60" s="189">
        <f t="shared" si="16"/>
        <v>20.794816414686824</v>
      </c>
      <c r="AN60" s="188">
        <f>'ごみ処理量内訳'!AC60</f>
        <v>0</v>
      </c>
      <c r="AO60" s="188">
        <f>'ごみ処理量内訳'!AD60</f>
        <v>1146</v>
      </c>
      <c r="AP60" s="188">
        <f>'ごみ処理量内訳'!AE60</f>
        <v>0</v>
      </c>
      <c r="AQ60" s="188">
        <f t="shared" si="17"/>
        <v>1146</v>
      </c>
    </row>
    <row r="61" spans="1:43" ht="13.5" customHeight="1">
      <c r="A61" s="182" t="s">
        <v>393</v>
      </c>
      <c r="B61" s="182" t="s">
        <v>244</v>
      </c>
      <c r="C61" s="184" t="s">
        <v>245</v>
      </c>
      <c r="D61" s="188">
        <v>30183</v>
      </c>
      <c r="E61" s="188">
        <v>30183</v>
      </c>
      <c r="F61" s="188">
        <f>'ごみ搬入量内訳'!H61</f>
        <v>9171</v>
      </c>
      <c r="G61" s="188">
        <f>'ごみ搬入量内訳'!AG61</f>
        <v>238</v>
      </c>
      <c r="H61" s="188">
        <f>'ごみ搬入量内訳'!AH61</f>
        <v>0</v>
      </c>
      <c r="I61" s="188">
        <f t="shared" si="10"/>
        <v>9409</v>
      </c>
      <c r="J61" s="188">
        <f t="shared" si="9"/>
        <v>854.0596425729989</v>
      </c>
      <c r="K61" s="188">
        <f>('ごみ搬入量内訳'!E61+'ごみ搬入量内訳'!AH61)/'ごみ処理概要'!D61/365*1000000</f>
        <v>710.3699397147718</v>
      </c>
      <c r="L61" s="188">
        <f>'ごみ搬入量内訳'!F61/'ごみ処理概要'!D61/365*1000000</f>
        <v>143.6897028582269</v>
      </c>
      <c r="M61" s="188">
        <f>'資源化量内訳'!BP61</f>
        <v>817</v>
      </c>
      <c r="N61" s="188">
        <f>'ごみ処理量内訳'!E61</f>
        <v>7479</v>
      </c>
      <c r="O61" s="188">
        <f>'ごみ処理量内訳'!L61</f>
        <v>480</v>
      </c>
      <c r="P61" s="188">
        <f t="shared" si="11"/>
        <v>290</v>
      </c>
      <c r="Q61" s="188">
        <f>'ごみ処理量内訳'!G61</f>
        <v>0</v>
      </c>
      <c r="R61" s="188">
        <f>'ごみ処理量内訳'!H61</f>
        <v>290</v>
      </c>
      <c r="S61" s="188">
        <f>'ごみ処理量内訳'!I61</f>
        <v>0</v>
      </c>
      <c r="T61" s="188">
        <f>'ごみ処理量内訳'!J61</f>
        <v>0</v>
      </c>
      <c r="U61" s="188">
        <f>'ごみ処理量内訳'!K61</f>
        <v>0</v>
      </c>
      <c r="V61" s="188">
        <f t="shared" si="12"/>
        <v>956</v>
      </c>
      <c r="W61" s="188">
        <f>'資源化量内訳'!M61</f>
        <v>835</v>
      </c>
      <c r="X61" s="188">
        <f>'資源化量内訳'!N61</f>
        <v>0</v>
      </c>
      <c r="Y61" s="188">
        <f>'資源化量内訳'!O61</f>
        <v>26</v>
      </c>
      <c r="Z61" s="188">
        <f>'資源化量内訳'!P61</f>
        <v>0</v>
      </c>
      <c r="AA61" s="188">
        <f>'資源化量内訳'!Q61</f>
        <v>0</v>
      </c>
      <c r="AB61" s="188">
        <f>'資源化量内訳'!R61</f>
        <v>95</v>
      </c>
      <c r="AC61" s="188">
        <f>'資源化量内訳'!S61</f>
        <v>0</v>
      </c>
      <c r="AD61" s="188">
        <f t="shared" si="13"/>
        <v>9205</v>
      </c>
      <c r="AE61" s="189">
        <f t="shared" si="14"/>
        <v>94.78544269418794</v>
      </c>
      <c r="AF61" s="188">
        <f>'資源化量内訳'!AB61</f>
        <v>229</v>
      </c>
      <c r="AG61" s="188">
        <f>'資源化量内訳'!AJ61</f>
        <v>0</v>
      </c>
      <c r="AH61" s="188">
        <f>'資源化量内訳'!AR61</f>
        <v>290</v>
      </c>
      <c r="AI61" s="188">
        <f>'資源化量内訳'!AZ61</f>
        <v>0</v>
      </c>
      <c r="AJ61" s="188">
        <f>'資源化量内訳'!BH61</f>
        <v>0</v>
      </c>
      <c r="AK61" s="188" t="s">
        <v>398</v>
      </c>
      <c r="AL61" s="188">
        <f t="shared" si="15"/>
        <v>519</v>
      </c>
      <c r="AM61" s="189">
        <f t="shared" si="16"/>
        <v>22.869686689283576</v>
      </c>
      <c r="AN61" s="188">
        <f>'ごみ処理量内訳'!AC61</f>
        <v>480</v>
      </c>
      <c r="AO61" s="188">
        <f>'ごみ処理量内訳'!AD61</f>
        <v>543</v>
      </c>
      <c r="AP61" s="188">
        <f>'ごみ処理量内訳'!AE61</f>
        <v>0</v>
      </c>
      <c r="AQ61" s="188">
        <f t="shared" si="17"/>
        <v>1023</v>
      </c>
    </row>
    <row r="62" spans="1:43" ht="13.5" customHeight="1">
      <c r="A62" s="182" t="s">
        <v>393</v>
      </c>
      <c r="B62" s="182" t="s">
        <v>246</v>
      </c>
      <c r="C62" s="184" t="s">
        <v>247</v>
      </c>
      <c r="D62" s="188">
        <v>8460</v>
      </c>
      <c r="E62" s="188">
        <v>8460</v>
      </c>
      <c r="F62" s="188">
        <f>'ごみ搬入量内訳'!H62</f>
        <v>1756</v>
      </c>
      <c r="G62" s="188">
        <f>'ごみ搬入量内訳'!AG62</f>
        <v>37</v>
      </c>
      <c r="H62" s="188">
        <f>'ごみ搬入量内訳'!AH62</f>
        <v>0</v>
      </c>
      <c r="I62" s="188">
        <f t="shared" si="10"/>
        <v>1793</v>
      </c>
      <c r="J62" s="188">
        <f t="shared" si="9"/>
        <v>580.6535185724927</v>
      </c>
      <c r="K62" s="188">
        <f>('ごみ搬入量内訳'!E62+'ごみ搬入量内訳'!AH62)/'ごみ処理概要'!D62/365*1000000</f>
        <v>522.6853201204702</v>
      </c>
      <c r="L62" s="188">
        <f>'ごみ搬入量内訳'!F62/'ごみ処理概要'!D62/365*1000000</f>
        <v>57.968198452022406</v>
      </c>
      <c r="M62" s="188">
        <f>'資源化量内訳'!BP62</f>
        <v>90</v>
      </c>
      <c r="N62" s="188">
        <f>'ごみ処理量内訳'!E62</f>
        <v>1119</v>
      </c>
      <c r="O62" s="188">
        <f>'ごみ処理量内訳'!L62</f>
        <v>3</v>
      </c>
      <c r="P62" s="188">
        <f t="shared" si="11"/>
        <v>671</v>
      </c>
      <c r="Q62" s="188">
        <f>'ごみ処理量内訳'!G62</f>
        <v>312</v>
      </c>
      <c r="R62" s="188">
        <f>'ごみ処理量内訳'!H62</f>
        <v>359</v>
      </c>
      <c r="S62" s="188">
        <f>'ごみ処理量内訳'!I62</f>
        <v>0</v>
      </c>
      <c r="T62" s="188">
        <f>'ごみ処理量内訳'!J62</f>
        <v>0</v>
      </c>
      <c r="U62" s="188">
        <f>'ごみ処理量内訳'!K62</f>
        <v>0</v>
      </c>
      <c r="V62" s="188">
        <f t="shared" si="12"/>
        <v>0</v>
      </c>
      <c r="W62" s="188">
        <f>'資源化量内訳'!M62</f>
        <v>0</v>
      </c>
      <c r="X62" s="188">
        <f>'資源化量内訳'!N62</f>
        <v>0</v>
      </c>
      <c r="Y62" s="188">
        <f>'資源化量内訳'!O62</f>
        <v>0</v>
      </c>
      <c r="Z62" s="188">
        <f>'資源化量内訳'!P62</f>
        <v>0</v>
      </c>
      <c r="AA62" s="188">
        <f>'資源化量内訳'!Q62</f>
        <v>0</v>
      </c>
      <c r="AB62" s="188">
        <f>'資源化量内訳'!R62</f>
        <v>0</v>
      </c>
      <c r="AC62" s="188">
        <f>'資源化量内訳'!S62</f>
        <v>0</v>
      </c>
      <c r="AD62" s="188">
        <f t="shared" si="13"/>
        <v>1793</v>
      </c>
      <c r="AE62" s="189">
        <f t="shared" si="14"/>
        <v>99.83268265476855</v>
      </c>
      <c r="AF62" s="188">
        <f>'資源化量内訳'!AB62</f>
        <v>0</v>
      </c>
      <c r="AG62" s="188">
        <f>'資源化量内訳'!AJ62</f>
        <v>73</v>
      </c>
      <c r="AH62" s="188">
        <f>'資源化量内訳'!AR62</f>
        <v>301</v>
      </c>
      <c r="AI62" s="188">
        <f>'資源化量内訳'!AZ62</f>
        <v>0</v>
      </c>
      <c r="AJ62" s="188">
        <f>'資源化量内訳'!BH62</f>
        <v>0</v>
      </c>
      <c r="AK62" s="188" t="s">
        <v>398</v>
      </c>
      <c r="AL62" s="188">
        <f t="shared" si="15"/>
        <v>374</v>
      </c>
      <c r="AM62" s="189">
        <f t="shared" si="16"/>
        <v>24.641529474243228</v>
      </c>
      <c r="AN62" s="188">
        <f>'ごみ処理量内訳'!AC62</f>
        <v>3</v>
      </c>
      <c r="AO62" s="188">
        <f>'ごみ処理量内訳'!AD62</f>
        <v>174</v>
      </c>
      <c r="AP62" s="188">
        <f>'ごみ処理量内訳'!AE62</f>
        <v>1</v>
      </c>
      <c r="AQ62" s="188">
        <f t="shared" si="17"/>
        <v>178</v>
      </c>
    </row>
    <row r="63" spans="1:43" ht="13.5" customHeight="1">
      <c r="A63" s="182" t="s">
        <v>393</v>
      </c>
      <c r="B63" s="182" t="s">
        <v>248</v>
      </c>
      <c r="C63" s="184" t="s">
        <v>249</v>
      </c>
      <c r="D63" s="188">
        <v>4983</v>
      </c>
      <c r="E63" s="188">
        <v>4983</v>
      </c>
      <c r="F63" s="188">
        <f>'ごみ搬入量内訳'!H63</f>
        <v>902</v>
      </c>
      <c r="G63" s="188">
        <f>'ごみ搬入量内訳'!AG63</f>
        <v>0</v>
      </c>
      <c r="H63" s="188">
        <f>'ごみ搬入量内訳'!AH63</f>
        <v>0</v>
      </c>
      <c r="I63" s="188">
        <f t="shared" si="10"/>
        <v>902</v>
      </c>
      <c r="J63" s="188">
        <f t="shared" si="9"/>
        <v>495.93274668118175</v>
      </c>
      <c r="K63" s="188">
        <f>('ごみ搬入量内訳'!E63+'ごみ搬入量内訳'!AH63)/'ごみ処理概要'!D63/365*1000000</f>
        <v>425.5564810767569</v>
      </c>
      <c r="L63" s="188">
        <f>'ごみ搬入量内訳'!F63/'ごみ処理概要'!D63/365*1000000</f>
        <v>70.3762656044249</v>
      </c>
      <c r="M63" s="188">
        <f>'資源化量内訳'!BP63</f>
        <v>0</v>
      </c>
      <c r="N63" s="188">
        <f>'ごみ処理量内訳'!E63</f>
        <v>699</v>
      </c>
      <c r="O63" s="188">
        <f>'ごみ処理量内訳'!L63</f>
        <v>0</v>
      </c>
      <c r="P63" s="188">
        <f t="shared" si="11"/>
        <v>0</v>
      </c>
      <c r="Q63" s="188">
        <f>'ごみ処理量内訳'!G63</f>
        <v>0</v>
      </c>
      <c r="R63" s="188">
        <f>'ごみ処理量内訳'!H63</f>
        <v>0</v>
      </c>
      <c r="S63" s="188">
        <f>'ごみ処理量内訳'!I63</f>
        <v>0</v>
      </c>
      <c r="T63" s="188">
        <f>'ごみ処理量内訳'!J63</f>
        <v>0</v>
      </c>
      <c r="U63" s="188">
        <f>'ごみ処理量内訳'!K63</f>
        <v>0</v>
      </c>
      <c r="V63" s="188">
        <f t="shared" si="12"/>
        <v>204</v>
      </c>
      <c r="W63" s="188">
        <f>'資源化量内訳'!M63</f>
        <v>134</v>
      </c>
      <c r="X63" s="188">
        <f>'資源化量内訳'!N63</f>
        <v>14</v>
      </c>
      <c r="Y63" s="188">
        <f>'資源化量内訳'!O63</f>
        <v>34</v>
      </c>
      <c r="Z63" s="188">
        <f>'資源化量内訳'!P63</f>
        <v>5</v>
      </c>
      <c r="AA63" s="188">
        <f>'資源化量内訳'!Q63</f>
        <v>1</v>
      </c>
      <c r="AB63" s="188">
        <f>'資源化量内訳'!R63</f>
        <v>16</v>
      </c>
      <c r="AC63" s="188">
        <f>'資源化量内訳'!S63</f>
        <v>0</v>
      </c>
      <c r="AD63" s="188">
        <f t="shared" si="13"/>
        <v>903</v>
      </c>
      <c r="AE63" s="189">
        <f t="shared" si="14"/>
        <v>100</v>
      </c>
      <c r="AF63" s="188">
        <f>'資源化量内訳'!AB63</f>
        <v>0</v>
      </c>
      <c r="AG63" s="188">
        <f>'資源化量内訳'!AJ63</f>
        <v>0</v>
      </c>
      <c r="AH63" s="188">
        <f>'資源化量内訳'!AR63</f>
        <v>0</v>
      </c>
      <c r="AI63" s="188">
        <f>'資源化量内訳'!AZ63</f>
        <v>0</v>
      </c>
      <c r="AJ63" s="188">
        <f>'資源化量内訳'!BH63</f>
        <v>0</v>
      </c>
      <c r="AK63" s="188" t="s">
        <v>398</v>
      </c>
      <c r="AL63" s="188">
        <f t="shared" si="15"/>
        <v>0</v>
      </c>
      <c r="AM63" s="189">
        <f t="shared" si="16"/>
        <v>22.591362126245848</v>
      </c>
      <c r="AN63" s="188">
        <f>'ごみ処理量内訳'!AC63</f>
        <v>0</v>
      </c>
      <c r="AO63" s="188">
        <f>'ごみ処理量内訳'!AD63</f>
        <v>85</v>
      </c>
      <c r="AP63" s="188">
        <f>'ごみ処理量内訳'!AE63</f>
        <v>0</v>
      </c>
      <c r="AQ63" s="188">
        <f t="shared" si="17"/>
        <v>85</v>
      </c>
    </row>
    <row r="64" spans="1:43" ht="13.5" customHeight="1">
      <c r="A64" s="182" t="s">
        <v>393</v>
      </c>
      <c r="B64" s="182" t="s">
        <v>250</v>
      </c>
      <c r="C64" s="184" t="s">
        <v>251</v>
      </c>
      <c r="D64" s="188">
        <v>23285</v>
      </c>
      <c r="E64" s="188">
        <v>23005</v>
      </c>
      <c r="F64" s="188">
        <f>'ごみ搬入量内訳'!H64</f>
        <v>6531</v>
      </c>
      <c r="G64" s="188">
        <f>'ごみ搬入量内訳'!AG64</f>
        <v>0</v>
      </c>
      <c r="H64" s="188">
        <f>'ごみ搬入量内訳'!AH64</f>
        <v>280</v>
      </c>
      <c r="I64" s="188">
        <f t="shared" si="10"/>
        <v>6811</v>
      </c>
      <c r="J64" s="188">
        <f t="shared" si="9"/>
        <v>801.3860413400361</v>
      </c>
      <c r="K64" s="188">
        <f>('ごみ搬入量内訳'!E64+'ごみ搬入量内訳'!AH64)/'ごみ処理概要'!D64/365*1000000</f>
        <v>707.9635605260603</v>
      </c>
      <c r="L64" s="188">
        <f>'ごみ搬入量内訳'!F64/'ごみ処理概要'!D64/365*1000000</f>
        <v>93.42248081397572</v>
      </c>
      <c r="M64" s="188">
        <f>'資源化量内訳'!BP64</f>
        <v>631</v>
      </c>
      <c r="N64" s="188">
        <f>'ごみ処理量内訳'!E64</f>
        <v>4459</v>
      </c>
      <c r="O64" s="188">
        <f>'ごみ処理量内訳'!L64</f>
        <v>0</v>
      </c>
      <c r="P64" s="188">
        <f t="shared" si="11"/>
        <v>1159</v>
      </c>
      <c r="Q64" s="188">
        <f>'ごみ処理量内訳'!G64</f>
        <v>1035</v>
      </c>
      <c r="R64" s="188">
        <f>'ごみ処理量内訳'!H64</f>
        <v>119</v>
      </c>
      <c r="S64" s="188">
        <f>'ごみ処理量内訳'!I64</f>
        <v>0</v>
      </c>
      <c r="T64" s="188">
        <f>'ごみ処理量内訳'!J64</f>
        <v>0</v>
      </c>
      <c r="U64" s="188">
        <f>'ごみ処理量内訳'!K64</f>
        <v>5</v>
      </c>
      <c r="V64" s="188">
        <f t="shared" si="12"/>
        <v>988</v>
      </c>
      <c r="W64" s="188">
        <f>'資源化量内訳'!M64</f>
        <v>664</v>
      </c>
      <c r="X64" s="188">
        <f>'資源化量内訳'!N64</f>
        <v>81</v>
      </c>
      <c r="Y64" s="188">
        <f>'資源化量内訳'!O64</f>
        <v>186</v>
      </c>
      <c r="Z64" s="188">
        <f>'資源化量内訳'!P64</f>
        <v>16</v>
      </c>
      <c r="AA64" s="188">
        <f>'資源化量内訳'!Q64</f>
        <v>0</v>
      </c>
      <c r="AB64" s="188">
        <f>'資源化量内訳'!R64</f>
        <v>41</v>
      </c>
      <c r="AC64" s="188">
        <f>'資源化量内訳'!S64</f>
        <v>0</v>
      </c>
      <c r="AD64" s="188">
        <f t="shared" si="13"/>
        <v>6606</v>
      </c>
      <c r="AE64" s="189">
        <f t="shared" si="14"/>
        <v>100</v>
      </c>
      <c r="AF64" s="188">
        <f>'資源化量内訳'!AB64</f>
        <v>18</v>
      </c>
      <c r="AG64" s="188">
        <f>'資源化量内訳'!AJ64</f>
        <v>0</v>
      </c>
      <c r="AH64" s="188">
        <f>'資源化量内訳'!AR64</f>
        <v>119</v>
      </c>
      <c r="AI64" s="188">
        <f>'資源化量内訳'!AZ64</f>
        <v>0</v>
      </c>
      <c r="AJ64" s="188">
        <f>'資源化量内訳'!BH64</f>
        <v>0</v>
      </c>
      <c r="AK64" s="188" t="s">
        <v>398</v>
      </c>
      <c r="AL64" s="188">
        <f t="shared" si="15"/>
        <v>137</v>
      </c>
      <c r="AM64" s="189">
        <f t="shared" si="16"/>
        <v>24.264197872046427</v>
      </c>
      <c r="AN64" s="188">
        <f>'ごみ処理量内訳'!AC64</f>
        <v>0</v>
      </c>
      <c r="AO64" s="188">
        <f>'ごみ処理量内訳'!AD64</f>
        <v>654</v>
      </c>
      <c r="AP64" s="188">
        <f>'ごみ処理量内訳'!AE64</f>
        <v>23</v>
      </c>
      <c r="AQ64" s="188">
        <f t="shared" si="17"/>
        <v>677</v>
      </c>
    </row>
    <row r="65" spans="1:43" ht="13.5" customHeight="1">
      <c r="A65" s="182" t="s">
        <v>393</v>
      </c>
      <c r="B65" s="182" t="s">
        <v>252</v>
      </c>
      <c r="C65" s="184" t="s">
        <v>253</v>
      </c>
      <c r="D65" s="188">
        <v>24538</v>
      </c>
      <c r="E65" s="188">
        <v>24538</v>
      </c>
      <c r="F65" s="188">
        <f>'ごみ搬入量内訳'!H65</f>
        <v>9677</v>
      </c>
      <c r="G65" s="188">
        <f>'ごみ搬入量内訳'!AG65</f>
        <v>86</v>
      </c>
      <c r="H65" s="188">
        <f>'ごみ搬入量内訳'!AH65</f>
        <v>0</v>
      </c>
      <c r="I65" s="188">
        <f t="shared" si="10"/>
        <v>9763</v>
      </c>
      <c r="J65" s="188">
        <f t="shared" si="9"/>
        <v>1090.062156878289</v>
      </c>
      <c r="K65" s="188">
        <f>('ごみ搬入量内訳'!E65+'ごみ搬入量内訳'!AH65)/'ごみ処理概要'!D65/365*1000000</f>
        <v>806.9117287472491</v>
      </c>
      <c r="L65" s="188">
        <f>'ごみ搬入量内訳'!F65/'ごみ処理概要'!D65/365*1000000</f>
        <v>283.1504281310397</v>
      </c>
      <c r="M65" s="188">
        <f>'資源化量内訳'!BP65</f>
        <v>0</v>
      </c>
      <c r="N65" s="188">
        <f>'ごみ処理量内訳'!E65</f>
        <v>7141</v>
      </c>
      <c r="O65" s="188">
        <f>'ごみ処理量内訳'!L65</f>
        <v>0</v>
      </c>
      <c r="P65" s="188">
        <f t="shared" si="11"/>
        <v>506</v>
      </c>
      <c r="Q65" s="188">
        <f>'ごみ処理量内訳'!G65</f>
        <v>506</v>
      </c>
      <c r="R65" s="188">
        <f>'ごみ処理量内訳'!H65</f>
        <v>0</v>
      </c>
      <c r="S65" s="188">
        <f>'ごみ処理量内訳'!I65</f>
        <v>0</v>
      </c>
      <c r="T65" s="188">
        <f>'ごみ処理量内訳'!J65</f>
        <v>0</v>
      </c>
      <c r="U65" s="188">
        <f>'ごみ処理量内訳'!K65</f>
        <v>0</v>
      </c>
      <c r="V65" s="188">
        <f t="shared" si="12"/>
        <v>2115</v>
      </c>
      <c r="W65" s="188">
        <f>'資源化量内訳'!M65</f>
        <v>1425</v>
      </c>
      <c r="X65" s="188">
        <f>'資源化量内訳'!N65</f>
        <v>124</v>
      </c>
      <c r="Y65" s="188">
        <f>'資源化量内訳'!O65</f>
        <v>267</v>
      </c>
      <c r="Z65" s="188">
        <f>'資源化量内訳'!P65</f>
        <v>56</v>
      </c>
      <c r="AA65" s="188">
        <f>'資源化量内訳'!Q65</f>
        <v>204</v>
      </c>
      <c r="AB65" s="188">
        <f>'資源化量内訳'!R65</f>
        <v>27</v>
      </c>
      <c r="AC65" s="188">
        <f>'資源化量内訳'!S65</f>
        <v>12</v>
      </c>
      <c r="AD65" s="188">
        <f t="shared" si="13"/>
        <v>9762</v>
      </c>
      <c r="AE65" s="189">
        <f t="shared" si="14"/>
        <v>100</v>
      </c>
      <c r="AF65" s="188">
        <f>'資源化量内訳'!AB65</f>
        <v>0</v>
      </c>
      <c r="AG65" s="188">
        <f>'資源化量内訳'!AJ65</f>
        <v>179</v>
      </c>
      <c r="AH65" s="188">
        <f>'資源化量内訳'!AR65</f>
        <v>0</v>
      </c>
      <c r="AI65" s="188">
        <f>'資源化量内訳'!AZ65</f>
        <v>0</v>
      </c>
      <c r="AJ65" s="188">
        <f>'資源化量内訳'!BH65</f>
        <v>0</v>
      </c>
      <c r="AK65" s="188" t="s">
        <v>398</v>
      </c>
      <c r="AL65" s="188">
        <f t="shared" si="15"/>
        <v>179</v>
      </c>
      <c r="AM65" s="189">
        <f t="shared" si="16"/>
        <v>23.499282933825036</v>
      </c>
      <c r="AN65" s="188">
        <f>'ごみ処理量内訳'!AC65</f>
        <v>0</v>
      </c>
      <c r="AO65" s="188">
        <f>'ごみ処理量内訳'!AD65</f>
        <v>937</v>
      </c>
      <c r="AP65" s="188">
        <f>'ごみ処理量内訳'!AE65</f>
        <v>147</v>
      </c>
      <c r="AQ65" s="188">
        <f t="shared" si="17"/>
        <v>1084</v>
      </c>
    </row>
    <row r="66" spans="1:43" ht="13.5" customHeight="1">
      <c r="A66" s="182" t="s">
        <v>393</v>
      </c>
      <c r="B66" s="182" t="s">
        <v>254</v>
      </c>
      <c r="C66" s="184" t="s">
        <v>255</v>
      </c>
      <c r="D66" s="188">
        <v>48367</v>
      </c>
      <c r="E66" s="188">
        <v>48367</v>
      </c>
      <c r="F66" s="188">
        <f>'ごみ搬入量内訳'!H66</f>
        <v>16135</v>
      </c>
      <c r="G66" s="188">
        <f>'ごみ搬入量内訳'!AG66</f>
        <v>967</v>
      </c>
      <c r="H66" s="188">
        <f>'ごみ搬入量内訳'!AH66</f>
        <v>108</v>
      </c>
      <c r="I66" s="188">
        <f t="shared" si="10"/>
        <v>17210</v>
      </c>
      <c r="J66" s="188">
        <f t="shared" si="9"/>
        <v>974.852377271835</v>
      </c>
      <c r="K66" s="188">
        <f>('ごみ搬入量内訳'!E66+'ごみ搬入量内訳'!AH66)/'ごみ処理概要'!D66/365*1000000</f>
        <v>771.9516674875404</v>
      </c>
      <c r="L66" s="188">
        <f>'ごみ搬入量内訳'!F66/'ごみ処理概要'!D66/365*1000000</f>
        <v>202.9007097842948</v>
      </c>
      <c r="M66" s="188">
        <f>'資源化量内訳'!BP66</f>
        <v>0</v>
      </c>
      <c r="N66" s="188">
        <f>'ごみ処理量内訳'!E66</f>
        <v>12129</v>
      </c>
      <c r="O66" s="188">
        <f>'ごみ処理量内訳'!L66</f>
        <v>0</v>
      </c>
      <c r="P66" s="188">
        <f t="shared" si="11"/>
        <v>739</v>
      </c>
      <c r="Q66" s="188">
        <f>'ごみ処理量内訳'!G66</f>
        <v>739</v>
      </c>
      <c r="R66" s="188">
        <f>'ごみ処理量内訳'!H66</f>
        <v>0</v>
      </c>
      <c r="S66" s="188">
        <f>'ごみ処理量内訳'!I66</f>
        <v>0</v>
      </c>
      <c r="T66" s="188">
        <f>'ごみ処理量内訳'!J66</f>
        <v>0</v>
      </c>
      <c r="U66" s="188">
        <f>'ごみ処理量内訳'!K66</f>
        <v>0</v>
      </c>
      <c r="V66" s="188">
        <f t="shared" si="12"/>
        <v>3970</v>
      </c>
      <c r="W66" s="188">
        <f>'資源化量内訳'!M66</f>
        <v>2744</v>
      </c>
      <c r="X66" s="188">
        <f>'資源化量内訳'!N66</f>
        <v>193</v>
      </c>
      <c r="Y66" s="188">
        <f>'資源化量内訳'!O66</f>
        <v>439</v>
      </c>
      <c r="Z66" s="188">
        <f>'資源化量内訳'!P66</f>
        <v>113</v>
      </c>
      <c r="AA66" s="188">
        <f>'資源化量内訳'!Q66</f>
        <v>371</v>
      </c>
      <c r="AB66" s="188">
        <f>'資源化量内訳'!R66</f>
        <v>110</v>
      </c>
      <c r="AC66" s="188">
        <f>'資源化量内訳'!S66</f>
        <v>0</v>
      </c>
      <c r="AD66" s="188">
        <f t="shared" si="13"/>
        <v>16838</v>
      </c>
      <c r="AE66" s="189">
        <f t="shared" si="14"/>
        <v>100</v>
      </c>
      <c r="AF66" s="188">
        <f>'資源化量内訳'!AB66</f>
        <v>0</v>
      </c>
      <c r="AG66" s="188">
        <f>'資源化量内訳'!AJ66</f>
        <v>262</v>
      </c>
      <c r="AH66" s="188">
        <f>'資源化量内訳'!AR66</f>
        <v>0</v>
      </c>
      <c r="AI66" s="188">
        <f>'資源化量内訳'!AZ66</f>
        <v>0</v>
      </c>
      <c r="AJ66" s="188">
        <f>'資源化量内訳'!BH66</f>
        <v>0</v>
      </c>
      <c r="AK66" s="188" t="s">
        <v>398</v>
      </c>
      <c r="AL66" s="188">
        <f t="shared" si="15"/>
        <v>262</v>
      </c>
      <c r="AM66" s="189">
        <f t="shared" si="16"/>
        <v>25.133626321415846</v>
      </c>
      <c r="AN66" s="188">
        <f>'ごみ処理量内訳'!AC66</f>
        <v>0</v>
      </c>
      <c r="AO66" s="188">
        <f>'ごみ処理量内訳'!AD66</f>
        <v>1618</v>
      </c>
      <c r="AP66" s="188">
        <f>'ごみ処理量内訳'!AE66</f>
        <v>214</v>
      </c>
      <c r="AQ66" s="188">
        <f t="shared" si="17"/>
        <v>1832</v>
      </c>
    </row>
    <row r="67" spans="1:43" ht="13.5" customHeight="1">
      <c r="A67" s="182" t="s">
        <v>393</v>
      </c>
      <c r="B67" s="182" t="s">
        <v>256</v>
      </c>
      <c r="C67" s="184" t="s">
        <v>257</v>
      </c>
      <c r="D67" s="188">
        <v>22514</v>
      </c>
      <c r="E67" s="188">
        <v>22514</v>
      </c>
      <c r="F67" s="188">
        <f>'ごみ搬入量内訳'!H67</f>
        <v>9703</v>
      </c>
      <c r="G67" s="188">
        <f>'ごみ搬入量内訳'!AG67</f>
        <v>3065</v>
      </c>
      <c r="H67" s="188">
        <f>'ごみ搬入量内訳'!AH67</f>
        <v>0</v>
      </c>
      <c r="I67" s="188">
        <f t="shared" si="10"/>
        <v>12768</v>
      </c>
      <c r="J67" s="188">
        <f t="shared" si="9"/>
        <v>1553.7364270146672</v>
      </c>
      <c r="K67" s="188">
        <f>('ごみ搬入量内訳'!E67+'ごみ搬入量内訳'!AH67)/'ごみ処理概要'!D67/365*1000000</f>
        <v>967.0695007429167</v>
      </c>
      <c r="L67" s="188">
        <f>'ごみ搬入量内訳'!F67/'ごみ処理概要'!D67/365*1000000</f>
        <v>586.6669262717505</v>
      </c>
      <c r="M67" s="188">
        <f>'資源化量内訳'!BP67</f>
        <v>734</v>
      </c>
      <c r="N67" s="188">
        <f>'ごみ処理量内訳'!E67</f>
        <v>9992</v>
      </c>
      <c r="O67" s="188">
        <f>'ごみ処理量内訳'!L67</f>
        <v>537</v>
      </c>
      <c r="P67" s="188">
        <f t="shared" si="11"/>
        <v>1257</v>
      </c>
      <c r="Q67" s="188">
        <f>'ごみ処理量内訳'!G67</f>
        <v>0</v>
      </c>
      <c r="R67" s="188">
        <f>'ごみ処理量内訳'!H67</f>
        <v>1257</v>
      </c>
      <c r="S67" s="188">
        <f>'ごみ処理量内訳'!I67</f>
        <v>0</v>
      </c>
      <c r="T67" s="188">
        <f>'ごみ処理量内訳'!J67</f>
        <v>0</v>
      </c>
      <c r="U67" s="188">
        <f>'ごみ処理量内訳'!K67</f>
        <v>0</v>
      </c>
      <c r="V67" s="188">
        <f t="shared" si="12"/>
        <v>982</v>
      </c>
      <c r="W67" s="188">
        <f>'資源化量内訳'!M67</f>
        <v>477</v>
      </c>
      <c r="X67" s="188">
        <f>'資源化量内訳'!N67</f>
        <v>251</v>
      </c>
      <c r="Y67" s="188">
        <f>'資源化量内訳'!O67</f>
        <v>214</v>
      </c>
      <c r="Z67" s="188">
        <f>'資源化量内訳'!P67</f>
        <v>0</v>
      </c>
      <c r="AA67" s="188">
        <f>'資源化量内訳'!Q67</f>
        <v>0</v>
      </c>
      <c r="AB67" s="188">
        <f>'資源化量内訳'!R67</f>
        <v>33</v>
      </c>
      <c r="AC67" s="188">
        <f>'資源化量内訳'!S67</f>
        <v>7</v>
      </c>
      <c r="AD67" s="188">
        <f t="shared" si="13"/>
        <v>12768</v>
      </c>
      <c r="AE67" s="189">
        <f t="shared" si="14"/>
        <v>95.79417293233082</v>
      </c>
      <c r="AF67" s="188">
        <f>'資源化量内訳'!AB67</f>
        <v>0</v>
      </c>
      <c r="AG67" s="188">
        <f>'資源化量内訳'!AJ67</f>
        <v>0</v>
      </c>
      <c r="AH67" s="188">
        <f>'資源化量内訳'!AR67</f>
        <v>260</v>
      </c>
      <c r="AI67" s="188">
        <f>'資源化量内訳'!AZ67</f>
        <v>0</v>
      </c>
      <c r="AJ67" s="188">
        <f>'資源化量内訳'!BH67</f>
        <v>0</v>
      </c>
      <c r="AK67" s="188" t="s">
        <v>398</v>
      </c>
      <c r="AL67" s="188">
        <f t="shared" si="15"/>
        <v>260</v>
      </c>
      <c r="AM67" s="189">
        <f t="shared" si="16"/>
        <v>14.634868908309882</v>
      </c>
      <c r="AN67" s="188">
        <f>'ごみ処理量内訳'!AC67</f>
        <v>537</v>
      </c>
      <c r="AO67" s="188">
        <f>'ごみ処理量内訳'!AD67</f>
        <v>1756</v>
      </c>
      <c r="AP67" s="188">
        <f>'ごみ処理量内訳'!AE67</f>
        <v>286</v>
      </c>
      <c r="AQ67" s="188">
        <f t="shared" si="17"/>
        <v>2579</v>
      </c>
    </row>
    <row r="68" spans="1:43" ht="13.5" customHeight="1">
      <c r="A68" s="182" t="s">
        <v>393</v>
      </c>
      <c r="B68" s="182" t="s">
        <v>258</v>
      </c>
      <c r="C68" s="184" t="s">
        <v>109</v>
      </c>
      <c r="D68" s="188">
        <v>24368</v>
      </c>
      <c r="E68" s="188">
        <v>24368</v>
      </c>
      <c r="F68" s="188">
        <f>'ごみ搬入量内訳'!H68</f>
        <v>7685</v>
      </c>
      <c r="G68" s="188">
        <f>'ごみ搬入量内訳'!AG68</f>
        <v>3070</v>
      </c>
      <c r="H68" s="188">
        <f>'ごみ搬入量内訳'!AH68</f>
        <v>0</v>
      </c>
      <c r="I68" s="188">
        <f t="shared" si="10"/>
        <v>10755</v>
      </c>
      <c r="J68" s="188">
        <f t="shared" si="9"/>
        <v>1209.1986796067604</v>
      </c>
      <c r="K68" s="188">
        <f>('ごみ搬入量内訳'!E68+'ごみ搬入量内訳'!AH68)/'ごみ処理概要'!D68/365*1000000</f>
        <v>842.3353331114688</v>
      </c>
      <c r="L68" s="188">
        <f>'ごみ搬入量内訳'!F68/'ごみ処理概要'!D68/365*1000000</f>
        <v>366.86334649529135</v>
      </c>
      <c r="M68" s="188">
        <f>'資源化量内訳'!BP68</f>
        <v>685</v>
      </c>
      <c r="N68" s="188">
        <f>'ごみ処理量内訳'!E68</f>
        <v>7807</v>
      </c>
      <c r="O68" s="188">
        <f>'ごみ処理量内訳'!L68</f>
        <v>460</v>
      </c>
      <c r="P68" s="188">
        <f t="shared" si="11"/>
        <v>1456</v>
      </c>
      <c r="Q68" s="188">
        <f>'ごみ処理量内訳'!G68</f>
        <v>0</v>
      </c>
      <c r="R68" s="188">
        <f>'ごみ処理量内訳'!H68</f>
        <v>1456</v>
      </c>
      <c r="S68" s="188">
        <f>'ごみ処理量内訳'!I68</f>
        <v>0</v>
      </c>
      <c r="T68" s="188">
        <f>'ごみ処理量内訳'!J68</f>
        <v>0</v>
      </c>
      <c r="U68" s="188">
        <f>'ごみ処理量内訳'!K68</f>
        <v>0</v>
      </c>
      <c r="V68" s="188">
        <f t="shared" si="12"/>
        <v>1032</v>
      </c>
      <c r="W68" s="188">
        <f>'資源化量内訳'!M68</f>
        <v>551</v>
      </c>
      <c r="X68" s="188">
        <f>'資源化量内訳'!N68</f>
        <v>231</v>
      </c>
      <c r="Y68" s="188">
        <f>'資源化量内訳'!O68</f>
        <v>192</v>
      </c>
      <c r="Z68" s="188">
        <f>'資源化量内訳'!P68</f>
        <v>0</v>
      </c>
      <c r="AA68" s="188">
        <f>'資源化量内訳'!Q68</f>
        <v>0</v>
      </c>
      <c r="AB68" s="188">
        <f>'資源化量内訳'!R68</f>
        <v>54</v>
      </c>
      <c r="AC68" s="188">
        <f>'資源化量内訳'!S68</f>
        <v>4</v>
      </c>
      <c r="AD68" s="188">
        <f t="shared" si="13"/>
        <v>10755</v>
      </c>
      <c r="AE68" s="189">
        <f t="shared" si="14"/>
        <v>95.72291957229196</v>
      </c>
      <c r="AF68" s="188">
        <f>'資源化量内訳'!AB68</f>
        <v>0</v>
      </c>
      <c r="AG68" s="188">
        <f>'資源化量内訳'!AJ68</f>
        <v>0</v>
      </c>
      <c r="AH68" s="188">
        <f>'資源化量内訳'!AR68</f>
        <v>230</v>
      </c>
      <c r="AI68" s="188">
        <f>'資源化量内訳'!AZ68</f>
        <v>0</v>
      </c>
      <c r="AJ68" s="188">
        <f>'資源化量内訳'!BH68</f>
        <v>0</v>
      </c>
      <c r="AK68" s="188" t="s">
        <v>398</v>
      </c>
      <c r="AL68" s="188">
        <f t="shared" si="15"/>
        <v>230</v>
      </c>
      <c r="AM68" s="189">
        <f t="shared" si="16"/>
        <v>17.01923076923077</v>
      </c>
      <c r="AN68" s="188">
        <f>'ごみ処理量内訳'!AC68</f>
        <v>460</v>
      </c>
      <c r="AO68" s="188">
        <f>'ごみ処理量内訳'!AD68</f>
        <v>1425</v>
      </c>
      <c r="AP68" s="188">
        <f>'ごみ処理量内訳'!AE68</f>
        <v>344</v>
      </c>
      <c r="AQ68" s="188">
        <f t="shared" si="17"/>
        <v>2229</v>
      </c>
    </row>
    <row r="69" spans="1:43" ht="13.5" customHeight="1">
      <c r="A69" s="182" t="s">
        <v>393</v>
      </c>
      <c r="B69" s="182" t="s">
        <v>259</v>
      </c>
      <c r="C69" s="184" t="s">
        <v>260</v>
      </c>
      <c r="D69" s="188">
        <v>40373</v>
      </c>
      <c r="E69" s="188">
        <v>40373</v>
      </c>
      <c r="F69" s="188">
        <f>'ごみ搬入量内訳'!H69</f>
        <v>15912</v>
      </c>
      <c r="G69" s="188">
        <f>'ごみ搬入量内訳'!AG69</f>
        <v>1229</v>
      </c>
      <c r="H69" s="188">
        <f>'ごみ搬入量内訳'!AH69</f>
        <v>0</v>
      </c>
      <c r="I69" s="188">
        <f t="shared" si="10"/>
        <v>17141</v>
      </c>
      <c r="J69" s="188">
        <f t="shared" si="9"/>
        <v>1163.194308959365</v>
      </c>
      <c r="K69" s="188">
        <f>('ごみ搬入量内訳'!E69+'ごみ搬入量内訳'!AH69)/'ごみ処理概要'!D69/365*1000000</f>
        <v>903.1534366688168</v>
      </c>
      <c r="L69" s="188">
        <f>'ごみ搬入量内訳'!F69/'ごみ処理概要'!D69/365*1000000</f>
        <v>260.0408722905482</v>
      </c>
      <c r="M69" s="188">
        <f>'資源化量内訳'!BP69</f>
        <v>727</v>
      </c>
      <c r="N69" s="188">
        <f>'ごみ処理量内訳'!E69</f>
        <v>14913</v>
      </c>
      <c r="O69" s="188">
        <f>'ごみ処理量内訳'!L69</f>
        <v>143</v>
      </c>
      <c r="P69" s="188">
        <f t="shared" si="11"/>
        <v>1372</v>
      </c>
      <c r="Q69" s="188">
        <f>'ごみ処理量内訳'!G69</f>
        <v>887</v>
      </c>
      <c r="R69" s="188">
        <f>'ごみ処理量内訳'!H69</f>
        <v>485</v>
      </c>
      <c r="S69" s="188">
        <f>'ごみ処理量内訳'!I69</f>
        <v>0</v>
      </c>
      <c r="T69" s="188">
        <f>'ごみ処理量内訳'!J69</f>
        <v>0</v>
      </c>
      <c r="U69" s="188">
        <f>'ごみ処理量内訳'!K69</f>
        <v>0</v>
      </c>
      <c r="V69" s="188">
        <f t="shared" si="12"/>
        <v>830</v>
      </c>
      <c r="W69" s="188">
        <f>'資源化量内訳'!M69</f>
        <v>802</v>
      </c>
      <c r="X69" s="188">
        <f>'資源化量内訳'!N69</f>
        <v>0</v>
      </c>
      <c r="Y69" s="188">
        <f>'資源化量内訳'!O69</f>
        <v>0</v>
      </c>
      <c r="Z69" s="188">
        <f>'資源化量内訳'!P69</f>
        <v>0</v>
      </c>
      <c r="AA69" s="188">
        <f>'資源化量内訳'!Q69</f>
        <v>0</v>
      </c>
      <c r="AB69" s="188">
        <f>'資源化量内訳'!R69</f>
        <v>15</v>
      </c>
      <c r="AC69" s="188">
        <f>'資源化量内訳'!S69</f>
        <v>13</v>
      </c>
      <c r="AD69" s="188">
        <f t="shared" si="13"/>
        <v>17258</v>
      </c>
      <c r="AE69" s="189">
        <f t="shared" si="14"/>
        <v>99.1713987715842</v>
      </c>
      <c r="AF69" s="188">
        <f>'資源化量内訳'!AB69</f>
        <v>0</v>
      </c>
      <c r="AG69" s="188">
        <f>'資源化量内訳'!AJ69</f>
        <v>320</v>
      </c>
      <c r="AH69" s="188">
        <f>'資源化量内訳'!AR69</f>
        <v>485</v>
      </c>
      <c r="AI69" s="188">
        <f>'資源化量内訳'!AZ69</f>
        <v>0</v>
      </c>
      <c r="AJ69" s="188">
        <f>'資源化量内訳'!BH69</f>
        <v>0</v>
      </c>
      <c r="AK69" s="188" t="s">
        <v>398</v>
      </c>
      <c r="AL69" s="188">
        <f t="shared" si="15"/>
        <v>805</v>
      </c>
      <c r="AM69" s="189">
        <f t="shared" si="16"/>
        <v>13.13316652766194</v>
      </c>
      <c r="AN69" s="188">
        <f>'ごみ処理量内訳'!AC69</f>
        <v>143</v>
      </c>
      <c r="AO69" s="188">
        <f>'ごみ処理量内訳'!AD69</f>
        <v>2382</v>
      </c>
      <c r="AP69" s="188">
        <f>'ごみ処理量内訳'!AE69</f>
        <v>263</v>
      </c>
      <c r="AQ69" s="188">
        <f t="shared" si="17"/>
        <v>2788</v>
      </c>
    </row>
    <row r="70" spans="1:43" ht="13.5" customHeight="1">
      <c r="A70" s="182" t="s">
        <v>393</v>
      </c>
      <c r="B70" s="182" t="s">
        <v>261</v>
      </c>
      <c r="C70" s="184" t="s">
        <v>262</v>
      </c>
      <c r="D70" s="188">
        <v>24460</v>
      </c>
      <c r="E70" s="188">
        <v>24460</v>
      </c>
      <c r="F70" s="188">
        <f>'ごみ搬入量内訳'!H70</f>
        <v>9462</v>
      </c>
      <c r="G70" s="188">
        <f>'ごみ搬入量内訳'!AG70</f>
        <v>1814</v>
      </c>
      <c r="H70" s="188">
        <f>'ごみ搬入量内訳'!AH70</f>
        <v>0</v>
      </c>
      <c r="I70" s="188">
        <f t="shared" si="10"/>
        <v>11276</v>
      </c>
      <c r="J70" s="188">
        <f t="shared" si="9"/>
        <v>1263.0069781247548</v>
      </c>
      <c r="K70" s="188">
        <f>('ごみ搬入量内訳'!E70+'ごみ搬入量内訳'!AH70)/'ごみ処理概要'!D70/365*1000000</f>
        <v>725.4785559874103</v>
      </c>
      <c r="L70" s="188">
        <f>'ごみ搬入量内訳'!F70/'ごみ処理概要'!D70/365*1000000</f>
        <v>537.5284221373447</v>
      </c>
      <c r="M70" s="188">
        <f>'資源化量内訳'!BP70</f>
        <v>970</v>
      </c>
      <c r="N70" s="188">
        <f>'ごみ処理量内訳'!E70</f>
        <v>9392</v>
      </c>
      <c r="O70" s="188">
        <f>'ごみ処理量内訳'!L70</f>
        <v>598</v>
      </c>
      <c r="P70" s="188">
        <f t="shared" si="11"/>
        <v>573</v>
      </c>
      <c r="Q70" s="188">
        <f>'ごみ処理量内訳'!G70</f>
        <v>0</v>
      </c>
      <c r="R70" s="188">
        <f>'ごみ処理量内訳'!H70</f>
        <v>563</v>
      </c>
      <c r="S70" s="188">
        <f>'ごみ処理量内訳'!I70</f>
        <v>0</v>
      </c>
      <c r="T70" s="188">
        <f>'ごみ処理量内訳'!J70</f>
        <v>10</v>
      </c>
      <c r="U70" s="188">
        <f>'ごみ処理量内訳'!K70</f>
        <v>0</v>
      </c>
      <c r="V70" s="188">
        <f t="shared" si="12"/>
        <v>664</v>
      </c>
      <c r="W70" s="188">
        <f>'資源化量内訳'!M70</f>
        <v>426</v>
      </c>
      <c r="X70" s="188">
        <f>'資源化量内訳'!N70</f>
        <v>77</v>
      </c>
      <c r="Y70" s="188">
        <f>'資源化量内訳'!O70</f>
        <v>161</v>
      </c>
      <c r="Z70" s="188">
        <f>'資源化量内訳'!P70</f>
        <v>0</v>
      </c>
      <c r="AA70" s="188">
        <f>'資源化量内訳'!Q70</f>
        <v>0</v>
      </c>
      <c r="AB70" s="188">
        <f>'資源化量内訳'!R70</f>
        <v>0</v>
      </c>
      <c r="AC70" s="188">
        <f>'資源化量内訳'!S70</f>
        <v>0</v>
      </c>
      <c r="AD70" s="188">
        <f t="shared" si="13"/>
        <v>11227</v>
      </c>
      <c r="AE70" s="189">
        <f t="shared" si="14"/>
        <v>94.67355482319408</v>
      </c>
      <c r="AF70" s="188">
        <f>'資源化量内訳'!AB70</f>
        <v>0</v>
      </c>
      <c r="AG70" s="188">
        <f>'資源化量内訳'!AJ70</f>
        <v>0</v>
      </c>
      <c r="AH70" s="188">
        <f>'資源化量内訳'!AR70</f>
        <v>47</v>
      </c>
      <c r="AI70" s="188">
        <f>'資源化量内訳'!AZ70</f>
        <v>0</v>
      </c>
      <c r="AJ70" s="188">
        <f>'資源化量内訳'!BH70</f>
        <v>10</v>
      </c>
      <c r="AK70" s="188" t="s">
        <v>398</v>
      </c>
      <c r="AL70" s="188">
        <f t="shared" si="15"/>
        <v>57</v>
      </c>
      <c r="AM70" s="189">
        <f t="shared" si="16"/>
        <v>13.864064934000165</v>
      </c>
      <c r="AN70" s="188">
        <f>'ごみ処理量内訳'!AC70</f>
        <v>598</v>
      </c>
      <c r="AO70" s="188">
        <f>'ごみ処理量内訳'!AD70</f>
        <v>1058</v>
      </c>
      <c r="AP70" s="188">
        <f>'ごみ処理量内訳'!AE70</f>
        <v>114</v>
      </c>
      <c r="AQ70" s="188">
        <f t="shared" si="17"/>
        <v>1770</v>
      </c>
    </row>
    <row r="71" spans="1:43" ht="13.5" customHeight="1">
      <c r="A71" s="182" t="s">
        <v>393</v>
      </c>
      <c r="B71" s="182" t="s">
        <v>263</v>
      </c>
      <c r="C71" s="184" t="s">
        <v>264</v>
      </c>
      <c r="D71" s="188">
        <v>22267</v>
      </c>
      <c r="E71" s="188">
        <v>22267</v>
      </c>
      <c r="F71" s="188">
        <f>'ごみ搬入量内訳'!H71</f>
        <v>7043</v>
      </c>
      <c r="G71" s="188">
        <f>'ごみ搬入量内訳'!AG71</f>
        <v>1531</v>
      </c>
      <c r="H71" s="188">
        <f>'ごみ搬入量内訳'!AH71</f>
        <v>67</v>
      </c>
      <c r="I71" s="188">
        <f t="shared" si="10"/>
        <v>8641</v>
      </c>
      <c r="J71" s="188">
        <f t="shared" si="9"/>
        <v>1063.1864464337239</v>
      </c>
      <c r="K71" s="188">
        <f>('ごみ搬入量内訳'!E71+'ごみ搬入量内訳'!AH71)/'ごみ処理概要'!D71/365*1000000</f>
        <v>651.1263365961423</v>
      </c>
      <c r="L71" s="188">
        <f>'ごみ搬入量内訳'!F71/'ごみ処理概要'!D71/365*1000000</f>
        <v>412.06010983758136</v>
      </c>
      <c r="M71" s="188">
        <f>'資源化量内訳'!BP71</f>
        <v>1400</v>
      </c>
      <c r="N71" s="188">
        <f>'ごみ処理量内訳'!E71</f>
        <v>7732</v>
      </c>
      <c r="O71" s="188">
        <f>'ごみ処理量内訳'!L71</f>
        <v>334</v>
      </c>
      <c r="P71" s="188">
        <f t="shared" si="11"/>
        <v>545</v>
      </c>
      <c r="Q71" s="188">
        <f>'ごみ処理量内訳'!G71</f>
        <v>0</v>
      </c>
      <c r="R71" s="188">
        <f>'ごみ処理量内訳'!H71</f>
        <v>545</v>
      </c>
      <c r="S71" s="188">
        <f>'ごみ処理量内訳'!I71</f>
        <v>0</v>
      </c>
      <c r="T71" s="188">
        <f>'ごみ処理量内訳'!J71</f>
        <v>0</v>
      </c>
      <c r="U71" s="188">
        <f>'ごみ処理量内訳'!K71</f>
        <v>0</v>
      </c>
      <c r="V71" s="188">
        <f t="shared" si="12"/>
        <v>0</v>
      </c>
      <c r="W71" s="188">
        <f>'資源化量内訳'!M71</f>
        <v>0</v>
      </c>
      <c r="X71" s="188">
        <f>'資源化量内訳'!N71</f>
        <v>0</v>
      </c>
      <c r="Y71" s="188">
        <f>'資源化量内訳'!O71</f>
        <v>0</v>
      </c>
      <c r="Z71" s="188">
        <f>'資源化量内訳'!P71</f>
        <v>0</v>
      </c>
      <c r="AA71" s="188">
        <f>'資源化量内訳'!Q71</f>
        <v>0</v>
      </c>
      <c r="AB71" s="188">
        <f>'資源化量内訳'!R71</f>
        <v>0</v>
      </c>
      <c r="AC71" s="188">
        <f>'資源化量内訳'!S71</f>
        <v>0</v>
      </c>
      <c r="AD71" s="188">
        <f t="shared" si="13"/>
        <v>8611</v>
      </c>
      <c r="AE71" s="189">
        <f t="shared" si="14"/>
        <v>96.12124027406806</v>
      </c>
      <c r="AF71" s="188">
        <f>'資源化量内訳'!AB71</f>
        <v>0</v>
      </c>
      <c r="AG71" s="188">
        <f>'資源化量内訳'!AJ71</f>
        <v>0</v>
      </c>
      <c r="AH71" s="188">
        <f>'資源化量内訳'!AR71</f>
        <v>301</v>
      </c>
      <c r="AI71" s="188">
        <f>'資源化量内訳'!AZ71</f>
        <v>0</v>
      </c>
      <c r="AJ71" s="188">
        <f>'資源化量内訳'!BH71</f>
        <v>0</v>
      </c>
      <c r="AK71" s="188" t="s">
        <v>398</v>
      </c>
      <c r="AL71" s="188">
        <f t="shared" si="15"/>
        <v>301</v>
      </c>
      <c r="AM71" s="189">
        <f t="shared" si="16"/>
        <v>16.991309559484566</v>
      </c>
      <c r="AN71" s="188">
        <f>'ごみ処理量内訳'!AC71</f>
        <v>334</v>
      </c>
      <c r="AO71" s="188">
        <f>'ごみ処理量内訳'!AD71</f>
        <v>867</v>
      </c>
      <c r="AP71" s="188">
        <f>'ごみ処理量内訳'!AE71</f>
        <v>155</v>
      </c>
      <c r="AQ71" s="188">
        <f t="shared" si="17"/>
        <v>1356</v>
      </c>
    </row>
    <row r="72" spans="1:43" ht="13.5" customHeight="1">
      <c r="A72" s="182" t="s">
        <v>393</v>
      </c>
      <c r="B72" s="182" t="s">
        <v>266</v>
      </c>
      <c r="C72" s="184" t="s">
        <v>267</v>
      </c>
      <c r="D72" s="188">
        <v>13104</v>
      </c>
      <c r="E72" s="188">
        <v>13104</v>
      </c>
      <c r="F72" s="188">
        <f>'ごみ搬入量内訳'!H72</f>
        <v>4267</v>
      </c>
      <c r="G72" s="188">
        <f>'ごみ搬入量内訳'!AG72</f>
        <v>929</v>
      </c>
      <c r="H72" s="188">
        <f>'ごみ搬入量内訳'!AH72</f>
        <v>0</v>
      </c>
      <c r="I72" s="188">
        <f t="shared" si="10"/>
        <v>5196</v>
      </c>
      <c r="J72" s="188">
        <f t="shared" si="9"/>
        <v>1086.3565658086206</v>
      </c>
      <c r="K72" s="188">
        <f>('ごみ搬入量内訳'!E72+'ごみ搬入量内訳'!AH72)/'ごみ処理概要'!D72/365*1000000</f>
        <v>783.8242427283523</v>
      </c>
      <c r="L72" s="188">
        <f>'ごみ搬入量内訳'!F72/'ごみ処理概要'!D72/365*1000000</f>
        <v>302.53232308026827</v>
      </c>
      <c r="M72" s="188">
        <f>'資源化量内訳'!BP72</f>
        <v>0</v>
      </c>
      <c r="N72" s="188">
        <f>'ごみ処理量内訳'!E72</f>
        <v>3721</v>
      </c>
      <c r="O72" s="188">
        <f>'ごみ処理量内訳'!L72</f>
        <v>386</v>
      </c>
      <c r="P72" s="188">
        <f t="shared" si="11"/>
        <v>231</v>
      </c>
      <c r="Q72" s="188">
        <f>'ごみ処理量内訳'!G72</f>
        <v>0</v>
      </c>
      <c r="R72" s="188">
        <f>'ごみ処理量内訳'!H72</f>
        <v>231</v>
      </c>
      <c r="S72" s="188">
        <f>'ごみ処理量内訳'!I72</f>
        <v>0</v>
      </c>
      <c r="T72" s="188">
        <f>'ごみ処理量内訳'!J72</f>
        <v>0</v>
      </c>
      <c r="U72" s="188">
        <f>'ごみ処理量内訳'!K72</f>
        <v>0</v>
      </c>
      <c r="V72" s="188">
        <f t="shared" si="12"/>
        <v>858</v>
      </c>
      <c r="W72" s="188">
        <f>'資源化量内訳'!M72</f>
        <v>657</v>
      </c>
      <c r="X72" s="188">
        <f>'資源化量内訳'!N72</f>
        <v>45</v>
      </c>
      <c r="Y72" s="188">
        <f>'資源化量内訳'!O72</f>
        <v>95</v>
      </c>
      <c r="Z72" s="188">
        <f>'資源化量内訳'!P72</f>
        <v>16</v>
      </c>
      <c r="AA72" s="188">
        <f>'資源化量内訳'!Q72</f>
        <v>0</v>
      </c>
      <c r="AB72" s="188">
        <f>'資源化量内訳'!R72</f>
        <v>38</v>
      </c>
      <c r="AC72" s="188">
        <f>'資源化量内訳'!S72</f>
        <v>7</v>
      </c>
      <c r="AD72" s="188">
        <f t="shared" si="13"/>
        <v>5196</v>
      </c>
      <c r="AE72" s="189">
        <f t="shared" si="14"/>
        <v>92.57120862201693</v>
      </c>
      <c r="AF72" s="188">
        <f>'資源化量内訳'!AB72</f>
        <v>21</v>
      </c>
      <c r="AG72" s="188">
        <f>'資源化量内訳'!AJ72</f>
        <v>0</v>
      </c>
      <c r="AH72" s="188">
        <f>'資源化量内訳'!AR72</f>
        <v>124</v>
      </c>
      <c r="AI72" s="188">
        <f>'資源化量内訳'!AZ72</f>
        <v>0</v>
      </c>
      <c r="AJ72" s="188">
        <f>'資源化量内訳'!BH72</f>
        <v>0</v>
      </c>
      <c r="AK72" s="188" t="s">
        <v>398</v>
      </c>
      <c r="AL72" s="188">
        <f t="shared" si="15"/>
        <v>145</v>
      </c>
      <c r="AM72" s="189">
        <f t="shared" si="16"/>
        <v>19.30331023864511</v>
      </c>
      <c r="AN72" s="188">
        <f>'ごみ処理量内訳'!AC72</f>
        <v>386</v>
      </c>
      <c r="AO72" s="188">
        <f>'ごみ処理量内訳'!AD72</f>
        <v>418</v>
      </c>
      <c r="AP72" s="188">
        <f>'ごみ処理量内訳'!AE72</f>
        <v>60</v>
      </c>
      <c r="AQ72" s="188">
        <f t="shared" si="17"/>
        <v>864</v>
      </c>
    </row>
    <row r="73" spans="1:43" ht="13.5" customHeight="1">
      <c r="A73" s="182" t="s">
        <v>393</v>
      </c>
      <c r="B73" s="182" t="s">
        <v>268</v>
      </c>
      <c r="C73" s="184" t="s">
        <v>269</v>
      </c>
      <c r="D73" s="188">
        <v>34193</v>
      </c>
      <c r="E73" s="188">
        <v>34193</v>
      </c>
      <c r="F73" s="188">
        <f>'ごみ搬入量内訳'!H73</f>
        <v>7984</v>
      </c>
      <c r="G73" s="188">
        <f>'ごみ搬入量内訳'!AG73</f>
        <v>7</v>
      </c>
      <c r="H73" s="188">
        <f>'ごみ搬入量内訳'!AH73</f>
        <v>0</v>
      </c>
      <c r="I73" s="188">
        <f t="shared" si="10"/>
        <v>7991</v>
      </c>
      <c r="J73" s="188">
        <f t="shared" si="9"/>
        <v>640.2816566236221</v>
      </c>
      <c r="K73" s="188">
        <f>('ごみ搬入量内訳'!E73+'ごみ搬入量内訳'!AH73)/'ごみ処理概要'!D73/365*1000000</f>
        <v>510.23821666615254</v>
      </c>
      <c r="L73" s="188">
        <f>'ごみ搬入量内訳'!F73/'ごみ処理概要'!D73/365*1000000</f>
        <v>130.04343995746947</v>
      </c>
      <c r="M73" s="188">
        <f>'資源化量内訳'!BP73</f>
        <v>2114</v>
      </c>
      <c r="N73" s="188">
        <f>'ごみ処理量内訳'!E73</f>
        <v>6264</v>
      </c>
      <c r="O73" s="188">
        <f>'ごみ処理量内訳'!L73</f>
        <v>0</v>
      </c>
      <c r="P73" s="188">
        <f t="shared" si="11"/>
        <v>1313</v>
      </c>
      <c r="Q73" s="188">
        <f>'ごみ処理量内訳'!G73</f>
        <v>359</v>
      </c>
      <c r="R73" s="188">
        <f>'ごみ処理量内訳'!H73</f>
        <v>954</v>
      </c>
      <c r="S73" s="188">
        <f>'ごみ処理量内訳'!I73</f>
        <v>0</v>
      </c>
      <c r="T73" s="188">
        <f>'ごみ処理量内訳'!J73</f>
        <v>0</v>
      </c>
      <c r="U73" s="188">
        <f>'ごみ処理量内訳'!K73</f>
        <v>0</v>
      </c>
      <c r="V73" s="188">
        <f t="shared" si="12"/>
        <v>370</v>
      </c>
      <c r="W73" s="188">
        <f>'資源化量内訳'!M73</f>
        <v>349</v>
      </c>
      <c r="X73" s="188">
        <f>'資源化量内訳'!N73</f>
        <v>0</v>
      </c>
      <c r="Y73" s="188">
        <f>'資源化量内訳'!O73</f>
        <v>21</v>
      </c>
      <c r="Z73" s="188">
        <f>'資源化量内訳'!P73</f>
        <v>0</v>
      </c>
      <c r="AA73" s="188">
        <f>'資源化量内訳'!Q73</f>
        <v>0</v>
      </c>
      <c r="AB73" s="188">
        <f>'資源化量内訳'!R73</f>
        <v>0</v>
      </c>
      <c r="AC73" s="188">
        <f>'資源化量内訳'!S73</f>
        <v>0</v>
      </c>
      <c r="AD73" s="188">
        <f t="shared" si="13"/>
        <v>7947</v>
      </c>
      <c r="AE73" s="189">
        <f t="shared" si="14"/>
        <v>100</v>
      </c>
      <c r="AF73" s="188">
        <f>'資源化量内訳'!AB73</f>
        <v>0</v>
      </c>
      <c r="AG73" s="188">
        <f>'資源化量内訳'!AJ73</f>
        <v>205</v>
      </c>
      <c r="AH73" s="188">
        <f>'資源化量内訳'!AR73</f>
        <v>816</v>
      </c>
      <c r="AI73" s="188">
        <f>'資源化量内訳'!AZ73</f>
        <v>0</v>
      </c>
      <c r="AJ73" s="188">
        <f>'資源化量内訳'!BH73</f>
        <v>0</v>
      </c>
      <c r="AK73" s="188" t="s">
        <v>398</v>
      </c>
      <c r="AL73" s="188">
        <f t="shared" si="15"/>
        <v>1021</v>
      </c>
      <c r="AM73" s="189">
        <f t="shared" si="16"/>
        <v>34.83749130305139</v>
      </c>
      <c r="AN73" s="188">
        <f>'ごみ処理量内訳'!AC73</f>
        <v>0</v>
      </c>
      <c r="AO73" s="188">
        <f>'ごみ処理量内訳'!AD73</f>
        <v>933</v>
      </c>
      <c r="AP73" s="188">
        <f>'ごみ処理量内訳'!AE73</f>
        <v>138</v>
      </c>
      <c r="AQ73" s="188">
        <f t="shared" si="17"/>
        <v>1071</v>
      </c>
    </row>
    <row r="74" spans="1:43" ht="13.5" customHeight="1">
      <c r="A74" s="182" t="s">
        <v>393</v>
      </c>
      <c r="B74" s="182" t="s">
        <v>270</v>
      </c>
      <c r="C74" s="184" t="s">
        <v>271</v>
      </c>
      <c r="D74" s="188">
        <v>9497</v>
      </c>
      <c r="E74" s="188">
        <v>9497</v>
      </c>
      <c r="F74" s="188">
        <f>'ごみ搬入量内訳'!H74</f>
        <v>1215</v>
      </c>
      <c r="G74" s="188">
        <f>'ごみ搬入量内訳'!AG74</f>
        <v>0</v>
      </c>
      <c r="H74" s="188">
        <f>'ごみ搬入量内訳'!AH74</f>
        <v>0</v>
      </c>
      <c r="I74" s="188">
        <f t="shared" si="10"/>
        <v>1215</v>
      </c>
      <c r="J74" s="188">
        <f t="shared" si="9"/>
        <v>350.50722578579246</v>
      </c>
      <c r="K74" s="188">
        <f>('ごみ搬入量内訳'!E74+'ごみ搬入量内訳'!AH74)/'ごみ処理概要'!D74/365*1000000</f>
        <v>289.0602800307523</v>
      </c>
      <c r="L74" s="188">
        <f>'ごみ搬入量内訳'!F74/'ごみ処理概要'!D74/365*1000000</f>
        <v>61.44694575504017</v>
      </c>
      <c r="M74" s="188">
        <f>'資源化量内訳'!BP74</f>
        <v>490</v>
      </c>
      <c r="N74" s="188">
        <f>'ごみ処理量内訳'!E74</f>
        <v>814</v>
      </c>
      <c r="O74" s="188">
        <f>'ごみ処理量内訳'!L74</f>
        <v>119</v>
      </c>
      <c r="P74" s="188">
        <f t="shared" si="11"/>
        <v>237</v>
      </c>
      <c r="Q74" s="188">
        <f>'ごみ処理量内訳'!G74</f>
        <v>0</v>
      </c>
      <c r="R74" s="188">
        <f>'ごみ処理量内訳'!H74</f>
        <v>237</v>
      </c>
      <c r="S74" s="188">
        <f>'ごみ処理量内訳'!I74</f>
        <v>0</v>
      </c>
      <c r="T74" s="188">
        <f>'ごみ処理量内訳'!J74</f>
        <v>0</v>
      </c>
      <c r="U74" s="188">
        <f>'ごみ処理量内訳'!K74</f>
        <v>0</v>
      </c>
      <c r="V74" s="188">
        <f t="shared" si="12"/>
        <v>0</v>
      </c>
      <c r="W74" s="188">
        <f>'資源化量内訳'!M74</f>
        <v>0</v>
      </c>
      <c r="X74" s="188">
        <f>'資源化量内訳'!N74</f>
        <v>0</v>
      </c>
      <c r="Y74" s="188">
        <f>'資源化量内訳'!O74</f>
        <v>0</v>
      </c>
      <c r="Z74" s="188">
        <f>'資源化量内訳'!P74</f>
        <v>0</v>
      </c>
      <c r="AA74" s="188">
        <f>'資源化量内訳'!Q74</f>
        <v>0</v>
      </c>
      <c r="AB74" s="188">
        <f>'資源化量内訳'!R74</f>
        <v>0</v>
      </c>
      <c r="AC74" s="188">
        <f>'資源化量内訳'!S74</f>
        <v>0</v>
      </c>
      <c r="AD74" s="188">
        <f t="shared" si="13"/>
        <v>1170</v>
      </c>
      <c r="AE74" s="189">
        <f t="shared" si="14"/>
        <v>89.82905982905983</v>
      </c>
      <c r="AF74" s="188">
        <f>'資源化量内訳'!AB74</f>
        <v>0</v>
      </c>
      <c r="AG74" s="188">
        <f>'資源化量内訳'!AJ74</f>
        <v>0</v>
      </c>
      <c r="AH74" s="188">
        <f>'資源化量内訳'!AR74</f>
        <v>237</v>
      </c>
      <c r="AI74" s="188">
        <f>'資源化量内訳'!AZ74</f>
        <v>0</v>
      </c>
      <c r="AJ74" s="188">
        <f>'資源化量内訳'!BH74</f>
        <v>0</v>
      </c>
      <c r="AK74" s="188" t="s">
        <v>398</v>
      </c>
      <c r="AL74" s="188">
        <f t="shared" si="15"/>
        <v>237</v>
      </c>
      <c r="AM74" s="189">
        <f t="shared" si="16"/>
        <v>43.795180722891565</v>
      </c>
      <c r="AN74" s="188">
        <f>'ごみ処理量内訳'!AC74</f>
        <v>119</v>
      </c>
      <c r="AO74" s="188">
        <f>'ごみ処理量内訳'!AD74</f>
        <v>123</v>
      </c>
      <c r="AP74" s="188">
        <f>'ごみ処理量内訳'!AE74</f>
        <v>0</v>
      </c>
      <c r="AQ74" s="188">
        <f t="shared" si="17"/>
        <v>242</v>
      </c>
    </row>
    <row r="75" spans="1:43" ht="13.5" customHeight="1">
      <c r="A75" s="182" t="s">
        <v>393</v>
      </c>
      <c r="B75" s="182" t="s">
        <v>272</v>
      </c>
      <c r="C75" s="184" t="s">
        <v>273</v>
      </c>
      <c r="D75" s="188">
        <v>51930</v>
      </c>
      <c r="E75" s="188">
        <v>51930</v>
      </c>
      <c r="F75" s="188">
        <f>'ごみ搬入量内訳'!H75</f>
        <v>13033</v>
      </c>
      <c r="G75" s="188">
        <f>'ごみ搬入量内訳'!AG75</f>
        <v>3588</v>
      </c>
      <c r="H75" s="188">
        <f>'ごみ搬入量内訳'!AH75</f>
        <v>0</v>
      </c>
      <c r="I75" s="188">
        <f t="shared" si="10"/>
        <v>16621</v>
      </c>
      <c r="J75" s="188">
        <f t="shared" si="9"/>
        <v>876.8917061692638</v>
      </c>
      <c r="K75" s="188">
        <f>('ごみ搬入量内訳'!E75+'ごみ搬入量内訳'!AH75)/'ごみ処理概要'!D75/365*1000000</f>
        <v>725.5815916578957</v>
      </c>
      <c r="L75" s="188">
        <f>'ごみ搬入量内訳'!F75/'ごみ処理概要'!D75/365*1000000</f>
        <v>151.31011451136803</v>
      </c>
      <c r="M75" s="188">
        <f>'資源化量内訳'!BP75</f>
        <v>710</v>
      </c>
      <c r="N75" s="188">
        <f>'ごみ処理量内訳'!E75</f>
        <v>13031</v>
      </c>
      <c r="O75" s="188">
        <f>'ごみ処理量内訳'!L75</f>
        <v>206</v>
      </c>
      <c r="P75" s="188">
        <f t="shared" si="11"/>
        <v>1788</v>
      </c>
      <c r="Q75" s="188">
        <f>'ごみ処理量内訳'!G75</f>
        <v>1556</v>
      </c>
      <c r="R75" s="188">
        <f>'ごみ処理量内訳'!H75</f>
        <v>232</v>
      </c>
      <c r="S75" s="188">
        <f>'ごみ処理量内訳'!I75</f>
        <v>0</v>
      </c>
      <c r="T75" s="188">
        <f>'ごみ処理量内訳'!J75</f>
        <v>0</v>
      </c>
      <c r="U75" s="188">
        <f>'ごみ処理量内訳'!K75</f>
        <v>0</v>
      </c>
      <c r="V75" s="188">
        <f t="shared" si="12"/>
        <v>1596</v>
      </c>
      <c r="W75" s="188">
        <f>'資源化量内訳'!M75</f>
        <v>1391</v>
      </c>
      <c r="X75" s="188">
        <f>'資源化量内訳'!N75</f>
        <v>21</v>
      </c>
      <c r="Y75" s="188">
        <f>'資源化量内訳'!O75</f>
        <v>0</v>
      </c>
      <c r="Z75" s="188">
        <f>'資源化量内訳'!P75</f>
        <v>82</v>
      </c>
      <c r="AA75" s="188">
        <f>'資源化量内訳'!Q75</f>
        <v>49</v>
      </c>
      <c r="AB75" s="188">
        <f>'資源化量内訳'!R75</f>
        <v>53</v>
      </c>
      <c r="AC75" s="188">
        <f>'資源化量内訳'!S75</f>
        <v>0</v>
      </c>
      <c r="AD75" s="188">
        <f t="shared" si="13"/>
        <v>16621</v>
      </c>
      <c r="AE75" s="189">
        <f t="shared" si="14"/>
        <v>98.760604055111</v>
      </c>
      <c r="AF75" s="188">
        <f>'資源化量内訳'!AB75</f>
        <v>222</v>
      </c>
      <c r="AG75" s="188">
        <f>'資源化量内訳'!AJ75</f>
        <v>290</v>
      </c>
      <c r="AH75" s="188">
        <f>'資源化量内訳'!AR75</f>
        <v>226</v>
      </c>
      <c r="AI75" s="188">
        <f>'資源化量内訳'!AZ75</f>
        <v>0</v>
      </c>
      <c r="AJ75" s="188">
        <f>'資源化量内訳'!BH75</f>
        <v>0</v>
      </c>
      <c r="AK75" s="188" t="s">
        <v>398</v>
      </c>
      <c r="AL75" s="188">
        <f t="shared" si="15"/>
        <v>738</v>
      </c>
      <c r="AM75" s="189">
        <f t="shared" si="16"/>
        <v>17.563902833073683</v>
      </c>
      <c r="AN75" s="188">
        <f>'ごみ処理量内訳'!AC75</f>
        <v>206</v>
      </c>
      <c r="AO75" s="188">
        <f>'ごみ処理量内訳'!AD75</f>
        <v>2044</v>
      </c>
      <c r="AP75" s="188">
        <f>'ごみ処理量内訳'!AE75</f>
        <v>327</v>
      </c>
      <c r="AQ75" s="188">
        <f t="shared" si="17"/>
        <v>2577</v>
      </c>
    </row>
    <row r="76" spans="1:43" ht="13.5" customHeight="1">
      <c r="A76" s="182" t="s">
        <v>393</v>
      </c>
      <c r="B76" s="182" t="s">
        <v>274</v>
      </c>
      <c r="C76" s="184" t="s">
        <v>397</v>
      </c>
      <c r="D76" s="188">
        <v>19215</v>
      </c>
      <c r="E76" s="188">
        <v>19215</v>
      </c>
      <c r="F76" s="188">
        <f>'ごみ搬入量内訳'!H76</f>
        <v>4479</v>
      </c>
      <c r="G76" s="188">
        <f>'ごみ搬入量内訳'!AG76</f>
        <v>279</v>
      </c>
      <c r="H76" s="188">
        <f>'ごみ搬入量内訳'!AH76</f>
        <v>0</v>
      </c>
      <c r="I76" s="188">
        <f t="shared" si="10"/>
        <v>4758</v>
      </c>
      <c r="J76" s="188">
        <f t="shared" si="9"/>
        <v>678.4083496412263</v>
      </c>
      <c r="K76" s="188">
        <f>('ごみ搬入量内訳'!E76+'ごみ搬入量内訳'!AH76)/'ごみ処理概要'!D76/365*1000000</f>
        <v>601.4137071850972</v>
      </c>
      <c r="L76" s="188">
        <f>'ごみ搬入量内訳'!F76/'ごみ処理概要'!D76/365*1000000</f>
        <v>76.9946424561291</v>
      </c>
      <c r="M76" s="188">
        <f>'資源化量内訳'!BP76</f>
        <v>270</v>
      </c>
      <c r="N76" s="188">
        <f>'ごみ処理量内訳'!E76</f>
        <v>3280</v>
      </c>
      <c r="O76" s="188">
        <f>'ごみ処理量内訳'!L76</f>
        <v>170</v>
      </c>
      <c r="P76" s="188">
        <f t="shared" si="11"/>
        <v>328</v>
      </c>
      <c r="Q76" s="188">
        <f>'ごみ処理量内訳'!G76</f>
        <v>0</v>
      </c>
      <c r="R76" s="188">
        <f>'ごみ処理量内訳'!H76</f>
        <v>328</v>
      </c>
      <c r="S76" s="188">
        <f>'ごみ処理量内訳'!I76</f>
        <v>0</v>
      </c>
      <c r="T76" s="188">
        <f>'ごみ処理量内訳'!J76</f>
        <v>0</v>
      </c>
      <c r="U76" s="188">
        <f>'ごみ処理量内訳'!K76</f>
        <v>0</v>
      </c>
      <c r="V76" s="188">
        <f t="shared" si="12"/>
        <v>962</v>
      </c>
      <c r="W76" s="188">
        <f>'資源化量内訳'!M76</f>
        <v>912</v>
      </c>
      <c r="X76" s="188">
        <f>'資源化量内訳'!N76</f>
        <v>0</v>
      </c>
      <c r="Y76" s="188">
        <f>'資源化量内訳'!O76</f>
        <v>0</v>
      </c>
      <c r="Z76" s="188">
        <f>'資源化量内訳'!P76</f>
        <v>50</v>
      </c>
      <c r="AA76" s="188">
        <f>'資源化量内訳'!Q76</f>
        <v>0</v>
      </c>
      <c r="AB76" s="188">
        <f>'資源化量内訳'!R76</f>
        <v>0</v>
      </c>
      <c r="AC76" s="188">
        <f>'資源化量内訳'!S76</f>
        <v>0</v>
      </c>
      <c r="AD76" s="188">
        <f t="shared" si="13"/>
        <v>4740</v>
      </c>
      <c r="AE76" s="189">
        <f t="shared" si="14"/>
        <v>96.41350210970464</v>
      </c>
      <c r="AF76" s="188">
        <f>'資源化量内訳'!AB76</f>
        <v>0</v>
      </c>
      <c r="AG76" s="188">
        <f>'資源化量内訳'!AJ76</f>
        <v>0</v>
      </c>
      <c r="AH76" s="188">
        <f>'資源化量内訳'!AR76</f>
        <v>291</v>
      </c>
      <c r="AI76" s="188">
        <f>'資源化量内訳'!AZ76</f>
        <v>0</v>
      </c>
      <c r="AJ76" s="188">
        <f>'資源化量内訳'!BH76</f>
        <v>0</v>
      </c>
      <c r="AK76" s="188" t="s">
        <v>398</v>
      </c>
      <c r="AL76" s="188">
        <f t="shared" si="15"/>
        <v>291</v>
      </c>
      <c r="AM76" s="189">
        <f t="shared" si="16"/>
        <v>30.399201596806385</v>
      </c>
      <c r="AN76" s="188">
        <f>'ごみ処理量内訳'!AC76</f>
        <v>170</v>
      </c>
      <c r="AO76" s="188">
        <f>'ごみ処理量内訳'!AD76</f>
        <v>93</v>
      </c>
      <c r="AP76" s="188">
        <f>'ごみ処理量内訳'!AE76</f>
        <v>37</v>
      </c>
      <c r="AQ76" s="188">
        <f t="shared" si="17"/>
        <v>300</v>
      </c>
    </row>
    <row r="77" spans="1:43" ht="13.5" customHeight="1">
      <c r="A77" s="182" t="s">
        <v>393</v>
      </c>
      <c r="B77" s="182" t="s">
        <v>275</v>
      </c>
      <c r="C77" s="184" t="s">
        <v>276</v>
      </c>
      <c r="D77" s="188">
        <v>4342</v>
      </c>
      <c r="E77" s="188">
        <v>4342</v>
      </c>
      <c r="F77" s="188">
        <f>'ごみ搬入量内訳'!H77</f>
        <v>562</v>
      </c>
      <c r="G77" s="188">
        <f>'ごみ搬入量内訳'!AG77</f>
        <v>82</v>
      </c>
      <c r="H77" s="188">
        <f>'ごみ搬入量内訳'!AH77</f>
        <v>0</v>
      </c>
      <c r="I77" s="188">
        <f t="shared" si="10"/>
        <v>644</v>
      </c>
      <c r="J77" s="188">
        <f t="shared" si="9"/>
        <v>406.3527318387461</v>
      </c>
      <c r="K77" s="188">
        <f>('ごみ搬入量内訳'!E77+'ごみ搬入量内訳'!AH77)/'ごみ処理概要'!D77/365*1000000</f>
        <v>326.84893647899145</v>
      </c>
      <c r="L77" s="188">
        <f>'ごみ搬入量内訳'!F77/'ごみ処理概要'!D77/365*1000000</f>
        <v>79.50379535975468</v>
      </c>
      <c r="M77" s="188">
        <f>'資源化量内訳'!BP77</f>
        <v>163</v>
      </c>
      <c r="N77" s="188">
        <f>'ごみ処理量内訳'!E77</f>
        <v>450</v>
      </c>
      <c r="O77" s="188">
        <f>'ごみ処理量内訳'!L77</f>
        <v>101</v>
      </c>
      <c r="P77" s="188">
        <f t="shared" si="11"/>
        <v>23</v>
      </c>
      <c r="Q77" s="188">
        <f>'ごみ処理量内訳'!G77</f>
        <v>0</v>
      </c>
      <c r="R77" s="188">
        <f>'ごみ処理量内訳'!H77</f>
        <v>23</v>
      </c>
      <c r="S77" s="188">
        <f>'ごみ処理量内訳'!I77</f>
        <v>0</v>
      </c>
      <c r="T77" s="188">
        <f>'ごみ処理量内訳'!J77</f>
        <v>0</v>
      </c>
      <c r="U77" s="188">
        <f>'ごみ処理量内訳'!K77</f>
        <v>0</v>
      </c>
      <c r="V77" s="188">
        <f t="shared" si="12"/>
        <v>70</v>
      </c>
      <c r="W77" s="188">
        <f>'資源化量内訳'!M77</f>
        <v>15</v>
      </c>
      <c r="X77" s="188">
        <f>'資源化量内訳'!N77</f>
        <v>10</v>
      </c>
      <c r="Y77" s="188">
        <f>'資源化量内訳'!O77</f>
        <v>45</v>
      </c>
      <c r="Z77" s="188">
        <f>'資源化量内訳'!P77</f>
        <v>0</v>
      </c>
      <c r="AA77" s="188">
        <f>'資源化量内訳'!Q77</f>
        <v>0</v>
      </c>
      <c r="AB77" s="188">
        <f>'資源化量内訳'!R77</f>
        <v>0</v>
      </c>
      <c r="AC77" s="188">
        <f>'資源化量内訳'!S77</f>
        <v>0</v>
      </c>
      <c r="AD77" s="188">
        <f t="shared" si="13"/>
        <v>644</v>
      </c>
      <c r="AE77" s="189">
        <f t="shared" si="14"/>
        <v>84.3167701863354</v>
      </c>
      <c r="AF77" s="188">
        <f>'資源化量内訳'!AB77</f>
        <v>0</v>
      </c>
      <c r="AG77" s="188">
        <f>'資源化量内訳'!AJ77</f>
        <v>0</v>
      </c>
      <c r="AH77" s="188">
        <f>'資源化量内訳'!AR77</f>
        <v>23</v>
      </c>
      <c r="AI77" s="188">
        <f>'資源化量内訳'!AZ77</f>
        <v>0</v>
      </c>
      <c r="AJ77" s="188">
        <f>'資源化量内訳'!BH77</f>
        <v>0</v>
      </c>
      <c r="AK77" s="188" t="s">
        <v>398</v>
      </c>
      <c r="AL77" s="188">
        <f t="shared" si="15"/>
        <v>23</v>
      </c>
      <c r="AM77" s="189">
        <f t="shared" si="16"/>
        <v>31.722428748451055</v>
      </c>
      <c r="AN77" s="188">
        <f>'ごみ処理量内訳'!AC77</f>
        <v>101</v>
      </c>
      <c r="AO77" s="188">
        <f>'ごみ処理量内訳'!AD77</f>
        <v>13</v>
      </c>
      <c r="AP77" s="188">
        <f>'ごみ処理量内訳'!AE77</f>
        <v>0</v>
      </c>
      <c r="AQ77" s="188">
        <f t="shared" si="17"/>
        <v>114</v>
      </c>
    </row>
    <row r="78" spans="1:43" ht="13.5" customHeight="1">
      <c r="A78" s="182" t="s">
        <v>393</v>
      </c>
      <c r="B78" s="182" t="s">
        <v>277</v>
      </c>
      <c r="C78" s="184" t="s">
        <v>278</v>
      </c>
      <c r="D78" s="188">
        <v>9703</v>
      </c>
      <c r="E78" s="188">
        <v>9703</v>
      </c>
      <c r="F78" s="188">
        <f>'ごみ搬入量内訳'!H78</f>
        <v>2563</v>
      </c>
      <c r="G78" s="188">
        <f>'ごみ搬入量内訳'!AG78</f>
        <v>235</v>
      </c>
      <c r="H78" s="188">
        <f>'ごみ搬入量内訳'!AH78</f>
        <v>1</v>
      </c>
      <c r="I78" s="188">
        <f t="shared" si="10"/>
        <v>2799</v>
      </c>
      <c r="J78" s="188">
        <f t="shared" si="9"/>
        <v>790.3218747485244</v>
      </c>
      <c r="K78" s="188">
        <f>('ごみ搬入量内訳'!E78+'ごみ搬入量内訳'!AH78)/'ごみ処理概要'!D78/365*1000000</f>
        <v>564.9996682285807</v>
      </c>
      <c r="L78" s="188">
        <f>'ごみ搬入量内訳'!F78/'ごみ処理概要'!D78/365*1000000</f>
        <v>225.3222065199437</v>
      </c>
      <c r="M78" s="188">
        <f>'資源化量内訳'!BP78</f>
        <v>0</v>
      </c>
      <c r="N78" s="188">
        <f>'ごみ処理量内訳'!E78</f>
        <v>1857</v>
      </c>
      <c r="O78" s="188">
        <f>'ごみ処理量内訳'!L78</f>
        <v>309</v>
      </c>
      <c r="P78" s="188">
        <f t="shared" si="11"/>
        <v>158</v>
      </c>
      <c r="Q78" s="188">
        <f>'ごみ処理量内訳'!G78</f>
        <v>0</v>
      </c>
      <c r="R78" s="188">
        <f>'ごみ処理量内訳'!H78</f>
        <v>152</v>
      </c>
      <c r="S78" s="188">
        <f>'ごみ処理量内訳'!I78</f>
        <v>0</v>
      </c>
      <c r="T78" s="188">
        <f>'ごみ処理量内訳'!J78</f>
        <v>0</v>
      </c>
      <c r="U78" s="188">
        <f>'ごみ処理量内訳'!K78</f>
        <v>6</v>
      </c>
      <c r="V78" s="188">
        <f t="shared" si="12"/>
        <v>475</v>
      </c>
      <c r="W78" s="188">
        <f>'資源化量内訳'!M78</f>
        <v>434</v>
      </c>
      <c r="X78" s="188">
        <f>'資源化量内訳'!N78</f>
        <v>0</v>
      </c>
      <c r="Y78" s="188">
        <f>'資源化量内訳'!O78</f>
        <v>0</v>
      </c>
      <c r="Z78" s="188">
        <f>'資源化量内訳'!P78</f>
        <v>0</v>
      </c>
      <c r="AA78" s="188">
        <f>'資源化量内訳'!Q78</f>
        <v>0</v>
      </c>
      <c r="AB78" s="188">
        <f>'資源化量内訳'!R78</f>
        <v>41</v>
      </c>
      <c r="AC78" s="188">
        <f>'資源化量内訳'!S78</f>
        <v>0</v>
      </c>
      <c r="AD78" s="188">
        <f t="shared" si="13"/>
        <v>2799</v>
      </c>
      <c r="AE78" s="189">
        <f t="shared" si="14"/>
        <v>88.96034297963558</v>
      </c>
      <c r="AF78" s="188">
        <f>'資源化量内訳'!AB78</f>
        <v>0</v>
      </c>
      <c r="AG78" s="188">
        <f>'資源化量内訳'!AJ78</f>
        <v>0</v>
      </c>
      <c r="AH78" s="188">
        <f>'資源化量内訳'!AR78</f>
        <v>152</v>
      </c>
      <c r="AI78" s="188">
        <f>'資源化量内訳'!AZ78</f>
        <v>0</v>
      </c>
      <c r="AJ78" s="188">
        <f>'資源化量内訳'!BH78</f>
        <v>0</v>
      </c>
      <c r="AK78" s="188" t="s">
        <v>398</v>
      </c>
      <c r="AL78" s="188">
        <f t="shared" si="15"/>
        <v>152</v>
      </c>
      <c r="AM78" s="189">
        <f t="shared" si="16"/>
        <v>22.40085744908896</v>
      </c>
      <c r="AN78" s="188">
        <f>'ごみ処理量内訳'!AC78</f>
        <v>309</v>
      </c>
      <c r="AO78" s="188">
        <f>'ごみ処理量内訳'!AD78</f>
        <v>48</v>
      </c>
      <c r="AP78" s="188">
        <f>'ごみ処理量内訳'!AE78</f>
        <v>6</v>
      </c>
      <c r="AQ78" s="188">
        <f t="shared" si="17"/>
        <v>363</v>
      </c>
    </row>
    <row r="79" spans="1:43" ht="13.5" customHeight="1">
      <c r="A79" s="182" t="s">
        <v>393</v>
      </c>
      <c r="B79" s="182" t="s">
        <v>279</v>
      </c>
      <c r="C79" s="184" t="s">
        <v>280</v>
      </c>
      <c r="D79" s="188">
        <v>5527</v>
      </c>
      <c r="E79" s="188">
        <v>4908</v>
      </c>
      <c r="F79" s="188">
        <f>'ごみ搬入量内訳'!H79</f>
        <v>1003</v>
      </c>
      <c r="G79" s="188">
        <f>'ごみ搬入量内訳'!AG79</f>
        <v>60</v>
      </c>
      <c r="H79" s="188">
        <f>'ごみ搬入量内訳'!AH79</f>
        <v>35</v>
      </c>
      <c r="I79" s="188">
        <f t="shared" si="10"/>
        <v>1098</v>
      </c>
      <c r="J79" s="188">
        <f t="shared" si="9"/>
        <v>544.277036019937</v>
      </c>
      <c r="K79" s="188">
        <f>('ごみ搬入量内訳'!E79+'ごみ搬入量内訳'!AH79)/'ごみ処理概要'!D79/365*1000000</f>
        <v>445.1373208979084</v>
      </c>
      <c r="L79" s="188">
        <f>'ごみ搬入量内訳'!F79/'ごみ処理概要'!D79/365*1000000</f>
        <v>99.13971512202859</v>
      </c>
      <c r="M79" s="188">
        <f>'資源化量内訳'!BP79</f>
        <v>53</v>
      </c>
      <c r="N79" s="188">
        <f>'ごみ処理量内訳'!E79</f>
        <v>686</v>
      </c>
      <c r="O79" s="188">
        <f>'ごみ処理量内訳'!L79</f>
        <v>91</v>
      </c>
      <c r="P79" s="188">
        <f t="shared" si="11"/>
        <v>0</v>
      </c>
      <c r="Q79" s="188">
        <f>'ごみ処理量内訳'!G79</f>
        <v>0</v>
      </c>
      <c r="R79" s="188">
        <f>'ごみ処理量内訳'!H79</f>
        <v>0</v>
      </c>
      <c r="S79" s="188">
        <f>'ごみ処理量内訳'!I79</f>
        <v>0</v>
      </c>
      <c r="T79" s="188">
        <f>'ごみ処理量内訳'!J79</f>
        <v>0</v>
      </c>
      <c r="U79" s="188">
        <f>'ごみ処理量内訳'!K79</f>
        <v>0</v>
      </c>
      <c r="V79" s="188">
        <f t="shared" si="12"/>
        <v>234</v>
      </c>
      <c r="W79" s="188">
        <f>'資源化量内訳'!M79</f>
        <v>156</v>
      </c>
      <c r="X79" s="188">
        <f>'資源化量内訳'!N79</f>
        <v>12</v>
      </c>
      <c r="Y79" s="188">
        <f>'資源化量内訳'!O79</f>
        <v>41</v>
      </c>
      <c r="Z79" s="188">
        <f>'資源化量内訳'!P79</f>
        <v>10</v>
      </c>
      <c r="AA79" s="188">
        <f>'資源化量内訳'!Q79</f>
        <v>2</v>
      </c>
      <c r="AB79" s="188">
        <f>'資源化量内訳'!R79</f>
        <v>13</v>
      </c>
      <c r="AC79" s="188">
        <f>'資源化量内訳'!S79</f>
        <v>0</v>
      </c>
      <c r="AD79" s="188">
        <f t="shared" si="13"/>
        <v>1011</v>
      </c>
      <c r="AE79" s="189">
        <f t="shared" si="14"/>
        <v>90.99901088031652</v>
      </c>
      <c r="AF79" s="188">
        <f>'資源化量内訳'!AB79</f>
        <v>0</v>
      </c>
      <c r="AG79" s="188">
        <f>'資源化量内訳'!AJ79</f>
        <v>0</v>
      </c>
      <c r="AH79" s="188">
        <f>'資源化量内訳'!AR79</f>
        <v>0</v>
      </c>
      <c r="AI79" s="188">
        <f>'資源化量内訳'!AZ79</f>
        <v>0</v>
      </c>
      <c r="AJ79" s="188">
        <f>'資源化量内訳'!BH79</f>
        <v>0</v>
      </c>
      <c r="AK79" s="188" t="s">
        <v>398</v>
      </c>
      <c r="AL79" s="188">
        <f t="shared" si="15"/>
        <v>0</v>
      </c>
      <c r="AM79" s="189">
        <f t="shared" si="16"/>
        <v>26.973684210526315</v>
      </c>
      <c r="AN79" s="188">
        <f>'ごみ処理量内訳'!AC79</f>
        <v>91</v>
      </c>
      <c r="AO79" s="188">
        <f>'ごみ処理量内訳'!AD79</f>
        <v>1</v>
      </c>
      <c r="AP79" s="188">
        <f>'ごみ処理量内訳'!AE79</f>
        <v>0</v>
      </c>
      <c r="AQ79" s="188">
        <f t="shared" si="17"/>
        <v>92</v>
      </c>
    </row>
    <row r="80" spans="1:43" ht="13.5" customHeight="1">
      <c r="A80" s="182" t="s">
        <v>393</v>
      </c>
      <c r="B80" s="182" t="s">
        <v>281</v>
      </c>
      <c r="C80" s="184" t="s">
        <v>282</v>
      </c>
      <c r="D80" s="188">
        <v>3560</v>
      </c>
      <c r="E80" s="188">
        <v>3560</v>
      </c>
      <c r="F80" s="188">
        <f>'ごみ搬入量内訳'!H80</f>
        <v>467</v>
      </c>
      <c r="G80" s="188">
        <f>'ごみ搬入量内訳'!AG80</f>
        <v>73</v>
      </c>
      <c r="H80" s="188">
        <f>'ごみ搬入量内訳'!AH80</f>
        <v>682</v>
      </c>
      <c r="I80" s="188">
        <f t="shared" si="10"/>
        <v>1222</v>
      </c>
      <c r="J80" s="188">
        <f t="shared" si="9"/>
        <v>940.4340464829921</v>
      </c>
      <c r="K80" s="188">
        <f>('ごみ搬入量内訳'!E80+'ごみ搬入量内訳'!AH80)/'ごみ処理概要'!D80/365*1000000</f>
        <v>885.7934431275974</v>
      </c>
      <c r="L80" s="188">
        <f>'ごみ搬入量内訳'!F80/'ごみ処理概要'!D80/365*1000000</f>
        <v>54.6406033553948</v>
      </c>
      <c r="M80" s="188">
        <f>'資源化量内訳'!BP80</f>
        <v>128</v>
      </c>
      <c r="N80" s="188">
        <f>'ごみ処理量内訳'!E80</f>
        <v>242</v>
      </c>
      <c r="O80" s="188">
        <f>'ごみ処理量内訳'!L80</f>
        <v>160</v>
      </c>
      <c r="P80" s="188">
        <f t="shared" si="11"/>
        <v>118</v>
      </c>
      <c r="Q80" s="188">
        <f>'ごみ処理量内訳'!G80</f>
        <v>0</v>
      </c>
      <c r="R80" s="188">
        <f>'ごみ処理量内訳'!H80</f>
        <v>118</v>
      </c>
      <c r="S80" s="188">
        <f>'ごみ処理量内訳'!I80</f>
        <v>0</v>
      </c>
      <c r="T80" s="188">
        <f>'ごみ処理量内訳'!J80</f>
        <v>0</v>
      </c>
      <c r="U80" s="188">
        <f>'ごみ処理量内訳'!K80</f>
        <v>0</v>
      </c>
      <c r="V80" s="188">
        <f t="shared" si="12"/>
        <v>62</v>
      </c>
      <c r="W80" s="188">
        <f>'資源化量内訳'!M80</f>
        <v>62</v>
      </c>
      <c r="X80" s="188">
        <f>'資源化量内訳'!N80</f>
        <v>0</v>
      </c>
      <c r="Y80" s="188">
        <f>'資源化量内訳'!O80</f>
        <v>0</v>
      </c>
      <c r="Z80" s="188">
        <f>'資源化量内訳'!P80</f>
        <v>0</v>
      </c>
      <c r="AA80" s="188">
        <f>'資源化量内訳'!Q80</f>
        <v>0</v>
      </c>
      <c r="AB80" s="188">
        <f>'資源化量内訳'!R80</f>
        <v>0</v>
      </c>
      <c r="AC80" s="188">
        <f>'資源化量内訳'!S80</f>
        <v>0</v>
      </c>
      <c r="AD80" s="188">
        <f t="shared" si="13"/>
        <v>582</v>
      </c>
      <c r="AE80" s="189">
        <f t="shared" si="14"/>
        <v>72.5085910652921</v>
      </c>
      <c r="AF80" s="188">
        <f>'資源化量内訳'!AB80</f>
        <v>0</v>
      </c>
      <c r="AG80" s="188">
        <f>'資源化量内訳'!AJ80</f>
        <v>0</v>
      </c>
      <c r="AH80" s="188">
        <f>'資源化量内訳'!AR80</f>
        <v>55</v>
      </c>
      <c r="AI80" s="188">
        <f>'資源化量内訳'!AZ80</f>
        <v>0</v>
      </c>
      <c r="AJ80" s="188">
        <f>'資源化量内訳'!BH80</f>
        <v>0</v>
      </c>
      <c r="AK80" s="188" t="s">
        <v>398</v>
      </c>
      <c r="AL80" s="188">
        <f t="shared" si="15"/>
        <v>55</v>
      </c>
      <c r="AM80" s="189">
        <f t="shared" si="16"/>
        <v>34.50704225352113</v>
      </c>
      <c r="AN80" s="188">
        <f>'ごみ処理量内訳'!AC80</f>
        <v>160</v>
      </c>
      <c r="AO80" s="188">
        <f>'ごみ処理量内訳'!AD80</f>
        <v>37</v>
      </c>
      <c r="AP80" s="188">
        <f>'ごみ処理量内訳'!AE80</f>
        <v>0</v>
      </c>
      <c r="AQ80" s="188">
        <f t="shared" si="17"/>
        <v>197</v>
      </c>
    </row>
    <row r="81" spans="1:43" ht="13.5" customHeight="1">
      <c r="A81" s="182" t="s">
        <v>393</v>
      </c>
      <c r="B81" s="182" t="s">
        <v>20</v>
      </c>
      <c r="C81" s="184" t="s">
        <v>294</v>
      </c>
      <c r="D81" s="188">
        <v>3115</v>
      </c>
      <c r="E81" s="188">
        <v>3115</v>
      </c>
      <c r="F81" s="188">
        <f>'ごみ搬入量内訳'!H81</f>
        <v>555</v>
      </c>
      <c r="G81" s="188">
        <f>'ごみ搬入量内訳'!AG81</f>
        <v>131</v>
      </c>
      <c r="H81" s="188">
        <f>'ごみ搬入量内訳'!AH81</f>
        <v>0</v>
      </c>
      <c r="I81" s="188">
        <f t="shared" si="10"/>
        <v>686</v>
      </c>
      <c r="J81" s="188">
        <f t="shared" si="9"/>
        <v>603.3553947975989</v>
      </c>
      <c r="K81" s="188">
        <f>('ごみ搬入量内訳'!E81+'ごみ搬入量内訳'!AH81)/'ごみ処理概要'!D81/365*1000000</f>
        <v>603.3553947975989</v>
      </c>
      <c r="L81" s="188">
        <f>'ごみ搬入量内訳'!F81/'ごみ処理概要'!D81/365*1000000</f>
        <v>0</v>
      </c>
      <c r="M81" s="188">
        <f>'資源化量内訳'!BP81</f>
        <v>0</v>
      </c>
      <c r="N81" s="188">
        <f>'ごみ処理量内訳'!E81</f>
        <v>552</v>
      </c>
      <c r="O81" s="188">
        <f>'ごみ処理量内訳'!L81</f>
        <v>0</v>
      </c>
      <c r="P81" s="188">
        <f t="shared" si="11"/>
        <v>153</v>
      </c>
      <c r="Q81" s="188">
        <f>'ごみ処理量内訳'!G81</f>
        <v>4</v>
      </c>
      <c r="R81" s="188">
        <f>'ごみ処理量内訳'!H81</f>
        <v>143</v>
      </c>
      <c r="S81" s="188">
        <f>'ごみ処理量内訳'!I81</f>
        <v>0</v>
      </c>
      <c r="T81" s="188">
        <f>'ごみ処理量内訳'!J81</f>
        <v>0</v>
      </c>
      <c r="U81" s="188">
        <f>'ごみ処理量内訳'!K81</f>
        <v>6</v>
      </c>
      <c r="V81" s="188">
        <f t="shared" si="12"/>
        <v>7</v>
      </c>
      <c r="W81" s="188">
        <f>'資源化量内訳'!M81</f>
        <v>0</v>
      </c>
      <c r="X81" s="188">
        <f>'資源化量内訳'!N81</f>
        <v>1</v>
      </c>
      <c r="Y81" s="188">
        <f>'資源化量内訳'!O81</f>
        <v>4</v>
      </c>
      <c r="Z81" s="188">
        <f>'資源化量内訳'!P81</f>
        <v>2</v>
      </c>
      <c r="AA81" s="188">
        <f>'資源化量内訳'!Q81</f>
        <v>0</v>
      </c>
      <c r="AB81" s="188">
        <f>'資源化量内訳'!R81</f>
        <v>0</v>
      </c>
      <c r="AC81" s="188">
        <f>'資源化量内訳'!S81</f>
        <v>0</v>
      </c>
      <c r="AD81" s="188">
        <f t="shared" si="13"/>
        <v>712</v>
      </c>
      <c r="AE81" s="189">
        <f t="shared" si="14"/>
        <v>100</v>
      </c>
      <c r="AF81" s="188">
        <f>'資源化量内訳'!AB81</f>
        <v>0</v>
      </c>
      <c r="AG81" s="188">
        <f>'資源化量内訳'!AJ81</f>
        <v>2</v>
      </c>
      <c r="AH81" s="188">
        <f>'資源化量内訳'!AR81</f>
        <v>143</v>
      </c>
      <c r="AI81" s="188">
        <f>'資源化量内訳'!AZ81</f>
        <v>0</v>
      </c>
      <c r="AJ81" s="188">
        <f>'資源化量内訳'!BH81</f>
        <v>0</v>
      </c>
      <c r="AK81" s="188" t="s">
        <v>398</v>
      </c>
      <c r="AL81" s="188">
        <f t="shared" si="15"/>
        <v>145</v>
      </c>
      <c r="AM81" s="189">
        <f t="shared" si="16"/>
        <v>21.34831460674157</v>
      </c>
      <c r="AN81" s="188">
        <f>'ごみ処理量内訳'!AC81</f>
        <v>0</v>
      </c>
      <c r="AO81" s="188">
        <f>'ごみ処理量内訳'!AD81</f>
        <v>70</v>
      </c>
      <c r="AP81" s="188">
        <f>'ごみ処理量内訳'!AE81</f>
        <v>6</v>
      </c>
      <c r="AQ81" s="188">
        <f t="shared" si="17"/>
        <v>76</v>
      </c>
    </row>
    <row r="82" spans="1:43" ht="13.5" customHeight="1">
      <c r="A82" s="182" t="s">
        <v>393</v>
      </c>
      <c r="B82" s="182" t="s">
        <v>284</v>
      </c>
      <c r="C82" s="184" t="s">
        <v>285</v>
      </c>
      <c r="D82" s="188">
        <v>5118</v>
      </c>
      <c r="E82" s="188">
        <v>5118</v>
      </c>
      <c r="F82" s="188">
        <f>'ごみ搬入量内訳'!H82</f>
        <v>975</v>
      </c>
      <c r="G82" s="188">
        <f>'ごみ搬入量内訳'!AG82</f>
        <v>202</v>
      </c>
      <c r="H82" s="188">
        <f>'ごみ搬入量内訳'!AH82</f>
        <v>0</v>
      </c>
      <c r="I82" s="188">
        <f t="shared" si="10"/>
        <v>1177</v>
      </c>
      <c r="J82" s="188">
        <f t="shared" si="9"/>
        <v>630.0620426429416</v>
      </c>
      <c r="K82" s="188">
        <f>('ごみ搬入量内訳'!E82+'ごみ搬入量内訳'!AH82)/'ごみ処理概要'!D82/365*1000000</f>
        <v>630.0620426429416</v>
      </c>
      <c r="L82" s="188">
        <f>'ごみ搬入量内訳'!F82/'ごみ処理概要'!D82/365*1000000</f>
        <v>0</v>
      </c>
      <c r="M82" s="188">
        <f>'資源化量内訳'!BP82</f>
        <v>0</v>
      </c>
      <c r="N82" s="188">
        <f>'ごみ処理量内訳'!E82</f>
        <v>1019</v>
      </c>
      <c r="O82" s="188">
        <f>'ごみ処理量内訳'!L82</f>
        <v>0</v>
      </c>
      <c r="P82" s="188">
        <f t="shared" si="11"/>
        <v>158</v>
      </c>
      <c r="Q82" s="188">
        <f>'ごみ処理量内訳'!G82</f>
        <v>0</v>
      </c>
      <c r="R82" s="188">
        <f>'ごみ処理量内訳'!H82</f>
        <v>158</v>
      </c>
      <c r="S82" s="188">
        <f>'ごみ処理量内訳'!I82</f>
        <v>0</v>
      </c>
      <c r="T82" s="188">
        <f>'ごみ処理量内訳'!J82</f>
        <v>0</v>
      </c>
      <c r="U82" s="188">
        <f>'ごみ処理量内訳'!K82</f>
        <v>0</v>
      </c>
      <c r="V82" s="188">
        <f t="shared" si="12"/>
        <v>0</v>
      </c>
      <c r="W82" s="188">
        <f>'資源化量内訳'!M82</f>
        <v>0</v>
      </c>
      <c r="X82" s="188">
        <f>'資源化量内訳'!N82</f>
        <v>0</v>
      </c>
      <c r="Y82" s="188">
        <f>'資源化量内訳'!O82</f>
        <v>0</v>
      </c>
      <c r="Z82" s="188">
        <f>'資源化量内訳'!P82</f>
        <v>0</v>
      </c>
      <c r="AA82" s="188">
        <f>'資源化量内訳'!Q82</f>
        <v>0</v>
      </c>
      <c r="AB82" s="188">
        <f>'資源化量内訳'!R82</f>
        <v>0</v>
      </c>
      <c r="AC82" s="188">
        <f>'資源化量内訳'!S82</f>
        <v>0</v>
      </c>
      <c r="AD82" s="188">
        <f t="shared" si="13"/>
        <v>1177</v>
      </c>
      <c r="AE82" s="189">
        <f t="shared" si="14"/>
        <v>100</v>
      </c>
      <c r="AF82" s="188">
        <f>'資源化量内訳'!AB82</f>
        <v>0</v>
      </c>
      <c r="AG82" s="188">
        <f>'資源化量内訳'!AJ82</f>
        <v>0</v>
      </c>
      <c r="AH82" s="188">
        <f>'資源化量内訳'!AR82</f>
        <v>148</v>
      </c>
      <c r="AI82" s="188">
        <f>'資源化量内訳'!AZ82</f>
        <v>0</v>
      </c>
      <c r="AJ82" s="188">
        <f>'資源化量内訳'!BH82</f>
        <v>0</v>
      </c>
      <c r="AK82" s="188" t="s">
        <v>398</v>
      </c>
      <c r="AL82" s="188">
        <f t="shared" si="15"/>
        <v>148</v>
      </c>
      <c r="AM82" s="189">
        <f t="shared" si="16"/>
        <v>12.574341546304163</v>
      </c>
      <c r="AN82" s="188">
        <f>'ごみ処理量内訳'!AC82</f>
        <v>0</v>
      </c>
      <c r="AO82" s="188">
        <f>'ごみ処理量内訳'!AD82</f>
        <v>129</v>
      </c>
      <c r="AP82" s="188">
        <f>'ごみ処理量内訳'!AE82</f>
        <v>0</v>
      </c>
      <c r="AQ82" s="188">
        <f t="shared" si="17"/>
        <v>129</v>
      </c>
    </row>
    <row r="83" spans="1:43" ht="13.5" customHeight="1">
      <c r="A83" s="182" t="s">
        <v>393</v>
      </c>
      <c r="B83" s="182" t="s">
        <v>286</v>
      </c>
      <c r="C83" s="184" t="s">
        <v>287</v>
      </c>
      <c r="D83" s="188">
        <v>4565</v>
      </c>
      <c r="E83" s="188">
        <v>4565</v>
      </c>
      <c r="F83" s="188">
        <f>'ごみ搬入量内訳'!H83</f>
        <v>948</v>
      </c>
      <c r="G83" s="188">
        <f>'ごみ搬入量内訳'!AG83</f>
        <v>207</v>
      </c>
      <c r="H83" s="188">
        <f>'ごみ搬入量内訳'!AH83</f>
        <v>0</v>
      </c>
      <c r="I83" s="188">
        <f t="shared" si="10"/>
        <v>1155</v>
      </c>
      <c r="J83" s="188">
        <f t="shared" si="9"/>
        <v>693.1836936788249</v>
      </c>
      <c r="K83" s="188">
        <f>('ごみ搬入量内訳'!E83+'ごみ搬入量内訳'!AH83)/'ごみ処理概要'!D83/365*1000000</f>
        <v>693.1836936788249</v>
      </c>
      <c r="L83" s="188">
        <f>'ごみ搬入量内訳'!F83/'ごみ処理概要'!D83/365*1000000</f>
        <v>0</v>
      </c>
      <c r="M83" s="188">
        <f>'資源化量内訳'!BP83</f>
        <v>48</v>
      </c>
      <c r="N83" s="188">
        <f>'ごみ処理量内訳'!E83</f>
        <v>991</v>
      </c>
      <c r="O83" s="188">
        <f>'ごみ処理量内訳'!L83</f>
        <v>0</v>
      </c>
      <c r="P83" s="188">
        <f t="shared" si="11"/>
        <v>158</v>
      </c>
      <c r="Q83" s="188">
        <f>'ごみ処理量内訳'!G83</f>
        <v>0</v>
      </c>
      <c r="R83" s="188">
        <f>'ごみ処理量内訳'!H83</f>
        <v>158</v>
      </c>
      <c r="S83" s="188">
        <f>'ごみ処理量内訳'!I83</f>
        <v>0</v>
      </c>
      <c r="T83" s="188">
        <f>'ごみ処理量内訳'!J83</f>
        <v>0</v>
      </c>
      <c r="U83" s="188">
        <f>'ごみ処理量内訳'!K83</f>
        <v>0</v>
      </c>
      <c r="V83" s="188">
        <f t="shared" si="12"/>
        <v>0</v>
      </c>
      <c r="W83" s="188">
        <f>'資源化量内訳'!M83</f>
        <v>0</v>
      </c>
      <c r="X83" s="188">
        <f>'資源化量内訳'!N83</f>
        <v>0</v>
      </c>
      <c r="Y83" s="188">
        <f>'資源化量内訳'!O83</f>
        <v>0</v>
      </c>
      <c r="Z83" s="188">
        <f>'資源化量内訳'!P83</f>
        <v>0</v>
      </c>
      <c r="AA83" s="188">
        <f>'資源化量内訳'!Q83</f>
        <v>0</v>
      </c>
      <c r="AB83" s="188">
        <f>'資源化量内訳'!R83</f>
        <v>0</v>
      </c>
      <c r="AC83" s="188">
        <f>'資源化量内訳'!S83</f>
        <v>0</v>
      </c>
      <c r="AD83" s="188">
        <f t="shared" si="13"/>
        <v>1149</v>
      </c>
      <c r="AE83" s="189">
        <f t="shared" si="14"/>
        <v>100</v>
      </c>
      <c r="AF83" s="188">
        <f>'資源化量内訳'!AB83</f>
        <v>0</v>
      </c>
      <c r="AG83" s="188">
        <f>'資源化量内訳'!AJ83</f>
        <v>0</v>
      </c>
      <c r="AH83" s="188">
        <f>'資源化量内訳'!AR83</f>
        <v>158</v>
      </c>
      <c r="AI83" s="188">
        <f>'資源化量内訳'!AZ83</f>
        <v>0</v>
      </c>
      <c r="AJ83" s="188">
        <f>'資源化量内訳'!BH83</f>
        <v>0</v>
      </c>
      <c r="AK83" s="188" t="s">
        <v>398</v>
      </c>
      <c r="AL83" s="188">
        <f t="shared" si="15"/>
        <v>158</v>
      </c>
      <c r="AM83" s="189">
        <f t="shared" si="16"/>
        <v>17.20969089390142</v>
      </c>
      <c r="AN83" s="188">
        <f>'ごみ処理量内訳'!AC83</f>
        <v>0</v>
      </c>
      <c r="AO83" s="188">
        <f>'ごみ処理量内訳'!AD83</f>
        <v>126</v>
      </c>
      <c r="AP83" s="188">
        <f>'ごみ処理量内訳'!AE83</f>
        <v>0</v>
      </c>
      <c r="AQ83" s="188">
        <f t="shared" si="17"/>
        <v>126</v>
      </c>
    </row>
    <row r="84" spans="1:43" ht="13.5" customHeight="1">
      <c r="A84" s="182" t="s">
        <v>393</v>
      </c>
      <c r="B84" s="182" t="s">
        <v>288</v>
      </c>
      <c r="C84" s="184" t="s">
        <v>289</v>
      </c>
      <c r="D84" s="188">
        <v>1393</v>
      </c>
      <c r="E84" s="188">
        <v>1393</v>
      </c>
      <c r="F84" s="188">
        <f>'ごみ搬入量内訳'!H84</f>
        <v>254</v>
      </c>
      <c r="G84" s="188">
        <f>'ごみ搬入量内訳'!AG84</f>
        <v>117</v>
      </c>
      <c r="H84" s="188">
        <f>'ごみ搬入量内訳'!AH84</f>
        <v>0</v>
      </c>
      <c r="I84" s="188">
        <f t="shared" si="10"/>
        <v>371</v>
      </c>
      <c r="J84" s="188">
        <f t="shared" si="9"/>
        <v>729.6757761409788</v>
      </c>
      <c r="K84" s="188">
        <f>('ごみ搬入量内訳'!E84+'ごみ搬入量内訳'!AH84)/'ごみ処理概要'!D84/365*1000000</f>
        <v>631.3367227527068</v>
      </c>
      <c r="L84" s="188">
        <f>'ごみ搬入量内訳'!F84/'ごみ処理概要'!D84/365*1000000</f>
        <v>98.33905338827208</v>
      </c>
      <c r="M84" s="188">
        <f>'資源化量内訳'!BP84</f>
        <v>0</v>
      </c>
      <c r="N84" s="188">
        <f>'ごみ処理量内訳'!E84</f>
        <v>298</v>
      </c>
      <c r="O84" s="188">
        <f>'ごみ処理量内訳'!L84</f>
        <v>22</v>
      </c>
      <c r="P84" s="188">
        <f t="shared" si="11"/>
        <v>51</v>
      </c>
      <c r="Q84" s="188">
        <f>'ごみ処理量内訳'!G84</f>
        <v>0</v>
      </c>
      <c r="R84" s="188">
        <f>'ごみ処理量内訳'!H84</f>
        <v>51</v>
      </c>
      <c r="S84" s="188">
        <f>'ごみ処理量内訳'!I84</f>
        <v>0</v>
      </c>
      <c r="T84" s="188">
        <f>'ごみ処理量内訳'!J84</f>
        <v>0</v>
      </c>
      <c r="U84" s="188">
        <f>'ごみ処理量内訳'!K84</f>
        <v>0</v>
      </c>
      <c r="V84" s="188">
        <f t="shared" si="12"/>
        <v>2</v>
      </c>
      <c r="W84" s="188">
        <f>'資源化量内訳'!M84</f>
        <v>0</v>
      </c>
      <c r="X84" s="188">
        <f>'資源化量内訳'!N84</f>
        <v>0</v>
      </c>
      <c r="Y84" s="188">
        <f>'資源化量内訳'!O84</f>
        <v>0</v>
      </c>
      <c r="Z84" s="188">
        <f>'資源化量内訳'!P84</f>
        <v>2</v>
      </c>
      <c r="AA84" s="188">
        <f>'資源化量内訳'!Q84</f>
        <v>0</v>
      </c>
      <c r="AB84" s="188">
        <f>'資源化量内訳'!R84</f>
        <v>0</v>
      </c>
      <c r="AC84" s="188">
        <f>'資源化量内訳'!S84</f>
        <v>0</v>
      </c>
      <c r="AD84" s="188">
        <f t="shared" si="13"/>
        <v>373</v>
      </c>
      <c r="AE84" s="189">
        <f t="shared" si="14"/>
        <v>94.10187667560321</v>
      </c>
      <c r="AF84" s="188">
        <f>'資源化量内訳'!AB84</f>
        <v>0</v>
      </c>
      <c r="AG84" s="188">
        <f>'資源化量内訳'!AJ84</f>
        <v>0</v>
      </c>
      <c r="AH84" s="188">
        <f>'資源化量内訳'!AR84</f>
        <v>49</v>
      </c>
      <c r="AI84" s="188">
        <f>'資源化量内訳'!AZ84</f>
        <v>0</v>
      </c>
      <c r="AJ84" s="188">
        <f>'資源化量内訳'!BH84</f>
        <v>0</v>
      </c>
      <c r="AK84" s="188" t="s">
        <v>398</v>
      </c>
      <c r="AL84" s="188">
        <f t="shared" si="15"/>
        <v>49</v>
      </c>
      <c r="AM84" s="189">
        <f t="shared" si="16"/>
        <v>13.672922252010725</v>
      </c>
      <c r="AN84" s="188">
        <f>'ごみ処理量内訳'!AC84</f>
        <v>22</v>
      </c>
      <c r="AO84" s="188">
        <f>'ごみ処理量内訳'!AD84</f>
        <v>38</v>
      </c>
      <c r="AP84" s="188">
        <f>'ごみ処理量内訳'!AE84</f>
        <v>0</v>
      </c>
      <c r="AQ84" s="188">
        <f t="shared" si="17"/>
        <v>60</v>
      </c>
    </row>
    <row r="85" spans="1:43" ht="13.5" customHeight="1">
      <c r="A85" s="182" t="s">
        <v>393</v>
      </c>
      <c r="B85" s="182" t="s">
        <v>290</v>
      </c>
      <c r="C85" s="184" t="s">
        <v>291</v>
      </c>
      <c r="D85" s="188">
        <v>225</v>
      </c>
      <c r="E85" s="188">
        <v>225</v>
      </c>
      <c r="F85" s="188">
        <f>'ごみ搬入量内訳'!H85</f>
        <v>48</v>
      </c>
      <c r="G85" s="188">
        <f>'ごみ搬入量内訳'!AG85</f>
        <v>5</v>
      </c>
      <c r="H85" s="188">
        <f>'ごみ搬入量内訳'!AH85</f>
        <v>0</v>
      </c>
      <c r="I85" s="188">
        <f t="shared" si="10"/>
        <v>53</v>
      </c>
      <c r="J85" s="188">
        <f aca="true" t="shared" si="18" ref="J85:J94">I85/D85/365*1000000</f>
        <v>645.3576864535769</v>
      </c>
      <c r="K85" s="188">
        <f>('ごみ搬入量内訳'!E85+'ごみ搬入量内訳'!AH85)/'ごみ処理概要'!D85/365*1000000</f>
        <v>645.3576864535769</v>
      </c>
      <c r="L85" s="188">
        <f>'ごみ搬入量内訳'!F85/'ごみ処理概要'!D85/365*1000000</f>
        <v>0</v>
      </c>
      <c r="M85" s="188">
        <f>'資源化量内訳'!BP85</f>
        <v>0</v>
      </c>
      <c r="N85" s="188">
        <f>'ごみ処理量内訳'!E85</f>
        <v>42</v>
      </c>
      <c r="O85" s="188">
        <f>'ごみ処理量内訳'!L85</f>
        <v>0</v>
      </c>
      <c r="P85" s="188">
        <f t="shared" si="11"/>
        <v>11</v>
      </c>
      <c r="Q85" s="188">
        <f>'ごみ処理量内訳'!G85</f>
        <v>0</v>
      </c>
      <c r="R85" s="188">
        <f>'ごみ処理量内訳'!H85</f>
        <v>11</v>
      </c>
      <c r="S85" s="188">
        <f>'ごみ処理量内訳'!I85</f>
        <v>0</v>
      </c>
      <c r="T85" s="188">
        <f>'ごみ処理量内訳'!J85</f>
        <v>0</v>
      </c>
      <c r="U85" s="188">
        <f>'ごみ処理量内訳'!K85</f>
        <v>0</v>
      </c>
      <c r="V85" s="188">
        <f t="shared" si="12"/>
        <v>0</v>
      </c>
      <c r="W85" s="188">
        <f>'資源化量内訳'!M85</f>
        <v>0</v>
      </c>
      <c r="X85" s="188">
        <f>'資源化量内訳'!N85</f>
        <v>0</v>
      </c>
      <c r="Y85" s="188">
        <f>'資源化量内訳'!O85</f>
        <v>0</v>
      </c>
      <c r="Z85" s="188">
        <f>'資源化量内訳'!P85</f>
        <v>0</v>
      </c>
      <c r="AA85" s="188">
        <f>'資源化量内訳'!Q85</f>
        <v>0</v>
      </c>
      <c r="AB85" s="188">
        <f>'資源化量内訳'!R85</f>
        <v>0</v>
      </c>
      <c r="AC85" s="188">
        <f>'資源化量内訳'!S85</f>
        <v>0</v>
      </c>
      <c r="AD85" s="188">
        <f t="shared" si="13"/>
        <v>53</v>
      </c>
      <c r="AE85" s="189">
        <f t="shared" si="14"/>
        <v>100</v>
      </c>
      <c r="AF85" s="188">
        <f>'資源化量内訳'!AB85</f>
        <v>0</v>
      </c>
      <c r="AG85" s="188">
        <f>'資源化量内訳'!AJ85</f>
        <v>0</v>
      </c>
      <c r="AH85" s="188">
        <f>'資源化量内訳'!AR85</f>
        <v>10</v>
      </c>
      <c r="AI85" s="188">
        <f>'資源化量内訳'!AZ85</f>
        <v>0</v>
      </c>
      <c r="AJ85" s="188">
        <f>'資源化量内訳'!BH85</f>
        <v>0</v>
      </c>
      <c r="AK85" s="188" t="s">
        <v>398</v>
      </c>
      <c r="AL85" s="188">
        <f t="shared" si="15"/>
        <v>10</v>
      </c>
      <c r="AM85" s="189">
        <f t="shared" si="16"/>
        <v>18.867924528301888</v>
      </c>
      <c r="AN85" s="188">
        <f>'ごみ処理量内訳'!AC85</f>
        <v>0</v>
      </c>
      <c r="AO85" s="188">
        <f>'ごみ処理量内訳'!AD85</f>
        <v>5</v>
      </c>
      <c r="AP85" s="188">
        <f>'ごみ処理量内訳'!AE85</f>
        <v>0</v>
      </c>
      <c r="AQ85" s="188">
        <f t="shared" si="17"/>
        <v>5</v>
      </c>
    </row>
    <row r="86" spans="1:43" ht="13.5" customHeight="1">
      <c r="A86" s="182" t="s">
        <v>393</v>
      </c>
      <c r="B86" s="182" t="s">
        <v>292</v>
      </c>
      <c r="C86" s="184" t="s">
        <v>293</v>
      </c>
      <c r="D86" s="188">
        <v>1653</v>
      </c>
      <c r="E86" s="188">
        <v>1653</v>
      </c>
      <c r="F86" s="188">
        <f>'ごみ搬入量内訳'!H86</f>
        <v>255</v>
      </c>
      <c r="G86" s="188">
        <f>'ごみ搬入量内訳'!AG86</f>
        <v>102</v>
      </c>
      <c r="H86" s="188">
        <f>'ごみ搬入量内訳'!AH86</f>
        <v>0</v>
      </c>
      <c r="I86" s="188">
        <f t="shared" si="10"/>
        <v>357</v>
      </c>
      <c r="J86" s="188">
        <f t="shared" si="18"/>
        <v>591.7012654451433</v>
      </c>
      <c r="K86" s="188">
        <f>('ごみ搬入量内訳'!E86+'ごみ搬入量内訳'!AH86)/'ごみ処理概要'!D86/365*1000000</f>
        <v>591.7012654451433</v>
      </c>
      <c r="L86" s="188">
        <f>'ごみ搬入量内訳'!F86/'ごみ処理概要'!D86/365*1000000</f>
        <v>0</v>
      </c>
      <c r="M86" s="188">
        <f>'資源化量内訳'!BP86</f>
        <v>0</v>
      </c>
      <c r="N86" s="188">
        <f>'ごみ処理量内訳'!E86</f>
        <v>297</v>
      </c>
      <c r="O86" s="188">
        <f>'ごみ処理量内訳'!L86</f>
        <v>0</v>
      </c>
      <c r="P86" s="188">
        <f t="shared" si="11"/>
        <v>60</v>
      </c>
      <c r="Q86" s="188">
        <f>'ごみ処理量内訳'!G86</f>
        <v>0</v>
      </c>
      <c r="R86" s="188">
        <f>'ごみ処理量内訳'!H86</f>
        <v>60</v>
      </c>
      <c r="S86" s="188">
        <f>'ごみ処理量内訳'!I86</f>
        <v>0</v>
      </c>
      <c r="T86" s="188">
        <f>'ごみ処理量内訳'!J86</f>
        <v>0</v>
      </c>
      <c r="U86" s="188">
        <f>'ごみ処理量内訳'!K86</f>
        <v>0</v>
      </c>
      <c r="V86" s="188">
        <f t="shared" si="12"/>
        <v>0</v>
      </c>
      <c r="W86" s="188">
        <f>'資源化量内訳'!M86</f>
        <v>0</v>
      </c>
      <c r="X86" s="188">
        <f>'資源化量内訳'!N86</f>
        <v>0</v>
      </c>
      <c r="Y86" s="188">
        <f>'資源化量内訳'!O86</f>
        <v>0</v>
      </c>
      <c r="Z86" s="188">
        <f>'資源化量内訳'!P86</f>
        <v>0</v>
      </c>
      <c r="AA86" s="188">
        <f>'資源化量内訳'!Q86</f>
        <v>0</v>
      </c>
      <c r="AB86" s="188">
        <f>'資源化量内訳'!R86</f>
        <v>0</v>
      </c>
      <c r="AC86" s="188">
        <f>'資源化量内訳'!S86</f>
        <v>0</v>
      </c>
      <c r="AD86" s="188">
        <f t="shared" si="13"/>
        <v>357</v>
      </c>
      <c r="AE86" s="189">
        <f t="shared" si="14"/>
        <v>100</v>
      </c>
      <c r="AF86" s="188">
        <f>'資源化量内訳'!AB86</f>
        <v>0</v>
      </c>
      <c r="AG86" s="188">
        <f>'資源化量内訳'!AJ86</f>
        <v>0</v>
      </c>
      <c r="AH86" s="188">
        <f>'資源化量内訳'!AR86</f>
        <v>55</v>
      </c>
      <c r="AI86" s="188">
        <f>'資源化量内訳'!AZ86</f>
        <v>0</v>
      </c>
      <c r="AJ86" s="188">
        <f>'資源化量内訳'!BH86</f>
        <v>0</v>
      </c>
      <c r="AK86" s="188" t="s">
        <v>398</v>
      </c>
      <c r="AL86" s="188">
        <f t="shared" si="15"/>
        <v>55</v>
      </c>
      <c r="AM86" s="189">
        <f t="shared" si="16"/>
        <v>15.406162464985995</v>
      </c>
      <c r="AN86" s="188">
        <f>'ごみ処理量内訳'!AC86</f>
        <v>0</v>
      </c>
      <c r="AO86" s="188">
        <f>'ごみ処理量内訳'!AD86</f>
        <v>38</v>
      </c>
      <c r="AP86" s="188">
        <f>'ごみ処理量内訳'!AE86</f>
        <v>0</v>
      </c>
      <c r="AQ86" s="188">
        <f t="shared" si="17"/>
        <v>38</v>
      </c>
    </row>
    <row r="87" spans="1:43" ht="13.5" customHeight="1">
      <c r="A87" s="182" t="s">
        <v>393</v>
      </c>
      <c r="B87" s="182" t="s">
        <v>295</v>
      </c>
      <c r="C87" s="184" t="s">
        <v>296</v>
      </c>
      <c r="D87" s="188">
        <v>13692</v>
      </c>
      <c r="E87" s="188">
        <v>13692</v>
      </c>
      <c r="F87" s="188">
        <f>'ごみ搬入量内訳'!H87</f>
        <v>3603</v>
      </c>
      <c r="G87" s="188">
        <f>'ごみ搬入量内訳'!AG87</f>
        <v>149</v>
      </c>
      <c r="H87" s="188">
        <f>'ごみ搬入量内訳'!AH87</f>
        <v>0</v>
      </c>
      <c r="I87" s="188">
        <f t="shared" si="10"/>
        <v>3752</v>
      </c>
      <c r="J87" s="188">
        <f t="shared" si="18"/>
        <v>750.7633694708239</v>
      </c>
      <c r="K87" s="188">
        <f>('ごみ搬入量内訳'!E87+'ごみ搬入量内訳'!AH87)/'ごみ処理概要'!D87/365*1000000</f>
        <v>588.0846329623538</v>
      </c>
      <c r="L87" s="188">
        <f>'ごみ搬入量内訳'!F87/'ごみ処理概要'!D87/365*1000000</f>
        <v>162.6787365084701</v>
      </c>
      <c r="M87" s="188">
        <f>'資源化量内訳'!BP87</f>
        <v>29</v>
      </c>
      <c r="N87" s="188">
        <f>'ごみ処理量内訳'!E87</f>
        <v>2599</v>
      </c>
      <c r="O87" s="188">
        <f>'ごみ処理量内訳'!L87</f>
        <v>127</v>
      </c>
      <c r="P87" s="188">
        <f t="shared" si="11"/>
        <v>305</v>
      </c>
      <c r="Q87" s="188">
        <f>'ごみ処理量内訳'!G87</f>
        <v>0</v>
      </c>
      <c r="R87" s="188">
        <f>'ごみ処理量内訳'!H87</f>
        <v>305</v>
      </c>
      <c r="S87" s="188">
        <f>'ごみ処理量内訳'!I87</f>
        <v>0</v>
      </c>
      <c r="T87" s="188">
        <f>'ごみ処理量内訳'!J87</f>
        <v>0</v>
      </c>
      <c r="U87" s="188">
        <f>'ごみ処理量内訳'!K87</f>
        <v>0</v>
      </c>
      <c r="V87" s="188">
        <f t="shared" si="12"/>
        <v>701</v>
      </c>
      <c r="W87" s="188">
        <f>'資源化量内訳'!M87</f>
        <v>684</v>
      </c>
      <c r="X87" s="188">
        <f>'資源化量内訳'!N87</f>
        <v>0</v>
      </c>
      <c r="Y87" s="188">
        <f>'資源化量内訳'!O87</f>
        <v>12</v>
      </c>
      <c r="Z87" s="188">
        <f>'資源化量内訳'!P87</f>
        <v>0</v>
      </c>
      <c r="AA87" s="188">
        <f>'資源化量内訳'!Q87</f>
        <v>0</v>
      </c>
      <c r="AB87" s="188">
        <f>'資源化量内訳'!R87</f>
        <v>5</v>
      </c>
      <c r="AC87" s="188">
        <f>'資源化量内訳'!S87</f>
        <v>0</v>
      </c>
      <c r="AD87" s="188">
        <f t="shared" si="13"/>
        <v>3732</v>
      </c>
      <c r="AE87" s="189">
        <f t="shared" si="14"/>
        <v>96.59699892818864</v>
      </c>
      <c r="AF87" s="188">
        <f>'資源化量内訳'!AB87</f>
        <v>0</v>
      </c>
      <c r="AG87" s="188">
        <f>'資源化量内訳'!AJ87</f>
        <v>0</v>
      </c>
      <c r="AH87" s="188">
        <f>'資源化量内訳'!AR87</f>
        <v>291</v>
      </c>
      <c r="AI87" s="188">
        <f>'資源化量内訳'!AZ87</f>
        <v>0</v>
      </c>
      <c r="AJ87" s="188">
        <f>'資源化量内訳'!BH87</f>
        <v>0</v>
      </c>
      <c r="AK87" s="188" t="s">
        <v>398</v>
      </c>
      <c r="AL87" s="188">
        <f t="shared" si="15"/>
        <v>291</v>
      </c>
      <c r="AM87" s="189">
        <f t="shared" si="16"/>
        <v>27.14703536293539</v>
      </c>
      <c r="AN87" s="188">
        <f>'ごみ処理量内訳'!AC87</f>
        <v>127</v>
      </c>
      <c r="AO87" s="188">
        <f>'ごみ処理量内訳'!AD87</f>
        <v>288</v>
      </c>
      <c r="AP87" s="188">
        <f>'ごみ処理量内訳'!AE87</f>
        <v>14</v>
      </c>
      <c r="AQ87" s="188">
        <f t="shared" si="17"/>
        <v>429</v>
      </c>
    </row>
    <row r="88" spans="1:43" ht="13.5" customHeight="1">
      <c r="A88" s="182" t="s">
        <v>393</v>
      </c>
      <c r="B88" s="182" t="s">
        <v>297</v>
      </c>
      <c r="C88" s="184" t="s">
        <v>298</v>
      </c>
      <c r="D88" s="188">
        <v>3287</v>
      </c>
      <c r="E88" s="188">
        <v>3287</v>
      </c>
      <c r="F88" s="188">
        <f>'ごみ搬入量内訳'!H88</f>
        <v>527</v>
      </c>
      <c r="G88" s="188">
        <f>'ごみ搬入量内訳'!AG88</f>
        <v>18</v>
      </c>
      <c r="H88" s="188">
        <f>'ごみ搬入量内訳'!AH88</f>
        <v>458</v>
      </c>
      <c r="I88" s="188">
        <f t="shared" si="10"/>
        <v>1003</v>
      </c>
      <c r="J88" s="188">
        <f t="shared" si="18"/>
        <v>836.0040174869036</v>
      </c>
      <c r="K88" s="188">
        <f>('ごみ搬入量内訳'!E88+'ごみ搬入量内訳'!AH88)/'ごみ処理概要'!D88/365*1000000</f>
        <v>836.0040174869036</v>
      </c>
      <c r="L88" s="188">
        <f>'ごみ搬入量内訳'!F88/'ごみ処理概要'!D88/365*1000000</f>
        <v>0</v>
      </c>
      <c r="M88" s="188">
        <f>'資源化量内訳'!BP88</f>
        <v>55</v>
      </c>
      <c r="N88" s="188">
        <f>'ごみ処理量内訳'!E88</f>
        <v>372</v>
      </c>
      <c r="O88" s="188">
        <f>'ごみ処理量内訳'!L88</f>
        <v>9</v>
      </c>
      <c r="P88" s="188">
        <f t="shared" si="11"/>
        <v>86</v>
      </c>
      <c r="Q88" s="188">
        <f>'ごみ処理量内訳'!G88</f>
        <v>0</v>
      </c>
      <c r="R88" s="188">
        <f>'ごみ処理量内訳'!H88</f>
        <v>86</v>
      </c>
      <c r="S88" s="188">
        <f>'ごみ処理量内訳'!I88</f>
        <v>0</v>
      </c>
      <c r="T88" s="188">
        <f>'ごみ処理量内訳'!J88</f>
        <v>0</v>
      </c>
      <c r="U88" s="188">
        <f>'ごみ処理量内訳'!K88</f>
        <v>0</v>
      </c>
      <c r="V88" s="188">
        <f t="shared" si="12"/>
        <v>60</v>
      </c>
      <c r="W88" s="188">
        <f>'資源化量内訳'!M88</f>
        <v>60</v>
      </c>
      <c r="X88" s="188">
        <f>'資源化量内訳'!N88</f>
        <v>0</v>
      </c>
      <c r="Y88" s="188">
        <f>'資源化量内訳'!O88</f>
        <v>0</v>
      </c>
      <c r="Z88" s="188">
        <f>'資源化量内訳'!P88</f>
        <v>0</v>
      </c>
      <c r="AA88" s="188">
        <f>'資源化量内訳'!Q88</f>
        <v>0</v>
      </c>
      <c r="AB88" s="188">
        <f>'資源化量内訳'!R88</f>
        <v>0</v>
      </c>
      <c r="AC88" s="188">
        <f>'資源化量内訳'!S88</f>
        <v>0</v>
      </c>
      <c r="AD88" s="188">
        <f t="shared" si="13"/>
        <v>527</v>
      </c>
      <c r="AE88" s="189">
        <f t="shared" si="14"/>
        <v>98.292220113852</v>
      </c>
      <c r="AF88" s="188">
        <f>'資源化量内訳'!AB88</f>
        <v>0</v>
      </c>
      <c r="AG88" s="188">
        <f>'資源化量内訳'!AJ88</f>
        <v>0</v>
      </c>
      <c r="AH88" s="188">
        <f>'資源化量内訳'!AR88</f>
        <v>86</v>
      </c>
      <c r="AI88" s="188">
        <f>'資源化量内訳'!AZ88</f>
        <v>0</v>
      </c>
      <c r="AJ88" s="188">
        <f>'資源化量内訳'!BH88</f>
        <v>0</v>
      </c>
      <c r="AK88" s="188" t="s">
        <v>398</v>
      </c>
      <c r="AL88" s="188">
        <f t="shared" si="15"/>
        <v>86</v>
      </c>
      <c r="AM88" s="189">
        <f t="shared" si="16"/>
        <v>34.5360824742268</v>
      </c>
      <c r="AN88" s="188">
        <f>'ごみ処理量内訳'!AC88</f>
        <v>9</v>
      </c>
      <c r="AO88" s="188">
        <f>'ごみ処理量内訳'!AD88</f>
        <v>56</v>
      </c>
      <c r="AP88" s="188">
        <f>'ごみ処理量内訳'!AE88</f>
        <v>0</v>
      </c>
      <c r="AQ88" s="188">
        <f t="shared" si="17"/>
        <v>65</v>
      </c>
    </row>
    <row r="89" spans="1:43" ht="13.5" customHeight="1">
      <c r="A89" s="182" t="s">
        <v>393</v>
      </c>
      <c r="B89" s="182" t="s">
        <v>299</v>
      </c>
      <c r="C89" s="184" t="s">
        <v>300</v>
      </c>
      <c r="D89" s="188">
        <v>8783</v>
      </c>
      <c r="E89" s="188">
        <v>8783</v>
      </c>
      <c r="F89" s="188">
        <f>'ごみ搬入量内訳'!H89</f>
        <v>2642</v>
      </c>
      <c r="G89" s="188">
        <f>'ごみ搬入量内訳'!AG89</f>
        <v>302</v>
      </c>
      <c r="H89" s="188">
        <f>'ごみ搬入量内訳'!AH89</f>
        <v>0</v>
      </c>
      <c r="I89" s="188">
        <f t="shared" si="10"/>
        <v>2944</v>
      </c>
      <c r="J89" s="188">
        <f t="shared" si="18"/>
        <v>918.3369491810925</v>
      </c>
      <c r="K89" s="188">
        <f>('ごみ搬入量内訳'!E89+'ごみ搬入量内訳'!AH89)/'ごみ処理概要'!D89/365*1000000</f>
        <v>727.7446000134133</v>
      </c>
      <c r="L89" s="188">
        <f>'ごみ搬入量内訳'!F89/'ごみ処理概要'!D89/365*1000000</f>
        <v>190.59234916767912</v>
      </c>
      <c r="M89" s="188">
        <f>'資源化量内訳'!BP89</f>
        <v>195</v>
      </c>
      <c r="N89" s="188">
        <f>'ごみ処理量内訳'!E89</f>
        <v>2329</v>
      </c>
      <c r="O89" s="188">
        <f>'ごみ処理量内訳'!L89</f>
        <v>0</v>
      </c>
      <c r="P89" s="188">
        <f t="shared" si="11"/>
        <v>239</v>
      </c>
      <c r="Q89" s="188">
        <f>'ごみ処理量内訳'!G89</f>
        <v>118</v>
      </c>
      <c r="R89" s="188">
        <f>'ごみ処理量内訳'!H89</f>
        <v>121</v>
      </c>
      <c r="S89" s="188">
        <f>'ごみ処理量内訳'!I89</f>
        <v>0</v>
      </c>
      <c r="T89" s="188">
        <f>'ごみ処理量内訳'!J89</f>
        <v>0</v>
      </c>
      <c r="U89" s="188">
        <f>'ごみ処理量内訳'!K89</f>
        <v>0</v>
      </c>
      <c r="V89" s="188">
        <f t="shared" si="12"/>
        <v>413</v>
      </c>
      <c r="W89" s="188">
        <f>'資源化量内訳'!M89</f>
        <v>300</v>
      </c>
      <c r="X89" s="188">
        <f>'資源化量内訳'!N89</f>
        <v>66</v>
      </c>
      <c r="Y89" s="188">
        <f>'資源化量内訳'!O89</f>
        <v>47</v>
      </c>
      <c r="Z89" s="188">
        <f>'資源化量内訳'!P89</f>
        <v>0</v>
      </c>
      <c r="AA89" s="188">
        <f>'資源化量内訳'!Q89</f>
        <v>0</v>
      </c>
      <c r="AB89" s="188">
        <f>'資源化量内訳'!R89</f>
        <v>0</v>
      </c>
      <c r="AC89" s="188">
        <f>'資源化量内訳'!S89</f>
        <v>0</v>
      </c>
      <c r="AD89" s="188">
        <f t="shared" si="13"/>
        <v>2981</v>
      </c>
      <c r="AE89" s="189">
        <f t="shared" si="14"/>
        <v>100</v>
      </c>
      <c r="AF89" s="188">
        <f>'資源化量内訳'!AB89</f>
        <v>231</v>
      </c>
      <c r="AG89" s="188">
        <f>'資源化量内訳'!AJ89</f>
        <v>0</v>
      </c>
      <c r="AH89" s="188">
        <f>'資源化量内訳'!AR89</f>
        <v>92</v>
      </c>
      <c r="AI89" s="188">
        <f>'資源化量内訳'!AZ89</f>
        <v>0</v>
      </c>
      <c r="AJ89" s="188">
        <f>'資源化量内訳'!BH89</f>
        <v>0</v>
      </c>
      <c r="AK89" s="188" t="s">
        <v>398</v>
      </c>
      <c r="AL89" s="188">
        <f t="shared" si="15"/>
        <v>323</v>
      </c>
      <c r="AM89" s="189">
        <f t="shared" si="16"/>
        <v>29.31360201511335</v>
      </c>
      <c r="AN89" s="188">
        <f>'ごみ処理量内訳'!AC89</f>
        <v>0</v>
      </c>
      <c r="AO89" s="188">
        <f>'ごみ処理量内訳'!AD89</f>
        <v>83</v>
      </c>
      <c r="AP89" s="188">
        <f>'ごみ処理量内訳'!AE89</f>
        <v>0</v>
      </c>
      <c r="AQ89" s="188">
        <f t="shared" si="17"/>
        <v>83</v>
      </c>
    </row>
    <row r="90" spans="1:43" ht="13.5" customHeight="1">
      <c r="A90" s="182" t="s">
        <v>393</v>
      </c>
      <c r="B90" s="182" t="s">
        <v>301</v>
      </c>
      <c r="C90" s="184" t="s">
        <v>357</v>
      </c>
      <c r="D90" s="188">
        <v>16233</v>
      </c>
      <c r="E90" s="188">
        <v>16233</v>
      </c>
      <c r="F90" s="188">
        <f>'ごみ搬入量内訳'!H90</f>
        <v>5417</v>
      </c>
      <c r="G90" s="188">
        <f>'ごみ搬入量内訳'!AG90</f>
        <v>202</v>
      </c>
      <c r="H90" s="188">
        <f>'ごみ搬入量内訳'!AH90</f>
        <v>0</v>
      </c>
      <c r="I90" s="188">
        <f t="shared" si="10"/>
        <v>5619</v>
      </c>
      <c r="J90" s="188">
        <f t="shared" si="18"/>
        <v>948.347227742574</v>
      </c>
      <c r="K90" s="188">
        <f>('ごみ搬入量内訳'!E90+'ごみ搬入量内訳'!AH90)/'ごみ処理概要'!D90/365*1000000</f>
        <v>722.3573829397076</v>
      </c>
      <c r="L90" s="188">
        <f>'ごみ搬入量内訳'!F90/'ごみ処理概要'!D90/365*1000000</f>
        <v>225.9898448028665</v>
      </c>
      <c r="M90" s="188">
        <f>'資源化量内訳'!BP90</f>
        <v>149</v>
      </c>
      <c r="N90" s="188">
        <f>'ごみ処理量内訳'!E90</f>
        <v>4157</v>
      </c>
      <c r="O90" s="188">
        <f>'ごみ処理量内訳'!L90</f>
        <v>0</v>
      </c>
      <c r="P90" s="188">
        <f t="shared" si="11"/>
        <v>336</v>
      </c>
      <c r="Q90" s="188">
        <f>'ごみ処理量内訳'!G90</f>
        <v>91</v>
      </c>
      <c r="R90" s="188">
        <f>'ごみ処理量内訳'!H90</f>
        <v>245</v>
      </c>
      <c r="S90" s="188">
        <f>'ごみ処理量内訳'!I90</f>
        <v>0</v>
      </c>
      <c r="T90" s="188">
        <f>'ごみ処理量内訳'!J90</f>
        <v>0</v>
      </c>
      <c r="U90" s="188">
        <f>'ごみ処理量内訳'!K90</f>
        <v>0</v>
      </c>
      <c r="V90" s="188">
        <f t="shared" si="12"/>
        <v>1125</v>
      </c>
      <c r="W90" s="188">
        <f>'資源化量内訳'!M90</f>
        <v>778</v>
      </c>
      <c r="X90" s="188">
        <f>'資源化量内訳'!N90</f>
        <v>150</v>
      </c>
      <c r="Y90" s="188">
        <f>'資源化量内訳'!O90</f>
        <v>129</v>
      </c>
      <c r="Z90" s="188">
        <f>'資源化量内訳'!P90</f>
        <v>0</v>
      </c>
      <c r="AA90" s="188">
        <f>'資源化量内訳'!Q90</f>
        <v>0</v>
      </c>
      <c r="AB90" s="188">
        <f>'資源化量内訳'!R90</f>
        <v>68</v>
      </c>
      <c r="AC90" s="188">
        <f>'資源化量内訳'!S90</f>
        <v>0</v>
      </c>
      <c r="AD90" s="188">
        <f t="shared" si="13"/>
        <v>5618</v>
      </c>
      <c r="AE90" s="189">
        <f t="shared" si="14"/>
        <v>100</v>
      </c>
      <c r="AF90" s="188">
        <f>'資源化量内訳'!AB90</f>
        <v>395</v>
      </c>
      <c r="AG90" s="188">
        <f>'資源化量内訳'!AJ90</f>
        <v>0</v>
      </c>
      <c r="AH90" s="188">
        <f>'資源化量内訳'!AR90</f>
        <v>110</v>
      </c>
      <c r="AI90" s="188">
        <f>'資源化量内訳'!AZ90</f>
        <v>0</v>
      </c>
      <c r="AJ90" s="188">
        <f>'資源化量内訳'!BH90</f>
        <v>0</v>
      </c>
      <c r="AK90" s="188" t="s">
        <v>398</v>
      </c>
      <c r="AL90" s="188">
        <f t="shared" si="15"/>
        <v>505</v>
      </c>
      <c r="AM90" s="189">
        <f t="shared" si="16"/>
        <v>30.847927865441306</v>
      </c>
      <c r="AN90" s="188">
        <f>'ごみ処理量内訳'!AC90</f>
        <v>0</v>
      </c>
      <c r="AO90" s="188">
        <f>'ごみ処理量内訳'!AD90</f>
        <v>151</v>
      </c>
      <c r="AP90" s="188">
        <f>'ごみ処理量内訳'!AE90</f>
        <v>67</v>
      </c>
      <c r="AQ90" s="188">
        <f t="shared" si="17"/>
        <v>218</v>
      </c>
    </row>
    <row r="91" spans="1:43" ht="13.5" customHeight="1">
      <c r="A91" s="182" t="s">
        <v>393</v>
      </c>
      <c r="B91" s="182" t="s">
        <v>302</v>
      </c>
      <c r="C91" s="184" t="s">
        <v>303</v>
      </c>
      <c r="D91" s="188">
        <v>22276</v>
      </c>
      <c r="E91" s="188">
        <v>22276</v>
      </c>
      <c r="F91" s="188">
        <f>'ごみ搬入量内訳'!H91</f>
        <v>7133</v>
      </c>
      <c r="G91" s="188">
        <f>'ごみ搬入量内訳'!AG91</f>
        <v>441</v>
      </c>
      <c r="H91" s="188">
        <f>'ごみ搬入量内訳'!AH91</f>
        <v>304</v>
      </c>
      <c r="I91" s="188">
        <f t="shared" si="10"/>
        <v>7878</v>
      </c>
      <c r="J91" s="188">
        <f t="shared" si="18"/>
        <v>968.9154984663143</v>
      </c>
      <c r="K91" s="188">
        <f>('ごみ搬入量内訳'!E91+'ごみ搬入量内訳'!AH91)/'ごみ処理概要'!D91/365*1000000</f>
        <v>850.968054568219</v>
      </c>
      <c r="L91" s="188">
        <f>'ごみ搬入量内訳'!F91/'ごみ処理概要'!D91/365*1000000</f>
        <v>117.94744389809537</v>
      </c>
      <c r="M91" s="188">
        <f>'資源化量内訳'!BP91</f>
        <v>12</v>
      </c>
      <c r="N91" s="188">
        <f>'ごみ処理量内訳'!E91</f>
        <v>5406</v>
      </c>
      <c r="O91" s="188">
        <f>'ごみ処理量内訳'!L91</f>
        <v>0</v>
      </c>
      <c r="P91" s="188">
        <f t="shared" si="11"/>
        <v>396</v>
      </c>
      <c r="Q91" s="188">
        <f>'ごみ処理量内訳'!G91</f>
        <v>125</v>
      </c>
      <c r="R91" s="188">
        <f>'ごみ処理量内訳'!H91</f>
        <v>271</v>
      </c>
      <c r="S91" s="188">
        <f>'ごみ処理量内訳'!I91</f>
        <v>0</v>
      </c>
      <c r="T91" s="188">
        <f>'ごみ処理量内訳'!J91</f>
        <v>0</v>
      </c>
      <c r="U91" s="188">
        <f>'ごみ処理量内訳'!K91</f>
        <v>0</v>
      </c>
      <c r="V91" s="188">
        <f t="shared" si="12"/>
        <v>1858</v>
      </c>
      <c r="W91" s="188">
        <f>'資源化量内訳'!M91</f>
        <v>1364</v>
      </c>
      <c r="X91" s="188">
        <f>'資源化量内訳'!N91</f>
        <v>227</v>
      </c>
      <c r="Y91" s="188">
        <f>'資源化量内訳'!O91</f>
        <v>200</v>
      </c>
      <c r="Z91" s="188">
        <f>'資源化量内訳'!P91</f>
        <v>0</v>
      </c>
      <c r="AA91" s="188">
        <f>'資源化量内訳'!Q91</f>
        <v>0</v>
      </c>
      <c r="AB91" s="188">
        <f>'資源化量内訳'!R91</f>
        <v>67</v>
      </c>
      <c r="AC91" s="188">
        <f>'資源化量内訳'!S91</f>
        <v>0</v>
      </c>
      <c r="AD91" s="188">
        <f t="shared" si="13"/>
        <v>7660</v>
      </c>
      <c r="AE91" s="189">
        <f t="shared" si="14"/>
        <v>100</v>
      </c>
      <c r="AF91" s="188">
        <f>'資源化量内訳'!AB91</f>
        <v>538</v>
      </c>
      <c r="AG91" s="188">
        <f>'資源化量内訳'!AJ91</f>
        <v>0</v>
      </c>
      <c r="AH91" s="188">
        <f>'資源化量内訳'!AR91</f>
        <v>161</v>
      </c>
      <c r="AI91" s="188">
        <f>'資源化量内訳'!AZ91</f>
        <v>0</v>
      </c>
      <c r="AJ91" s="188">
        <f>'資源化量内訳'!BH91</f>
        <v>0</v>
      </c>
      <c r="AK91" s="188" t="s">
        <v>398</v>
      </c>
      <c r="AL91" s="188">
        <f t="shared" si="15"/>
        <v>699</v>
      </c>
      <c r="AM91" s="189">
        <f t="shared" si="16"/>
        <v>33.48540145985402</v>
      </c>
      <c r="AN91" s="188">
        <f>'ごみ処理量内訳'!AC91</f>
        <v>0</v>
      </c>
      <c r="AO91" s="188">
        <f>'ごみ処理量内訳'!AD91</f>
        <v>194</v>
      </c>
      <c r="AP91" s="188">
        <f>'ごみ処理量内訳'!AE91</f>
        <v>0</v>
      </c>
      <c r="AQ91" s="188">
        <f t="shared" si="17"/>
        <v>194</v>
      </c>
    </row>
    <row r="92" spans="1:43" ht="13.5" customHeight="1">
      <c r="A92" s="182" t="s">
        <v>393</v>
      </c>
      <c r="B92" s="182" t="s">
        <v>304</v>
      </c>
      <c r="C92" s="184" t="s">
        <v>305</v>
      </c>
      <c r="D92" s="188">
        <v>13690</v>
      </c>
      <c r="E92" s="188">
        <v>13690</v>
      </c>
      <c r="F92" s="188">
        <f>'ごみ搬入量内訳'!H92</f>
        <v>4413</v>
      </c>
      <c r="G92" s="188">
        <f>'ごみ搬入量内訳'!AG92</f>
        <v>479</v>
      </c>
      <c r="H92" s="188">
        <f>'ごみ搬入量内訳'!AH92</f>
        <v>0</v>
      </c>
      <c r="I92" s="188">
        <f t="shared" si="10"/>
        <v>4892</v>
      </c>
      <c r="J92" s="188">
        <f t="shared" si="18"/>
        <v>979.0167805717601</v>
      </c>
      <c r="K92" s="188">
        <f>('ごみ搬入量内訳'!E92+'ごみ搬入量内訳'!AH92)/'ごみ処理概要'!D92/365*1000000</f>
        <v>873.9505888709887</v>
      </c>
      <c r="L92" s="188">
        <f>'ごみ搬入量内訳'!F92/'ごみ処理概要'!D92/365*1000000</f>
        <v>105.0661917007715</v>
      </c>
      <c r="M92" s="188">
        <f>'資源化量内訳'!BP92</f>
        <v>0</v>
      </c>
      <c r="N92" s="188">
        <f>'ごみ処理量内訳'!E92</f>
        <v>3408</v>
      </c>
      <c r="O92" s="188">
        <f>'ごみ処理量内訳'!L92</f>
        <v>0</v>
      </c>
      <c r="P92" s="188">
        <f t="shared" si="11"/>
        <v>269</v>
      </c>
      <c r="Q92" s="188">
        <f>'ごみ処理量内訳'!G92</f>
        <v>72</v>
      </c>
      <c r="R92" s="188">
        <f>'ごみ処理量内訳'!H92</f>
        <v>197</v>
      </c>
      <c r="S92" s="188">
        <f>'ごみ処理量内訳'!I92</f>
        <v>0</v>
      </c>
      <c r="T92" s="188">
        <f>'ごみ処理量内訳'!J92</f>
        <v>0</v>
      </c>
      <c r="U92" s="188">
        <f>'ごみ処理量内訳'!K92</f>
        <v>0</v>
      </c>
      <c r="V92" s="188">
        <f t="shared" si="12"/>
        <v>1215</v>
      </c>
      <c r="W92" s="188">
        <f>'資源化量内訳'!M92</f>
        <v>889</v>
      </c>
      <c r="X92" s="188">
        <f>'資源化量内訳'!N92</f>
        <v>133</v>
      </c>
      <c r="Y92" s="188">
        <f>'資源化量内訳'!O92</f>
        <v>120</v>
      </c>
      <c r="Z92" s="188">
        <f>'資源化量内訳'!P92</f>
        <v>0</v>
      </c>
      <c r="AA92" s="188">
        <f>'資源化量内訳'!Q92</f>
        <v>0</v>
      </c>
      <c r="AB92" s="188">
        <f>'資源化量内訳'!R92</f>
        <v>73</v>
      </c>
      <c r="AC92" s="188">
        <f>'資源化量内訳'!S92</f>
        <v>0</v>
      </c>
      <c r="AD92" s="188">
        <f t="shared" si="13"/>
        <v>4892</v>
      </c>
      <c r="AE92" s="189">
        <f t="shared" si="14"/>
        <v>100</v>
      </c>
      <c r="AF92" s="188">
        <f>'資源化量内訳'!AB92</f>
        <v>341</v>
      </c>
      <c r="AG92" s="188">
        <f>'資源化量内訳'!AJ92</f>
        <v>0</v>
      </c>
      <c r="AH92" s="188">
        <f>'資源化量内訳'!AR92</f>
        <v>109</v>
      </c>
      <c r="AI92" s="188">
        <f>'資源化量内訳'!AZ92</f>
        <v>0</v>
      </c>
      <c r="AJ92" s="188">
        <f>'資源化量内訳'!BH92</f>
        <v>0</v>
      </c>
      <c r="AK92" s="188" t="s">
        <v>398</v>
      </c>
      <c r="AL92" s="188">
        <f t="shared" si="15"/>
        <v>450</v>
      </c>
      <c r="AM92" s="189">
        <f t="shared" si="16"/>
        <v>34.03515944399019</v>
      </c>
      <c r="AN92" s="188">
        <f>'ごみ処理量内訳'!AC92</f>
        <v>0</v>
      </c>
      <c r="AO92" s="188">
        <f>'ごみ処理量内訳'!AD92</f>
        <v>123</v>
      </c>
      <c r="AP92" s="188">
        <f>'ごみ処理量内訳'!AE92</f>
        <v>58</v>
      </c>
      <c r="AQ92" s="188">
        <f t="shared" si="17"/>
        <v>181</v>
      </c>
    </row>
    <row r="93" spans="1:43" ht="13.5" customHeight="1">
      <c r="A93" s="182" t="s">
        <v>393</v>
      </c>
      <c r="B93" s="182" t="s">
        <v>21</v>
      </c>
      <c r="C93" s="184" t="s">
        <v>22</v>
      </c>
      <c r="D93" s="188">
        <v>22518</v>
      </c>
      <c r="E93" s="188">
        <v>22518</v>
      </c>
      <c r="F93" s="188">
        <f>'ごみ搬入量内訳'!H93</f>
        <v>5674</v>
      </c>
      <c r="G93" s="188">
        <f>'ごみ搬入量内訳'!AG93</f>
        <v>2120</v>
      </c>
      <c r="H93" s="188">
        <f>'ごみ搬入量内訳'!AH93</f>
        <v>0</v>
      </c>
      <c r="I93" s="188">
        <f t="shared" si="10"/>
        <v>7794</v>
      </c>
      <c r="J93" s="188">
        <f t="shared" si="18"/>
        <v>948.2824699144793</v>
      </c>
      <c r="K93" s="188">
        <f>('ごみ搬入量内訳'!E93+'ごみ搬入量内訳'!AH93)/'ごみ処理概要'!D93/365*1000000</f>
        <v>604.569616757127</v>
      </c>
      <c r="L93" s="188">
        <f>'ごみ搬入量内訳'!F93/'ごみ処理概要'!D93/365*1000000</f>
        <v>343.71285315735236</v>
      </c>
      <c r="M93" s="188">
        <f>'資源化量内訳'!BP93</f>
        <v>746</v>
      </c>
      <c r="N93" s="188">
        <f>'ごみ処理量内訳'!E93</f>
        <v>5035</v>
      </c>
      <c r="O93" s="188">
        <f>'ごみ処理量内訳'!L93</f>
        <v>2062</v>
      </c>
      <c r="P93" s="188">
        <f t="shared" si="11"/>
        <v>0</v>
      </c>
      <c r="Q93" s="188">
        <f>'ごみ処理量内訳'!G93</f>
        <v>0</v>
      </c>
      <c r="R93" s="188">
        <f>'ごみ処理量内訳'!H93</f>
        <v>0</v>
      </c>
      <c r="S93" s="188">
        <f>'ごみ処理量内訳'!I93</f>
        <v>0</v>
      </c>
      <c r="T93" s="188">
        <f>'ごみ処理量内訳'!J93</f>
        <v>0</v>
      </c>
      <c r="U93" s="188">
        <f>'ごみ処理量内訳'!K93</f>
        <v>0</v>
      </c>
      <c r="V93" s="188">
        <f t="shared" si="12"/>
        <v>696</v>
      </c>
      <c r="W93" s="188">
        <f>'資源化量内訳'!M93</f>
        <v>232</v>
      </c>
      <c r="X93" s="188">
        <f>'資源化量内訳'!N93</f>
        <v>137</v>
      </c>
      <c r="Y93" s="188">
        <f>'資源化量内訳'!O93</f>
        <v>202</v>
      </c>
      <c r="Z93" s="188">
        <f>'資源化量内訳'!P93</f>
        <v>71</v>
      </c>
      <c r="AA93" s="188">
        <f>'資源化量内訳'!Q93</f>
        <v>25</v>
      </c>
      <c r="AB93" s="188">
        <f>'資源化量内訳'!R93</f>
        <v>29</v>
      </c>
      <c r="AC93" s="188">
        <f>'資源化量内訳'!S93</f>
        <v>0</v>
      </c>
      <c r="AD93" s="188">
        <f t="shared" si="13"/>
        <v>7793</v>
      </c>
      <c r="AE93" s="189">
        <f t="shared" si="14"/>
        <v>73.54035673039908</v>
      </c>
      <c r="AF93" s="188">
        <f>'資源化量内訳'!AB93</f>
        <v>0</v>
      </c>
      <c r="AG93" s="188">
        <f>'資源化量内訳'!AJ93</f>
        <v>0</v>
      </c>
      <c r="AH93" s="188">
        <f>'資源化量内訳'!AR93</f>
        <v>0</v>
      </c>
      <c r="AI93" s="188">
        <f>'資源化量内訳'!AZ93</f>
        <v>0</v>
      </c>
      <c r="AJ93" s="188">
        <f>'資源化量内訳'!BH93</f>
        <v>0</v>
      </c>
      <c r="AK93" s="188" t="s">
        <v>398</v>
      </c>
      <c r="AL93" s="188">
        <f t="shared" si="15"/>
        <v>0</v>
      </c>
      <c r="AM93" s="189">
        <f t="shared" si="16"/>
        <v>16.887223328258578</v>
      </c>
      <c r="AN93" s="188">
        <f>'ごみ処理量内訳'!AC93</f>
        <v>2062</v>
      </c>
      <c r="AO93" s="188">
        <f>'ごみ処理量内訳'!AD93</f>
        <v>417</v>
      </c>
      <c r="AP93" s="188">
        <f>'ごみ処理量内訳'!AE93</f>
        <v>0</v>
      </c>
      <c r="AQ93" s="188">
        <f t="shared" si="17"/>
        <v>2479</v>
      </c>
    </row>
    <row r="94" spans="1:43" ht="13.5">
      <c r="A94" s="201" t="s">
        <v>23</v>
      </c>
      <c r="B94" s="202"/>
      <c r="C94" s="202"/>
      <c r="D94" s="188">
        <f>SUM(D7:D93)</f>
        <v>7156450</v>
      </c>
      <c r="E94" s="188">
        <f>SUM(E7:E93)</f>
        <v>7142647</v>
      </c>
      <c r="F94" s="188">
        <f>'ごみ搬入量内訳'!H94</f>
        <v>2440724</v>
      </c>
      <c r="G94" s="188">
        <f>'ごみ搬入量内訳'!AG94</f>
        <v>228826</v>
      </c>
      <c r="H94" s="188">
        <f>'ごみ搬入量内訳'!AH94</f>
        <v>8945</v>
      </c>
      <c r="I94" s="188">
        <f>SUM(F94:H94)</f>
        <v>2678495</v>
      </c>
      <c r="J94" s="188">
        <f t="shared" si="18"/>
        <v>1025.4165774585758</v>
      </c>
      <c r="K94" s="188">
        <f>('ごみ搬入量内訳'!E94+'ごみ搬入量内訳'!AH94)/'ごみ処理概要'!D94/365*1000000</f>
        <v>723.4990716775566</v>
      </c>
      <c r="L94" s="188">
        <f>'ごみ搬入量内訳'!F94/'ごみ処理概要'!D94/365*1000000</f>
        <v>301.91750578101926</v>
      </c>
      <c r="M94" s="188">
        <f>'資源化量内訳'!BP94</f>
        <v>247536</v>
      </c>
      <c r="N94" s="188">
        <f>'ごみ処理量内訳'!E94</f>
        <v>2038474</v>
      </c>
      <c r="O94" s="188">
        <f>'ごみ処理量内訳'!L94</f>
        <v>45488</v>
      </c>
      <c r="P94" s="188">
        <f>SUM(Q94:U94)</f>
        <v>398664</v>
      </c>
      <c r="Q94" s="188">
        <f>'ごみ処理量内訳'!G94</f>
        <v>233894</v>
      </c>
      <c r="R94" s="188">
        <f>'ごみ処理量内訳'!H94</f>
        <v>157033</v>
      </c>
      <c r="S94" s="188">
        <f>'ごみ処理量内訳'!I94</f>
        <v>1423</v>
      </c>
      <c r="T94" s="188">
        <f>'ごみ処理量内訳'!J94</f>
        <v>5200</v>
      </c>
      <c r="U94" s="188">
        <f>'ごみ処理量内訳'!K94</f>
        <v>1114</v>
      </c>
      <c r="V94" s="188">
        <f>SUM(W94:AC94)</f>
        <v>182556</v>
      </c>
      <c r="W94" s="188">
        <f>'資源化量内訳'!M94</f>
        <v>126882</v>
      </c>
      <c r="X94" s="188">
        <f>'資源化量内訳'!N94</f>
        <v>9695</v>
      </c>
      <c r="Y94" s="188">
        <f>'資源化量内訳'!O94</f>
        <v>15730</v>
      </c>
      <c r="Z94" s="188">
        <f>'資源化量内訳'!P94</f>
        <v>4505</v>
      </c>
      <c r="AA94" s="188">
        <f>'資源化量内訳'!Q94</f>
        <v>10854</v>
      </c>
      <c r="AB94" s="188">
        <f>'資源化量内訳'!R94</f>
        <v>7761</v>
      </c>
      <c r="AC94" s="188">
        <f>'資源化量内訳'!S94</f>
        <v>7129</v>
      </c>
      <c r="AD94" s="188">
        <f>N94+O94+P94+V94</f>
        <v>2665182</v>
      </c>
      <c r="AE94" s="189">
        <f t="shared" si="14"/>
        <v>98.29324976680766</v>
      </c>
      <c r="AF94" s="188">
        <f>'資源化量内訳'!AB94</f>
        <v>27830</v>
      </c>
      <c r="AG94" s="188">
        <f>'資源化量内訳'!AJ94</f>
        <v>31141</v>
      </c>
      <c r="AH94" s="188">
        <f>'資源化量内訳'!AR94</f>
        <v>126412</v>
      </c>
      <c r="AI94" s="188">
        <f>'資源化量内訳'!AZ94</f>
        <v>50</v>
      </c>
      <c r="AJ94" s="188">
        <f>'資源化量内訳'!BH94</f>
        <v>910</v>
      </c>
      <c r="AK94" s="188" t="s">
        <v>398</v>
      </c>
      <c r="AL94" s="188">
        <f>SUM(AF94:AJ94)</f>
        <v>186343</v>
      </c>
      <c r="AM94" s="189">
        <f>(V94+AL94+M94)/(M94+AD94)*100</f>
        <v>21.163566126209265</v>
      </c>
      <c r="AN94" s="188">
        <f>'ごみ処理量内訳'!AC94</f>
        <v>45488</v>
      </c>
      <c r="AO94" s="188">
        <f>'ごみ処理量内訳'!AD94</f>
        <v>273232</v>
      </c>
      <c r="AP94" s="188">
        <f>'ごみ処理量内訳'!AE94</f>
        <v>52098</v>
      </c>
      <c r="AQ94" s="188">
        <f>SUM(AN94:AP94)</f>
        <v>370818</v>
      </c>
    </row>
  </sheetData>
  <mergeCells count="31">
    <mergeCell ref="A2:A6"/>
    <mergeCell ref="B2:B6"/>
    <mergeCell ref="C2:C6"/>
    <mergeCell ref="D2:E2"/>
    <mergeCell ref="E3:E4"/>
    <mergeCell ref="J2:L2"/>
    <mergeCell ref="M2:M4"/>
    <mergeCell ref="N3:N4"/>
    <mergeCell ref="F3:F4"/>
    <mergeCell ref="G3:G4"/>
    <mergeCell ref="H3:H4"/>
    <mergeCell ref="J3:J5"/>
    <mergeCell ref="K3:K5"/>
    <mergeCell ref="L3:L5"/>
    <mergeCell ref="F2:I2"/>
    <mergeCell ref="AN2:AQ2"/>
    <mergeCell ref="AP3:AP4"/>
    <mergeCell ref="AJ3:AJ4"/>
    <mergeCell ref="AK3:AK4"/>
    <mergeCell ref="AN3:AN4"/>
    <mergeCell ref="AO3:AO4"/>
    <mergeCell ref="AM2:AM5"/>
    <mergeCell ref="AI3:AI4"/>
    <mergeCell ref="O3:O4"/>
    <mergeCell ref="P3:U3"/>
    <mergeCell ref="AF2:AL2"/>
    <mergeCell ref="AF3:AF4"/>
    <mergeCell ref="AG3:AG4"/>
    <mergeCell ref="AH3:AH4"/>
    <mergeCell ref="AE2:AE5"/>
    <mergeCell ref="A94:C9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94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16</v>
      </c>
      <c r="B1" s="1"/>
      <c r="C1" s="1"/>
      <c r="D1" s="4"/>
      <c r="E1" s="24"/>
      <c r="F1" s="24"/>
      <c r="G1" s="24"/>
      <c r="H1" s="4"/>
      <c r="I1" s="2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7" customFormat="1" ht="22.5" customHeight="1">
      <c r="A2" s="200" t="s">
        <v>111</v>
      </c>
      <c r="B2" s="200" t="s">
        <v>317</v>
      </c>
      <c r="C2" s="203" t="s">
        <v>320</v>
      </c>
      <c r="D2" s="208" t="s">
        <v>315</v>
      </c>
      <c r="E2" s="209"/>
      <c r="F2" s="221"/>
      <c r="G2" s="26" t="s">
        <v>316</v>
      </c>
      <c r="H2" s="42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43"/>
      <c r="AH2" s="203" t="s">
        <v>112</v>
      </c>
    </row>
    <row r="3" spans="1:34" s="27" customFormat="1" ht="22.5" customHeight="1">
      <c r="A3" s="195"/>
      <c r="B3" s="195"/>
      <c r="C3" s="193"/>
      <c r="D3" s="35"/>
      <c r="E3" s="44"/>
      <c r="F3" s="45" t="s">
        <v>113</v>
      </c>
      <c r="G3" s="10" t="s">
        <v>126</v>
      </c>
      <c r="H3" s="14" t="s">
        <v>327</v>
      </c>
      <c r="I3" s="32"/>
      <c r="J3" s="32"/>
      <c r="K3" s="32"/>
      <c r="L3" s="32"/>
      <c r="M3" s="32"/>
      <c r="N3" s="29"/>
      <c r="O3" s="29"/>
      <c r="P3" s="29"/>
      <c r="Q3" s="32"/>
      <c r="R3" s="29"/>
      <c r="S3" s="29"/>
      <c r="T3" s="29"/>
      <c r="U3" s="32"/>
      <c r="V3" s="29"/>
      <c r="W3" s="29"/>
      <c r="X3" s="29"/>
      <c r="Y3" s="32"/>
      <c r="Z3" s="29"/>
      <c r="AA3" s="29"/>
      <c r="AB3" s="29"/>
      <c r="AC3" s="32"/>
      <c r="AD3" s="29"/>
      <c r="AE3" s="29"/>
      <c r="AF3" s="30"/>
      <c r="AG3" s="43" t="s">
        <v>328</v>
      </c>
      <c r="AH3" s="193"/>
    </row>
    <row r="4" spans="1:34" s="27" customFormat="1" ht="22.5" customHeight="1">
      <c r="A4" s="195"/>
      <c r="B4" s="195"/>
      <c r="C4" s="193"/>
      <c r="D4" s="10" t="s">
        <v>126</v>
      </c>
      <c r="E4" s="203" t="s">
        <v>329</v>
      </c>
      <c r="F4" s="203" t="s">
        <v>330</v>
      </c>
      <c r="G4" s="13"/>
      <c r="H4" s="10" t="s">
        <v>126</v>
      </c>
      <c r="I4" s="205" t="s">
        <v>331</v>
      </c>
      <c r="J4" s="185"/>
      <c r="K4" s="185"/>
      <c r="L4" s="186"/>
      <c r="M4" s="205" t="s">
        <v>114</v>
      </c>
      <c r="N4" s="185"/>
      <c r="O4" s="185"/>
      <c r="P4" s="186"/>
      <c r="Q4" s="205" t="s">
        <v>115</v>
      </c>
      <c r="R4" s="185"/>
      <c r="S4" s="185"/>
      <c r="T4" s="186"/>
      <c r="U4" s="205" t="s">
        <v>116</v>
      </c>
      <c r="V4" s="185"/>
      <c r="W4" s="185"/>
      <c r="X4" s="186"/>
      <c r="Y4" s="205" t="s">
        <v>117</v>
      </c>
      <c r="Z4" s="185"/>
      <c r="AA4" s="185"/>
      <c r="AB4" s="186"/>
      <c r="AC4" s="205" t="s">
        <v>118</v>
      </c>
      <c r="AD4" s="185"/>
      <c r="AE4" s="185"/>
      <c r="AF4" s="186"/>
      <c r="AG4" s="13"/>
      <c r="AH4" s="218"/>
    </row>
    <row r="5" spans="1:34" s="27" customFormat="1" ht="22.5" customHeight="1">
      <c r="A5" s="195"/>
      <c r="B5" s="195"/>
      <c r="C5" s="193"/>
      <c r="D5" s="16"/>
      <c r="E5" s="194"/>
      <c r="F5" s="218"/>
      <c r="G5" s="13"/>
      <c r="H5" s="16"/>
      <c r="I5" s="10" t="s">
        <v>126</v>
      </c>
      <c r="J5" s="6" t="s">
        <v>332</v>
      </c>
      <c r="K5" s="6" t="s">
        <v>333</v>
      </c>
      <c r="L5" s="6" t="s">
        <v>334</v>
      </c>
      <c r="M5" s="10" t="s">
        <v>126</v>
      </c>
      <c r="N5" s="6" t="s">
        <v>332</v>
      </c>
      <c r="O5" s="6" t="s">
        <v>333</v>
      </c>
      <c r="P5" s="6" t="s">
        <v>334</v>
      </c>
      <c r="Q5" s="10" t="s">
        <v>126</v>
      </c>
      <c r="R5" s="6" t="s">
        <v>332</v>
      </c>
      <c r="S5" s="6" t="s">
        <v>333</v>
      </c>
      <c r="T5" s="6" t="s">
        <v>334</v>
      </c>
      <c r="U5" s="10" t="s">
        <v>126</v>
      </c>
      <c r="V5" s="6" t="s">
        <v>332</v>
      </c>
      <c r="W5" s="6" t="s">
        <v>333</v>
      </c>
      <c r="X5" s="6" t="s">
        <v>334</v>
      </c>
      <c r="Y5" s="10" t="s">
        <v>126</v>
      </c>
      <c r="Z5" s="6" t="s">
        <v>332</v>
      </c>
      <c r="AA5" s="6" t="s">
        <v>333</v>
      </c>
      <c r="AB5" s="6" t="s">
        <v>334</v>
      </c>
      <c r="AC5" s="10" t="s">
        <v>126</v>
      </c>
      <c r="AD5" s="6" t="s">
        <v>332</v>
      </c>
      <c r="AE5" s="6" t="s">
        <v>333</v>
      </c>
      <c r="AF5" s="6" t="s">
        <v>334</v>
      </c>
      <c r="AG5" s="13"/>
      <c r="AH5" s="218"/>
    </row>
    <row r="6" spans="1:34" s="27" customFormat="1" ht="22.5" customHeight="1">
      <c r="A6" s="196"/>
      <c r="B6" s="187"/>
      <c r="C6" s="220"/>
      <c r="D6" s="21" t="s">
        <v>326</v>
      </c>
      <c r="E6" s="22" t="s">
        <v>119</v>
      </c>
      <c r="F6" s="22" t="s">
        <v>119</v>
      </c>
      <c r="G6" s="22" t="s">
        <v>119</v>
      </c>
      <c r="H6" s="21" t="s">
        <v>119</v>
      </c>
      <c r="I6" s="21" t="s">
        <v>119</v>
      </c>
      <c r="J6" s="23" t="s">
        <v>119</v>
      </c>
      <c r="K6" s="23" t="s">
        <v>119</v>
      </c>
      <c r="L6" s="23" t="s">
        <v>119</v>
      </c>
      <c r="M6" s="21" t="s">
        <v>119</v>
      </c>
      <c r="N6" s="23" t="s">
        <v>119</v>
      </c>
      <c r="O6" s="23" t="s">
        <v>119</v>
      </c>
      <c r="P6" s="23" t="s">
        <v>119</v>
      </c>
      <c r="Q6" s="21" t="s">
        <v>119</v>
      </c>
      <c r="R6" s="23" t="s">
        <v>119</v>
      </c>
      <c r="S6" s="23" t="s">
        <v>119</v>
      </c>
      <c r="T6" s="23" t="s">
        <v>119</v>
      </c>
      <c r="U6" s="21" t="s">
        <v>119</v>
      </c>
      <c r="V6" s="23" t="s">
        <v>119</v>
      </c>
      <c r="W6" s="23" t="s">
        <v>119</v>
      </c>
      <c r="X6" s="23" t="s">
        <v>119</v>
      </c>
      <c r="Y6" s="21" t="s">
        <v>119</v>
      </c>
      <c r="Z6" s="23" t="s">
        <v>119</v>
      </c>
      <c r="AA6" s="23" t="s">
        <v>119</v>
      </c>
      <c r="AB6" s="23" t="s">
        <v>119</v>
      </c>
      <c r="AC6" s="21" t="s">
        <v>119</v>
      </c>
      <c r="AD6" s="23" t="s">
        <v>119</v>
      </c>
      <c r="AE6" s="23" t="s">
        <v>119</v>
      </c>
      <c r="AF6" s="23" t="s">
        <v>119</v>
      </c>
      <c r="AG6" s="22" t="s">
        <v>119</v>
      </c>
      <c r="AH6" s="22" t="s">
        <v>119</v>
      </c>
    </row>
    <row r="7" spans="1:34" ht="13.5">
      <c r="A7" s="182" t="s">
        <v>393</v>
      </c>
      <c r="B7" s="182" t="s">
        <v>394</v>
      </c>
      <c r="C7" s="184" t="s">
        <v>395</v>
      </c>
      <c r="D7" s="188">
        <f aca="true" t="shared" si="0" ref="D7:D38">E7+F7</f>
        <v>795786</v>
      </c>
      <c r="E7" s="188">
        <v>522380</v>
      </c>
      <c r="F7" s="188">
        <v>273406</v>
      </c>
      <c r="G7" s="188">
        <f aca="true" t="shared" si="1" ref="G7:G50">H7+AG7</f>
        <v>795786</v>
      </c>
      <c r="H7" s="188">
        <f aca="true" t="shared" si="2" ref="H7:H50">I7+M7+Q7+U7+Y7+AC7</f>
        <v>766388</v>
      </c>
      <c r="I7" s="188">
        <f aca="true" t="shared" si="3" ref="I7:I50">SUM(J7:L7)</f>
        <v>0</v>
      </c>
      <c r="J7" s="188">
        <v>0</v>
      </c>
      <c r="K7" s="188">
        <v>0</v>
      </c>
      <c r="L7" s="188">
        <v>0</v>
      </c>
      <c r="M7" s="188">
        <f aca="true" t="shared" si="4" ref="M7:M50">SUM(N7:P7)</f>
        <v>585858</v>
      </c>
      <c r="N7" s="188">
        <v>382537</v>
      </c>
      <c r="O7" s="188">
        <v>0</v>
      </c>
      <c r="P7" s="188">
        <v>203321</v>
      </c>
      <c r="Q7" s="188">
        <f aca="true" t="shared" si="5" ref="Q7:Q50">SUM(R7:T7)</f>
        <v>81978</v>
      </c>
      <c r="R7" s="188">
        <v>62244</v>
      </c>
      <c r="S7" s="188">
        <v>0</v>
      </c>
      <c r="T7" s="188">
        <v>19734</v>
      </c>
      <c r="U7" s="188">
        <f aca="true" t="shared" si="6" ref="U7:U50">SUM(V7:X7)</f>
        <v>84923</v>
      </c>
      <c r="V7" s="188">
        <v>662</v>
      </c>
      <c r="W7" s="188">
        <v>84261</v>
      </c>
      <c r="X7" s="188">
        <v>0</v>
      </c>
      <c r="Y7" s="188">
        <f aca="true" t="shared" si="7" ref="Y7:Y50">SUM(Z7:AB7)</f>
        <v>3373</v>
      </c>
      <c r="Z7" s="188">
        <v>3373</v>
      </c>
      <c r="AA7" s="188">
        <v>0</v>
      </c>
      <c r="AB7" s="188">
        <v>0</v>
      </c>
      <c r="AC7" s="188">
        <f aca="true" t="shared" si="8" ref="AC7:AC50">SUM(AD7:AF7)</f>
        <v>10256</v>
      </c>
      <c r="AD7" s="188">
        <v>10256</v>
      </c>
      <c r="AE7" s="188">
        <v>0</v>
      </c>
      <c r="AF7" s="188">
        <v>0</v>
      </c>
      <c r="AG7" s="188">
        <v>29398</v>
      </c>
      <c r="AH7" s="188">
        <v>0</v>
      </c>
    </row>
    <row r="8" spans="1:34" ht="13.5">
      <c r="A8" s="182" t="s">
        <v>393</v>
      </c>
      <c r="B8" s="182" t="s">
        <v>396</v>
      </c>
      <c r="C8" s="184" t="s">
        <v>141</v>
      </c>
      <c r="D8" s="188">
        <f t="shared" si="0"/>
        <v>151084</v>
      </c>
      <c r="E8" s="188">
        <v>107919</v>
      </c>
      <c r="F8" s="188">
        <v>43165</v>
      </c>
      <c r="G8" s="188">
        <f t="shared" si="1"/>
        <v>151084</v>
      </c>
      <c r="H8" s="188">
        <f t="shared" si="2"/>
        <v>127424</v>
      </c>
      <c r="I8" s="188">
        <f t="shared" si="3"/>
        <v>0</v>
      </c>
      <c r="J8" s="188">
        <v>0</v>
      </c>
      <c r="K8" s="188">
        <v>0</v>
      </c>
      <c r="L8" s="188">
        <v>0</v>
      </c>
      <c r="M8" s="188">
        <f t="shared" si="4"/>
        <v>106385</v>
      </c>
      <c r="N8" s="188">
        <v>76088</v>
      </c>
      <c r="O8" s="188">
        <v>0</v>
      </c>
      <c r="P8" s="188">
        <v>30297</v>
      </c>
      <c r="Q8" s="188">
        <f t="shared" si="5"/>
        <v>7497</v>
      </c>
      <c r="R8" s="188">
        <v>7497</v>
      </c>
      <c r="S8" s="188">
        <v>0</v>
      </c>
      <c r="T8" s="188">
        <v>0</v>
      </c>
      <c r="U8" s="188">
        <f t="shared" si="6"/>
        <v>8978</v>
      </c>
      <c r="V8" s="188">
        <v>1773</v>
      </c>
      <c r="W8" s="188">
        <v>7205</v>
      </c>
      <c r="X8" s="188">
        <v>0</v>
      </c>
      <c r="Y8" s="188">
        <f t="shared" si="7"/>
        <v>4281</v>
      </c>
      <c r="Z8" s="188">
        <v>4281</v>
      </c>
      <c r="AA8" s="188">
        <v>0</v>
      </c>
      <c r="AB8" s="188">
        <v>0</v>
      </c>
      <c r="AC8" s="188">
        <f t="shared" si="8"/>
        <v>283</v>
      </c>
      <c r="AD8" s="188">
        <v>283</v>
      </c>
      <c r="AE8" s="188">
        <v>0</v>
      </c>
      <c r="AF8" s="188">
        <v>0</v>
      </c>
      <c r="AG8" s="188">
        <v>23660</v>
      </c>
      <c r="AH8" s="188">
        <v>0</v>
      </c>
    </row>
    <row r="9" spans="1:34" ht="13.5">
      <c r="A9" s="182" t="s">
        <v>393</v>
      </c>
      <c r="B9" s="182" t="s">
        <v>142</v>
      </c>
      <c r="C9" s="184" t="s">
        <v>143</v>
      </c>
      <c r="D9" s="188">
        <f t="shared" si="0"/>
        <v>120170</v>
      </c>
      <c r="E9" s="188">
        <v>82343</v>
      </c>
      <c r="F9" s="188">
        <v>37827</v>
      </c>
      <c r="G9" s="188">
        <f t="shared" si="1"/>
        <v>120170</v>
      </c>
      <c r="H9" s="188">
        <f t="shared" si="2"/>
        <v>104108</v>
      </c>
      <c r="I9" s="188">
        <f t="shared" si="3"/>
        <v>0</v>
      </c>
      <c r="J9" s="188">
        <v>0</v>
      </c>
      <c r="K9" s="188">
        <v>0</v>
      </c>
      <c r="L9" s="188">
        <v>0</v>
      </c>
      <c r="M9" s="188">
        <f t="shared" si="4"/>
        <v>89963</v>
      </c>
      <c r="N9" s="188">
        <v>62746</v>
      </c>
      <c r="O9" s="188">
        <v>0</v>
      </c>
      <c r="P9" s="188">
        <v>27217</v>
      </c>
      <c r="Q9" s="188">
        <f t="shared" si="5"/>
        <v>5379</v>
      </c>
      <c r="R9" s="188">
        <v>5009</v>
      </c>
      <c r="S9" s="188">
        <v>0</v>
      </c>
      <c r="T9" s="188">
        <v>370</v>
      </c>
      <c r="U9" s="188">
        <f t="shared" si="6"/>
        <v>8431</v>
      </c>
      <c r="V9" s="188">
        <v>3882</v>
      </c>
      <c r="W9" s="188">
        <v>4476</v>
      </c>
      <c r="X9" s="188">
        <v>73</v>
      </c>
      <c r="Y9" s="188">
        <f t="shared" si="7"/>
        <v>177</v>
      </c>
      <c r="Z9" s="188">
        <v>0</v>
      </c>
      <c r="AA9" s="188">
        <v>177</v>
      </c>
      <c r="AB9" s="188">
        <v>0</v>
      </c>
      <c r="AC9" s="188">
        <f t="shared" si="8"/>
        <v>158</v>
      </c>
      <c r="AD9" s="188">
        <v>0</v>
      </c>
      <c r="AE9" s="188">
        <v>158</v>
      </c>
      <c r="AF9" s="188">
        <v>0</v>
      </c>
      <c r="AG9" s="188">
        <v>16062</v>
      </c>
      <c r="AH9" s="188">
        <v>0</v>
      </c>
    </row>
    <row r="10" spans="1:34" ht="13.5">
      <c r="A10" s="182" t="s">
        <v>393</v>
      </c>
      <c r="B10" s="182" t="s">
        <v>144</v>
      </c>
      <c r="C10" s="184" t="s">
        <v>145</v>
      </c>
      <c r="D10" s="188">
        <f t="shared" si="0"/>
        <v>121804</v>
      </c>
      <c r="E10" s="188">
        <v>90477</v>
      </c>
      <c r="F10" s="188">
        <v>31327</v>
      </c>
      <c r="G10" s="188">
        <f t="shared" si="1"/>
        <v>121804</v>
      </c>
      <c r="H10" s="188">
        <f t="shared" si="2"/>
        <v>108091</v>
      </c>
      <c r="I10" s="188">
        <f t="shared" si="3"/>
        <v>0</v>
      </c>
      <c r="J10" s="188">
        <v>0</v>
      </c>
      <c r="K10" s="188">
        <v>0</v>
      </c>
      <c r="L10" s="188">
        <v>0</v>
      </c>
      <c r="M10" s="188">
        <f t="shared" si="4"/>
        <v>72824</v>
      </c>
      <c r="N10" s="188">
        <v>55211</v>
      </c>
      <c r="O10" s="188">
        <v>0</v>
      </c>
      <c r="P10" s="188">
        <v>17613</v>
      </c>
      <c r="Q10" s="188">
        <f t="shared" si="5"/>
        <v>14801</v>
      </c>
      <c r="R10" s="188">
        <v>868</v>
      </c>
      <c r="S10" s="188">
        <v>13933</v>
      </c>
      <c r="T10" s="188">
        <v>0</v>
      </c>
      <c r="U10" s="188">
        <f t="shared" si="6"/>
        <v>20016</v>
      </c>
      <c r="V10" s="188">
        <v>20016</v>
      </c>
      <c r="W10" s="188">
        <v>0</v>
      </c>
      <c r="X10" s="188">
        <v>0</v>
      </c>
      <c r="Y10" s="188">
        <f t="shared" si="7"/>
        <v>105</v>
      </c>
      <c r="Z10" s="188">
        <v>105</v>
      </c>
      <c r="AA10" s="188">
        <v>0</v>
      </c>
      <c r="AB10" s="188">
        <v>0</v>
      </c>
      <c r="AC10" s="188">
        <f t="shared" si="8"/>
        <v>345</v>
      </c>
      <c r="AD10" s="188">
        <v>0</v>
      </c>
      <c r="AE10" s="188">
        <v>345</v>
      </c>
      <c r="AF10" s="188">
        <v>0</v>
      </c>
      <c r="AG10" s="188">
        <v>13713</v>
      </c>
      <c r="AH10" s="188">
        <v>2436</v>
      </c>
    </row>
    <row r="11" spans="1:34" ht="13.5">
      <c r="A11" s="182" t="s">
        <v>393</v>
      </c>
      <c r="B11" s="182" t="s">
        <v>146</v>
      </c>
      <c r="C11" s="184" t="s">
        <v>147</v>
      </c>
      <c r="D11" s="188">
        <f t="shared" si="0"/>
        <v>49494</v>
      </c>
      <c r="E11" s="188">
        <v>38366</v>
      </c>
      <c r="F11" s="188">
        <v>11128</v>
      </c>
      <c r="G11" s="188">
        <f t="shared" si="1"/>
        <v>49494</v>
      </c>
      <c r="H11" s="188">
        <f t="shared" si="2"/>
        <v>45852</v>
      </c>
      <c r="I11" s="188">
        <f t="shared" si="3"/>
        <v>0</v>
      </c>
      <c r="J11" s="188">
        <v>0</v>
      </c>
      <c r="K11" s="188">
        <v>0</v>
      </c>
      <c r="L11" s="188">
        <v>0</v>
      </c>
      <c r="M11" s="188">
        <f t="shared" si="4"/>
        <v>36862</v>
      </c>
      <c r="N11" s="188">
        <v>23471</v>
      </c>
      <c r="O11" s="188">
        <v>5915</v>
      </c>
      <c r="P11" s="188">
        <v>7476</v>
      </c>
      <c r="Q11" s="188">
        <f t="shared" si="5"/>
        <v>1153</v>
      </c>
      <c r="R11" s="188">
        <v>802</v>
      </c>
      <c r="S11" s="188">
        <v>343</v>
      </c>
      <c r="T11" s="188">
        <v>8</v>
      </c>
      <c r="U11" s="188">
        <f t="shared" si="6"/>
        <v>6681</v>
      </c>
      <c r="V11" s="188">
        <v>0</v>
      </c>
      <c r="W11" s="188">
        <v>6681</v>
      </c>
      <c r="X11" s="188">
        <v>0</v>
      </c>
      <c r="Y11" s="188">
        <f t="shared" si="7"/>
        <v>0</v>
      </c>
      <c r="Z11" s="188">
        <v>0</v>
      </c>
      <c r="AA11" s="188">
        <v>0</v>
      </c>
      <c r="AB11" s="188">
        <v>0</v>
      </c>
      <c r="AC11" s="188">
        <f t="shared" si="8"/>
        <v>1156</v>
      </c>
      <c r="AD11" s="188">
        <v>586</v>
      </c>
      <c r="AE11" s="188">
        <v>568</v>
      </c>
      <c r="AF11" s="188">
        <v>2</v>
      </c>
      <c r="AG11" s="188">
        <v>3642</v>
      </c>
      <c r="AH11" s="188">
        <v>0</v>
      </c>
    </row>
    <row r="12" spans="1:34" ht="13.5">
      <c r="A12" s="182" t="s">
        <v>393</v>
      </c>
      <c r="B12" s="182" t="s">
        <v>148</v>
      </c>
      <c r="C12" s="184" t="s">
        <v>149</v>
      </c>
      <c r="D12" s="188">
        <f t="shared" si="0"/>
        <v>46445</v>
      </c>
      <c r="E12" s="188">
        <v>32113</v>
      </c>
      <c r="F12" s="188">
        <v>14332</v>
      </c>
      <c r="G12" s="188">
        <f t="shared" si="1"/>
        <v>46445</v>
      </c>
      <c r="H12" s="188">
        <f t="shared" si="2"/>
        <v>39728</v>
      </c>
      <c r="I12" s="188">
        <f t="shared" si="3"/>
        <v>0</v>
      </c>
      <c r="J12" s="188">
        <v>0</v>
      </c>
      <c r="K12" s="188">
        <v>0</v>
      </c>
      <c r="L12" s="188">
        <v>0</v>
      </c>
      <c r="M12" s="188">
        <f t="shared" si="4"/>
        <v>33781</v>
      </c>
      <c r="N12" s="188">
        <v>8996</v>
      </c>
      <c r="O12" s="188">
        <v>15754</v>
      </c>
      <c r="P12" s="188">
        <v>9031</v>
      </c>
      <c r="Q12" s="188">
        <f t="shared" si="5"/>
        <v>5776</v>
      </c>
      <c r="R12" s="188">
        <v>1822</v>
      </c>
      <c r="S12" s="188">
        <v>3318</v>
      </c>
      <c r="T12" s="188">
        <v>636</v>
      </c>
      <c r="U12" s="188">
        <f t="shared" si="6"/>
        <v>141</v>
      </c>
      <c r="V12" s="188">
        <v>0</v>
      </c>
      <c r="W12" s="188">
        <v>141</v>
      </c>
      <c r="X12" s="188">
        <v>0</v>
      </c>
      <c r="Y12" s="188">
        <f t="shared" si="7"/>
        <v>17</v>
      </c>
      <c r="Z12" s="188">
        <v>17</v>
      </c>
      <c r="AA12" s="188">
        <v>0</v>
      </c>
      <c r="AB12" s="188">
        <v>0</v>
      </c>
      <c r="AC12" s="188">
        <f t="shared" si="8"/>
        <v>13</v>
      </c>
      <c r="AD12" s="188">
        <v>13</v>
      </c>
      <c r="AE12" s="188">
        <v>0</v>
      </c>
      <c r="AF12" s="188">
        <v>0</v>
      </c>
      <c r="AG12" s="188">
        <v>6717</v>
      </c>
      <c r="AH12" s="188">
        <v>0</v>
      </c>
    </row>
    <row r="13" spans="1:34" ht="13.5">
      <c r="A13" s="182" t="s">
        <v>393</v>
      </c>
      <c r="B13" s="182" t="s">
        <v>150</v>
      </c>
      <c r="C13" s="184" t="s">
        <v>151</v>
      </c>
      <c r="D13" s="188">
        <f t="shared" si="0"/>
        <v>135849</v>
      </c>
      <c r="E13" s="188">
        <v>89878</v>
      </c>
      <c r="F13" s="188">
        <v>45971</v>
      </c>
      <c r="G13" s="188">
        <f t="shared" si="1"/>
        <v>135849</v>
      </c>
      <c r="H13" s="188">
        <f t="shared" si="2"/>
        <v>129953</v>
      </c>
      <c r="I13" s="188">
        <f t="shared" si="3"/>
        <v>0</v>
      </c>
      <c r="J13" s="188">
        <v>0</v>
      </c>
      <c r="K13" s="188">
        <v>0</v>
      </c>
      <c r="L13" s="188">
        <v>0</v>
      </c>
      <c r="M13" s="188">
        <f t="shared" si="4"/>
        <v>102106</v>
      </c>
      <c r="N13" s="188">
        <v>62346</v>
      </c>
      <c r="O13" s="188">
        <v>637</v>
      </c>
      <c r="P13" s="188">
        <v>39123</v>
      </c>
      <c r="Q13" s="188">
        <f t="shared" si="5"/>
        <v>16129</v>
      </c>
      <c r="R13" s="188">
        <v>109</v>
      </c>
      <c r="S13" s="188">
        <v>14826</v>
      </c>
      <c r="T13" s="188">
        <v>1194</v>
      </c>
      <c r="U13" s="188">
        <f t="shared" si="6"/>
        <v>10963</v>
      </c>
      <c r="V13" s="188">
        <v>215</v>
      </c>
      <c r="W13" s="188">
        <v>10748</v>
      </c>
      <c r="X13" s="188">
        <v>0</v>
      </c>
      <c r="Y13" s="188">
        <f t="shared" si="7"/>
        <v>242</v>
      </c>
      <c r="Z13" s="188">
        <v>81</v>
      </c>
      <c r="AA13" s="188">
        <v>153</v>
      </c>
      <c r="AB13" s="188">
        <v>8</v>
      </c>
      <c r="AC13" s="188">
        <f t="shared" si="8"/>
        <v>513</v>
      </c>
      <c r="AD13" s="188">
        <v>189</v>
      </c>
      <c r="AE13" s="188">
        <v>263</v>
      </c>
      <c r="AF13" s="188">
        <v>61</v>
      </c>
      <c r="AG13" s="188">
        <v>5896</v>
      </c>
      <c r="AH13" s="188">
        <v>0</v>
      </c>
    </row>
    <row r="14" spans="1:34" ht="13.5">
      <c r="A14" s="182" t="s">
        <v>393</v>
      </c>
      <c r="B14" s="182" t="s">
        <v>152</v>
      </c>
      <c r="C14" s="184" t="s">
        <v>153</v>
      </c>
      <c r="D14" s="188">
        <f t="shared" si="0"/>
        <v>53651</v>
      </c>
      <c r="E14" s="188">
        <v>36705</v>
      </c>
      <c r="F14" s="188">
        <v>16946</v>
      </c>
      <c r="G14" s="188">
        <f t="shared" si="1"/>
        <v>53651</v>
      </c>
      <c r="H14" s="188">
        <f t="shared" si="2"/>
        <v>49610</v>
      </c>
      <c r="I14" s="188">
        <f t="shared" si="3"/>
        <v>0</v>
      </c>
      <c r="J14" s="188">
        <v>0</v>
      </c>
      <c r="K14" s="188">
        <v>0</v>
      </c>
      <c r="L14" s="188">
        <v>0</v>
      </c>
      <c r="M14" s="188">
        <f t="shared" si="4"/>
        <v>40261</v>
      </c>
      <c r="N14" s="188">
        <v>9254</v>
      </c>
      <c r="O14" s="188">
        <v>16296</v>
      </c>
      <c r="P14" s="188">
        <v>14711</v>
      </c>
      <c r="Q14" s="188">
        <f t="shared" si="5"/>
        <v>1443</v>
      </c>
      <c r="R14" s="188">
        <v>375</v>
      </c>
      <c r="S14" s="188">
        <v>1068</v>
      </c>
      <c r="T14" s="188">
        <v>0</v>
      </c>
      <c r="U14" s="188">
        <f t="shared" si="6"/>
        <v>7804</v>
      </c>
      <c r="V14" s="188">
        <v>0</v>
      </c>
      <c r="W14" s="188">
        <v>7804</v>
      </c>
      <c r="X14" s="188">
        <v>0</v>
      </c>
      <c r="Y14" s="188">
        <f t="shared" si="7"/>
        <v>90</v>
      </c>
      <c r="Z14" s="188">
        <v>90</v>
      </c>
      <c r="AA14" s="188">
        <v>0</v>
      </c>
      <c r="AB14" s="188">
        <v>0</v>
      </c>
      <c r="AC14" s="188">
        <f t="shared" si="8"/>
        <v>12</v>
      </c>
      <c r="AD14" s="188">
        <v>0</v>
      </c>
      <c r="AE14" s="188">
        <v>12</v>
      </c>
      <c r="AF14" s="188">
        <v>0</v>
      </c>
      <c r="AG14" s="188">
        <v>4041</v>
      </c>
      <c r="AH14" s="188">
        <v>0</v>
      </c>
    </row>
    <row r="15" spans="1:34" ht="13.5">
      <c r="A15" s="182" t="s">
        <v>393</v>
      </c>
      <c r="B15" s="182" t="s">
        <v>154</v>
      </c>
      <c r="C15" s="184" t="s">
        <v>155</v>
      </c>
      <c r="D15" s="188">
        <f t="shared" si="0"/>
        <v>23401</v>
      </c>
      <c r="E15" s="188">
        <v>16712</v>
      </c>
      <c r="F15" s="188">
        <v>6689</v>
      </c>
      <c r="G15" s="188">
        <f t="shared" si="1"/>
        <v>23401</v>
      </c>
      <c r="H15" s="188">
        <f t="shared" si="2"/>
        <v>23401</v>
      </c>
      <c r="I15" s="188">
        <f t="shared" si="3"/>
        <v>0</v>
      </c>
      <c r="J15" s="188">
        <v>0</v>
      </c>
      <c r="K15" s="188">
        <v>0</v>
      </c>
      <c r="L15" s="188">
        <v>0</v>
      </c>
      <c r="M15" s="188">
        <f t="shared" si="4"/>
        <v>17166</v>
      </c>
      <c r="N15" s="188">
        <v>3141</v>
      </c>
      <c r="O15" s="188">
        <v>7336</v>
      </c>
      <c r="P15" s="188">
        <v>6689</v>
      </c>
      <c r="Q15" s="188">
        <f t="shared" si="5"/>
        <v>2385</v>
      </c>
      <c r="R15" s="188">
        <v>1660</v>
      </c>
      <c r="S15" s="188">
        <v>725</v>
      </c>
      <c r="T15" s="188">
        <v>0</v>
      </c>
      <c r="U15" s="188">
        <f t="shared" si="6"/>
        <v>3542</v>
      </c>
      <c r="V15" s="188">
        <v>1212</v>
      </c>
      <c r="W15" s="188">
        <v>2330</v>
      </c>
      <c r="X15" s="188">
        <v>0</v>
      </c>
      <c r="Y15" s="188">
        <f t="shared" si="7"/>
        <v>0</v>
      </c>
      <c r="Z15" s="188">
        <v>0</v>
      </c>
      <c r="AA15" s="188">
        <v>0</v>
      </c>
      <c r="AB15" s="188">
        <v>0</v>
      </c>
      <c r="AC15" s="188">
        <f t="shared" si="8"/>
        <v>308</v>
      </c>
      <c r="AD15" s="188">
        <v>308</v>
      </c>
      <c r="AE15" s="188">
        <v>0</v>
      </c>
      <c r="AF15" s="188">
        <v>0</v>
      </c>
      <c r="AG15" s="188">
        <v>0</v>
      </c>
      <c r="AH15" s="188">
        <v>86</v>
      </c>
    </row>
    <row r="16" spans="1:34" ht="13.5">
      <c r="A16" s="182" t="s">
        <v>393</v>
      </c>
      <c r="B16" s="182" t="s">
        <v>156</v>
      </c>
      <c r="C16" s="184" t="s">
        <v>157</v>
      </c>
      <c r="D16" s="188">
        <f t="shared" si="0"/>
        <v>30465</v>
      </c>
      <c r="E16" s="188">
        <v>22052</v>
      </c>
      <c r="F16" s="188">
        <v>8413</v>
      </c>
      <c r="G16" s="188">
        <f t="shared" si="1"/>
        <v>30465</v>
      </c>
      <c r="H16" s="188">
        <f t="shared" si="2"/>
        <v>26067</v>
      </c>
      <c r="I16" s="188">
        <f t="shared" si="3"/>
        <v>0</v>
      </c>
      <c r="J16" s="188">
        <v>0</v>
      </c>
      <c r="K16" s="188">
        <v>0</v>
      </c>
      <c r="L16" s="188">
        <v>0</v>
      </c>
      <c r="M16" s="188">
        <f t="shared" si="4"/>
        <v>18484</v>
      </c>
      <c r="N16" s="188">
        <v>0</v>
      </c>
      <c r="O16" s="188">
        <v>13454</v>
      </c>
      <c r="P16" s="188">
        <v>5030</v>
      </c>
      <c r="Q16" s="188">
        <f t="shared" si="5"/>
        <v>1445</v>
      </c>
      <c r="R16" s="188">
        <v>0</v>
      </c>
      <c r="S16" s="188">
        <v>446</v>
      </c>
      <c r="T16" s="188">
        <v>999</v>
      </c>
      <c r="U16" s="188">
        <f t="shared" si="6"/>
        <v>3046</v>
      </c>
      <c r="V16" s="188">
        <v>0</v>
      </c>
      <c r="W16" s="188">
        <v>3046</v>
      </c>
      <c r="X16" s="188">
        <v>0</v>
      </c>
      <c r="Y16" s="188">
        <f t="shared" si="7"/>
        <v>293</v>
      </c>
      <c r="Z16" s="188">
        <v>0</v>
      </c>
      <c r="AA16" s="188">
        <v>293</v>
      </c>
      <c r="AB16" s="188">
        <v>0</v>
      </c>
      <c r="AC16" s="188">
        <f t="shared" si="8"/>
        <v>2799</v>
      </c>
      <c r="AD16" s="188">
        <v>0</v>
      </c>
      <c r="AE16" s="188">
        <v>239</v>
      </c>
      <c r="AF16" s="188">
        <v>2560</v>
      </c>
      <c r="AG16" s="188">
        <v>4398</v>
      </c>
      <c r="AH16" s="188">
        <v>0</v>
      </c>
    </row>
    <row r="17" spans="1:34" ht="13.5">
      <c r="A17" s="182" t="s">
        <v>393</v>
      </c>
      <c r="B17" s="182" t="s">
        <v>158</v>
      </c>
      <c r="C17" s="184" t="s">
        <v>159</v>
      </c>
      <c r="D17" s="188">
        <f t="shared" si="0"/>
        <v>54967</v>
      </c>
      <c r="E17" s="188">
        <v>37394</v>
      </c>
      <c r="F17" s="188">
        <v>17573</v>
      </c>
      <c r="G17" s="188">
        <f t="shared" si="1"/>
        <v>54967</v>
      </c>
      <c r="H17" s="188">
        <f t="shared" si="2"/>
        <v>46492</v>
      </c>
      <c r="I17" s="188">
        <f t="shared" si="3"/>
        <v>0</v>
      </c>
      <c r="J17" s="188">
        <v>0</v>
      </c>
      <c r="K17" s="188">
        <v>0</v>
      </c>
      <c r="L17" s="188">
        <v>0</v>
      </c>
      <c r="M17" s="188">
        <f t="shared" si="4"/>
        <v>42091</v>
      </c>
      <c r="N17" s="188">
        <v>8567</v>
      </c>
      <c r="O17" s="188">
        <v>23175</v>
      </c>
      <c r="P17" s="188">
        <v>10349</v>
      </c>
      <c r="Q17" s="188">
        <f t="shared" si="5"/>
        <v>1101</v>
      </c>
      <c r="R17" s="188">
        <v>36</v>
      </c>
      <c r="S17" s="188">
        <v>1044</v>
      </c>
      <c r="T17" s="188">
        <v>21</v>
      </c>
      <c r="U17" s="188">
        <f t="shared" si="6"/>
        <v>3157</v>
      </c>
      <c r="V17" s="188">
        <v>118</v>
      </c>
      <c r="W17" s="188">
        <v>3039</v>
      </c>
      <c r="X17" s="188">
        <v>0</v>
      </c>
      <c r="Y17" s="188">
        <f t="shared" si="7"/>
        <v>67</v>
      </c>
      <c r="Z17" s="188">
        <v>67</v>
      </c>
      <c r="AA17" s="188">
        <v>0</v>
      </c>
      <c r="AB17" s="188">
        <v>0</v>
      </c>
      <c r="AC17" s="188">
        <f t="shared" si="8"/>
        <v>76</v>
      </c>
      <c r="AD17" s="188">
        <v>76</v>
      </c>
      <c r="AE17" s="188">
        <v>0</v>
      </c>
      <c r="AF17" s="188">
        <v>0</v>
      </c>
      <c r="AG17" s="188">
        <v>8475</v>
      </c>
      <c r="AH17" s="188">
        <v>0</v>
      </c>
    </row>
    <row r="18" spans="1:34" ht="13.5">
      <c r="A18" s="182" t="s">
        <v>393</v>
      </c>
      <c r="B18" s="182" t="s">
        <v>160</v>
      </c>
      <c r="C18" s="184" t="s">
        <v>161</v>
      </c>
      <c r="D18" s="188">
        <f t="shared" si="0"/>
        <v>126477</v>
      </c>
      <c r="E18" s="188">
        <v>80813</v>
      </c>
      <c r="F18" s="188">
        <v>45664</v>
      </c>
      <c r="G18" s="188">
        <f t="shared" si="1"/>
        <v>126477</v>
      </c>
      <c r="H18" s="188">
        <f t="shared" si="2"/>
        <v>117222</v>
      </c>
      <c r="I18" s="188">
        <f t="shared" si="3"/>
        <v>0</v>
      </c>
      <c r="J18" s="188">
        <v>0</v>
      </c>
      <c r="K18" s="188">
        <v>0</v>
      </c>
      <c r="L18" s="188">
        <v>0</v>
      </c>
      <c r="M18" s="188">
        <f t="shared" si="4"/>
        <v>104137</v>
      </c>
      <c r="N18" s="188">
        <v>69607</v>
      </c>
      <c r="O18" s="188">
        <v>0</v>
      </c>
      <c r="P18" s="188">
        <v>34530</v>
      </c>
      <c r="Q18" s="188">
        <f t="shared" si="5"/>
        <v>8549</v>
      </c>
      <c r="R18" s="188">
        <v>4876</v>
      </c>
      <c r="S18" s="188">
        <v>0</v>
      </c>
      <c r="T18" s="188">
        <v>3673</v>
      </c>
      <c r="U18" s="188">
        <f t="shared" si="6"/>
        <v>3723</v>
      </c>
      <c r="V18" s="188">
        <v>788</v>
      </c>
      <c r="W18" s="188">
        <v>2238</v>
      </c>
      <c r="X18" s="188">
        <v>697</v>
      </c>
      <c r="Y18" s="188">
        <f t="shared" si="7"/>
        <v>134</v>
      </c>
      <c r="Z18" s="188">
        <v>134</v>
      </c>
      <c r="AA18" s="188">
        <v>0</v>
      </c>
      <c r="AB18" s="188">
        <v>0</v>
      </c>
      <c r="AC18" s="188">
        <f t="shared" si="8"/>
        <v>679</v>
      </c>
      <c r="AD18" s="188">
        <v>679</v>
      </c>
      <c r="AE18" s="188">
        <v>0</v>
      </c>
      <c r="AF18" s="188">
        <v>0</v>
      </c>
      <c r="AG18" s="188">
        <v>9255</v>
      </c>
      <c r="AH18" s="188">
        <v>0</v>
      </c>
    </row>
    <row r="19" spans="1:34" ht="13.5">
      <c r="A19" s="182" t="s">
        <v>393</v>
      </c>
      <c r="B19" s="182" t="s">
        <v>162</v>
      </c>
      <c r="C19" s="184" t="s">
        <v>163</v>
      </c>
      <c r="D19" s="188">
        <f t="shared" si="0"/>
        <v>65302</v>
      </c>
      <c r="E19" s="188">
        <v>44340</v>
      </c>
      <c r="F19" s="188">
        <v>20962</v>
      </c>
      <c r="G19" s="188">
        <f t="shared" si="1"/>
        <v>65302</v>
      </c>
      <c r="H19" s="188">
        <f t="shared" si="2"/>
        <v>52777</v>
      </c>
      <c r="I19" s="188">
        <f t="shared" si="3"/>
        <v>0</v>
      </c>
      <c r="J19" s="188">
        <v>0</v>
      </c>
      <c r="K19" s="188">
        <v>0</v>
      </c>
      <c r="L19" s="188">
        <v>0</v>
      </c>
      <c r="M19" s="188">
        <f t="shared" si="4"/>
        <v>47143</v>
      </c>
      <c r="N19" s="188">
        <v>0</v>
      </c>
      <c r="O19" s="188">
        <v>32520</v>
      </c>
      <c r="P19" s="188">
        <v>14623</v>
      </c>
      <c r="Q19" s="188">
        <f t="shared" si="5"/>
        <v>1546</v>
      </c>
      <c r="R19" s="188">
        <v>83</v>
      </c>
      <c r="S19" s="188">
        <v>1002</v>
      </c>
      <c r="T19" s="188">
        <v>461</v>
      </c>
      <c r="U19" s="188">
        <f t="shared" si="6"/>
        <v>3666</v>
      </c>
      <c r="V19" s="188">
        <v>2491</v>
      </c>
      <c r="W19" s="188">
        <v>1175</v>
      </c>
      <c r="X19" s="188">
        <v>0</v>
      </c>
      <c r="Y19" s="188">
        <f t="shared" si="7"/>
        <v>59</v>
      </c>
      <c r="Z19" s="188">
        <v>59</v>
      </c>
      <c r="AA19" s="188">
        <v>0</v>
      </c>
      <c r="AB19" s="188">
        <v>0</v>
      </c>
      <c r="AC19" s="188">
        <f t="shared" si="8"/>
        <v>363</v>
      </c>
      <c r="AD19" s="188">
        <v>363</v>
      </c>
      <c r="AE19" s="188">
        <v>0</v>
      </c>
      <c r="AF19" s="188">
        <v>0</v>
      </c>
      <c r="AG19" s="188">
        <v>12525</v>
      </c>
      <c r="AH19" s="188">
        <v>0</v>
      </c>
    </row>
    <row r="20" spans="1:34" ht="13.5">
      <c r="A20" s="182" t="s">
        <v>393</v>
      </c>
      <c r="B20" s="182" t="s">
        <v>164</v>
      </c>
      <c r="C20" s="184" t="s">
        <v>165</v>
      </c>
      <c r="D20" s="188">
        <f t="shared" si="0"/>
        <v>40214</v>
      </c>
      <c r="E20" s="188">
        <v>28442</v>
      </c>
      <c r="F20" s="188">
        <v>11772</v>
      </c>
      <c r="G20" s="188">
        <f t="shared" si="1"/>
        <v>40214</v>
      </c>
      <c r="H20" s="188">
        <f t="shared" si="2"/>
        <v>35145</v>
      </c>
      <c r="I20" s="188">
        <f t="shared" si="3"/>
        <v>0</v>
      </c>
      <c r="J20" s="188">
        <v>0</v>
      </c>
      <c r="K20" s="188">
        <v>0</v>
      </c>
      <c r="L20" s="188">
        <v>0</v>
      </c>
      <c r="M20" s="188">
        <f t="shared" si="4"/>
        <v>29885</v>
      </c>
      <c r="N20" s="188">
        <v>10228</v>
      </c>
      <c r="O20" s="188">
        <v>10602</v>
      </c>
      <c r="P20" s="188">
        <v>9055</v>
      </c>
      <c r="Q20" s="188">
        <f t="shared" si="5"/>
        <v>1784</v>
      </c>
      <c r="R20" s="188">
        <v>751</v>
      </c>
      <c r="S20" s="188">
        <v>779</v>
      </c>
      <c r="T20" s="188">
        <v>254</v>
      </c>
      <c r="U20" s="188">
        <f t="shared" si="6"/>
        <v>3332</v>
      </c>
      <c r="V20" s="188">
        <v>2497</v>
      </c>
      <c r="W20" s="188">
        <v>835</v>
      </c>
      <c r="X20" s="188">
        <v>0</v>
      </c>
      <c r="Y20" s="188">
        <f t="shared" si="7"/>
        <v>0</v>
      </c>
      <c r="Z20" s="188">
        <v>0</v>
      </c>
      <c r="AA20" s="188">
        <v>0</v>
      </c>
      <c r="AB20" s="188">
        <v>0</v>
      </c>
      <c r="AC20" s="188">
        <f t="shared" si="8"/>
        <v>144</v>
      </c>
      <c r="AD20" s="188">
        <v>60</v>
      </c>
      <c r="AE20" s="188">
        <v>0</v>
      </c>
      <c r="AF20" s="188">
        <v>84</v>
      </c>
      <c r="AG20" s="188">
        <v>5069</v>
      </c>
      <c r="AH20" s="188">
        <v>0</v>
      </c>
    </row>
    <row r="21" spans="1:34" ht="13.5">
      <c r="A21" s="182" t="s">
        <v>393</v>
      </c>
      <c r="B21" s="182" t="s">
        <v>166</v>
      </c>
      <c r="C21" s="184" t="s">
        <v>167</v>
      </c>
      <c r="D21" s="188">
        <f t="shared" si="0"/>
        <v>37608</v>
      </c>
      <c r="E21" s="188">
        <v>24391</v>
      </c>
      <c r="F21" s="188">
        <v>13217</v>
      </c>
      <c r="G21" s="188">
        <f t="shared" si="1"/>
        <v>37608</v>
      </c>
      <c r="H21" s="188">
        <f t="shared" si="2"/>
        <v>31987</v>
      </c>
      <c r="I21" s="188">
        <f t="shared" si="3"/>
        <v>0</v>
      </c>
      <c r="J21" s="188">
        <v>0</v>
      </c>
      <c r="K21" s="188">
        <v>0</v>
      </c>
      <c r="L21" s="188">
        <v>0</v>
      </c>
      <c r="M21" s="188">
        <f t="shared" si="4"/>
        <v>25273</v>
      </c>
      <c r="N21" s="188">
        <v>1304</v>
      </c>
      <c r="O21" s="188">
        <v>16374</v>
      </c>
      <c r="P21" s="188">
        <v>7595</v>
      </c>
      <c r="Q21" s="188">
        <f t="shared" si="5"/>
        <v>949</v>
      </c>
      <c r="R21" s="188">
        <v>5</v>
      </c>
      <c r="S21" s="188">
        <v>944</v>
      </c>
      <c r="T21" s="188">
        <v>0</v>
      </c>
      <c r="U21" s="188">
        <f t="shared" si="6"/>
        <v>5143</v>
      </c>
      <c r="V21" s="188">
        <v>0</v>
      </c>
      <c r="W21" s="188">
        <v>5143</v>
      </c>
      <c r="X21" s="188">
        <v>0</v>
      </c>
      <c r="Y21" s="188">
        <f t="shared" si="7"/>
        <v>0</v>
      </c>
      <c r="Z21" s="188">
        <v>0</v>
      </c>
      <c r="AA21" s="188">
        <v>0</v>
      </c>
      <c r="AB21" s="188">
        <v>0</v>
      </c>
      <c r="AC21" s="188">
        <f t="shared" si="8"/>
        <v>622</v>
      </c>
      <c r="AD21" s="188">
        <v>622</v>
      </c>
      <c r="AE21" s="188">
        <v>0</v>
      </c>
      <c r="AF21" s="188">
        <v>0</v>
      </c>
      <c r="AG21" s="188">
        <v>5621</v>
      </c>
      <c r="AH21" s="188">
        <v>0</v>
      </c>
    </row>
    <row r="22" spans="1:34" ht="13.5">
      <c r="A22" s="182" t="s">
        <v>393</v>
      </c>
      <c r="B22" s="182" t="s">
        <v>168</v>
      </c>
      <c r="C22" s="184" t="s">
        <v>169</v>
      </c>
      <c r="D22" s="188">
        <f t="shared" si="0"/>
        <v>24789</v>
      </c>
      <c r="E22" s="188">
        <v>18762</v>
      </c>
      <c r="F22" s="188">
        <v>6027</v>
      </c>
      <c r="G22" s="188">
        <f t="shared" si="1"/>
        <v>24789</v>
      </c>
      <c r="H22" s="188">
        <f t="shared" si="2"/>
        <v>23618</v>
      </c>
      <c r="I22" s="188">
        <f t="shared" si="3"/>
        <v>0</v>
      </c>
      <c r="J22" s="188">
        <v>0</v>
      </c>
      <c r="K22" s="188">
        <v>0</v>
      </c>
      <c r="L22" s="188">
        <v>0</v>
      </c>
      <c r="M22" s="188">
        <f t="shared" si="4"/>
        <v>17329</v>
      </c>
      <c r="N22" s="188">
        <v>0</v>
      </c>
      <c r="O22" s="188">
        <v>12590</v>
      </c>
      <c r="P22" s="188">
        <v>4739</v>
      </c>
      <c r="Q22" s="188">
        <f t="shared" si="5"/>
        <v>1094</v>
      </c>
      <c r="R22" s="188">
        <v>0</v>
      </c>
      <c r="S22" s="188">
        <v>977</v>
      </c>
      <c r="T22" s="188">
        <v>117</v>
      </c>
      <c r="U22" s="188">
        <f t="shared" si="6"/>
        <v>5072</v>
      </c>
      <c r="V22" s="188">
        <v>0</v>
      </c>
      <c r="W22" s="188">
        <v>5072</v>
      </c>
      <c r="X22" s="188">
        <v>0</v>
      </c>
      <c r="Y22" s="188">
        <f t="shared" si="7"/>
        <v>37</v>
      </c>
      <c r="Z22" s="188">
        <v>0</v>
      </c>
      <c r="AA22" s="188">
        <v>37</v>
      </c>
      <c r="AB22" s="188">
        <v>0</v>
      </c>
      <c r="AC22" s="188">
        <f t="shared" si="8"/>
        <v>86</v>
      </c>
      <c r="AD22" s="188">
        <v>0</v>
      </c>
      <c r="AE22" s="188">
        <v>86</v>
      </c>
      <c r="AF22" s="188">
        <v>0</v>
      </c>
      <c r="AG22" s="188">
        <v>1171</v>
      </c>
      <c r="AH22" s="188">
        <v>0</v>
      </c>
    </row>
    <row r="23" spans="1:34" ht="13.5">
      <c r="A23" s="182" t="s">
        <v>393</v>
      </c>
      <c r="B23" s="182" t="s">
        <v>170</v>
      </c>
      <c r="C23" s="184" t="s">
        <v>171</v>
      </c>
      <c r="D23" s="188">
        <f t="shared" si="0"/>
        <v>20769</v>
      </c>
      <c r="E23" s="188">
        <v>16048</v>
      </c>
      <c r="F23" s="188">
        <v>4721</v>
      </c>
      <c r="G23" s="188">
        <f t="shared" si="1"/>
        <v>20769</v>
      </c>
      <c r="H23" s="188">
        <f t="shared" si="2"/>
        <v>14613</v>
      </c>
      <c r="I23" s="188">
        <f t="shared" si="3"/>
        <v>0</v>
      </c>
      <c r="J23" s="188">
        <v>0</v>
      </c>
      <c r="K23" s="188">
        <v>0</v>
      </c>
      <c r="L23" s="188">
        <v>0</v>
      </c>
      <c r="M23" s="188">
        <f t="shared" si="4"/>
        <v>11897</v>
      </c>
      <c r="N23" s="188">
        <v>0</v>
      </c>
      <c r="O23" s="188">
        <v>11897</v>
      </c>
      <c r="P23" s="188">
        <v>0</v>
      </c>
      <c r="Q23" s="188">
        <f t="shared" si="5"/>
        <v>704</v>
      </c>
      <c r="R23" s="188">
        <v>0</v>
      </c>
      <c r="S23" s="188">
        <v>704</v>
      </c>
      <c r="T23" s="188">
        <v>0</v>
      </c>
      <c r="U23" s="188">
        <f t="shared" si="6"/>
        <v>2012</v>
      </c>
      <c r="V23" s="188">
        <v>0</v>
      </c>
      <c r="W23" s="188">
        <v>2012</v>
      </c>
      <c r="X23" s="188">
        <v>0</v>
      </c>
      <c r="Y23" s="188">
        <f t="shared" si="7"/>
        <v>0</v>
      </c>
      <c r="Z23" s="188">
        <v>0</v>
      </c>
      <c r="AA23" s="188">
        <v>0</v>
      </c>
      <c r="AB23" s="188">
        <v>0</v>
      </c>
      <c r="AC23" s="188">
        <f t="shared" si="8"/>
        <v>0</v>
      </c>
      <c r="AD23" s="188">
        <v>0</v>
      </c>
      <c r="AE23" s="188">
        <v>0</v>
      </c>
      <c r="AF23" s="188">
        <v>0</v>
      </c>
      <c r="AG23" s="188">
        <v>6156</v>
      </c>
      <c r="AH23" s="188">
        <v>0</v>
      </c>
    </row>
    <row r="24" spans="1:34" ht="13.5">
      <c r="A24" s="182" t="s">
        <v>393</v>
      </c>
      <c r="B24" s="182" t="s">
        <v>172</v>
      </c>
      <c r="C24" s="184" t="s">
        <v>173</v>
      </c>
      <c r="D24" s="188">
        <f t="shared" si="0"/>
        <v>29166</v>
      </c>
      <c r="E24" s="188">
        <v>23831</v>
      </c>
      <c r="F24" s="188">
        <v>5335</v>
      </c>
      <c r="G24" s="188">
        <f t="shared" si="1"/>
        <v>29166</v>
      </c>
      <c r="H24" s="188">
        <f t="shared" si="2"/>
        <v>28883</v>
      </c>
      <c r="I24" s="188">
        <f t="shared" si="3"/>
        <v>0</v>
      </c>
      <c r="J24" s="188">
        <v>0</v>
      </c>
      <c r="K24" s="188">
        <v>0</v>
      </c>
      <c r="L24" s="188">
        <v>0</v>
      </c>
      <c r="M24" s="188">
        <f t="shared" si="4"/>
        <v>20813</v>
      </c>
      <c r="N24" s="188">
        <v>4500</v>
      </c>
      <c r="O24" s="188">
        <v>11261</v>
      </c>
      <c r="P24" s="188">
        <v>5052</v>
      </c>
      <c r="Q24" s="188">
        <f t="shared" si="5"/>
        <v>1081</v>
      </c>
      <c r="R24" s="188">
        <v>0</v>
      </c>
      <c r="S24" s="188">
        <v>1081</v>
      </c>
      <c r="T24" s="188">
        <v>0</v>
      </c>
      <c r="U24" s="188">
        <f t="shared" si="6"/>
        <v>6053</v>
      </c>
      <c r="V24" s="188">
        <v>0</v>
      </c>
      <c r="W24" s="188">
        <v>6053</v>
      </c>
      <c r="X24" s="188">
        <v>0</v>
      </c>
      <c r="Y24" s="188">
        <f t="shared" si="7"/>
        <v>39</v>
      </c>
      <c r="Z24" s="188">
        <v>0</v>
      </c>
      <c r="AA24" s="188">
        <v>39</v>
      </c>
      <c r="AB24" s="188">
        <v>0</v>
      </c>
      <c r="AC24" s="188">
        <f t="shared" si="8"/>
        <v>897</v>
      </c>
      <c r="AD24" s="188">
        <v>0</v>
      </c>
      <c r="AE24" s="188">
        <v>897</v>
      </c>
      <c r="AF24" s="188">
        <v>0</v>
      </c>
      <c r="AG24" s="188">
        <v>283</v>
      </c>
      <c r="AH24" s="188">
        <v>1291</v>
      </c>
    </row>
    <row r="25" spans="1:34" ht="13.5">
      <c r="A25" s="182" t="s">
        <v>393</v>
      </c>
      <c r="B25" s="182" t="s">
        <v>174</v>
      </c>
      <c r="C25" s="184" t="s">
        <v>175</v>
      </c>
      <c r="D25" s="188">
        <f t="shared" si="0"/>
        <v>19725</v>
      </c>
      <c r="E25" s="188">
        <v>15283</v>
      </c>
      <c r="F25" s="188">
        <v>4442</v>
      </c>
      <c r="G25" s="188">
        <f t="shared" si="1"/>
        <v>19725</v>
      </c>
      <c r="H25" s="188">
        <f t="shared" si="2"/>
        <v>17447</v>
      </c>
      <c r="I25" s="188">
        <f t="shared" si="3"/>
        <v>0</v>
      </c>
      <c r="J25" s="188">
        <v>0</v>
      </c>
      <c r="K25" s="188">
        <v>0</v>
      </c>
      <c r="L25" s="188">
        <v>0</v>
      </c>
      <c r="M25" s="188">
        <f t="shared" si="4"/>
        <v>14688</v>
      </c>
      <c r="N25" s="188">
        <v>0</v>
      </c>
      <c r="O25" s="188">
        <v>12430</v>
      </c>
      <c r="P25" s="188">
        <v>2258</v>
      </c>
      <c r="Q25" s="188">
        <f t="shared" si="5"/>
        <v>1075</v>
      </c>
      <c r="R25" s="188">
        <v>1075</v>
      </c>
      <c r="S25" s="188">
        <v>0</v>
      </c>
      <c r="T25" s="188">
        <v>0</v>
      </c>
      <c r="U25" s="188">
        <f t="shared" si="6"/>
        <v>1618</v>
      </c>
      <c r="V25" s="188">
        <v>83</v>
      </c>
      <c r="W25" s="188">
        <v>1535</v>
      </c>
      <c r="X25" s="188">
        <v>0</v>
      </c>
      <c r="Y25" s="188">
        <f t="shared" si="7"/>
        <v>25</v>
      </c>
      <c r="Z25" s="188">
        <v>25</v>
      </c>
      <c r="AA25" s="188">
        <v>0</v>
      </c>
      <c r="AB25" s="188">
        <v>0</v>
      </c>
      <c r="AC25" s="188">
        <f t="shared" si="8"/>
        <v>41</v>
      </c>
      <c r="AD25" s="188">
        <v>41</v>
      </c>
      <c r="AE25" s="188">
        <v>0</v>
      </c>
      <c r="AF25" s="188">
        <v>0</v>
      </c>
      <c r="AG25" s="188">
        <v>2278</v>
      </c>
      <c r="AH25" s="188">
        <v>260</v>
      </c>
    </row>
    <row r="26" spans="1:34" ht="13.5">
      <c r="A26" s="182" t="s">
        <v>393</v>
      </c>
      <c r="B26" s="182" t="s">
        <v>176</v>
      </c>
      <c r="C26" s="184" t="s">
        <v>177</v>
      </c>
      <c r="D26" s="188">
        <f t="shared" si="0"/>
        <v>59605</v>
      </c>
      <c r="E26" s="188">
        <v>39411</v>
      </c>
      <c r="F26" s="188">
        <v>20194</v>
      </c>
      <c r="G26" s="188">
        <f t="shared" si="1"/>
        <v>59605</v>
      </c>
      <c r="H26" s="188">
        <f t="shared" si="2"/>
        <v>58075</v>
      </c>
      <c r="I26" s="188">
        <f t="shared" si="3"/>
        <v>0</v>
      </c>
      <c r="J26" s="188">
        <v>0</v>
      </c>
      <c r="K26" s="188">
        <v>0</v>
      </c>
      <c r="L26" s="188">
        <v>0</v>
      </c>
      <c r="M26" s="188">
        <f t="shared" si="4"/>
        <v>40829</v>
      </c>
      <c r="N26" s="188">
        <v>0</v>
      </c>
      <c r="O26" s="188">
        <v>24369</v>
      </c>
      <c r="P26" s="188">
        <v>16460</v>
      </c>
      <c r="Q26" s="188">
        <f t="shared" si="5"/>
        <v>5702</v>
      </c>
      <c r="R26" s="188">
        <v>3501</v>
      </c>
      <c r="S26" s="188">
        <v>0</v>
      </c>
      <c r="T26" s="188">
        <v>2201</v>
      </c>
      <c r="U26" s="188">
        <f t="shared" si="6"/>
        <v>11194</v>
      </c>
      <c r="V26" s="188">
        <v>2216</v>
      </c>
      <c r="W26" s="188">
        <v>8978</v>
      </c>
      <c r="X26" s="188">
        <v>0</v>
      </c>
      <c r="Y26" s="188">
        <f t="shared" si="7"/>
        <v>20</v>
      </c>
      <c r="Z26" s="188">
        <v>20</v>
      </c>
      <c r="AA26" s="188">
        <v>0</v>
      </c>
      <c r="AB26" s="188">
        <v>0</v>
      </c>
      <c r="AC26" s="188">
        <f t="shared" si="8"/>
        <v>330</v>
      </c>
      <c r="AD26" s="188">
        <v>327</v>
      </c>
      <c r="AE26" s="188">
        <v>0</v>
      </c>
      <c r="AF26" s="188">
        <v>3</v>
      </c>
      <c r="AG26" s="188">
        <v>1530</v>
      </c>
      <c r="AH26" s="188">
        <v>0</v>
      </c>
    </row>
    <row r="27" spans="1:34" ht="13.5">
      <c r="A27" s="182" t="s">
        <v>393</v>
      </c>
      <c r="B27" s="182" t="s">
        <v>178</v>
      </c>
      <c r="C27" s="184" t="s">
        <v>179</v>
      </c>
      <c r="D27" s="188">
        <f t="shared" si="0"/>
        <v>38649</v>
      </c>
      <c r="E27" s="188">
        <v>28396</v>
      </c>
      <c r="F27" s="188">
        <v>10253</v>
      </c>
      <c r="G27" s="188">
        <f t="shared" si="1"/>
        <v>38649</v>
      </c>
      <c r="H27" s="188">
        <f t="shared" si="2"/>
        <v>35878</v>
      </c>
      <c r="I27" s="188">
        <f t="shared" si="3"/>
        <v>0</v>
      </c>
      <c r="J27" s="188">
        <v>0</v>
      </c>
      <c r="K27" s="188">
        <v>0</v>
      </c>
      <c r="L27" s="188">
        <v>0</v>
      </c>
      <c r="M27" s="188">
        <f t="shared" si="4"/>
        <v>25099</v>
      </c>
      <c r="N27" s="188">
        <v>7934</v>
      </c>
      <c r="O27" s="188">
        <v>10290</v>
      </c>
      <c r="P27" s="188">
        <v>6875</v>
      </c>
      <c r="Q27" s="188">
        <f t="shared" si="5"/>
        <v>5066</v>
      </c>
      <c r="R27" s="188">
        <v>3303</v>
      </c>
      <c r="S27" s="188">
        <v>1185</v>
      </c>
      <c r="T27" s="188">
        <v>578</v>
      </c>
      <c r="U27" s="188">
        <f t="shared" si="6"/>
        <v>5661</v>
      </c>
      <c r="V27" s="188">
        <v>0</v>
      </c>
      <c r="W27" s="188">
        <v>5661</v>
      </c>
      <c r="X27" s="188">
        <v>0</v>
      </c>
      <c r="Y27" s="188">
        <f t="shared" si="7"/>
        <v>23</v>
      </c>
      <c r="Z27" s="188">
        <v>0</v>
      </c>
      <c r="AA27" s="188">
        <v>23</v>
      </c>
      <c r="AB27" s="188">
        <v>0</v>
      </c>
      <c r="AC27" s="188">
        <f t="shared" si="8"/>
        <v>29</v>
      </c>
      <c r="AD27" s="188">
        <v>29</v>
      </c>
      <c r="AE27" s="188">
        <v>0</v>
      </c>
      <c r="AF27" s="188">
        <v>0</v>
      </c>
      <c r="AG27" s="188">
        <v>2771</v>
      </c>
      <c r="AH27" s="188">
        <v>0</v>
      </c>
    </row>
    <row r="28" spans="1:34" ht="13.5">
      <c r="A28" s="182" t="s">
        <v>393</v>
      </c>
      <c r="B28" s="182" t="s">
        <v>180</v>
      </c>
      <c r="C28" s="184" t="s">
        <v>181</v>
      </c>
      <c r="D28" s="188">
        <f t="shared" si="0"/>
        <v>10006</v>
      </c>
      <c r="E28" s="188">
        <v>7781</v>
      </c>
      <c r="F28" s="188">
        <v>2225</v>
      </c>
      <c r="G28" s="188">
        <f t="shared" si="1"/>
        <v>10006</v>
      </c>
      <c r="H28" s="188">
        <f t="shared" si="2"/>
        <v>9531</v>
      </c>
      <c r="I28" s="188">
        <f t="shared" si="3"/>
        <v>0</v>
      </c>
      <c r="J28" s="188">
        <v>0</v>
      </c>
      <c r="K28" s="188">
        <v>0</v>
      </c>
      <c r="L28" s="188">
        <v>0</v>
      </c>
      <c r="M28" s="188">
        <f t="shared" si="4"/>
        <v>9188</v>
      </c>
      <c r="N28" s="188">
        <v>3312</v>
      </c>
      <c r="O28" s="188">
        <v>4151</v>
      </c>
      <c r="P28" s="188">
        <v>1725</v>
      </c>
      <c r="Q28" s="188">
        <f t="shared" si="5"/>
        <v>307</v>
      </c>
      <c r="R28" s="188">
        <v>134</v>
      </c>
      <c r="S28" s="188">
        <v>148</v>
      </c>
      <c r="T28" s="188">
        <v>25</v>
      </c>
      <c r="U28" s="188">
        <f t="shared" si="6"/>
        <v>0</v>
      </c>
      <c r="V28" s="188">
        <v>0</v>
      </c>
      <c r="W28" s="188">
        <v>0</v>
      </c>
      <c r="X28" s="188">
        <v>0</v>
      </c>
      <c r="Y28" s="188">
        <f t="shared" si="7"/>
        <v>25</v>
      </c>
      <c r="Z28" s="188">
        <v>25</v>
      </c>
      <c r="AA28" s="188">
        <v>0</v>
      </c>
      <c r="AB28" s="188">
        <v>0</v>
      </c>
      <c r="AC28" s="188">
        <f t="shared" si="8"/>
        <v>11</v>
      </c>
      <c r="AD28" s="188">
        <v>0</v>
      </c>
      <c r="AE28" s="188">
        <v>11</v>
      </c>
      <c r="AF28" s="188">
        <v>0</v>
      </c>
      <c r="AG28" s="188">
        <v>475</v>
      </c>
      <c r="AH28" s="188">
        <v>0</v>
      </c>
    </row>
    <row r="29" spans="1:34" ht="13.5">
      <c r="A29" s="182" t="s">
        <v>393</v>
      </c>
      <c r="B29" s="182" t="s">
        <v>182</v>
      </c>
      <c r="C29" s="184" t="s">
        <v>183</v>
      </c>
      <c r="D29" s="188">
        <f t="shared" si="0"/>
        <v>38442</v>
      </c>
      <c r="E29" s="188">
        <v>26292</v>
      </c>
      <c r="F29" s="188">
        <v>12150</v>
      </c>
      <c r="G29" s="188">
        <f t="shared" si="1"/>
        <v>38442</v>
      </c>
      <c r="H29" s="188">
        <f t="shared" si="2"/>
        <v>32358</v>
      </c>
      <c r="I29" s="188">
        <f t="shared" si="3"/>
        <v>0</v>
      </c>
      <c r="J29" s="188">
        <v>0</v>
      </c>
      <c r="K29" s="188">
        <v>0</v>
      </c>
      <c r="L29" s="188">
        <v>0</v>
      </c>
      <c r="M29" s="188">
        <f t="shared" si="4"/>
        <v>27081</v>
      </c>
      <c r="N29" s="188">
        <v>0</v>
      </c>
      <c r="O29" s="188">
        <v>18958</v>
      </c>
      <c r="P29" s="188">
        <v>8123</v>
      </c>
      <c r="Q29" s="188">
        <f t="shared" si="5"/>
        <v>2137</v>
      </c>
      <c r="R29" s="188">
        <v>0</v>
      </c>
      <c r="S29" s="188">
        <v>1715</v>
      </c>
      <c r="T29" s="188">
        <v>422</v>
      </c>
      <c r="U29" s="188">
        <f t="shared" si="6"/>
        <v>2613</v>
      </c>
      <c r="V29" s="188">
        <v>1961</v>
      </c>
      <c r="W29" s="188">
        <v>652</v>
      </c>
      <c r="X29" s="188">
        <v>0</v>
      </c>
      <c r="Y29" s="188">
        <f t="shared" si="7"/>
        <v>0</v>
      </c>
      <c r="Z29" s="188">
        <v>0</v>
      </c>
      <c r="AA29" s="188">
        <v>0</v>
      </c>
      <c r="AB29" s="188">
        <v>0</v>
      </c>
      <c r="AC29" s="188">
        <f t="shared" si="8"/>
        <v>527</v>
      </c>
      <c r="AD29" s="188">
        <v>527</v>
      </c>
      <c r="AE29" s="188">
        <v>0</v>
      </c>
      <c r="AF29" s="188">
        <v>0</v>
      </c>
      <c r="AG29" s="188">
        <v>6084</v>
      </c>
      <c r="AH29" s="188">
        <v>0</v>
      </c>
    </row>
    <row r="30" spans="1:34" ht="13.5">
      <c r="A30" s="182" t="s">
        <v>393</v>
      </c>
      <c r="B30" s="182" t="s">
        <v>184</v>
      </c>
      <c r="C30" s="184" t="s">
        <v>185</v>
      </c>
      <c r="D30" s="188">
        <f t="shared" si="0"/>
        <v>30087</v>
      </c>
      <c r="E30" s="188">
        <v>22133</v>
      </c>
      <c r="F30" s="188">
        <v>7954</v>
      </c>
      <c r="G30" s="188">
        <f t="shared" si="1"/>
        <v>30087</v>
      </c>
      <c r="H30" s="188">
        <f t="shared" si="2"/>
        <v>27478</v>
      </c>
      <c r="I30" s="188">
        <f t="shared" si="3"/>
        <v>0</v>
      </c>
      <c r="J30" s="188">
        <v>0</v>
      </c>
      <c r="K30" s="188">
        <v>0</v>
      </c>
      <c r="L30" s="188">
        <v>0</v>
      </c>
      <c r="M30" s="188">
        <f t="shared" si="4"/>
        <v>20882</v>
      </c>
      <c r="N30" s="188">
        <v>0</v>
      </c>
      <c r="O30" s="188">
        <v>14921</v>
      </c>
      <c r="P30" s="188">
        <v>5961</v>
      </c>
      <c r="Q30" s="188">
        <f t="shared" si="5"/>
        <v>1313</v>
      </c>
      <c r="R30" s="188">
        <v>0</v>
      </c>
      <c r="S30" s="188">
        <v>1008</v>
      </c>
      <c r="T30" s="188">
        <v>305</v>
      </c>
      <c r="U30" s="188">
        <f t="shared" si="6"/>
        <v>5273</v>
      </c>
      <c r="V30" s="188">
        <v>0</v>
      </c>
      <c r="W30" s="188">
        <v>5273</v>
      </c>
      <c r="X30" s="188">
        <v>0</v>
      </c>
      <c r="Y30" s="188">
        <f t="shared" si="7"/>
        <v>10</v>
      </c>
      <c r="Z30" s="188">
        <v>0</v>
      </c>
      <c r="AA30" s="188">
        <v>10</v>
      </c>
      <c r="AB30" s="188">
        <v>0</v>
      </c>
      <c r="AC30" s="188">
        <f t="shared" si="8"/>
        <v>0</v>
      </c>
      <c r="AD30" s="188">
        <v>0</v>
      </c>
      <c r="AE30" s="188">
        <v>0</v>
      </c>
      <c r="AF30" s="188">
        <v>0</v>
      </c>
      <c r="AG30" s="188">
        <v>2609</v>
      </c>
      <c r="AH30" s="188">
        <v>0</v>
      </c>
    </row>
    <row r="31" spans="1:34" ht="13.5">
      <c r="A31" s="182" t="s">
        <v>393</v>
      </c>
      <c r="B31" s="182" t="s">
        <v>186</v>
      </c>
      <c r="C31" s="184" t="s">
        <v>187</v>
      </c>
      <c r="D31" s="188">
        <f t="shared" si="0"/>
        <v>31168</v>
      </c>
      <c r="E31" s="188">
        <v>24346</v>
      </c>
      <c r="F31" s="188">
        <v>6822</v>
      </c>
      <c r="G31" s="188">
        <f t="shared" si="1"/>
        <v>31168</v>
      </c>
      <c r="H31" s="188">
        <f t="shared" si="2"/>
        <v>26659</v>
      </c>
      <c r="I31" s="188">
        <f t="shared" si="3"/>
        <v>0</v>
      </c>
      <c r="J31" s="188">
        <v>0</v>
      </c>
      <c r="K31" s="188">
        <v>0</v>
      </c>
      <c r="L31" s="188">
        <v>0</v>
      </c>
      <c r="M31" s="188">
        <f t="shared" si="4"/>
        <v>21294</v>
      </c>
      <c r="N31" s="188">
        <v>7799</v>
      </c>
      <c r="O31" s="188">
        <v>9047</v>
      </c>
      <c r="P31" s="188">
        <v>4448</v>
      </c>
      <c r="Q31" s="188">
        <f t="shared" si="5"/>
        <v>2094</v>
      </c>
      <c r="R31" s="188">
        <v>873</v>
      </c>
      <c r="S31" s="188">
        <v>1003</v>
      </c>
      <c r="T31" s="188">
        <v>218</v>
      </c>
      <c r="U31" s="188">
        <f t="shared" si="6"/>
        <v>3185</v>
      </c>
      <c r="V31" s="188">
        <v>2274</v>
      </c>
      <c r="W31" s="188">
        <v>911</v>
      </c>
      <c r="X31" s="188">
        <v>0</v>
      </c>
      <c r="Y31" s="188">
        <f t="shared" si="7"/>
        <v>0</v>
      </c>
      <c r="Z31" s="188">
        <v>0</v>
      </c>
      <c r="AA31" s="188">
        <v>0</v>
      </c>
      <c r="AB31" s="188">
        <v>0</v>
      </c>
      <c r="AC31" s="188">
        <f t="shared" si="8"/>
        <v>86</v>
      </c>
      <c r="AD31" s="188">
        <v>86</v>
      </c>
      <c r="AE31" s="188">
        <v>0</v>
      </c>
      <c r="AF31" s="188">
        <v>0</v>
      </c>
      <c r="AG31" s="188">
        <v>4509</v>
      </c>
      <c r="AH31" s="188">
        <v>0</v>
      </c>
    </row>
    <row r="32" spans="1:34" ht="13.5">
      <c r="A32" s="182" t="s">
        <v>393</v>
      </c>
      <c r="B32" s="182" t="s">
        <v>188</v>
      </c>
      <c r="C32" s="184" t="s">
        <v>189</v>
      </c>
      <c r="D32" s="188">
        <f t="shared" si="0"/>
        <v>23720</v>
      </c>
      <c r="E32" s="188">
        <v>16846</v>
      </c>
      <c r="F32" s="188">
        <v>6874</v>
      </c>
      <c r="G32" s="188">
        <f t="shared" si="1"/>
        <v>23720</v>
      </c>
      <c r="H32" s="188">
        <f t="shared" si="2"/>
        <v>20725</v>
      </c>
      <c r="I32" s="188">
        <f t="shared" si="3"/>
        <v>0</v>
      </c>
      <c r="J32" s="188">
        <v>0</v>
      </c>
      <c r="K32" s="188">
        <v>0</v>
      </c>
      <c r="L32" s="188">
        <v>0</v>
      </c>
      <c r="M32" s="188">
        <f t="shared" si="4"/>
        <v>18191</v>
      </c>
      <c r="N32" s="188">
        <v>0</v>
      </c>
      <c r="O32" s="188">
        <v>12722</v>
      </c>
      <c r="P32" s="188">
        <v>5469</v>
      </c>
      <c r="Q32" s="188">
        <f t="shared" si="5"/>
        <v>392</v>
      </c>
      <c r="R32" s="188">
        <v>0</v>
      </c>
      <c r="S32" s="188">
        <v>392</v>
      </c>
      <c r="T32" s="188">
        <v>0</v>
      </c>
      <c r="U32" s="188">
        <f t="shared" si="6"/>
        <v>2086</v>
      </c>
      <c r="V32" s="188">
        <v>0</v>
      </c>
      <c r="W32" s="188">
        <v>2086</v>
      </c>
      <c r="X32" s="188">
        <v>0</v>
      </c>
      <c r="Y32" s="188">
        <f t="shared" si="7"/>
        <v>0</v>
      </c>
      <c r="Z32" s="188">
        <v>0</v>
      </c>
      <c r="AA32" s="188">
        <v>0</v>
      </c>
      <c r="AB32" s="188">
        <v>0</v>
      </c>
      <c r="AC32" s="188">
        <f t="shared" si="8"/>
        <v>56</v>
      </c>
      <c r="AD32" s="188">
        <v>0</v>
      </c>
      <c r="AE32" s="188">
        <v>25</v>
      </c>
      <c r="AF32" s="188">
        <v>31</v>
      </c>
      <c r="AG32" s="188">
        <v>2995</v>
      </c>
      <c r="AH32" s="188">
        <v>0</v>
      </c>
    </row>
    <row r="33" spans="1:34" ht="13.5">
      <c r="A33" s="182" t="s">
        <v>393</v>
      </c>
      <c r="B33" s="182" t="s">
        <v>190</v>
      </c>
      <c r="C33" s="184" t="s">
        <v>191</v>
      </c>
      <c r="D33" s="188">
        <f t="shared" si="0"/>
        <v>27965</v>
      </c>
      <c r="E33" s="188">
        <v>20565</v>
      </c>
      <c r="F33" s="188">
        <v>7400</v>
      </c>
      <c r="G33" s="188">
        <f t="shared" si="1"/>
        <v>27965</v>
      </c>
      <c r="H33" s="188">
        <f t="shared" si="2"/>
        <v>26387</v>
      </c>
      <c r="I33" s="188">
        <f t="shared" si="3"/>
        <v>0</v>
      </c>
      <c r="J33" s="188">
        <v>0</v>
      </c>
      <c r="K33" s="188">
        <v>0</v>
      </c>
      <c r="L33" s="188">
        <v>0</v>
      </c>
      <c r="M33" s="188">
        <f t="shared" si="4"/>
        <v>21859</v>
      </c>
      <c r="N33" s="188">
        <v>5274</v>
      </c>
      <c r="O33" s="188">
        <v>10766</v>
      </c>
      <c r="P33" s="188">
        <v>5819</v>
      </c>
      <c r="Q33" s="188">
        <f t="shared" si="5"/>
        <v>990</v>
      </c>
      <c r="R33" s="188">
        <v>38</v>
      </c>
      <c r="S33" s="188">
        <v>951</v>
      </c>
      <c r="T33" s="188">
        <v>1</v>
      </c>
      <c r="U33" s="188">
        <f t="shared" si="6"/>
        <v>3123</v>
      </c>
      <c r="V33" s="188">
        <v>3123</v>
      </c>
      <c r="W33" s="188">
        <v>0</v>
      </c>
      <c r="X33" s="188">
        <v>0</v>
      </c>
      <c r="Y33" s="188">
        <f t="shared" si="7"/>
        <v>15</v>
      </c>
      <c r="Z33" s="188">
        <v>15</v>
      </c>
      <c r="AA33" s="188">
        <v>0</v>
      </c>
      <c r="AB33" s="188">
        <v>0</v>
      </c>
      <c r="AC33" s="188">
        <f t="shared" si="8"/>
        <v>400</v>
      </c>
      <c r="AD33" s="188">
        <v>398</v>
      </c>
      <c r="AE33" s="188">
        <v>0</v>
      </c>
      <c r="AF33" s="188">
        <v>2</v>
      </c>
      <c r="AG33" s="188">
        <v>1578</v>
      </c>
      <c r="AH33" s="188">
        <v>0</v>
      </c>
    </row>
    <row r="34" spans="1:34" ht="13.5">
      <c r="A34" s="182" t="s">
        <v>393</v>
      </c>
      <c r="B34" s="182" t="s">
        <v>192</v>
      </c>
      <c r="C34" s="184" t="s">
        <v>193</v>
      </c>
      <c r="D34" s="188">
        <f t="shared" si="0"/>
        <v>15696</v>
      </c>
      <c r="E34" s="188">
        <v>11134</v>
      </c>
      <c r="F34" s="188">
        <v>4562</v>
      </c>
      <c r="G34" s="188">
        <f t="shared" si="1"/>
        <v>15696</v>
      </c>
      <c r="H34" s="188">
        <f t="shared" si="2"/>
        <v>13649</v>
      </c>
      <c r="I34" s="188">
        <f t="shared" si="3"/>
        <v>0</v>
      </c>
      <c r="J34" s="188">
        <v>0</v>
      </c>
      <c r="K34" s="188">
        <v>0</v>
      </c>
      <c r="L34" s="188">
        <v>0</v>
      </c>
      <c r="M34" s="188">
        <f t="shared" si="4"/>
        <v>11244</v>
      </c>
      <c r="N34" s="188">
        <v>0</v>
      </c>
      <c r="O34" s="188">
        <v>8108</v>
      </c>
      <c r="P34" s="188">
        <v>3136</v>
      </c>
      <c r="Q34" s="188">
        <f t="shared" si="5"/>
        <v>845</v>
      </c>
      <c r="R34" s="188">
        <v>0</v>
      </c>
      <c r="S34" s="188">
        <v>288</v>
      </c>
      <c r="T34" s="188">
        <v>557</v>
      </c>
      <c r="U34" s="188">
        <f t="shared" si="6"/>
        <v>1560</v>
      </c>
      <c r="V34" s="188">
        <v>0</v>
      </c>
      <c r="W34" s="188">
        <v>1560</v>
      </c>
      <c r="X34" s="188">
        <v>0</v>
      </c>
      <c r="Y34" s="188">
        <f t="shared" si="7"/>
        <v>0</v>
      </c>
      <c r="Z34" s="188">
        <v>0</v>
      </c>
      <c r="AA34" s="188">
        <v>0</v>
      </c>
      <c r="AB34" s="188">
        <v>0</v>
      </c>
      <c r="AC34" s="188">
        <f t="shared" si="8"/>
        <v>0</v>
      </c>
      <c r="AD34" s="188">
        <v>0</v>
      </c>
      <c r="AE34" s="188">
        <v>0</v>
      </c>
      <c r="AF34" s="188">
        <v>0</v>
      </c>
      <c r="AG34" s="188">
        <v>2047</v>
      </c>
      <c r="AH34" s="188">
        <v>0</v>
      </c>
    </row>
    <row r="35" spans="1:34" ht="13.5">
      <c r="A35" s="182" t="s">
        <v>393</v>
      </c>
      <c r="B35" s="182" t="s">
        <v>194</v>
      </c>
      <c r="C35" s="184" t="s">
        <v>195</v>
      </c>
      <c r="D35" s="188">
        <f t="shared" si="0"/>
        <v>14746</v>
      </c>
      <c r="E35" s="188">
        <v>12318</v>
      </c>
      <c r="F35" s="188">
        <v>2428</v>
      </c>
      <c r="G35" s="188">
        <f t="shared" si="1"/>
        <v>14746</v>
      </c>
      <c r="H35" s="188">
        <f t="shared" si="2"/>
        <v>14683</v>
      </c>
      <c r="I35" s="188">
        <f t="shared" si="3"/>
        <v>0</v>
      </c>
      <c r="J35" s="188">
        <v>0</v>
      </c>
      <c r="K35" s="188">
        <v>0</v>
      </c>
      <c r="L35" s="188">
        <v>0</v>
      </c>
      <c r="M35" s="188">
        <f t="shared" si="4"/>
        <v>10137</v>
      </c>
      <c r="N35" s="188">
        <v>8672</v>
      </c>
      <c r="O35" s="188">
        <v>0</v>
      </c>
      <c r="P35" s="188">
        <v>1465</v>
      </c>
      <c r="Q35" s="188">
        <f t="shared" si="5"/>
        <v>2433</v>
      </c>
      <c r="R35" s="188">
        <v>1574</v>
      </c>
      <c r="S35" s="188">
        <v>0</v>
      </c>
      <c r="T35" s="188">
        <v>859</v>
      </c>
      <c r="U35" s="188">
        <f t="shared" si="6"/>
        <v>1623</v>
      </c>
      <c r="V35" s="188">
        <v>1623</v>
      </c>
      <c r="W35" s="188">
        <v>0</v>
      </c>
      <c r="X35" s="188">
        <v>0</v>
      </c>
      <c r="Y35" s="188">
        <f t="shared" si="7"/>
        <v>0</v>
      </c>
      <c r="Z35" s="188">
        <v>0</v>
      </c>
      <c r="AA35" s="188">
        <v>0</v>
      </c>
      <c r="AB35" s="188">
        <v>0</v>
      </c>
      <c r="AC35" s="188">
        <f t="shared" si="8"/>
        <v>490</v>
      </c>
      <c r="AD35" s="188">
        <v>401</v>
      </c>
      <c r="AE35" s="188">
        <v>48</v>
      </c>
      <c r="AF35" s="188">
        <v>41</v>
      </c>
      <c r="AG35" s="188">
        <v>63</v>
      </c>
      <c r="AH35" s="188">
        <v>34</v>
      </c>
    </row>
    <row r="36" spans="1:34" ht="13.5">
      <c r="A36" s="182" t="s">
        <v>393</v>
      </c>
      <c r="B36" s="182" t="s">
        <v>196</v>
      </c>
      <c r="C36" s="184" t="s">
        <v>197</v>
      </c>
      <c r="D36" s="188">
        <f t="shared" si="0"/>
        <v>24397</v>
      </c>
      <c r="E36" s="188">
        <v>18844</v>
      </c>
      <c r="F36" s="188">
        <v>5553</v>
      </c>
      <c r="G36" s="188">
        <f t="shared" si="1"/>
        <v>24397</v>
      </c>
      <c r="H36" s="188">
        <f t="shared" si="2"/>
        <v>22454</v>
      </c>
      <c r="I36" s="188">
        <f t="shared" si="3"/>
        <v>0</v>
      </c>
      <c r="J36" s="188">
        <v>0</v>
      </c>
      <c r="K36" s="188">
        <v>0</v>
      </c>
      <c r="L36" s="188">
        <v>0</v>
      </c>
      <c r="M36" s="188">
        <f t="shared" si="4"/>
        <v>15934</v>
      </c>
      <c r="N36" s="188">
        <v>4685</v>
      </c>
      <c r="O36" s="188">
        <v>7239</v>
      </c>
      <c r="P36" s="188">
        <v>4010</v>
      </c>
      <c r="Q36" s="188">
        <f t="shared" si="5"/>
        <v>809</v>
      </c>
      <c r="R36" s="188">
        <v>270</v>
      </c>
      <c r="S36" s="188">
        <v>410</v>
      </c>
      <c r="T36" s="188">
        <v>129</v>
      </c>
      <c r="U36" s="188">
        <f t="shared" si="6"/>
        <v>5599</v>
      </c>
      <c r="V36" s="188">
        <v>133</v>
      </c>
      <c r="W36" s="188">
        <v>5466</v>
      </c>
      <c r="X36" s="188">
        <v>0</v>
      </c>
      <c r="Y36" s="188">
        <f t="shared" si="7"/>
        <v>0</v>
      </c>
      <c r="Z36" s="188">
        <v>0</v>
      </c>
      <c r="AA36" s="188">
        <v>0</v>
      </c>
      <c r="AB36" s="188">
        <v>0</v>
      </c>
      <c r="AC36" s="188">
        <f t="shared" si="8"/>
        <v>112</v>
      </c>
      <c r="AD36" s="188">
        <v>112</v>
      </c>
      <c r="AE36" s="188">
        <v>0</v>
      </c>
      <c r="AF36" s="188">
        <v>0</v>
      </c>
      <c r="AG36" s="188">
        <v>1943</v>
      </c>
      <c r="AH36" s="188">
        <v>0</v>
      </c>
    </row>
    <row r="37" spans="1:34" ht="13.5">
      <c r="A37" s="182" t="s">
        <v>393</v>
      </c>
      <c r="B37" s="182" t="s">
        <v>198</v>
      </c>
      <c r="C37" s="184" t="s">
        <v>199</v>
      </c>
      <c r="D37" s="188">
        <f t="shared" si="0"/>
        <v>23850</v>
      </c>
      <c r="E37" s="188">
        <v>23231</v>
      </c>
      <c r="F37" s="188">
        <v>619</v>
      </c>
      <c r="G37" s="188">
        <f t="shared" si="1"/>
        <v>23850</v>
      </c>
      <c r="H37" s="188">
        <f t="shared" si="2"/>
        <v>20930</v>
      </c>
      <c r="I37" s="188">
        <f t="shared" si="3"/>
        <v>0</v>
      </c>
      <c r="J37" s="188">
        <v>0</v>
      </c>
      <c r="K37" s="188">
        <v>0</v>
      </c>
      <c r="L37" s="188">
        <v>0</v>
      </c>
      <c r="M37" s="188">
        <f t="shared" si="4"/>
        <v>14211</v>
      </c>
      <c r="N37" s="188">
        <v>0</v>
      </c>
      <c r="O37" s="188">
        <v>14211</v>
      </c>
      <c r="P37" s="188">
        <v>0</v>
      </c>
      <c r="Q37" s="188">
        <f t="shared" si="5"/>
        <v>1504</v>
      </c>
      <c r="R37" s="188">
        <v>0</v>
      </c>
      <c r="S37" s="188">
        <v>1504</v>
      </c>
      <c r="T37" s="188">
        <v>0</v>
      </c>
      <c r="U37" s="188">
        <f t="shared" si="6"/>
        <v>4868</v>
      </c>
      <c r="V37" s="188">
        <v>0</v>
      </c>
      <c r="W37" s="188">
        <v>4868</v>
      </c>
      <c r="X37" s="188">
        <v>0</v>
      </c>
      <c r="Y37" s="188">
        <f t="shared" si="7"/>
        <v>0</v>
      </c>
      <c r="Z37" s="188">
        <v>0</v>
      </c>
      <c r="AA37" s="188">
        <v>0</v>
      </c>
      <c r="AB37" s="188">
        <v>0</v>
      </c>
      <c r="AC37" s="188">
        <f t="shared" si="8"/>
        <v>347</v>
      </c>
      <c r="AD37" s="188">
        <v>0</v>
      </c>
      <c r="AE37" s="188">
        <v>347</v>
      </c>
      <c r="AF37" s="188">
        <v>0</v>
      </c>
      <c r="AG37" s="188">
        <v>2920</v>
      </c>
      <c r="AH37" s="188">
        <v>0</v>
      </c>
    </row>
    <row r="38" spans="1:34" ht="13.5">
      <c r="A38" s="182" t="s">
        <v>393</v>
      </c>
      <c r="B38" s="182" t="s">
        <v>18</v>
      </c>
      <c r="C38" s="184" t="s">
        <v>19</v>
      </c>
      <c r="D38" s="188">
        <f t="shared" si="0"/>
        <v>18827</v>
      </c>
      <c r="E38" s="188">
        <v>10157</v>
      </c>
      <c r="F38" s="188">
        <v>8670</v>
      </c>
      <c r="G38" s="188">
        <f t="shared" si="1"/>
        <v>18827</v>
      </c>
      <c r="H38" s="188">
        <f t="shared" si="2"/>
        <v>10157</v>
      </c>
      <c r="I38" s="188">
        <f t="shared" si="3"/>
        <v>6590</v>
      </c>
      <c r="J38" s="188">
        <v>0</v>
      </c>
      <c r="K38" s="188">
        <v>6590</v>
      </c>
      <c r="L38" s="188">
        <v>0</v>
      </c>
      <c r="M38" s="188">
        <f t="shared" si="4"/>
        <v>1087</v>
      </c>
      <c r="N38" s="188">
        <v>1087</v>
      </c>
      <c r="O38" s="188">
        <v>0</v>
      </c>
      <c r="P38" s="188">
        <v>0</v>
      </c>
      <c r="Q38" s="188">
        <f t="shared" si="5"/>
        <v>301</v>
      </c>
      <c r="R38" s="188">
        <v>112</v>
      </c>
      <c r="S38" s="188">
        <v>189</v>
      </c>
      <c r="T38" s="188">
        <v>0</v>
      </c>
      <c r="U38" s="188">
        <f t="shared" si="6"/>
        <v>2179</v>
      </c>
      <c r="V38" s="188">
        <v>0</v>
      </c>
      <c r="W38" s="188">
        <v>2179</v>
      </c>
      <c r="X38" s="188">
        <v>0</v>
      </c>
      <c r="Y38" s="188">
        <f t="shared" si="7"/>
        <v>0</v>
      </c>
      <c r="Z38" s="188">
        <v>0</v>
      </c>
      <c r="AA38" s="188">
        <v>0</v>
      </c>
      <c r="AB38" s="188">
        <v>0</v>
      </c>
      <c r="AC38" s="188">
        <f t="shared" si="8"/>
        <v>0</v>
      </c>
      <c r="AD38" s="188">
        <v>0</v>
      </c>
      <c r="AE38" s="188">
        <v>0</v>
      </c>
      <c r="AF38" s="188">
        <v>0</v>
      </c>
      <c r="AG38" s="188">
        <v>8670</v>
      </c>
      <c r="AH38" s="188">
        <v>2092</v>
      </c>
    </row>
    <row r="39" spans="1:34" ht="13.5">
      <c r="A39" s="182" t="s">
        <v>393</v>
      </c>
      <c r="B39" s="182" t="s">
        <v>200</v>
      </c>
      <c r="C39" s="184" t="s">
        <v>201</v>
      </c>
      <c r="D39" s="188">
        <f aca="true" t="shared" si="9" ref="D39:D70">E39+F39</f>
        <v>14046</v>
      </c>
      <c r="E39" s="188">
        <v>13394</v>
      </c>
      <c r="F39" s="188">
        <v>652</v>
      </c>
      <c r="G39" s="188">
        <f t="shared" si="1"/>
        <v>14046</v>
      </c>
      <c r="H39" s="188">
        <f t="shared" si="2"/>
        <v>12319</v>
      </c>
      <c r="I39" s="188">
        <f t="shared" si="3"/>
        <v>0</v>
      </c>
      <c r="J39" s="188">
        <v>0</v>
      </c>
      <c r="K39" s="188">
        <v>0</v>
      </c>
      <c r="L39" s="188">
        <v>0</v>
      </c>
      <c r="M39" s="188">
        <f t="shared" si="4"/>
        <v>8978</v>
      </c>
      <c r="N39" s="188">
        <v>0</v>
      </c>
      <c r="O39" s="188">
        <v>8978</v>
      </c>
      <c r="P39" s="188">
        <v>0</v>
      </c>
      <c r="Q39" s="188">
        <f t="shared" si="5"/>
        <v>1160</v>
      </c>
      <c r="R39" s="188">
        <v>0</v>
      </c>
      <c r="S39" s="188">
        <v>1160</v>
      </c>
      <c r="T39" s="188">
        <v>0</v>
      </c>
      <c r="U39" s="188">
        <f t="shared" si="6"/>
        <v>2078</v>
      </c>
      <c r="V39" s="188">
        <v>0</v>
      </c>
      <c r="W39" s="188">
        <v>2078</v>
      </c>
      <c r="X39" s="188">
        <v>0</v>
      </c>
      <c r="Y39" s="188">
        <f t="shared" si="7"/>
        <v>0</v>
      </c>
      <c r="Z39" s="188">
        <v>0</v>
      </c>
      <c r="AA39" s="188">
        <v>0</v>
      </c>
      <c r="AB39" s="188">
        <v>0</v>
      </c>
      <c r="AC39" s="188">
        <f t="shared" si="8"/>
        <v>103</v>
      </c>
      <c r="AD39" s="188">
        <v>0</v>
      </c>
      <c r="AE39" s="188">
        <v>103</v>
      </c>
      <c r="AF39" s="188">
        <v>0</v>
      </c>
      <c r="AG39" s="188">
        <v>1727</v>
      </c>
      <c r="AH39" s="188">
        <v>0</v>
      </c>
    </row>
    <row r="40" spans="1:34" ht="13.5">
      <c r="A40" s="182" t="s">
        <v>393</v>
      </c>
      <c r="B40" s="182" t="s">
        <v>202</v>
      </c>
      <c r="C40" s="184" t="s">
        <v>203</v>
      </c>
      <c r="D40" s="188">
        <f t="shared" si="9"/>
        <v>16735</v>
      </c>
      <c r="E40" s="188">
        <v>11775</v>
      </c>
      <c r="F40" s="188">
        <v>4960</v>
      </c>
      <c r="G40" s="188">
        <f t="shared" si="1"/>
        <v>16735</v>
      </c>
      <c r="H40" s="188">
        <f t="shared" si="2"/>
        <v>15818</v>
      </c>
      <c r="I40" s="188">
        <f t="shared" si="3"/>
        <v>0</v>
      </c>
      <c r="J40" s="188">
        <v>0</v>
      </c>
      <c r="K40" s="188">
        <v>0</v>
      </c>
      <c r="L40" s="188">
        <v>0</v>
      </c>
      <c r="M40" s="188">
        <f t="shared" si="4"/>
        <v>12385</v>
      </c>
      <c r="N40" s="188">
        <v>1148</v>
      </c>
      <c r="O40" s="188">
        <v>7195</v>
      </c>
      <c r="P40" s="188">
        <v>4042</v>
      </c>
      <c r="Q40" s="188">
        <f t="shared" si="5"/>
        <v>777</v>
      </c>
      <c r="R40" s="188">
        <v>776</v>
      </c>
      <c r="S40" s="188">
        <v>0</v>
      </c>
      <c r="T40" s="188">
        <v>1</v>
      </c>
      <c r="U40" s="188">
        <f t="shared" si="6"/>
        <v>2464</v>
      </c>
      <c r="V40" s="188">
        <v>1031</v>
      </c>
      <c r="W40" s="188">
        <v>1433</v>
      </c>
      <c r="X40" s="188">
        <v>0</v>
      </c>
      <c r="Y40" s="188">
        <f t="shared" si="7"/>
        <v>0</v>
      </c>
      <c r="Z40" s="188">
        <v>0</v>
      </c>
      <c r="AA40" s="188">
        <v>0</v>
      </c>
      <c r="AB40" s="188">
        <v>0</v>
      </c>
      <c r="AC40" s="188">
        <f t="shared" si="8"/>
        <v>192</v>
      </c>
      <c r="AD40" s="188">
        <v>192</v>
      </c>
      <c r="AE40" s="188">
        <v>0</v>
      </c>
      <c r="AF40" s="188">
        <v>0</v>
      </c>
      <c r="AG40" s="188">
        <v>917</v>
      </c>
      <c r="AH40" s="188">
        <v>0</v>
      </c>
    </row>
    <row r="41" spans="1:34" ht="13.5">
      <c r="A41" s="182" t="s">
        <v>393</v>
      </c>
      <c r="B41" s="182" t="s">
        <v>204</v>
      </c>
      <c r="C41" s="184" t="s">
        <v>205</v>
      </c>
      <c r="D41" s="188">
        <f t="shared" si="9"/>
        <v>4950</v>
      </c>
      <c r="E41" s="188">
        <v>4950</v>
      </c>
      <c r="F41" s="188">
        <v>0</v>
      </c>
      <c r="G41" s="188">
        <f t="shared" si="1"/>
        <v>4950</v>
      </c>
      <c r="H41" s="188">
        <f t="shared" si="2"/>
        <v>4950</v>
      </c>
      <c r="I41" s="188">
        <f t="shared" si="3"/>
        <v>0</v>
      </c>
      <c r="J41" s="188">
        <v>0</v>
      </c>
      <c r="K41" s="188">
        <v>0</v>
      </c>
      <c r="L41" s="188">
        <v>0</v>
      </c>
      <c r="M41" s="188">
        <f t="shared" si="4"/>
        <v>3603</v>
      </c>
      <c r="N41" s="188">
        <v>0</v>
      </c>
      <c r="O41" s="188">
        <v>3603</v>
      </c>
      <c r="P41" s="188">
        <v>0</v>
      </c>
      <c r="Q41" s="188">
        <f t="shared" si="5"/>
        <v>402</v>
      </c>
      <c r="R41" s="188">
        <v>0</v>
      </c>
      <c r="S41" s="188">
        <v>402</v>
      </c>
      <c r="T41" s="188">
        <v>0</v>
      </c>
      <c r="U41" s="188">
        <f t="shared" si="6"/>
        <v>874</v>
      </c>
      <c r="V41" s="188">
        <v>0</v>
      </c>
      <c r="W41" s="188">
        <v>874</v>
      </c>
      <c r="X41" s="188">
        <v>0</v>
      </c>
      <c r="Y41" s="188">
        <f t="shared" si="7"/>
        <v>0</v>
      </c>
      <c r="Z41" s="188">
        <v>0</v>
      </c>
      <c r="AA41" s="188">
        <v>0</v>
      </c>
      <c r="AB41" s="188">
        <v>0</v>
      </c>
      <c r="AC41" s="188">
        <f t="shared" si="8"/>
        <v>71</v>
      </c>
      <c r="AD41" s="188">
        <v>0</v>
      </c>
      <c r="AE41" s="188">
        <v>71</v>
      </c>
      <c r="AF41" s="188">
        <v>0</v>
      </c>
      <c r="AG41" s="188">
        <v>0</v>
      </c>
      <c r="AH41" s="188">
        <v>0</v>
      </c>
    </row>
    <row r="42" spans="1:34" ht="13.5">
      <c r="A42" s="182" t="s">
        <v>393</v>
      </c>
      <c r="B42" s="182" t="s">
        <v>206</v>
      </c>
      <c r="C42" s="184" t="s">
        <v>207</v>
      </c>
      <c r="D42" s="188">
        <f t="shared" si="9"/>
        <v>6773</v>
      </c>
      <c r="E42" s="188">
        <v>3982</v>
      </c>
      <c r="F42" s="188">
        <v>2791</v>
      </c>
      <c r="G42" s="188">
        <f t="shared" si="1"/>
        <v>6773</v>
      </c>
      <c r="H42" s="188">
        <f t="shared" si="2"/>
        <v>6619</v>
      </c>
      <c r="I42" s="188">
        <f t="shared" si="3"/>
        <v>0</v>
      </c>
      <c r="J42" s="188">
        <v>0</v>
      </c>
      <c r="K42" s="188">
        <v>0</v>
      </c>
      <c r="L42" s="188">
        <v>0</v>
      </c>
      <c r="M42" s="188">
        <f t="shared" si="4"/>
        <v>5544</v>
      </c>
      <c r="N42" s="188">
        <v>0</v>
      </c>
      <c r="O42" s="188">
        <v>2907</v>
      </c>
      <c r="P42" s="188">
        <v>2637</v>
      </c>
      <c r="Q42" s="188">
        <f t="shared" si="5"/>
        <v>388</v>
      </c>
      <c r="R42" s="188">
        <v>0</v>
      </c>
      <c r="S42" s="188">
        <v>388</v>
      </c>
      <c r="T42" s="188">
        <v>0</v>
      </c>
      <c r="U42" s="188">
        <f t="shared" si="6"/>
        <v>600</v>
      </c>
      <c r="V42" s="188">
        <v>0</v>
      </c>
      <c r="W42" s="188">
        <v>600</v>
      </c>
      <c r="X42" s="188">
        <v>0</v>
      </c>
      <c r="Y42" s="188">
        <f t="shared" si="7"/>
        <v>0</v>
      </c>
      <c r="Z42" s="188">
        <v>0</v>
      </c>
      <c r="AA42" s="188">
        <v>0</v>
      </c>
      <c r="AB42" s="188">
        <v>0</v>
      </c>
      <c r="AC42" s="188">
        <f t="shared" si="8"/>
        <v>87</v>
      </c>
      <c r="AD42" s="188">
        <v>0</v>
      </c>
      <c r="AE42" s="188">
        <v>87</v>
      </c>
      <c r="AF42" s="188">
        <v>0</v>
      </c>
      <c r="AG42" s="188">
        <v>154</v>
      </c>
      <c r="AH42" s="188">
        <v>0</v>
      </c>
    </row>
    <row r="43" spans="1:34" ht="13.5">
      <c r="A43" s="182" t="s">
        <v>393</v>
      </c>
      <c r="B43" s="182" t="s">
        <v>208</v>
      </c>
      <c r="C43" s="184" t="s">
        <v>209</v>
      </c>
      <c r="D43" s="188">
        <f t="shared" si="9"/>
        <v>15039</v>
      </c>
      <c r="E43" s="188">
        <v>12238</v>
      </c>
      <c r="F43" s="188">
        <v>2801</v>
      </c>
      <c r="G43" s="188">
        <f t="shared" si="1"/>
        <v>15039</v>
      </c>
      <c r="H43" s="188">
        <f t="shared" si="2"/>
        <v>15039</v>
      </c>
      <c r="I43" s="188">
        <f t="shared" si="3"/>
        <v>0</v>
      </c>
      <c r="J43" s="188">
        <v>0</v>
      </c>
      <c r="K43" s="188">
        <v>0</v>
      </c>
      <c r="L43" s="188">
        <v>0</v>
      </c>
      <c r="M43" s="188">
        <f t="shared" si="4"/>
        <v>12146</v>
      </c>
      <c r="N43" s="188">
        <v>1838</v>
      </c>
      <c r="O43" s="188">
        <v>7507</v>
      </c>
      <c r="P43" s="188">
        <v>2801</v>
      </c>
      <c r="Q43" s="188">
        <f t="shared" si="5"/>
        <v>966</v>
      </c>
      <c r="R43" s="188">
        <v>0</v>
      </c>
      <c r="S43" s="188">
        <v>966</v>
      </c>
      <c r="T43" s="188">
        <v>0</v>
      </c>
      <c r="U43" s="188">
        <f t="shared" si="6"/>
        <v>1814</v>
      </c>
      <c r="V43" s="188">
        <v>53</v>
      </c>
      <c r="W43" s="188">
        <v>1761</v>
      </c>
      <c r="X43" s="188">
        <v>0</v>
      </c>
      <c r="Y43" s="188">
        <f t="shared" si="7"/>
        <v>0</v>
      </c>
      <c r="Z43" s="188">
        <v>0</v>
      </c>
      <c r="AA43" s="188">
        <v>0</v>
      </c>
      <c r="AB43" s="188">
        <v>0</v>
      </c>
      <c r="AC43" s="188">
        <f t="shared" si="8"/>
        <v>113</v>
      </c>
      <c r="AD43" s="188">
        <v>113</v>
      </c>
      <c r="AE43" s="188">
        <v>0</v>
      </c>
      <c r="AF43" s="188">
        <v>0</v>
      </c>
      <c r="AG43" s="188">
        <v>0</v>
      </c>
      <c r="AH43" s="188">
        <v>0</v>
      </c>
    </row>
    <row r="44" spans="1:34" ht="13.5">
      <c r="A44" s="182" t="s">
        <v>393</v>
      </c>
      <c r="B44" s="182" t="s">
        <v>210</v>
      </c>
      <c r="C44" s="184" t="s">
        <v>211</v>
      </c>
      <c r="D44" s="188">
        <f t="shared" si="9"/>
        <v>12596</v>
      </c>
      <c r="E44" s="188">
        <v>9530</v>
      </c>
      <c r="F44" s="188">
        <v>3066</v>
      </c>
      <c r="G44" s="188">
        <f t="shared" si="1"/>
        <v>12596</v>
      </c>
      <c r="H44" s="188">
        <f t="shared" si="2"/>
        <v>9530</v>
      </c>
      <c r="I44" s="188">
        <f t="shared" si="3"/>
        <v>0</v>
      </c>
      <c r="J44" s="188">
        <v>0</v>
      </c>
      <c r="K44" s="188">
        <v>0</v>
      </c>
      <c r="L44" s="188">
        <v>0</v>
      </c>
      <c r="M44" s="188">
        <f t="shared" si="4"/>
        <v>7275</v>
      </c>
      <c r="N44" s="188">
        <v>2187</v>
      </c>
      <c r="O44" s="188">
        <v>5088</v>
      </c>
      <c r="P44" s="188">
        <v>0</v>
      </c>
      <c r="Q44" s="188">
        <f t="shared" si="5"/>
        <v>689</v>
      </c>
      <c r="R44" s="188">
        <v>689</v>
      </c>
      <c r="S44" s="188">
        <v>0</v>
      </c>
      <c r="T44" s="188">
        <v>0</v>
      </c>
      <c r="U44" s="188">
        <f t="shared" si="6"/>
        <v>1383</v>
      </c>
      <c r="V44" s="188">
        <v>1383</v>
      </c>
      <c r="W44" s="188">
        <v>0</v>
      </c>
      <c r="X44" s="188">
        <v>0</v>
      </c>
      <c r="Y44" s="188">
        <f t="shared" si="7"/>
        <v>4</v>
      </c>
      <c r="Z44" s="188">
        <v>4</v>
      </c>
      <c r="AA44" s="188">
        <v>0</v>
      </c>
      <c r="AB44" s="188">
        <v>0</v>
      </c>
      <c r="AC44" s="188">
        <f t="shared" si="8"/>
        <v>179</v>
      </c>
      <c r="AD44" s="188">
        <v>179</v>
      </c>
      <c r="AE44" s="188">
        <v>0</v>
      </c>
      <c r="AF44" s="188">
        <v>0</v>
      </c>
      <c r="AG44" s="188">
        <v>3066</v>
      </c>
      <c r="AH44" s="188">
        <v>0</v>
      </c>
    </row>
    <row r="45" spans="1:34" ht="13.5">
      <c r="A45" s="182" t="s">
        <v>393</v>
      </c>
      <c r="B45" s="182" t="s">
        <v>212</v>
      </c>
      <c r="C45" s="184" t="s">
        <v>213</v>
      </c>
      <c r="D45" s="188">
        <f t="shared" si="9"/>
        <v>1857</v>
      </c>
      <c r="E45" s="188">
        <v>1857</v>
      </c>
      <c r="F45" s="188">
        <v>0</v>
      </c>
      <c r="G45" s="188">
        <f t="shared" si="1"/>
        <v>1857</v>
      </c>
      <c r="H45" s="188">
        <f t="shared" si="2"/>
        <v>1857</v>
      </c>
      <c r="I45" s="188">
        <f t="shared" si="3"/>
        <v>0</v>
      </c>
      <c r="J45" s="188">
        <v>0</v>
      </c>
      <c r="K45" s="188">
        <v>0</v>
      </c>
      <c r="L45" s="188">
        <v>0</v>
      </c>
      <c r="M45" s="188">
        <f t="shared" si="4"/>
        <v>1275</v>
      </c>
      <c r="N45" s="188">
        <v>0</v>
      </c>
      <c r="O45" s="188">
        <v>1275</v>
      </c>
      <c r="P45" s="188">
        <v>0</v>
      </c>
      <c r="Q45" s="188">
        <f t="shared" si="5"/>
        <v>345</v>
      </c>
      <c r="R45" s="188">
        <v>0</v>
      </c>
      <c r="S45" s="188">
        <v>345</v>
      </c>
      <c r="T45" s="188">
        <v>0</v>
      </c>
      <c r="U45" s="188">
        <f t="shared" si="6"/>
        <v>147</v>
      </c>
      <c r="V45" s="188">
        <v>0</v>
      </c>
      <c r="W45" s="188">
        <v>147</v>
      </c>
      <c r="X45" s="188">
        <v>0</v>
      </c>
      <c r="Y45" s="188">
        <f t="shared" si="7"/>
        <v>8</v>
      </c>
      <c r="Z45" s="188">
        <v>0</v>
      </c>
      <c r="AA45" s="188">
        <v>8</v>
      </c>
      <c r="AB45" s="188">
        <v>0</v>
      </c>
      <c r="AC45" s="188">
        <f t="shared" si="8"/>
        <v>82</v>
      </c>
      <c r="AD45" s="188">
        <v>0</v>
      </c>
      <c r="AE45" s="188">
        <v>82</v>
      </c>
      <c r="AF45" s="188">
        <v>0</v>
      </c>
      <c r="AG45" s="188">
        <v>0</v>
      </c>
      <c r="AH45" s="188">
        <v>0</v>
      </c>
    </row>
    <row r="46" spans="1:34" ht="13.5">
      <c r="A46" s="182" t="s">
        <v>393</v>
      </c>
      <c r="B46" s="182" t="s">
        <v>214</v>
      </c>
      <c r="C46" s="184" t="s">
        <v>215</v>
      </c>
      <c r="D46" s="188">
        <f t="shared" si="9"/>
        <v>5211</v>
      </c>
      <c r="E46" s="188">
        <v>5211</v>
      </c>
      <c r="F46" s="188">
        <v>0</v>
      </c>
      <c r="G46" s="188">
        <f t="shared" si="1"/>
        <v>5211</v>
      </c>
      <c r="H46" s="188">
        <f t="shared" si="2"/>
        <v>5211</v>
      </c>
      <c r="I46" s="188">
        <f t="shared" si="3"/>
        <v>0</v>
      </c>
      <c r="J46" s="188">
        <v>0</v>
      </c>
      <c r="K46" s="188">
        <v>0</v>
      </c>
      <c r="L46" s="188">
        <v>0</v>
      </c>
      <c r="M46" s="188">
        <f t="shared" si="4"/>
        <v>3914</v>
      </c>
      <c r="N46" s="188">
        <v>0</v>
      </c>
      <c r="O46" s="188">
        <v>3914</v>
      </c>
      <c r="P46" s="188">
        <v>0</v>
      </c>
      <c r="Q46" s="188">
        <f t="shared" si="5"/>
        <v>554</v>
      </c>
      <c r="R46" s="188">
        <v>0</v>
      </c>
      <c r="S46" s="188">
        <v>554</v>
      </c>
      <c r="T46" s="188">
        <v>0</v>
      </c>
      <c r="U46" s="188">
        <f t="shared" si="6"/>
        <v>533</v>
      </c>
      <c r="V46" s="188">
        <v>0</v>
      </c>
      <c r="W46" s="188">
        <v>533</v>
      </c>
      <c r="X46" s="188">
        <v>0</v>
      </c>
      <c r="Y46" s="188">
        <f t="shared" si="7"/>
        <v>0</v>
      </c>
      <c r="Z46" s="188">
        <v>0</v>
      </c>
      <c r="AA46" s="188">
        <v>0</v>
      </c>
      <c r="AB46" s="188">
        <v>0</v>
      </c>
      <c r="AC46" s="188">
        <f t="shared" si="8"/>
        <v>210</v>
      </c>
      <c r="AD46" s="188">
        <v>0</v>
      </c>
      <c r="AE46" s="188">
        <v>210</v>
      </c>
      <c r="AF46" s="188">
        <v>0</v>
      </c>
      <c r="AG46" s="188">
        <v>0</v>
      </c>
      <c r="AH46" s="188">
        <v>130</v>
      </c>
    </row>
    <row r="47" spans="1:34" ht="13.5">
      <c r="A47" s="182" t="s">
        <v>393</v>
      </c>
      <c r="B47" s="182" t="s">
        <v>216</v>
      </c>
      <c r="C47" s="184" t="s">
        <v>217</v>
      </c>
      <c r="D47" s="188">
        <f t="shared" si="9"/>
        <v>6175</v>
      </c>
      <c r="E47" s="188">
        <v>6175</v>
      </c>
      <c r="F47" s="188">
        <v>0</v>
      </c>
      <c r="G47" s="188">
        <f t="shared" si="1"/>
        <v>6175</v>
      </c>
      <c r="H47" s="188">
        <f t="shared" si="2"/>
        <v>6175</v>
      </c>
      <c r="I47" s="188">
        <f t="shared" si="3"/>
        <v>0</v>
      </c>
      <c r="J47" s="188">
        <v>0</v>
      </c>
      <c r="K47" s="188">
        <v>0</v>
      </c>
      <c r="L47" s="188">
        <v>0</v>
      </c>
      <c r="M47" s="188">
        <f t="shared" si="4"/>
        <v>3960</v>
      </c>
      <c r="N47" s="188">
        <v>0</v>
      </c>
      <c r="O47" s="188">
        <v>3960</v>
      </c>
      <c r="P47" s="188">
        <v>0</v>
      </c>
      <c r="Q47" s="188">
        <f t="shared" si="5"/>
        <v>616</v>
      </c>
      <c r="R47" s="188">
        <v>0</v>
      </c>
      <c r="S47" s="188">
        <v>616</v>
      </c>
      <c r="T47" s="188">
        <v>0</v>
      </c>
      <c r="U47" s="188">
        <f t="shared" si="6"/>
        <v>1345</v>
      </c>
      <c r="V47" s="188">
        <v>0</v>
      </c>
      <c r="W47" s="188">
        <v>1345</v>
      </c>
      <c r="X47" s="188">
        <v>0</v>
      </c>
      <c r="Y47" s="188">
        <f t="shared" si="7"/>
        <v>0</v>
      </c>
      <c r="Z47" s="188">
        <v>0</v>
      </c>
      <c r="AA47" s="188">
        <v>0</v>
      </c>
      <c r="AB47" s="188">
        <v>0</v>
      </c>
      <c r="AC47" s="188">
        <f t="shared" si="8"/>
        <v>254</v>
      </c>
      <c r="AD47" s="188">
        <v>0</v>
      </c>
      <c r="AE47" s="188">
        <v>254</v>
      </c>
      <c r="AF47" s="188">
        <v>0</v>
      </c>
      <c r="AG47" s="188">
        <v>0</v>
      </c>
      <c r="AH47" s="188">
        <v>0</v>
      </c>
    </row>
    <row r="48" spans="1:34" ht="13.5">
      <c r="A48" s="182" t="s">
        <v>393</v>
      </c>
      <c r="B48" s="182" t="s">
        <v>218</v>
      </c>
      <c r="C48" s="184" t="s">
        <v>219</v>
      </c>
      <c r="D48" s="188">
        <f t="shared" si="9"/>
        <v>8096</v>
      </c>
      <c r="E48" s="188">
        <v>5450</v>
      </c>
      <c r="F48" s="188">
        <v>2646</v>
      </c>
      <c r="G48" s="188">
        <f t="shared" si="1"/>
        <v>8096</v>
      </c>
      <c r="H48" s="188">
        <f t="shared" si="2"/>
        <v>7895</v>
      </c>
      <c r="I48" s="188">
        <f t="shared" si="3"/>
        <v>0</v>
      </c>
      <c r="J48" s="188">
        <v>0</v>
      </c>
      <c r="K48" s="188">
        <v>0</v>
      </c>
      <c r="L48" s="188">
        <v>0</v>
      </c>
      <c r="M48" s="188">
        <f t="shared" si="4"/>
        <v>6028</v>
      </c>
      <c r="N48" s="188">
        <v>0</v>
      </c>
      <c r="O48" s="188">
        <v>3583</v>
      </c>
      <c r="P48" s="188">
        <v>2445</v>
      </c>
      <c r="Q48" s="188">
        <f t="shared" si="5"/>
        <v>58</v>
      </c>
      <c r="R48" s="188">
        <v>0</v>
      </c>
      <c r="S48" s="188">
        <v>58</v>
      </c>
      <c r="T48" s="188">
        <v>0</v>
      </c>
      <c r="U48" s="188">
        <f t="shared" si="6"/>
        <v>1481</v>
      </c>
      <c r="V48" s="188">
        <v>0</v>
      </c>
      <c r="W48" s="188">
        <v>1481</v>
      </c>
      <c r="X48" s="188">
        <v>0</v>
      </c>
      <c r="Y48" s="188">
        <f t="shared" si="7"/>
        <v>11</v>
      </c>
      <c r="Z48" s="188">
        <v>0</v>
      </c>
      <c r="AA48" s="188">
        <v>11</v>
      </c>
      <c r="AB48" s="188">
        <v>0</v>
      </c>
      <c r="AC48" s="188">
        <f t="shared" si="8"/>
        <v>317</v>
      </c>
      <c r="AD48" s="188">
        <v>0</v>
      </c>
      <c r="AE48" s="188">
        <v>317</v>
      </c>
      <c r="AF48" s="188">
        <v>0</v>
      </c>
      <c r="AG48" s="188">
        <v>201</v>
      </c>
      <c r="AH48" s="188">
        <v>0</v>
      </c>
    </row>
    <row r="49" spans="1:34" ht="13.5">
      <c r="A49" s="182" t="s">
        <v>393</v>
      </c>
      <c r="B49" s="182" t="s">
        <v>220</v>
      </c>
      <c r="C49" s="184" t="s">
        <v>221</v>
      </c>
      <c r="D49" s="188">
        <f t="shared" si="9"/>
        <v>8538</v>
      </c>
      <c r="E49" s="188">
        <v>6591</v>
      </c>
      <c r="F49" s="188">
        <v>1947</v>
      </c>
      <c r="G49" s="188">
        <f t="shared" si="1"/>
        <v>8538</v>
      </c>
      <c r="H49" s="188">
        <f t="shared" si="2"/>
        <v>8234</v>
      </c>
      <c r="I49" s="188">
        <f t="shared" si="3"/>
        <v>0</v>
      </c>
      <c r="J49" s="188">
        <v>0</v>
      </c>
      <c r="K49" s="188">
        <v>0</v>
      </c>
      <c r="L49" s="188">
        <v>0</v>
      </c>
      <c r="M49" s="188">
        <f t="shared" si="4"/>
        <v>7373</v>
      </c>
      <c r="N49" s="188">
        <v>0</v>
      </c>
      <c r="O49" s="188">
        <v>5730</v>
      </c>
      <c r="P49" s="188">
        <v>1643</v>
      </c>
      <c r="Q49" s="188">
        <f t="shared" si="5"/>
        <v>97</v>
      </c>
      <c r="R49" s="188">
        <v>0</v>
      </c>
      <c r="S49" s="188">
        <v>97</v>
      </c>
      <c r="T49" s="188">
        <v>0</v>
      </c>
      <c r="U49" s="188">
        <f t="shared" si="6"/>
        <v>620</v>
      </c>
      <c r="V49" s="188">
        <v>0</v>
      </c>
      <c r="W49" s="188">
        <v>620</v>
      </c>
      <c r="X49" s="188">
        <v>0</v>
      </c>
      <c r="Y49" s="188">
        <f t="shared" si="7"/>
        <v>16</v>
      </c>
      <c r="Z49" s="188">
        <v>0</v>
      </c>
      <c r="AA49" s="188">
        <v>16</v>
      </c>
      <c r="AB49" s="188">
        <v>0</v>
      </c>
      <c r="AC49" s="188">
        <f t="shared" si="8"/>
        <v>128</v>
      </c>
      <c r="AD49" s="188">
        <v>0</v>
      </c>
      <c r="AE49" s="188">
        <v>128</v>
      </c>
      <c r="AF49" s="188">
        <v>0</v>
      </c>
      <c r="AG49" s="188">
        <v>304</v>
      </c>
      <c r="AH49" s="188">
        <v>0</v>
      </c>
    </row>
    <row r="50" spans="1:34" ht="13.5">
      <c r="A50" s="182" t="s">
        <v>393</v>
      </c>
      <c r="B50" s="182" t="s">
        <v>222</v>
      </c>
      <c r="C50" s="184" t="s">
        <v>223</v>
      </c>
      <c r="D50" s="188">
        <f t="shared" si="9"/>
        <v>11964</v>
      </c>
      <c r="E50" s="188">
        <v>9604</v>
      </c>
      <c r="F50" s="188">
        <v>2360</v>
      </c>
      <c r="G50" s="188">
        <f t="shared" si="1"/>
        <v>11964</v>
      </c>
      <c r="H50" s="188">
        <f t="shared" si="2"/>
        <v>9604</v>
      </c>
      <c r="I50" s="188">
        <f t="shared" si="3"/>
        <v>0</v>
      </c>
      <c r="J50" s="188">
        <v>0</v>
      </c>
      <c r="K50" s="188">
        <v>0</v>
      </c>
      <c r="L50" s="188">
        <v>0</v>
      </c>
      <c r="M50" s="188">
        <f t="shared" si="4"/>
        <v>6092</v>
      </c>
      <c r="N50" s="188">
        <v>0</v>
      </c>
      <c r="O50" s="188">
        <v>6092</v>
      </c>
      <c r="P50" s="188">
        <v>0</v>
      </c>
      <c r="Q50" s="188">
        <f t="shared" si="5"/>
        <v>403</v>
      </c>
      <c r="R50" s="188">
        <v>0</v>
      </c>
      <c r="S50" s="188">
        <v>403</v>
      </c>
      <c r="T50" s="188">
        <v>0</v>
      </c>
      <c r="U50" s="188">
        <f t="shared" si="6"/>
        <v>3079</v>
      </c>
      <c r="V50" s="188">
        <v>0</v>
      </c>
      <c r="W50" s="188">
        <v>3079</v>
      </c>
      <c r="X50" s="188">
        <v>0</v>
      </c>
      <c r="Y50" s="188">
        <f t="shared" si="7"/>
        <v>0</v>
      </c>
      <c r="Z50" s="188">
        <v>0</v>
      </c>
      <c r="AA50" s="188">
        <v>0</v>
      </c>
      <c r="AB50" s="188">
        <v>0</v>
      </c>
      <c r="AC50" s="188">
        <f t="shared" si="8"/>
        <v>30</v>
      </c>
      <c r="AD50" s="188">
        <v>0</v>
      </c>
      <c r="AE50" s="188">
        <v>30</v>
      </c>
      <c r="AF50" s="188">
        <v>0</v>
      </c>
      <c r="AG50" s="188">
        <v>2360</v>
      </c>
      <c r="AH50" s="188">
        <v>83</v>
      </c>
    </row>
    <row r="51" spans="1:34" ht="13.5">
      <c r="A51" s="182" t="s">
        <v>393</v>
      </c>
      <c r="B51" s="182" t="s">
        <v>224</v>
      </c>
      <c r="C51" s="184" t="s">
        <v>225</v>
      </c>
      <c r="D51" s="188">
        <f t="shared" si="9"/>
        <v>7590</v>
      </c>
      <c r="E51" s="188">
        <v>6075</v>
      </c>
      <c r="F51" s="188">
        <v>1515</v>
      </c>
      <c r="G51" s="188">
        <f aca="true" t="shared" si="10" ref="G51:G93">H51+AG51</f>
        <v>7590</v>
      </c>
      <c r="H51" s="188">
        <f aca="true" t="shared" si="11" ref="H51:H93">I51+M51+Q51+U51+Y51+AC51</f>
        <v>6827</v>
      </c>
      <c r="I51" s="188">
        <f aca="true" t="shared" si="12" ref="I51:I93">SUM(J51:L51)</f>
        <v>0</v>
      </c>
      <c r="J51" s="188">
        <v>0</v>
      </c>
      <c r="K51" s="188">
        <v>0</v>
      </c>
      <c r="L51" s="188">
        <v>0</v>
      </c>
      <c r="M51" s="188">
        <f aca="true" t="shared" si="13" ref="M51:M93">SUM(N51:P51)</f>
        <v>4612</v>
      </c>
      <c r="N51" s="188">
        <v>574</v>
      </c>
      <c r="O51" s="188">
        <v>3301</v>
      </c>
      <c r="P51" s="188">
        <v>737</v>
      </c>
      <c r="Q51" s="188">
        <f aca="true" t="shared" si="14" ref="Q51:Q93">SUM(R51:T51)</f>
        <v>1040</v>
      </c>
      <c r="R51" s="188">
        <v>724</v>
      </c>
      <c r="S51" s="188">
        <v>304</v>
      </c>
      <c r="T51" s="188">
        <v>12</v>
      </c>
      <c r="U51" s="188">
        <f aca="true" t="shared" si="15" ref="U51:U93">SUM(V51:X51)</f>
        <v>1169</v>
      </c>
      <c r="V51" s="188">
        <v>0</v>
      </c>
      <c r="W51" s="188">
        <v>1169</v>
      </c>
      <c r="X51" s="188">
        <v>0</v>
      </c>
      <c r="Y51" s="188">
        <f aca="true" t="shared" si="16" ref="Y51:Y93">SUM(Z51:AB51)</f>
        <v>2</v>
      </c>
      <c r="Z51" s="188">
        <v>0</v>
      </c>
      <c r="AA51" s="188">
        <v>2</v>
      </c>
      <c r="AB51" s="188">
        <v>0</v>
      </c>
      <c r="AC51" s="188">
        <f aca="true" t="shared" si="17" ref="AC51:AC93">SUM(AD51:AF51)</f>
        <v>4</v>
      </c>
      <c r="AD51" s="188">
        <v>4</v>
      </c>
      <c r="AE51" s="188">
        <v>0</v>
      </c>
      <c r="AF51" s="188">
        <v>0</v>
      </c>
      <c r="AG51" s="188">
        <v>763</v>
      </c>
      <c r="AH51" s="188">
        <v>0</v>
      </c>
    </row>
    <row r="52" spans="1:34" ht="13.5">
      <c r="A52" s="182" t="s">
        <v>393</v>
      </c>
      <c r="B52" s="182" t="s">
        <v>226</v>
      </c>
      <c r="C52" s="184" t="s">
        <v>227</v>
      </c>
      <c r="D52" s="188">
        <f t="shared" si="9"/>
        <v>4136</v>
      </c>
      <c r="E52" s="188">
        <v>2880</v>
      </c>
      <c r="F52" s="188">
        <v>1256</v>
      </c>
      <c r="G52" s="188">
        <f t="shared" si="10"/>
        <v>4136</v>
      </c>
      <c r="H52" s="188">
        <f t="shared" si="11"/>
        <v>3688</v>
      </c>
      <c r="I52" s="188">
        <f t="shared" si="12"/>
        <v>0</v>
      </c>
      <c r="J52" s="188">
        <v>0</v>
      </c>
      <c r="K52" s="188">
        <v>0</v>
      </c>
      <c r="L52" s="188">
        <v>0</v>
      </c>
      <c r="M52" s="188">
        <f t="shared" si="13"/>
        <v>2939</v>
      </c>
      <c r="N52" s="188">
        <v>1</v>
      </c>
      <c r="O52" s="188">
        <v>2146</v>
      </c>
      <c r="P52" s="188">
        <v>792</v>
      </c>
      <c r="Q52" s="188">
        <f t="shared" si="14"/>
        <v>592</v>
      </c>
      <c r="R52" s="188">
        <v>170</v>
      </c>
      <c r="S52" s="188">
        <v>408</v>
      </c>
      <c r="T52" s="188">
        <v>14</v>
      </c>
      <c r="U52" s="188">
        <f t="shared" si="15"/>
        <v>152</v>
      </c>
      <c r="V52" s="188">
        <v>152</v>
      </c>
      <c r="W52" s="188">
        <v>0</v>
      </c>
      <c r="X52" s="188">
        <v>0</v>
      </c>
      <c r="Y52" s="188">
        <f t="shared" si="16"/>
        <v>2</v>
      </c>
      <c r="Z52" s="188">
        <v>2</v>
      </c>
      <c r="AA52" s="188">
        <v>0</v>
      </c>
      <c r="AB52" s="188">
        <v>0</v>
      </c>
      <c r="AC52" s="188">
        <f t="shared" si="17"/>
        <v>3</v>
      </c>
      <c r="AD52" s="188">
        <v>3</v>
      </c>
      <c r="AE52" s="188">
        <v>0</v>
      </c>
      <c r="AF52" s="188">
        <v>0</v>
      </c>
      <c r="AG52" s="188">
        <v>448</v>
      </c>
      <c r="AH52" s="188">
        <v>0</v>
      </c>
    </row>
    <row r="53" spans="1:34" ht="13.5">
      <c r="A53" s="182" t="s">
        <v>393</v>
      </c>
      <c r="B53" s="182" t="s">
        <v>228</v>
      </c>
      <c r="C53" s="184" t="s">
        <v>229</v>
      </c>
      <c r="D53" s="188">
        <f t="shared" si="9"/>
        <v>6025</v>
      </c>
      <c r="E53" s="188">
        <v>5606</v>
      </c>
      <c r="F53" s="188">
        <v>419</v>
      </c>
      <c r="G53" s="188">
        <f t="shared" si="10"/>
        <v>6025</v>
      </c>
      <c r="H53" s="188">
        <f t="shared" si="11"/>
        <v>5967</v>
      </c>
      <c r="I53" s="188">
        <f t="shared" si="12"/>
        <v>0</v>
      </c>
      <c r="J53" s="188">
        <v>0</v>
      </c>
      <c r="K53" s="188">
        <v>0</v>
      </c>
      <c r="L53" s="188">
        <v>0</v>
      </c>
      <c r="M53" s="188">
        <f t="shared" si="13"/>
        <v>3934</v>
      </c>
      <c r="N53" s="188">
        <v>0</v>
      </c>
      <c r="O53" s="188">
        <v>3515</v>
      </c>
      <c r="P53" s="188">
        <v>419</v>
      </c>
      <c r="Q53" s="188">
        <f t="shared" si="14"/>
        <v>243</v>
      </c>
      <c r="R53" s="188">
        <v>0</v>
      </c>
      <c r="S53" s="188">
        <v>243</v>
      </c>
      <c r="T53" s="188">
        <v>0</v>
      </c>
      <c r="U53" s="188">
        <f t="shared" si="15"/>
        <v>277</v>
      </c>
      <c r="V53" s="188">
        <v>0</v>
      </c>
      <c r="W53" s="188">
        <v>277</v>
      </c>
      <c r="X53" s="188">
        <v>0</v>
      </c>
      <c r="Y53" s="188">
        <f t="shared" si="16"/>
        <v>824</v>
      </c>
      <c r="Z53" s="188">
        <v>0</v>
      </c>
      <c r="AA53" s="188">
        <v>824</v>
      </c>
      <c r="AB53" s="188">
        <v>0</v>
      </c>
      <c r="AC53" s="188">
        <f t="shared" si="17"/>
        <v>689</v>
      </c>
      <c r="AD53" s="188">
        <v>0</v>
      </c>
      <c r="AE53" s="188">
        <v>689</v>
      </c>
      <c r="AF53" s="188">
        <v>0</v>
      </c>
      <c r="AG53" s="188">
        <v>58</v>
      </c>
      <c r="AH53" s="188">
        <v>0</v>
      </c>
    </row>
    <row r="54" spans="1:34" ht="13.5">
      <c r="A54" s="182" t="s">
        <v>393</v>
      </c>
      <c r="B54" s="182" t="s">
        <v>230</v>
      </c>
      <c r="C54" s="184" t="s">
        <v>231</v>
      </c>
      <c r="D54" s="188">
        <f t="shared" si="9"/>
        <v>7354</v>
      </c>
      <c r="E54" s="188">
        <v>6869</v>
      </c>
      <c r="F54" s="188">
        <v>485</v>
      </c>
      <c r="G54" s="188">
        <f t="shared" si="10"/>
        <v>7354</v>
      </c>
      <c r="H54" s="188">
        <f t="shared" si="11"/>
        <v>7263</v>
      </c>
      <c r="I54" s="188">
        <f t="shared" si="12"/>
        <v>0</v>
      </c>
      <c r="J54" s="188">
        <v>0</v>
      </c>
      <c r="K54" s="188">
        <v>0</v>
      </c>
      <c r="L54" s="188">
        <v>0</v>
      </c>
      <c r="M54" s="188">
        <f t="shared" si="13"/>
        <v>3682</v>
      </c>
      <c r="N54" s="188">
        <v>0</v>
      </c>
      <c r="O54" s="188">
        <v>3288</v>
      </c>
      <c r="P54" s="188">
        <v>394</v>
      </c>
      <c r="Q54" s="188">
        <f t="shared" si="14"/>
        <v>633</v>
      </c>
      <c r="R54" s="188">
        <v>0</v>
      </c>
      <c r="S54" s="188">
        <v>633</v>
      </c>
      <c r="T54" s="188">
        <v>0</v>
      </c>
      <c r="U54" s="188">
        <f t="shared" si="15"/>
        <v>1353</v>
      </c>
      <c r="V54" s="188">
        <v>0</v>
      </c>
      <c r="W54" s="188">
        <v>1353</v>
      </c>
      <c r="X54" s="188">
        <v>0</v>
      </c>
      <c r="Y54" s="188">
        <f t="shared" si="16"/>
        <v>672</v>
      </c>
      <c r="Z54" s="188">
        <v>0</v>
      </c>
      <c r="AA54" s="188">
        <v>672</v>
      </c>
      <c r="AB54" s="188">
        <v>0</v>
      </c>
      <c r="AC54" s="188">
        <f t="shared" si="17"/>
        <v>923</v>
      </c>
      <c r="AD54" s="188">
        <v>0</v>
      </c>
      <c r="AE54" s="188">
        <v>923</v>
      </c>
      <c r="AF54" s="188">
        <v>0</v>
      </c>
      <c r="AG54" s="188">
        <v>91</v>
      </c>
      <c r="AH54" s="188">
        <v>332</v>
      </c>
    </row>
    <row r="55" spans="1:34" ht="13.5">
      <c r="A55" s="182" t="s">
        <v>393</v>
      </c>
      <c r="B55" s="182" t="s">
        <v>232</v>
      </c>
      <c r="C55" s="184" t="s">
        <v>233</v>
      </c>
      <c r="D55" s="188">
        <f t="shared" si="9"/>
        <v>10999</v>
      </c>
      <c r="E55" s="188">
        <v>10999</v>
      </c>
      <c r="F55" s="188">
        <v>0</v>
      </c>
      <c r="G55" s="188">
        <f t="shared" si="10"/>
        <v>10999</v>
      </c>
      <c r="H55" s="188">
        <f t="shared" si="11"/>
        <v>10999</v>
      </c>
      <c r="I55" s="188">
        <f t="shared" si="12"/>
        <v>0</v>
      </c>
      <c r="J55" s="188">
        <v>0</v>
      </c>
      <c r="K55" s="188">
        <v>0</v>
      </c>
      <c r="L55" s="188">
        <v>0</v>
      </c>
      <c r="M55" s="188">
        <f t="shared" si="13"/>
        <v>7929</v>
      </c>
      <c r="N55" s="188">
        <v>0</v>
      </c>
      <c r="O55" s="188">
        <v>7929</v>
      </c>
      <c r="P55" s="188">
        <v>0</v>
      </c>
      <c r="Q55" s="188">
        <f t="shared" si="14"/>
        <v>1294</v>
      </c>
      <c r="R55" s="188">
        <v>0</v>
      </c>
      <c r="S55" s="188">
        <v>1294</v>
      </c>
      <c r="T55" s="188">
        <v>0</v>
      </c>
      <c r="U55" s="188">
        <f t="shared" si="15"/>
        <v>1242</v>
      </c>
      <c r="V55" s="188">
        <v>0</v>
      </c>
      <c r="W55" s="188">
        <v>1242</v>
      </c>
      <c r="X55" s="188">
        <v>0</v>
      </c>
      <c r="Y55" s="188">
        <f t="shared" si="16"/>
        <v>0</v>
      </c>
      <c r="Z55" s="188">
        <v>0</v>
      </c>
      <c r="AA55" s="188">
        <v>0</v>
      </c>
      <c r="AB55" s="188">
        <v>0</v>
      </c>
      <c r="AC55" s="188">
        <f t="shared" si="17"/>
        <v>534</v>
      </c>
      <c r="AD55" s="188">
        <v>0</v>
      </c>
      <c r="AE55" s="188">
        <v>534</v>
      </c>
      <c r="AF55" s="188">
        <v>0</v>
      </c>
      <c r="AG55" s="188">
        <v>0</v>
      </c>
      <c r="AH55" s="188">
        <v>0</v>
      </c>
    </row>
    <row r="56" spans="1:34" ht="13.5">
      <c r="A56" s="182" t="s">
        <v>393</v>
      </c>
      <c r="B56" s="182" t="s">
        <v>234</v>
      </c>
      <c r="C56" s="184" t="s">
        <v>235</v>
      </c>
      <c r="D56" s="188">
        <f t="shared" si="9"/>
        <v>7411</v>
      </c>
      <c r="E56" s="188">
        <v>6295</v>
      </c>
      <c r="F56" s="188">
        <v>1116</v>
      </c>
      <c r="G56" s="188">
        <f t="shared" si="10"/>
        <v>7411</v>
      </c>
      <c r="H56" s="188">
        <f t="shared" si="11"/>
        <v>7277</v>
      </c>
      <c r="I56" s="188">
        <f t="shared" si="12"/>
        <v>0</v>
      </c>
      <c r="J56" s="188">
        <v>0</v>
      </c>
      <c r="K56" s="188">
        <v>0</v>
      </c>
      <c r="L56" s="188">
        <v>0</v>
      </c>
      <c r="M56" s="188">
        <f t="shared" si="13"/>
        <v>5592</v>
      </c>
      <c r="N56" s="188">
        <v>0</v>
      </c>
      <c r="O56" s="188">
        <v>4610</v>
      </c>
      <c r="P56" s="188">
        <v>982</v>
      </c>
      <c r="Q56" s="188">
        <f t="shared" si="14"/>
        <v>338</v>
      </c>
      <c r="R56" s="188">
        <v>0</v>
      </c>
      <c r="S56" s="188">
        <v>338</v>
      </c>
      <c r="T56" s="188">
        <v>0</v>
      </c>
      <c r="U56" s="188">
        <f t="shared" si="15"/>
        <v>488</v>
      </c>
      <c r="V56" s="188">
        <v>0</v>
      </c>
      <c r="W56" s="188">
        <v>488</v>
      </c>
      <c r="X56" s="188">
        <v>0</v>
      </c>
      <c r="Y56" s="188">
        <f t="shared" si="16"/>
        <v>652</v>
      </c>
      <c r="Z56" s="188">
        <v>0</v>
      </c>
      <c r="AA56" s="188">
        <v>652</v>
      </c>
      <c r="AB56" s="188">
        <v>0</v>
      </c>
      <c r="AC56" s="188">
        <f t="shared" si="17"/>
        <v>207</v>
      </c>
      <c r="AD56" s="188">
        <v>0</v>
      </c>
      <c r="AE56" s="188">
        <v>207</v>
      </c>
      <c r="AF56" s="188">
        <v>0</v>
      </c>
      <c r="AG56" s="188">
        <v>134</v>
      </c>
      <c r="AH56" s="188">
        <v>0</v>
      </c>
    </row>
    <row r="57" spans="1:34" ht="13.5">
      <c r="A57" s="182" t="s">
        <v>393</v>
      </c>
      <c r="B57" s="182" t="s">
        <v>236</v>
      </c>
      <c r="C57" s="184" t="s">
        <v>237</v>
      </c>
      <c r="D57" s="188">
        <f t="shared" si="9"/>
        <v>13018</v>
      </c>
      <c r="E57" s="188">
        <v>10915</v>
      </c>
      <c r="F57" s="188">
        <v>2103</v>
      </c>
      <c r="G57" s="188">
        <f t="shared" si="10"/>
        <v>13018</v>
      </c>
      <c r="H57" s="188">
        <f t="shared" si="11"/>
        <v>12903</v>
      </c>
      <c r="I57" s="188">
        <f t="shared" si="12"/>
        <v>0</v>
      </c>
      <c r="J57" s="188">
        <v>0</v>
      </c>
      <c r="K57" s="188">
        <v>0</v>
      </c>
      <c r="L57" s="188">
        <v>0</v>
      </c>
      <c r="M57" s="188">
        <f t="shared" si="13"/>
        <v>9852</v>
      </c>
      <c r="N57" s="188">
        <v>0</v>
      </c>
      <c r="O57" s="188">
        <v>7864</v>
      </c>
      <c r="P57" s="188">
        <v>1988</v>
      </c>
      <c r="Q57" s="188">
        <f t="shared" si="14"/>
        <v>584</v>
      </c>
      <c r="R57" s="188">
        <v>0</v>
      </c>
      <c r="S57" s="188">
        <v>584</v>
      </c>
      <c r="T57" s="188">
        <v>0</v>
      </c>
      <c r="U57" s="188">
        <f t="shared" si="15"/>
        <v>1947</v>
      </c>
      <c r="V57" s="188">
        <v>0</v>
      </c>
      <c r="W57" s="188">
        <v>1947</v>
      </c>
      <c r="X57" s="188">
        <v>0</v>
      </c>
      <c r="Y57" s="188">
        <f t="shared" si="16"/>
        <v>0</v>
      </c>
      <c r="Z57" s="188">
        <v>0</v>
      </c>
      <c r="AA57" s="188">
        <v>0</v>
      </c>
      <c r="AB57" s="188">
        <v>0</v>
      </c>
      <c r="AC57" s="188">
        <f t="shared" si="17"/>
        <v>520</v>
      </c>
      <c r="AD57" s="188">
        <v>0</v>
      </c>
      <c r="AE57" s="188">
        <v>520</v>
      </c>
      <c r="AF57" s="188">
        <v>0</v>
      </c>
      <c r="AG57" s="188">
        <v>115</v>
      </c>
      <c r="AH57" s="188">
        <v>0</v>
      </c>
    </row>
    <row r="58" spans="1:34" ht="13.5">
      <c r="A58" s="182" t="s">
        <v>393</v>
      </c>
      <c r="B58" s="182" t="s">
        <v>238</v>
      </c>
      <c r="C58" s="184" t="s">
        <v>239</v>
      </c>
      <c r="D58" s="188">
        <f t="shared" si="9"/>
        <v>1632</v>
      </c>
      <c r="E58" s="188">
        <v>1184</v>
      </c>
      <c r="F58" s="188">
        <v>448</v>
      </c>
      <c r="G58" s="188">
        <f t="shared" si="10"/>
        <v>1632</v>
      </c>
      <c r="H58" s="188">
        <f t="shared" si="11"/>
        <v>1632</v>
      </c>
      <c r="I58" s="188">
        <f t="shared" si="12"/>
        <v>0</v>
      </c>
      <c r="J58" s="188">
        <v>0</v>
      </c>
      <c r="K58" s="188">
        <v>0</v>
      </c>
      <c r="L58" s="188">
        <v>0</v>
      </c>
      <c r="M58" s="188">
        <f t="shared" si="13"/>
        <v>1285</v>
      </c>
      <c r="N58" s="188">
        <v>0</v>
      </c>
      <c r="O58" s="188">
        <v>837</v>
      </c>
      <c r="P58" s="188">
        <v>448</v>
      </c>
      <c r="Q58" s="188">
        <f t="shared" si="14"/>
        <v>98</v>
      </c>
      <c r="R58" s="188">
        <v>0</v>
      </c>
      <c r="S58" s="188">
        <v>98</v>
      </c>
      <c r="T58" s="188">
        <v>0</v>
      </c>
      <c r="U58" s="188">
        <f t="shared" si="15"/>
        <v>82</v>
      </c>
      <c r="V58" s="188">
        <v>0</v>
      </c>
      <c r="W58" s="188">
        <v>82</v>
      </c>
      <c r="X58" s="188">
        <v>0</v>
      </c>
      <c r="Y58" s="188">
        <f t="shared" si="16"/>
        <v>16</v>
      </c>
      <c r="Z58" s="188">
        <v>0</v>
      </c>
      <c r="AA58" s="188">
        <v>16</v>
      </c>
      <c r="AB58" s="188">
        <v>0</v>
      </c>
      <c r="AC58" s="188">
        <f t="shared" si="17"/>
        <v>151</v>
      </c>
      <c r="AD58" s="188">
        <v>0</v>
      </c>
      <c r="AE58" s="188">
        <v>151</v>
      </c>
      <c r="AF58" s="188">
        <v>0</v>
      </c>
      <c r="AG58" s="188">
        <v>0</v>
      </c>
      <c r="AH58" s="188">
        <v>266</v>
      </c>
    </row>
    <row r="59" spans="1:34" ht="13.5">
      <c r="A59" s="182" t="s">
        <v>393</v>
      </c>
      <c r="B59" s="182" t="s">
        <v>240</v>
      </c>
      <c r="C59" s="184" t="s">
        <v>241</v>
      </c>
      <c r="D59" s="188">
        <f t="shared" si="9"/>
        <v>1408</v>
      </c>
      <c r="E59" s="188">
        <v>1212</v>
      </c>
      <c r="F59" s="188">
        <v>196</v>
      </c>
      <c r="G59" s="188">
        <f t="shared" si="10"/>
        <v>1408</v>
      </c>
      <c r="H59" s="188">
        <f t="shared" si="11"/>
        <v>1384</v>
      </c>
      <c r="I59" s="188">
        <f t="shared" si="12"/>
        <v>0</v>
      </c>
      <c r="J59" s="188">
        <v>0</v>
      </c>
      <c r="K59" s="188">
        <v>0</v>
      </c>
      <c r="L59" s="188">
        <v>0</v>
      </c>
      <c r="M59" s="188">
        <f t="shared" si="13"/>
        <v>931</v>
      </c>
      <c r="N59" s="188">
        <v>0</v>
      </c>
      <c r="O59" s="188">
        <v>768</v>
      </c>
      <c r="P59" s="188">
        <v>163</v>
      </c>
      <c r="Q59" s="188">
        <f t="shared" si="14"/>
        <v>80</v>
      </c>
      <c r="R59" s="188">
        <v>0</v>
      </c>
      <c r="S59" s="188">
        <v>80</v>
      </c>
      <c r="T59" s="188">
        <v>0</v>
      </c>
      <c r="U59" s="188">
        <f t="shared" si="15"/>
        <v>48</v>
      </c>
      <c r="V59" s="188">
        <v>0</v>
      </c>
      <c r="W59" s="188">
        <v>48</v>
      </c>
      <c r="X59" s="188">
        <v>0</v>
      </c>
      <c r="Y59" s="188">
        <f t="shared" si="16"/>
        <v>150</v>
      </c>
      <c r="Z59" s="188">
        <v>0</v>
      </c>
      <c r="AA59" s="188">
        <v>150</v>
      </c>
      <c r="AB59" s="188">
        <v>0</v>
      </c>
      <c r="AC59" s="188">
        <f t="shared" si="17"/>
        <v>175</v>
      </c>
      <c r="AD59" s="188">
        <v>0</v>
      </c>
      <c r="AE59" s="188">
        <v>175</v>
      </c>
      <c r="AF59" s="188">
        <v>0</v>
      </c>
      <c r="AG59" s="188">
        <v>24</v>
      </c>
      <c r="AH59" s="188">
        <v>0</v>
      </c>
    </row>
    <row r="60" spans="1:34" ht="13.5">
      <c r="A60" s="182" t="s">
        <v>393</v>
      </c>
      <c r="B60" s="182" t="s">
        <v>242</v>
      </c>
      <c r="C60" s="184" t="s">
        <v>243</v>
      </c>
      <c r="D60" s="188">
        <f t="shared" si="9"/>
        <v>9914</v>
      </c>
      <c r="E60" s="188">
        <v>8530</v>
      </c>
      <c r="F60" s="188">
        <v>1384</v>
      </c>
      <c r="G60" s="188">
        <f t="shared" si="10"/>
        <v>9914</v>
      </c>
      <c r="H60" s="188">
        <f t="shared" si="11"/>
        <v>9769</v>
      </c>
      <c r="I60" s="188">
        <f t="shared" si="12"/>
        <v>0</v>
      </c>
      <c r="J60" s="188">
        <v>0</v>
      </c>
      <c r="K60" s="188">
        <v>0</v>
      </c>
      <c r="L60" s="188">
        <v>0</v>
      </c>
      <c r="M60" s="188">
        <f t="shared" si="13"/>
        <v>7149</v>
      </c>
      <c r="N60" s="188">
        <v>0</v>
      </c>
      <c r="O60" s="188">
        <v>5910</v>
      </c>
      <c r="P60" s="188">
        <v>1239</v>
      </c>
      <c r="Q60" s="188">
        <f t="shared" si="14"/>
        <v>401</v>
      </c>
      <c r="R60" s="188">
        <v>0</v>
      </c>
      <c r="S60" s="188">
        <v>401</v>
      </c>
      <c r="T60" s="188">
        <v>0</v>
      </c>
      <c r="U60" s="188">
        <f t="shared" si="15"/>
        <v>772</v>
      </c>
      <c r="V60" s="188">
        <v>0</v>
      </c>
      <c r="W60" s="188">
        <v>772</v>
      </c>
      <c r="X60" s="188">
        <v>0</v>
      </c>
      <c r="Y60" s="188">
        <f t="shared" si="16"/>
        <v>1047</v>
      </c>
      <c r="Z60" s="188">
        <v>0</v>
      </c>
      <c r="AA60" s="188">
        <v>1047</v>
      </c>
      <c r="AB60" s="188">
        <v>0</v>
      </c>
      <c r="AC60" s="188">
        <f t="shared" si="17"/>
        <v>400</v>
      </c>
      <c r="AD60" s="188">
        <v>0</v>
      </c>
      <c r="AE60" s="188">
        <v>400</v>
      </c>
      <c r="AF60" s="188">
        <v>0</v>
      </c>
      <c r="AG60" s="188">
        <v>145</v>
      </c>
      <c r="AH60" s="188">
        <v>0</v>
      </c>
    </row>
    <row r="61" spans="1:34" ht="13.5">
      <c r="A61" s="182" t="s">
        <v>393</v>
      </c>
      <c r="B61" s="182" t="s">
        <v>244</v>
      </c>
      <c r="C61" s="184" t="s">
        <v>245</v>
      </c>
      <c r="D61" s="188">
        <f t="shared" si="9"/>
        <v>9409</v>
      </c>
      <c r="E61" s="188">
        <v>7826</v>
      </c>
      <c r="F61" s="188">
        <v>1583</v>
      </c>
      <c r="G61" s="188">
        <f t="shared" si="10"/>
        <v>9409</v>
      </c>
      <c r="H61" s="188">
        <f t="shared" si="11"/>
        <v>9171</v>
      </c>
      <c r="I61" s="188">
        <f t="shared" si="12"/>
        <v>0</v>
      </c>
      <c r="J61" s="188">
        <v>0</v>
      </c>
      <c r="K61" s="188">
        <v>0</v>
      </c>
      <c r="L61" s="188">
        <v>0</v>
      </c>
      <c r="M61" s="188">
        <f t="shared" si="13"/>
        <v>6090</v>
      </c>
      <c r="N61" s="188">
        <v>0</v>
      </c>
      <c r="O61" s="188">
        <v>4745</v>
      </c>
      <c r="P61" s="188">
        <v>1345</v>
      </c>
      <c r="Q61" s="188">
        <f t="shared" si="14"/>
        <v>471</v>
      </c>
      <c r="R61" s="188">
        <v>0</v>
      </c>
      <c r="S61" s="188">
        <v>471</v>
      </c>
      <c r="T61" s="188">
        <v>0</v>
      </c>
      <c r="U61" s="188">
        <f t="shared" si="15"/>
        <v>1291</v>
      </c>
      <c r="V61" s="188">
        <v>0</v>
      </c>
      <c r="W61" s="188">
        <v>1291</v>
      </c>
      <c r="X61" s="188">
        <v>0</v>
      </c>
      <c r="Y61" s="188">
        <f t="shared" si="16"/>
        <v>875</v>
      </c>
      <c r="Z61" s="188">
        <v>0</v>
      </c>
      <c r="AA61" s="188">
        <v>875</v>
      </c>
      <c r="AB61" s="188">
        <v>0</v>
      </c>
      <c r="AC61" s="188">
        <f t="shared" si="17"/>
        <v>444</v>
      </c>
      <c r="AD61" s="188">
        <v>0</v>
      </c>
      <c r="AE61" s="188">
        <v>444</v>
      </c>
      <c r="AF61" s="188">
        <v>0</v>
      </c>
      <c r="AG61" s="188">
        <v>238</v>
      </c>
      <c r="AH61" s="188">
        <v>0</v>
      </c>
    </row>
    <row r="62" spans="1:34" ht="13.5">
      <c r="A62" s="182" t="s">
        <v>393</v>
      </c>
      <c r="B62" s="182" t="s">
        <v>246</v>
      </c>
      <c r="C62" s="184" t="s">
        <v>247</v>
      </c>
      <c r="D62" s="188">
        <f t="shared" si="9"/>
        <v>1793</v>
      </c>
      <c r="E62" s="188">
        <v>1614</v>
      </c>
      <c r="F62" s="188">
        <v>179</v>
      </c>
      <c r="G62" s="188">
        <f t="shared" si="10"/>
        <v>1793</v>
      </c>
      <c r="H62" s="188">
        <f t="shared" si="11"/>
        <v>1756</v>
      </c>
      <c r="I62" s="188">
        <f t="shared" si="12"/>
        <v>0</v>
      </c>
      <c r="J62" s="188">
        <v>0</v>
      </c>
      <c r="K62" s="188">
        <v>0</v>
      </c>
      <c r="L62" s="188">
        <v>0</v>
      </c>
      <c r="M62" s="188">
        <f t="shared" si="13"/>
        <v>911</v>
      </c>
      <c r="N62" s="188">
        <v>0</v>
      </c>
      <c r="O62" s="188">
        <v>769</v>
      </c>
      <c r="P62" s="188">
        <v>142</v>
      </c>
      <c r="Q62" s="188">
        <f t="shared" si="14"/>
        <v>134</v>
      </c>
      <c r="R62" s="188">
        <v>0</v>
      </c>
      <c r="S62" s="188">
        <v>134</v>
      </c>
      <c r="T62" s="188">
        <v>0</v>
      </c>
      <c r="U62" s="188">
        <f t="shared" si="15"/>
        <v>359</v>
      </c>
      <c r="V62" s="188">
        <v>0</v>
      </c>
      <c r="W62" s="188">
        <v>359</v>
      </c>
      <c r="X62" s="188">
        <v>0</v>
      </c>
      <c r="Y62" s="188">
        <f t="shared" si="16"/>
        <v>174</v>
      </c>
      <c r="Z62" s="188">
        <v>0</v>
      </c>
      <c r="AA62" s="188">
        <v>174</v>
      </c>
      <c r="AB62" s="188">
        <v>0</v>
      </c>
      <c r="AC62" s="188">
        <f t="shared" si="17"/>
        <v>178</v>
      </c>
      <c r="AD62" s="188">
        <v>0</v>
      </c>
      <c r="AE62" s="188">
        <v>178</v>
      </c>
      <c r="AF62" s="188">
        <v>0</v>
      </c>
      <c r="AG62" s="188">
        <v>37</v>
      </c>
      <c r="AH62" s="188">
        <v>0</v>
      </c>
    </row>
    <row r="63" spans="1:34" ht="13.5">
      <c r="A63" s="182" t="s">
        <v>393</v>
      </c>
      <c r="B63" s="182" t="s">
        <v>248</v>
      </c>
      <c r="C63" s="184" t="s">
        <v>249</v>
      </c>
      <c r="D63" s="188">
        <f t="shared" si="9"/>
        <v>902</v>
      </c>
      <c r="E63" s="188">
        <v>774</v>
      </c>
      <c r="F63" s="188">
        <v>128</v>
      </c>
      <c r="G63" s="188">
        <f t="shared" si="10"/>
        <v>902</v>
      </c>
      <c r="H63" s="188">
        <f t="shared" si="11"/>
        <v>902</v>
      </c>
      <c r="I63" s="188">
        <f t="shared" si="12"/>
        <v>0</v>
      </c>
      <c r="J63" s="188">
        <v>0</v>
      </c>
      <c r="K63" s="188">
        <v>0</v>
      </c>
      <c r="L63" s="188">
        <v>0</v>
      </c>
      <c r="M63" s="188">
        <f t="shared" si="13"/>
        <v>487</v>
      </c>
      <c r="N63" s="188">
        <v>0</v>
      </c>
      <c r="O63" s="188">
        <v>359</v>
      </c>
      <c r="P63" s="188">
        <v>128</v>
      </c>
      <c r="Q63" s="188">
        <f t="shared" si="14"/>
        <v>72</v>
      </c>
      <c r="R63" s="188">
        <v>0</v>
      </c>
      <c r="S63" s="188">
        <v>72</v>
      </c>
      <c r="T63" s="188">
        <v>0</v>
      </c>
      <c r="U63" s="188">
        <f t="shared" si="15"/>
        <v>204</v>
      </c>
      <c r="V63" s="188">
        <v>0</v>
      </c>
      <c r="W63" s="188">
        <v>204</v>
      </c>
      <c r="X63" s="188">
        <v>0</v>
      </c>
      <c r="Y63" s="188">
        <f t="shared" si="16"/>
        <v>69</v>
      </c>
      <c r="Z63" s="188">
        <v>0</v>
      </c>
      <c r="AA63" s="188">
        <v>69</v>
      </c>
      <c r="AB63" s="188">
        <v>0</v>
      </c>
      <c r="AC63" s="188">
        <f t="shared" si="17"/>
        <v>70</v>
      </c>
      <c r="AD63" s="188">
        <v>0</v>
      </c>
      <c r="AE63" s="188">
        <v>70</v>
      </c>
      <c r="AF63" s="188">
        <v>0</v>
      </c>
      <c r="AG63" s="188">
        <v>0</v>
      </c>
      <c r="AH63" s="188">
        <v>0</v>
      </c>
    </row>
    <row r="64" spans="1:34" ht="13.5">
      <c r="A64" s="182" t="s">
        <v>393</v>
      </c>
      <c r="B64" s="182" t="s">
        <v>250</v>
      </c>
      <c r="C64" s="184" t="s">
        <v>251</v>
      </c>
      <c r="D64" s="188">
        <f t="shared" si="9"/>
        <v>6531</v>
      </c>
      <c r="E64" s="188">
        <v>5737</v>
      </c>
      <c r="F64" s="188">
        <v>794</v>
      </c>
      <c r="G64" s="188">
        <f t="shared" si="10"/>
        <v>6531</v>
      </c>
      <c r="H64" s="188">
        <f t="shared" si="11"/>
        <v>6531</v>
      </c>
      <c r="I64" s="188">
        <f t="shared" si="12"/>
        <v>0</v>
      </c>
      <c r="J64" s="188">
        <v>0</v>
      </c>
      <c r="K64" s="188">
        <v>0</v>
      </c>
      <c r="L64" s="188">
        <v>0</v>
      </c>
      <c r="M64" s="188">
        <f t="shared" si="13"/>
        <v>4142</v>
      </c>
      <c r="N64" s="188">
        <v>0</v>
      </c>
      <c r="O64" s="188">
        <v>3348</v>
      </c>
      <c r="P64" s="188">
        <v>794</v>
      </c>
      <c r="Q64" s="188">
        <f t="shared" si="14"/>
        <v>526</v>
      </c>
      <c r="R64" s="188">
        <v>0</v>
      </c>
      <c r="S64" s="188">
        <v>526</v>
      </c>
      <c r="T64" s="188">
        <v>0</v>
      </c>
      <c r="U64" s="188">
        <f t="shared" si="15"/>
        <v>988</v>
      </c>
      <c r="V64" s="188">
        <v>0</v>
      </c>
      <c r="W64" s="188">
        <v>988</v>
      </c>
      <c r="X64" s="188">
        <v>0</v>
      </c>
      <c r="Y64" s="188">
        <f t="shared" si="16"/>
        <v>569</v>
      </c>
      <c r="Z64" s="188">
        <v>0</v>
      </c>
      <c r="AA64" s="188">
        <v>569</v>
      </c>
      <c r="AB64" s="188">
        <v>0</v>
      </c>
      <c r="AC64" s="188">
        <f t="shared" si="17"/>
        <v>306</v>
      </c>
      <c r="AD64" s="188">
        <v>0</v>
      </c>
      <c r="AE64" s="188">
        <v>306</v>
      </c>
      <c r="AF64" s="188">
        <v>0</v>
      </c>
      <c r="AG64" s="188">
        <v>0</v>
      </c>
      <c r="AH64" s="188">
        <v>280</v>
      </c>
    </row>
    <row r="65" spans="1:34" ht="13.5">
      <c r="A65" s="182" t="s">
        <v>393</v>
      </c>
      <c r="B65" s="182" t="s">
        <v>252</v>
      </c>
      <c r="C65" s="184" t="s">
        <v>253</v>
      </c>
      <c r="D65" s="188">
        <f t="shared" si="9"/>
        <v>9763</v>
      </c>
      <c r="E65" s="188">
        <v>7227</v>
      </c>
      <c r="F65" s="188">
        <v>2536</v>
      </c>
      <c r="G65" s="188">
        <f t="shared" si="10"/>
        <v>9763</v>
      </c>
      <c r="H65" s="188">
        <f t="shared" si="11"/>
        <v>9677</v>
      </c>
      <c r="I65" s="188">
        <f t="shared" si="12"/>
        <v>0</v>
      </c>
      <c r="J65" s="188">
        <v>0</v>
      </c>
      <c r="K65" s="188">
        <v>0</v>
      </c>
      <c r="L65" s="188">
        <v>0</v>
      </c>
      <c r="M65" s="188">
        <f t="shared" si="13"/>
        <v>7006</v>
      </c>
      <c r="N65" s="188">
        <v>0</v>
      </c>
      <c r="O65" s="188">
        <v>4623</v>
      </c>
      <c r="P65" s="188">
        <v>2383</v>
      </c>
      <c r="Q65" s="188">
        <f t="shared" si="14"/>
        <v>380</v>
      </c>
      <c r="R65" s="188">
        <v>0</v>
      </c>
      <c r="S65" s="188">
        <v>227</v>
      </c>
      <c r="T65" s="188">
        <v>153</v>
      </c>
      <c r="U65" s="188">
        <f t="shared" si="15"/>
        <v>2115</v>
      </c>
      <c r="V65" s="188">
        <v>0</v>
      </c>
      <c r="W65" s="188">
        <v>2115</v>
      </c>
      <c r="X65" s="188">
        <v>0</v>
      </c>
      <c r="Y65" s="188">
        <f t="shared" si="16"/>
        <v>0</v>
      </c>
      <c r="Z65" s="188">
        <v>0</v>
      </c>
      <c r="AA65" s="188">
        <v>0</v>
      </c>
      <c r="AB65" s="188">
        <v>0</v>
      </c>
      <c r="AC65" s="188">
        <f t="shared" si="17"/>
        <v>176</v>
      </c>
      <c r="AD65" s="188">
        <v>0</v>
      </c>
      <c r="AE65" s="188">
        <v>176</v>
      </c>
      <c r="AF65" s="188">
        <v>0</v>
      </c>
      <c r="AG65" s="188">
        <v>86</v>
      </c>
      <c r="AH65" s="188">
        <v>0</v>
      </c>
    </row>
    <row r="66" spans="1:34" ht="13.5">
      <c r="A66" s="182" t="s">
        <v>393</v>
      </c>
      <c r="B66" s="182" t="s">
        <v>254</v>
      </c>
      <c r="C66" s="184" t="s">
        <v>255</v>
      </c>
      <c r="D66" s="188">
        <f t="shared" si="9"/>
        <v>17102</v>
      </c>
      <c r="E66" s="188">
        <v>13520</v>
      </c>
      <c r="F66" s="188">
        <v>3582</v>
      </c>
      <c r="G66" s="188">
        <f t="shared" si="10"/>
        <v>17102</v>
      </c>
      <c r="H66" s="188">
        <f t="shared" si="11"/>
        <v>16135</v>
      </c>
      <c r="I66" s="188">
        <f t="shared" si="12"/>
        <v>0</v>
      </c>
      <c r="J66" s="188">
        <v>0</v>
      </c>
      <c r="K66" s="188">
        <v>0</v>
      </c>
      <c r="L66" s="188">
        <v>0</v>
      </c>
      <c r="M66" s="188">
        <f t="shared" si="13"/>
        <v>11605</v>
      </c>
      <c r="N66" s="188">
        <v>0</v>
      </c>
      <c r="O66" s="188">
        <v>8749</v>
      </c>
      <c r="P66" s="188">
        <v>2856</v>
      </c>
      <c r="Q66" s="188">
        <f t="shared" si="14"/>
        <v>532</v>
      </c>
      <c r="R66" s="188">
        <v>0</v>
      </c>
      <c r="S66" s="188">
        <v>413</v>
      </c>
      <c r="T66" s="188">
        <v>119</v>
      </c>
      <c r="U66" s="188">
        <f t="shared" si="15"/>
        <v>3970</v>
      </c>
      <c r="V66" s="188">
        <v>0</v>
      </c>
      <c r="W66" s="188">
        <v>3970</v>
      </c>
      <c r="X66" s="188">
        <v>0</v>
      </c>
      <c r="Y66" s="188">
        <f t="shared" si="16"/>
        <v>0</v>
      </c>
      <c r="Z66" s="188">
        <v>0</v>
      </c>
      <c r="AA66" s="188">
        <v>0</v>
      </c>
      <c r="AB66" s="188">
        <v>0</v>
      </c>
      <c r="AC66" s="188">
        <f t="shared" si="17"/>
        <v>28</v>
      </c>
      <c r="AD66" s="188">
        <v>0</v>
      </c>
      <c r="AE66" s="188">
        <v>28</v>
      </c>
      <c r="AF66" s="188">
        <v>0</v>
      </c>
      <c r="AG66" s="188">
        <v>967</v>
      </c>
      <c r="AH66" s="188">
        <v>108</v>
      </c>
    </row>
    <row r="67" spans="1:34" ht="13.5">
      <c r="A67" s="182" t="s">
        <v>393</v>
      </c>
      <c r="B67" s="182" t="s">
        <v>256</v>
      </c>
      <c r="C67" s="184" t="s">
        <v>257</v>
      </c>
      <c r="D67" s="188">
        <f t="shared" si="9"/>
        <v>12768</v>
      </c>
      <c r="E67" s="188">
        <v>7947</v>
      </c>
      <c r="F67" s="188">
        <v>4821</v>
      </c>
      <c r="G67" s="188">
        <f t="shared" si="10"/>
        <v>12768</v>
      </c>
      <c r="H67" s="188">
        <f t="shared" si="11"/>
        <v>9703</v>
      </c>
      <c r="I67" s="188">
        <f t="shared" si="12"/>
        <v>0</v>
      </c>
      <c r="J67" s="188">
        <v>0</v>
      </c>
      <c r="K67" s="188">
        <v>0</v>
      </c>
      <c r="L67" s="188">
        <v>0</v>
      </c>
      <c r="M67" s="188">
        <f t="shared" si="13"/>
        <v>8643</v>
      </c>
      <c r="N67" s="188">
        <v>0</v>
      </c>
      <c r="O67" s="188">
        <v>5121</v>
      </c>
      <c r="P67" s="188">
        <v>3522</v>
      </c>
      <c r="Q67" s="188">
        <f t="shared" si="14"/>
        <v>223</v>
      </c>
      <c r="R67" s="188">
        <v>0</v>
      </c>
      <c r="S67" s="188">
        <v>223</v>
      </c>
      <c r="T67" s="188">
        <v>0</v>
      </c>
      <c r="U67" s="188">
        <f t="shared" si="15"/>
        <v>699</v>
      </c>
      <c r="V67" s="188">
        <v>0</v>
      </c>
      <c r="W67" s="188">
        <v>699</v>
      </c>
      <c r="X67" s="188">
        <v>0</v>
      </c>
      <c r="Y67" s="188">
        <f t="shared" si="16"/>
        <v>0</v>
      </c>
      <c r="Z67" s="188">
        <v>0</v>
      </c>
      <c r="AA67" s="188">
        <v>0</v>
      </c>
      <c r="AB67" s="188">
        <v>0</v>
      </c>
      <c r="AC67" s="188">
        <f t="shared" si="17"/>
        <v>138</v>
      </c>
      <c r="AD67" s="188">
        <v>0</v>
      </c>
      <c r="AE67" s="188">
        <v>138</v>
      </c>
      <c r="AF67" s="188">
        <v>0</v>
      </c>
      <c r="AG67" s="188">
        <v>3065</v>
      </c>
      <c r="AH67" s="188">
        <v>0</v>
      </c>
    </row>
    <row r="68" spans="1:34" ht="13.5">
      <c r="A68" s="182" t="s">
        <v>393</v>
      </c>
      <c r="B68" s="182" t="s">
        <v>258</v>
      </c>
      <c r="C68" s="184" t="s">
        <v>109</v>
      </c>
      <c r="D68" s="188">
        <f t="shared" si="9"/>
        <v>10755</v>
      </c>
      <c r="E68" s="188">
        <v>7492</v>
      </c>
      <c r="F68" s="188">
        <v>3263</v>
      </c>
      <c r="G68" s="188">
        <f t="shared" si="10"/>
        <v>10755</v>
      </c>
      <c r="H68" s="188">
        <f t="shared" si="11"/>
        <v>7685</v>
      </c>
      <c r="I68" s="188">
        <f t="shared" si="12"/>
        <v>0</v>
      </c>
      <c r="J68" s="188">
        <v>0</v>
      </c>
      <c r="K68" s="188">
        <v>0</v>
      </c>
      <c r="L68" s="188">
        <v>0</v>
      </c>
      <c r="M68" s="188">
        <f t="shared" si="13"/>
        <v>6729</v>
      </c>
      <c r="N68" s="188">
        <v>0</v>
      </c>
      <c r="O68" s="188">
        <v>4550</v>
      </c>
      <c r="P68" s="188">
        <v>2179</v>
      </c>
      <c r="Q68" s="188">
        <f t="shared" si="14"/>
        <v>196</v>
      </c>
      <c r="R68" s="188">
        <v>0</v>
      </c>
      <c r="S68" s="188">
        <v>196</v>
      </c>
      <c r="T68" s="188">
        <v>0</v>
      </c>
      <c r="U68" s="188">
        <f t="shared" si="15"/>
        <v>709</v>
      </c>
      <c r="V68" s="188">
        <v>0</v>
      </c>
      <c r="W68" s="188">
        <v>709</v>
      </c>
      <c r="X68" s="188">
        <v>0</v>
      </c>
      <c r="Y68" s="188">
        <f t="shared" si="16"/>
        <v>0</v>
      </c>
      <c r="Z68" s="188">
        <v>0</v>
      </c>
      <c r="AA68" s="188">
        <v>0</v>
      </c>
      <c r="AB68" s="188">
        <v>0</v>
      </c>
      <c r="AC68" s="188">
        <f t="shared" si="17"/>
        <v>51</v>
      </c>
      <c r="AD68" s="188">
        <v>0</v>
      </c>
      <c r="AE68" s="188">
        <v>51</v>
      </c>
      <c r="AF68" s="188">
        <v>0</v>
      </c>
      <c r="AG68" s="188">
        <v>3070</v>
      </c>
      <c r="AH68" s="188">
        <v>0</v>
      </c>
    </row>
    <row r="69" spans="1:34" ht="13.5">
      <c r="A69" s="182" t="s">
        <v>393</v>
      </c>
      <c r="B69" s="182" t="s">
        <v>259</v>
      </c>
      <c r="C69" s="184" t="s">
        <v>260</v>
      </c>
      <c r="D69" s="188">
        <f t="shared" si="9"/>
        <v>17141</v>
      </c>
      <c r="E69" s="188">
        <v>13309</v>
      </c>
      <c r="F69" s="188">
        <v>3832</v>
      </c>
      <c r="G69" s="188">
        <f t="shared" si="10"/>
        <v>17141</v>
      </c>
      <c r="H69" s="188">
        <f t="shared" si="11"/>
        <v>15912</v>
      </c>
      <c r="I69" s="188">
        <f t="shared" si="12"/>
        <v>0</v>
      </c>
      <c r="J69" s="188">
        <v>0</v>
      </c>
      <c r="K69" s="188">
        <v>0</v>
      </c>
      <c r="L69" s="188">
        <v>0</v>
      </c>
      <c r="M69" s="188">
        <f t="shared" si="13"/>
        <v>14022</v>
      </c>
      <c r="N69" s="188">
        <v>0</v>
      </c>
      <c r="O69" s="188">
        <v>10942</v>
      </c>
      <c r="P69" s="188">
        <v>3080</v>
      </c>
      <c r="Q69" s="188">
        <f t="shared" si="14"/>
        <v>439</v>
      </c>
      <c r="R69" s="188">
        <v>0</v>
      </c>
      <c r="S69" s="188">
        <v>227</v>
      </c>
      <c r="T69" s="188">
        <v>212</v>
      </c>
      <c r="U69" s="188">
        <f t="shared" si="15"/>
        <v>1303</v>
      </c>
      <c r="V69" s="188">
        <v>0</v>
      </c>
      <c r="W69" s="188">
        <v>1303</v>
      </c>
      <c r="X69" s="188">
        <v>0</v>
      </c>
      <c r="Y69" s="188">
        <f t="shared" si="16"/>
        <v>13</v>
      </c>
      <c r="Z69" s="188">
        <v>0</v>
      </c>
      <c r="AA69" s="188">
        <v>13</v>
      </c>
      <c r="AB69" s="188">
        <v>0</v>
      </c>
      <c r="AC69" s="188">
        <f t="shared" si="17"/>
        <v>135</v>
      </c>
      <c r="AD69" s="188">
        <v>0</v>
      </c>
      <c r="AE69" s="188">
        <v>135</v>
      </c>
      <c r="AF69" s="188">
        <v>0</v>
      </c>
      <c r="AG69" s="188">
        <v>1229</v>
      </c>
      <c r="AH69" s="188">
        <v>0</v>
      </c>
    </row>
    <row r="70" spans="1:34" ht="13.5">
      <c r="A70" s="182" t="s">
        <v>393</v>
      </c>
      <c r="B70" s="182" t="s">
        <v>261</v>
      </c>
      <c r="C70" s="184" t="s">
        <v>262</v>
      </c>
      <c r="D70" s="188">
        <f t="shared" si="9"/>
        <v>11276</v>
      </c>
      <c r="E70" s="188">
        <v>6477</v>
      </c>
      <c r="F70" s="188">
        <v>4799</v>
      </c>
      <c r="G70" s="188">
        <f t="shared" si="10"/>
        <v>11276</v>
      </c>
      <c r="H70" s="188">
        <f t="shared" si="11"/>
        <v>9462</v>
      </c>
      <c r="I70" s="188">
        <f t="shared" si="12"/>
        <v>0</v>
      </c>
      <c r="J70" s="188">
        <v>0</v>
      </c>
      <c r="K70" s="188">
        <v>0</v>
      </c>
      <c r="L70" s="188">
        <v>0</v>
      </c>
      <c r="M70" s="188">
        <f t="shared" si="13"/>
        <v>8283</v>
      </c>
      <c r="N70" s="188">
        <v>0</v>
      </c>
      <c r="O70" s="188">
        <v>4768</v>
      </c>
      <c r="P70" s="188">
        <v>3515</v>
      </c>
      <c r="Q70" s="188">
        <f t="shared" si="14"/>
        <v>421</v>
      </c>
      <c r="R70" s="188">
        <v>0</v>
      </c>
      <c r="S70" s="188">
        <v>376</v>
      </c>
      <c r="T70" s="188">
        <v>45</v>
      </c>
      <c r="U70" s="188">
        <f t="shared" si="15"/>
        <v>721</v>
      </c>
      <c r="V70" s="188">
        <v>10</v>
      </c>
      <c r="W70" s="188">
        <v>711</v>
      </c>
      <c r="X70" s="188">
        <v>0</v>
      </c>
      <c r="Y70" s="188">
        <f t="shared" si="16"/>
        <v>0</v>
      </c>
      <c r="Z70" s="188">
        <v>0</v>
      </c>
      <c r="AA70" s="188">
        <v>0</v>
      </c>
      <c r="AB70" s="188">
        <v>0</v>
      </c>
      <c r="AC70" s="188">
        <f t="shared" si="17"/>
        <v>37</v>
      </c>
      <c r="AD70" s="188">
        <v>4</v>
      </c>
      <c r="AE70" s="188">
        <v>0</v>
      </c>
      <c r="AF70" s="188">
        <v>33</v>
      </c>
      <c r="AG70" s="188">
        <v>1814</v>
      </c>
      <c r="AH70" s="188">
        <v>0</v>
      </c>
    </row>
    <row r="71" spans="1:34" ht="13.5">
      <c r="A71" s="182" t="s">
        <v>393</v>
      </c>
      <c r="B71" s="182" t="s">
        <v>263</v>
      </c>
      <c r="C71" s="184" t="s">
        <v>264</v>
      </c>
      <c r="D71" s="188">
        <f aca="true" t="shared" si="18" ref="D71:D93">E71+F71</f>
        <v>8574</v>
      </c>
      <c r="E71" s="188">
        <v>5225</v>
      </c>
      <c r="F71" s="188">
        <v>3349</v>
      </c>
      <c r="G71" s="188">
        <f t="shared" si="10"/>
        <v>8574</v>
      </c>
      <c r="H71" s="188">
        <f t="shared" si="11"/>
        <v>7043</v>
      </c>
      <c r="I71" s="188">
        <f t="shared" si="12"/>
        <v>0</v>
      </c>
      <c r="J71" s="188">
        <v>0</v>
      </c>
      <c r="K71" s="188">
        <v>0</v>
      </c>
      <c r="L71" s="188">
        <v>0</v>
      </c>
      <c r="M71" s="188">
        <f t="shared" si="13"/>
        <v>6632</v>
      </c>
      <c r="N71" s="188">
        <v>0</v>
      </c>
      <c r="O71" s="188">
        <v>4088</v>
      </c>
      <c r="P71" s="188">
        <v>2544</v>
      </c>
      <c r="Q71" s="188">
        <f t="shared" si="14"/>
        <v>345</v>
      </c>
      <c r="R71" s="188">
        <v>339</v>
      </c>
      <c r="S71" s="188">
        <v>0</v>
      </c>
      <c r="T71" s="188">
        <v>6</v>
      </c>
      <c r="U71" s="188">
        <f t="shared" si="15"/>
        <v>62</v>
      </c>
      <c r="V71" s="188">
        <v>62</v>
      </c>
      <c r="W71" s="188">
        <v>0</v>
      </c>
      <c r="X71" s="188">
        <v>0</v>
      </c>
      <c r="Y71" s="188">
        <f t="shared" si="16"/>
        <v>0</v>
      </c>
      <c r="Z71" s="188">
        <v>0</v>
      </c>
      <c r="AA71" s="188">
        <v>0</v>
      </c>
      <c r="AB71" s="188">
        <v>0</v>
      </c>
      <c r="AC71" s="188">
        <f t="shared" si="17"/>
        <v>4</v>
      </c>
      <c r="AD71" s="188">
        <v>4</v>
      </c>
      <c r="AE71" s="188">
        <v>0</v>
      </c>
      <c r="AF71" s="188">
        <v>0</v>
      </c>
      <c r="AG71" s="188">
        <v>1531</v>
      </c>
      <c r="AH71" s="188">
        <v>67</v>
      </c>
    </row>
    <row r="72" spans="1:34" ht="13.5">
      <c r="A72" s="182" t="s">
        <v>393</v>
      </c>
      <c r="B72" s="182" t="s">
        <v>266</v>
      </c>
      <c r="C72" s="184" t="s">
        <v>267</v>
      </c>
      <c r="D72" s="188">
        <f t="shared" si="18"/>
        <v>5196</v>
      </c>
      <c r="E72" s="188">
        <v>3749</v>
      </c>
      <c r="F72" s="188">
        <v>1447</v>
      </c>
      <c r="G72" s="188">
        <f t="shared" si="10"/>
        <v>5196</v>
      </c>
      <c r="H72" s="188">
        <f t="shared" si="11"/>
        <v>4267</v>
      </c>
      <c r="I72" s="188">
        <f t="shared" si="12"/>
        <v>0</v>
      </c>
      <c r="J72" s="188">
        <v>0</v>
      </c>
      <c r="K72" s="188">
        <v>0</v>
      </c>
      <c r="L72" s="188">
        <v>0</v>
      </c>
      <c r="M72" s="188">
        <f t="shared" si="13"/>
        <v>3271</v>
      </c>
      <c r="N72" s="188">
        <v>0</v>
      </c>
      <c r="O72" s="188">
        <v>2408</v>
      </c>
      <c r="P72" s="188">
        <v>863</v>
      </c>
      <c r="Q72" s="188">
        <f t="shared" si="14"/>
        <v>134</v>
      </c>
      <c r="R72" s="188">
        <v>0</v>
      </c>
      <c r="S72" s="188">
        <v>134</v>
      </c>
      <c r="T72" s="188">
        <v>0</v>
      </c>
      <c r="U72" s="188">
        <f t="shared" si="15"/>
        <v>858</v>
      </c>
      <c r="V72" s="188">
        <v>0</v>
      </c>
      <c r="W72" s="188">
        <v>858</v>
      </c>
      <c r="X72" s="188">
        <v>0</v>
      </c>
      <c r="Y72" s="188">
        <f t="shared" si="16"/>
        <v>0</v>
      </c>
      <c r="Z72" s="188">
        <v>0</v>
      </c>
      <c r="AA72" s="188">
        <v>0</v>
      </c>
      <c r="AB72" s="188">
        <v>0</v>
      </c>
      <c r="AC72" s="188">
        <f t="shared" si="17"/>
        <v>4</v>
      </c>
      <c r="AD72" s="188">
        <v>0</v>
      </c>
      <c r="AE72" s="188">
        <v>2</v>
      </c>
      <c r="AF72" s="188">
        <v>2</v>
      </c>
      <c r="AG72" s="188">
        <v>929</v>
      </c>
      <c r="AH72" s="188">
        <v>0</v>
      </c>
    </row>
    <row r="73" spans="1:34" ht="13.5">
      <c r="A73" s="182" t="s">
        <v>393</v>
      </c>
      <c r="B73" s="182" t="s">
        <v>268</v>
      </c>
      <c r="C73" s="184" t="s">
        <v>269</v>
      </c>
      <c r="D73" s="188">
        <f t="shared" si="18"/>
        <v>7991</v>
      </c>
      <c r="E73" s="188">
        <v>6368</v>
      </c>
      <c r="F73" s="188">
        <v>1623</v>
      </c>
      <c r="G73" s="188">
        <f t="shared" si="10"/>
        <v>7991</v>
      </c>
      <c r="H73" s="188">
        <f t="shared" si="11"/>
        <v>7984</v>
      </c>
      <c r="I73" s="188">
        <f t="shared" si="12"/>
        <v>0</v>
      </c>
      <c r="J73" s="188">
        <v>0</v>
      </c>
      <c r="K73" s="188">
        <v>0</v>
      </c>
      <c r="L73" s="188">
        <v>0</v>
      </c>
      <c r="M73" s="188">
        <f t="shared" si="13"/>
        <v>5962</v>
      </c>
      <c r="N73" s="188">
        <v>0</v>
      </c>
      <c r="O73" s="188">
        <v>4487</v>
      </c>
      <c r="P73" s="188">
        <v>1475</v>
      </c>
      <c r="Q73" s="188">
        <f t="shared" si="14"/>
        <v>128</v>
      </c>
      <c r="R73" s="188">
        <v>0</v>
      </c>
      <c r="S73" s="188">
        <v>90</v>
      </c>
      <c r="T73" s="188">
        <v>38</v>
      </c>
      <c r="U73" s="188">
        <f t="shared" si="15"/>
        <v>1236</v>
      </c>
      <c r="V73" s="188">
        <v>0</v>
      </c>
      <c r="W73" s="188">
        <v>1236</v>
      </c>
      <c r="X73" s="188">
        <v>0</v>
      </c>
      <c r="Y73" s="188">
        <f t="shared" si="16"/>
        <v>0</v>
      </c>
      <c r="Z73" s="188">
        <v>0</v>
      </c>
      <c r="AA73" s="188">
        <v>0</v>
      </c>
      <c r="AB73" s="188">
        <v>0</v>
      </c>
      <c r="AC73" s="188">
        <f t="shared" si="17"/>
        <v>658</v>
      </c>
      <c r="AD73" s="188">
        <v>0</v>
      </c>
      <c r="AE73" s="188">
        <v>658</v>
      </c>
      <c r="AF73" s="188">
        <v>0</v>
      </c>
      <c r="AG73" s="188">
        <v>7</v>
      </c>
      <c r="AH73" s="188">
        <v>0</v>
      </c>
    </row>
    <row r="74" spans="1:34" ht="13.5">
      <c r="A74" s="182" t="s">
        <v>393</v>
      </c>
      <c r="B74" s="182" t="s">
        <v>270</v>
      </c>
      <c r="C74" s="184" t="s">
        <v>271</v>
      </c>
      <c r="D74" s="188">
        <f t="shared" si="18"/>
        <v>1215</v>
      </c>
      <c r="E74" s="188">
        <v>1002</v>
      </c>
      <c r="F74" s="188">
        <v>213</v>
      </c>
      <c r="G74" s="188">
        <f t="shared" si="10"/>
        <v>1215</v>
      </c>
      <c r="H74" s="188">
        <f t="shared" si="11"/>
        <v>1215</v>
      </c>
      <c r="I74" s="188">
        <f t="shared" si="12"/>
        <v>0</v>
      </c>
      <c r="J74" s="188">
        <v>0</v>
      </c>
      <c r="K74" s="188">
        <v>0</v>
      </c>
      <c r="L74" s="188">
        <v>0</v>
      </c>
      <c r="M74" s="188">
        <f t="shared" si="13"/>
        <v>814</v>
      </c>
      <c r="N74" s="188">
        <v>0</v>
      </c>
      <c r="O74" s="188">
        <v>601</v>
      </c>
      <c r="P74" s="188">
        <v>213</v>
      </c>
      <c r="Q74" s="188">
        <f t="shared" si="14"/>
        <v>84</v>
      </c>
      <c r="R74" s="188">
        <v>0</v>
      </c>
      <c r="S74" s="188">
        <v>84</v>
      </c>
      <c r="T74" s="188">
        <v>0</v>
      </c>
      <c r="U74" s="188">
        <f t="shared" si="15"/>
        <v>237</v>
      </c>
      <c r="V74" s="188">
        <v>0</v>
      </c>
      <c r="W74" s="188">
        <v>237</v>
      </c>
      <c r="X74" s="188">
        <v>0</v>
      </c>
      <c r="Y74" s="188">
        <f t="shared" si="16"/>
        <v>0</v>
      </c>
      <c r="Z74" s="188">
        <v>0</v>
      </c>
      <c r="AA74" s="188">
        <v>0</v>
      </c>
      <c r="AB74" s="188">
        <v>0</v>
      </c>
      <c r="AC74" s="188">
        <f t="shared" si="17"/>
        <v>80</v>
      </c>
      <c r="AD74" s="188">
        <v>0</v>
      </c>
      <c r="AE74" s="188">
        <v>80</v>
      </c>
      <c r="AF74" s="188">
        <v>0</v>
      </c>
      <c r="AG74" s="188">
        <v>0</v>
      </c>
      <c r="AH74" s="188">
        <v>0</v>
      </c>
    </row>
    <row r="75" spans="1:34" ht="13.5">
      <c r="A75" s="182" t="s">
        <v>393</v>
      </c>
      <c r="B75" s="182" t="s">
        <v>272</v>
      </c>
      <c r="C75" s="184" t="s">
        <v>273</v>
      </c>
      <c r="D75" s="188">
        <f t="shared" si="18"/>
        <v>16621</v>
      </c>
      <c r="E75" s="188">
        <v>13753</v>
      </c>
      <c r="F75" s="188">
        <v>2868</v>
      </c>
      <c r="G75" s="188">
        <f t="shared" si="10"/>
        <v>16621</v>
      </c>
      <c r="H75" s="188">
        <f t="shared" si="11"/>
        <v>13033</v>
      </c>
      <c r="I75" s="188">
        <f t="shared" si="12"/>
        <v>0</v>
      </c>
      <c r="J75" s="188">
        <v>0</v>
      </c>
      <c r="K75" s="188">
        <v>0</v>
      </c>
      <c r="L75" s="188">
        <v>0</v>
      </c>
      <c r="M75" s="188">
        <f t="shared" si="13"/>
        <v>10015</v>
      </c>
      <c r="N75" s="188">
        <v>0</v>
      </c>
      <c r="O75" s="188">
        <v>10015</v>
      </c>
      <c r="P75" s="188">
        <v>0</v>
      </c>
      <c r="Q75" s="188">
        <f t="shared" si="14"/>
        <v>1054</v>
      </c>
      <c r="R75" s="188">
        <v>0</v>
      </c>
      <c r="S75" s="188">
        <v>1054</v>
      </c>
      <c r="T75" s="188">
        <v>0</v>
      </c>
      <c r="U75" s="188">
        <f t="shared" si="15"/>
        <v>1857</v>
      </c>
      <c r="V75" s="188">
        <v>8</v>
      </c>
      <c r="W75" s="188">
        <v>1849</v>
      </c>
      <c r="X75" s="188">
        <v>0</v>
      </c>
      <c r="Y75" s="188">
        <f t="shared" si="16"/>
        <v>15</v>
      </c>
      <c r="Z75" s="188">
        <v>15</v>
      </c>
      <c r="AA75" s="188">
        <v>0</v>
      </c>
      <c r="AB75" s="188">
        <v>0</v>
      </c>
      <c r="AC75" s="188">
        <f t="shared" si="17"/>
        <v>92</v>
      </c>
      <c r="AD75" s="188">
        <v>0</v>
      </c>
      <c r="AE75" s="188">
        <v>92</v>
      </c>
      <c r="AF75" s="188">
        <v>0</v>
      </c>
      <c r="AG75" s="188">
        <v>3588</v>
      </c>
      <c r="AH75" s="188">
        <v>0</v>
      </c>
    </row>
    <row r="76" spans="1:34" ht="13.5">
      <c r="A76" s="182" t="s">
        <v>393</v>
      </c>
      <c r="B76" s="182" t="s">
        <v>274</v>
      </c>
      <c r="C76" s="184" t="s">
        <v>397</v>
      </c>
      <c r="D76" s="188">
        <f t="shared" si="18"/>
        <v>4758</v>
      </c>
      <c r="E76" s="188">
        <v>4218</v>
      </c>
      <c r="F76" s="188">
        <v>540</v>
      </c>
      <c r="G76" s="188">
        <f t="shared" si="10"/>
        <v>4758</v>
      </c>
      <c r="H76" s="188">
        <f t="shared" si="11"/>
        <v>4479</v>
      </c>
      <c r="I76" s="188">
        <f t="shared" si="12"/>
        <v>7</v>
      </c>
      <c r="J76" s="188">
        <v>7</v>
      </c>
      <c r="K76" s="188">
        <v>0</v>
      </c>
      <c r="L76" s="188">
        <v>0</v>
      </c>
      <c r="M76" s="188">
        <f t="shared" si="13"/>
        <v>3066</v>
      </c>
      <c r="N76" s="188">
        <v>973</v>
      </c>
      <c r="O76" s="188">
        <v>1675</v>
      </c>
      <c r="P76" s="188">
        <v>418</v>
      </c>
      <c r="Q76" s="188">
        <f t="shared" si="14"/>
        <v>153</v>
      </c>
      <c r="R76" s="188">
        <v>149</v>
      </c>
      <c r="S76" s="188">
        <v>0</v>
      </c>
      <c r="T76" s="188">
        <v>4</v>
      </c>
      <c r="U76" s="188">
        <f t="shared" si="15"/>
        <v>1190</v>
      </c>
      <c r="V76" s="188">
        <v>0</v>
      </c>
      <c r="W76" s="188">
        <v>1190</v>
      </c>
      <c r="X76" s="188">
        <v>0</v>
      </c>
      <c r="Y76" s="188">
        <f t="shared" si="16"/>
        <v>0</v>
      </c>
      <c r="Z76" s="188">
        <v>0</v>
      </c>
      <c r="AA76" s="188">
        <v>0</v>
      </c>
      <c r="AB76" s="188">
        <v>0</v>
      </c>
      <c r="AC76" s="188">
        <f t="shared" si="17"/>
        <v>63</v>
      </c>
      <c r="AD76" s="188">
        <v>63</v>
      </c>
      <c r="AE76" s="188">
        <v>0</v>
      </c>
      <c r="AF76" s="188">
        <v>0</v>
      </c>
      <c r="AG76" s="188">
        <v>279</v>
      </c>
      <c r="AH76" s="188">
        <v>0</v>
      </c>
    </row>
    <row r="77" spans="1:34" ht="13.5">
      <c r="A77" s="182" t="s">
        <v>393</v>
      </c>
      <c r="B77" s="182" t="s">
        <v>275</v>
      </c>
      <c r="C77" s="184" t="s">
        <v>276</v>
      </c>
      <c r="D77" s="188">
        <f t="shared" si="18"/>
        <v>644</v>
      </c>
      <c r="E77" s="188">
        <v>518</v>
      </c>
      <c r="F77" s="188">
        <v>126</v>
      </c>
      <c r="G77" s="188">
        <f t="shared" si="10"/>
        <v>644</v>
      </c>
      <c r="H77" s="188">
        <f t="shared" si="11"/>
        <v>562</v>
      </c>
      <c r="I77" s="188">
        <f t="shared" si="12"/>
        <v>0</v>
      </c>
      <c r="J77" s="188">
        <v>0</v>
      </c>
      <c r="K77" s="188">
        <v>0</v>
      </c>
      <c r="L77" s="188">
        <v>0</v>
      </c>
      <c r="M77" s="188">
        <f t="shared" si="13"/>
        <v>388</v>
      </c>
      <c r="N77" s="188">
        <v>311</v>
      </c>
      <c r="O77" s="188">
        <v>0</v>
      </c>
      <c r="P77" s="188">
        <v>77</v>
      </c>
      <c r="Q77" s="188">
        <f t="shared" si="14"/>
        <v>50</v>
      </c>
      <c r="R77" s="188">
        <v>50</v>
      </c>
      <c r="S77" s="188">
        <v>0</v>
      </c>
      <c r="T77" s="188">
        <v>0</v>
      </c>
      <c r="U77" s="188">
        <f t="shared" si="15"/>
        <v>94</v>
      </c>
      <c r="V77" s="188">
        <v>94</v>
      </c>
      <c r="W77" s="188">
        <v>0</v>
      </c>
      <c r="X77" s="188">
        <v>0</v>
      </c>
      <c r="Y77" s="188">
        <f t="shared" si="16"/>
        <v>3</v>
      </c>
      <c r="Z77" s="188">
        <v>3</v>
      </c>
      <c r="AA77" s="188">
        <v>0</v>
      </c>
      <c r="AB77" s="188">
        <v>0</v>
      </c>
      <c r="AC77" s="188">
        <f t="shared" si="17"/>
        <v>27</v>
      </c>
      <c r="AD77" s="188">
        <v>27</v>
      </c>
      <c r="AE77" s="188">
        <v>0</v>
      </c>
      <c r="AF77" s="188">
        <v>0</v>
      </c>
      <c r="AG77" s="188">
        <v>82</v>
      </c>
      <c r="AH77" s="188">
        <v>0</v>
      </c>
    </row>
    <row r="78" spans="1:34" ht="13.5">
      <c r="A78" s="182" t="s">
        <v>393</v>
      </c>
      <c r="B78" s="182" t="s">
        <v>277</v>
      </c>
      <c r="C78" s="184" t="s">
        <v>278</v>
      </c>
      <c r="D78" s="188">
        <f t="shared" si="18"/>
        <v>2798</v>
      </c>
      <c r="E78" s="188">
        <v>2000</v>
      </c>
      <c r="F78" s="188">
        <v>798</v>
      </c>
      <c r="G78" s="188">
        <f t="shared" si="10"/>
        <v>2798</v>
      </c>
      <c r="H78" s="188">
        <f t="shared" si="11"/>
        <v>2563</v>
      </c>
      <c r="I78" s="188">
        <f t="shared" si="12"/>
        <v>0</v>
      </c>
      <c r="J78" s="188">
        <v>0</v>
      </c>
      <c r="K78" s="188">
        <v>0</v>
      </c>
      <c r="L78" s="188">
        <v>0</v>
      </c>
      <c r="M78" s="188">
        <f t="shared" si="13"/>
        <v>1589</v>
      </c>
      <c r="N78" s="188">
        <v>999</v>
      </c>
      <c r="O78" s="188">
        <v>0</v>
      </c>
      <c r="P78" s="188">
        <v>590</v>
      </c>
      <c r="Q78" s="188">
        <f t="shared" si="14"/>
        <v>127</v>
      </c>
      <c r="R78" s="188">
        <v>118</v>
      </c>
      <c r="S78" s="188">
        <v>0</v>
      </c>
      <c r="T78" s="188">
        <v>9</v>
      </c>
      <c r="U78" s="188">
        <f t="shared" si="15"/>
        <v>625</v>
      </c>
      <c r="V78" s="188">
        <v>142</v>
      </c>
      <c r="W78" s="188">
        <v>475</v>
      </c>
      <c r="X78" s="188">
        <v>8</v>
      </c>
      <c r="Y78" s="188">
        <f t="shared" si="16"/>
        <v>6</v>
      </c>
      <c r="Z78" s="188">
        <v>6</v>
      </c>
      <c r="AA78" s="188">
        <v>0</v>
      </c>
      <c r="AB78" s="188">
        <v>0</v>
      </c>
      <c r="AC78" s="188">
        <f t="shared" si="17"/>
        <v>216</v>
      </c>
      <c r="AD78" s="188">
        <v>0</v>
      </c>
      <c r="AE78" s="188">
        <v>216</v>
      </c>
      <c r="AF78" s="188">
        <v>0</v>
      </c>
      <c r="AG78" s="188">
        <v>235</v>
      </c>
      <c r="AH78" s="188">
        <v>1</v>
      </c>
    </row>
    <row r="79" spans="1:34" ht="13.5">
      <c r="A79" s="182" t="s">
        <v>393</v>
      </c>
      <c r="B79" s="182" t="s">
        <v>279</v>
      </c>
      <c r="C79" s="184" t="s">
        <v>280</v>
      </c>
      <c r="D79" s="188">
        <f t="shared" si="18"/>
        <v>1063</v>
      </c>
      <c r="E79" s="188">
        <v>863</v>
      </c>
      <c r="F79" s="188">
        <v>200</v>
      </c>
      <c r="G79" s="188">
        <f t="shared" si="10"/>
        <v>1063</v>
      </c>
      <c r="H79" s="188">
        <f t="shared" si="11"/>
        <v>1003</v>
      </c>
      <c r="I79" s="188">
        <f t="shared" si="12"/>
        <v>0</v>
      </c>
      <c r="J79" s="188">
        <v>0</v>
      </c>
      <c r="K79" s="188">
        <v>0</v>
      </c>
      <c r="L79" s="188">
        <v>0</v>
      </c>
      <c r="M79" s="188">
        <f t="shared" si="13"/>
        <v>619</v>
      </c>
      <c r="N79" s="188">
        <v>494</v>
      </c>
      <c r="O79" s="188">
        <v>0</v>
      </c>
      <c r="P79" s="188">
        <v>125</v>
      </c>
      <c r="Q79" s="188">
        <f t="shared" si="14"/>
        <v>91</v>
      </c>
      <c r="R79" s="188">
        <v>81</v>
      </c>
      <c r="S79" s="188">
        <v>0</v>
      </c>
      <c r="T79" s="188">
        <v>10</v>
      </c>
      <c r="U79" s="188">
        <f t="shared" si="15"/>
        <v>245</v>
      </c>
      <c r="V79" s="188">
        <v>53</v>
      </c>
      <c r="W79" s="188">
        <v>181</v>
      </c>
      <c r="X79" s="188">
        <v>11</v>
      </c>
      <c r="Y79" s="188">
        <f t="shared" si="16"/>
        <v>3</v>
      </c>
      <c r="Z79" s="188">
        <v>3</v>
      </c>
      <c r="AA79" s="188">
        <v>0</v>
      </c>
      <c r="AB79" s="188">
        <v>0</v>
      </c>
      <c r="AC79" s="188">
        <f t="shared" si="17"/>
        <v>45</v>
      </c>
      <c r="AD79" s="188">
        <v>0</v>
      </c>
      <c r="AE79" s="188">
        <v>45</v>
      </c>
      <c r="AF79" s="188">
        <v>0</v>
      </c>
      <c r="AG79" s="188">
        <v>60</v>
      </c>
      <c r="AH79" s="188">
        <v>35</v>
      </c>
    </row>
    <row r="80" spans="1:34" ht="13.5">
      <c r="A80" s="182" t="s">
        <v>393</v>
      </c>
      <c r="B80" s="182" t="s">
        <v>281</v>
      </c>
      <c r="C80" s="184" t="s">
        <v>282</v>
      </c>
      <c r="D80" s="188">
        <f t="shared" si="18"/>
        <v>540</v>
      </c>
      <c r="E80" s="188">
        <v>469</v>
      </c>
      <c r="F80" s="188">
        <v>71</v>
      </c>
      <c r="G80" s="188">
        <f t="shared" si="10"/>
        <v>540</v>
      </c>
      <c r="H80" s="188">
        <f t="shared" si="11"/>
        <v>467</v>
      </c>
      <c r="I80" s="188">
        <f t="shared" si="12"/>
        <v>0</v>
      </c>
      <c r="J80" s="188">
        <v>0</v>
      </c>
      <c r="K80" s="188">
        <v>0</v>
      </c>
      <c r="L80" s="188">
        <v>0</v>
      </c>
      <c r="M80" s="188">
        <f t="shared" si="13"/>
        <v>243</v>
      </c>
      <c r="N80" s="188">
        <v>243</v>
      </c>
      <c r="O80" s="188">
        <v>0</v>
      </c>
      <c r="P80" s="188">
        <v>0</v>
      </c>
      <c r="Q80" s="188">
        <f t="shared" si="14"/>
        <v>82</v>
      </c>
      <c r="R80" s="188">
        <v>0</v>
      </c>
      <c r="S80" s="188">
        <v>82</v>
      </c>
      <c r="T80" s="188">
        <v>0</v>
      </c>
      <c r="U80" s="188">
        <f t="shared" si="15"/>
        <v>118</v>
      </c>
      <c r="V80" s="188">
        <v>0</v>
      </c>
      <c r="W80" s="188">
        <v>118</v>
      </c>
      <c r="X80" s="188">
        <v>0</v>
      </c>
      <c r="Y80" s="188">
        <f t="shared" si="16"/>
        <v>3</v>
      </c>
      <c r="Z80" s="188">
        <v>0</v>
      </c>
      <c r="AA80" s="188">
        <v>3</v>
      </c>
      <c r="AB80" s="188">
        <v>0</v>
      </c>
      <c r="AC80" s="188">
        <f t="shared" si="17"/>
        <v>21</v>
      </c>
      <c r="AD80" s="188">
        <v>0</v>
      </c>
      <c r="AE80" s="188">
        <v>21</v>
      </c>
      <c r="AF80" s="188">
        <v>0</v>
      </c>
      <c r="AG80" s="188">
        <v>73</v>
      </c>
      <c r="AH80" s="188">
        <v>682</v>
      </c>
    </row>
    <row r="81" spans="1:34" ht="13.5">
      <c r="A81" s="182" t="s">
        <v>393</v>
      </c>
      <c r="B81" s="182" t="s">
        <v>20</v>
      </c>
      <c r="C81" s="184" t="s">
        <v>294</v>
      </c>
      <c r="D81" s="188">
        <f t="shared" si="18"/>
        <v>686</v>
      </c>
      <c r="E81" s="188">
        <v>686</v>
      </c>
      <c r="F81" s="188">
        <v>0</v>
      </c>
      <c r="G81" s="188">
        <f t="shared" si="10"/>
        <v>686</v>
      </c>
      <c r="H81" s="188">
        <f t="shared" si="11"/>
        <v>555</v>
      </c>
      <c r="I81" s="188">
        <f t="shared" si="12"/>
        <v>0</v>
      </c>
      <c r="J81" s="188">
        <v>0</v>
      </c>
      <c r="K81" s="188">
        <v>0</v>
      </c>
      <c r="L81" s="188">
        <v>0</v>
      </c>
      <c r="M81" s="188">
        <f t="shared" si="13"/>
        <v>432</v>
      </c>
      <c r="N81" s="188">
        <v>0</v>
      </c>
      <c r="O81" s="188">
        <v>432</v>
      </c>
      <c r="P81" s="188">
        <v>0</v>
      </c>
      <c r="Q81" s="188">
        <f t="shared" si="14"/>
        <v>3</v>
      </c>
      <c r="R81" s="188">
        <v>0</v>
      </c>
      <c r="S81" s="188">
        <v>3</v>
      </c>
      <c r="T81" s="188">
        <v>0</v>
      </c>
      <c r="U81" s="188">
        <f t="shared" si="15"/>
        <v>116</v>
      </c>
      <c r="V81" s="188">
        <v>0</v>
      </c>
      <c r="W81" s="188">
        <v>116</v>
      </c>
      <c r="X81" s="188">
        <v>0</v>
      </c>
      <c r="Y81" s="188">
        <f t="shared" si="16"/>
        <v>0</v>
      </c>
      <c r="Z81" s="188">
        <v>0</v>
      </c>
      <c r="AA81" s="188">
        <v>0</v>
      </c>
      <c r="AB81" s="188">
        <v>0</v>
      </c>
      <c r="AC81" s="188">
        <f t="shared" si="17"/>
        <v>4</v>
      </c>
      <c r="AD81" s="188">
        <v>0</v>
      </c>
      <c r="AE81" s="188">
        <v>4</v>
      </c>
      <c r="AF81" s="188">
        <v>0</v>
      </c>
      <c r="AG81" s="188">
        <v>131</v>
      </c>
      <c r="AH81" s="188">
        <v>0</v>
      </c>
    </row>
    <row r="82" spans="1:34" ht="13.5">
      <c r="A82" s="182" t="s">
        <v>393</v>
      </c>
      <c r="B82" s="182" t="s">
        <v>284</v>
      </c>
      <c r="C82" s="184" t="s">
        <v>285</v>
      </c>
      <c r="D82" s="188">
        <f t="shared" si="18"/>
        <v>1177</v>
      </c>
      <c r="E82" s="188">
        <v>1177</v>
      </c>
      <c r="F82" s="188">
        <v>0</v>
      </c>
      <c r="G82" s="188">
        <f t="shared" si="10"/>
        <v>1177</v>
      </c>
      <c r="H82" s="188">
        <f t="shared" si="11"/>
        <v>975</v>
      </c>
      <c r="I82" s="188">
        <f t="shared" si="12"/>
        <v>0</v>
      </c>
      <c r="J82" s="188">
        <v>0</v>
      </c>
      <c r="K82" s="188">
        <v>0</v>
      </c>
      <c r="L82" s="188">
        <v>0</v>
      </c>
      <c r="M82" s="188">
        <f t="shared" si="13"/>
        <v>843</v>
      </c>
      <c r="N82" s="188">
        <v>0</v>
      </c>
      <c r="O82" s="188">
        <v>843</v>
      </c>
      <c r="P82" s="188">
        <v>0</v>
      </c>
      <c r="Q82" s="188">
        <f t="shared" si="14"/>
        <v>5</v>
      </c>
      <c r="R82" s="188">
        <v>0</v>
      </c>
      <c r="S82" s="188">
        <v>5</v>
      </c>
      <c r="T82" s="188">
        <v>0</v>
      </c>
      <c r="U82" s="188">
        <f t="shared" si="15"/>
        <v>127</v>
      </c>
      <c r="V82" s="188">
        <v>0</v>
      </c>
      <c r="W82" s="188">
        <v>127</v>
      </c>
      <c r="X82" s="188">
        <v>0</v>
      </c>
      <c r="Y82" s="188">
        <f t="shared" si="16"/>
        <v>0</v>
      </c>
      <c r="Z82" s="188">
        <v>0</v>
      </c>
      <c r="AA82" s="188">
        <v>0</v>
      </c>
      <c r="AB82" s="188">
        <v>0</v>
      </c>
      <c r="AC82" s="188">
        <f t="shared" si="17"/>
        <v>0</v>
      </c>
      <c r="AD82" s="188">
        <v>0</v>
      </c>
      <c r="AE82" s="188">
        <v>0</v>
      </c>
      <c r="AF82" s="188">
        <v>0</v>
      </c>
      <c r="AG82" s="188">
        <v>202</v>
      </c>
      <c r="AH82" s="188">
        <v>0</v>
      </c>
    </row>
    <row r="83" spans="1:34" ht="13.5">
      <c r="A83" s="182" t="s">
        <v>393</v>
      </c>
      <c r="B83" s="182" t="s">
        <v>286</v>
      </c>
      <c r="C83" s="184" t="s">
        <v>287</v>
      </c>
      <c r="D83" s="188">
        <f t="shared" si="18"/>
        <v>1155</v>
      </c>
      <c r="E83" s="188">
        <v>1155</v>
      </c>
      <c r="F83" s="188">
        <v>0</v>
      </c>
      <c r="G83" s="188">
        <f t="shared" si="10"/>
        <v>1155</v>
      </c>
      <c r="H83" s="188">
        <f t="shared" si="11"/>
        <v>948</v>
      </c>
      <c r="I83" s="188">
        <f t="shared" si="12"/>
        <v>0</v>
      </c>
      <c r="J83" s="188">
        <v>0</v>
      </c>
      <c r="K83" s="188">
        <v>0</v>
      </c>
      <c r="L83" s="188">
        <v>0</v>
      </c>
      <c r="M83" s="188">
        <f t="shared" si="13"/>
        <v>811</v>
      </c>
      <c r="N83" s="188">
        <v>0</v>
      </c>
      <c r="O83" s="188">
        <v>811</v>
      </c>
      <c r="P83" s="188">
        <v>0</v>
      </c>
      <c r="Q83" s="188">
        <f t="shared" si="14"/>
        <v>5</v>
      </c>
      <c r="R83" s="188">
        <v>0</v>
      </c>
      <c r="S83" s="188">
        <v>5</v>
      </c>
      <c r="T83" s="188">
        <v>0</v>
      </c>
      <c r="U83" s="188">
        <f t="shared" si="15"/>
        <v>132</v>
      </c>
      <c r="V83" s="188">
        <v>0</v>
      </c>
      <c r="W83" s="188">
        <v>132</v>
      </c>
      <c r="X83" s="188">
        <v>0</v>
      </c>
      <c r="Y83" s="188">
        <f t="shared" si="16"/>
        <v>0</v>
      </c>
      <c r="Z83" s="188">
        <v>0</v>
      </c>
      <c r="AA83" s="188">
        <v>0</v>
      </c>
      <c r="AB83" s="188">
        <v>0</v>
      </c>
      <c r="AC83" s="188">
        <f t="shared" si="17"/>
        <v>0</v>
      </c>
      <c r="AD83" s="188">
        <v>0</v>
      </c>
      <c r="AE83" s="188">
        <v>0</v>
      </c>
      <c r="AF83" s="188">
        <v>0</v>
      </c>
      <c r="AG83" s="188">
        <v>207</v>
      </c>
      <c r="AH83" s="188">
        <v>0</v>
      </c>
    </row>
    <row r="84" spans="1:34" ht="13.5">
      <c r="A84" s="182" t="s">
        <v>393</v>
      </c>
      <c r="B84" s="182" t="s">
        <v>288</v>
      </c>
      <c r="C84" s="184" t="s">
        <v>289</v>
      </c>
      <c r="D84" s="188">
        <f t="shared" si="18"/>
        <v>371</v>
      </c>
      <c r="E84" s="188">
        <v>321</v>
      </c>
      <c r="F84" s="188">
        <v>50</v>
      </c>
      <c r="G84" s="188">
        <f t="shared" si="10"/>
        <v>371</v>
      </c>
      <c r="H84" s="188">
        <f t="shared" si="11"/>
        <v>254</v>
      </c>
      <c r="I84" s="188">
        <f t="shared" si="12"/>
        <v>0</v>
      </c>
      <c r="J84" s="188">
        <v>0</v>
      </c>
      <c r="K84" s="188">
        <v>0</v>
      </c>
      <c r="L84" s="188">
        <v>0</v>
      </c>
      <c r="M84" s="188">
        <f t="shared" si="13"/>
        <v>196</v>
      </c>
      <c r="N84" s="188">
        <v>196</v>
      </c>
      <c r="O84" s="188">
        <v>0</v>
      </c>
      <c r="P84" s="188">
        <v>0</v>
      </c>
      <c r="Q84" s="188">
        <f t="shared" si="14"/>
        <v>1</v>
      </c>
      <c r="R84" s="188">
        <v>1</v>
      </c>
      <c r="S84" s="188">
        <v>0</v>
      </c>
      <c r="T84" s="188">
        <v>0</v>
      </c>
      <c r="U84" s="188">
        <f t="shared" si="15"/>
        <v>38</v>
      </c>
      <c r="V84" s="188">
        <v>38</v>
      </c>
      <c r="W84" s="188">
        <v>0</v>
      </c>
      <c r="X84" s="188">
        <v>0</v>
      </c>
      <c r="Y84" s="188">
        <f t="shared" si="16"/>
        <v>0</v>
      </c>
      <c r="Z84" s="188">
        <v>0</v>
      </c>
      <c r="AA84" s="188">
        <v>0</v>
      </c>
      <c r="AB84" s="188">
        <v>0</v>
      </c>
      <c r="AC84" s="188">
        <f t="shared" si="17"/>
        <v>19</v>
      </c>
      <c r="AD84" s="188">
        <v>0</v>
      </c>
      <c r="AE84" s="188">
        <v>19</v>
      </c>
      <c r="AF84" s="188">
        <v>0</v>
      </c>
      <c r="AG84" s="188">
        <v>117</v>
      </c>
      <c r="AH84" s="188">
        <v>0</v>
      </c>
    </row>
    <row r="85" spans="1:34" ht="13.5">
      <c r="A85" s="182" t="s">
        <v>393</v>
      </c>
      <c r="B85" s="182" t="s">
        <v>290</v>
      </c>
      <c r="C85" s="184" t="s">
        <v>291</v>
      </c>
      <c r="D85" s="188">
        <f t="shared" si="18"/>
        <v>53</v>
      </c>
      <c r="E85" s="188">
        <v>53</v>
      </c>
      <c r="F85" s="188">
        <v>0</v>
      </c>
      <c r="G85" s="188">
        <f t="shared" si="10"/>
        <v>53</v>
      </c>
      <c r="H85" s="188">
        <f t="shared" si="11"/>
        <v>48</v>
      </c>
      <c r="I85" s="188">
        <f t="shared" si="12"/>
        <v>0</v>
      </c>
      <c r="J85" s="188">
        <v>0</v>
      </c>
      <c r="K85" s="188">
        <v>0</v>
      </c>
      <c r="L85" s="188">
        <v>0</v>
      </c>
      <c r="M85" s="188">
        <f t="shared" si="13"/>
        <v>40</v>
      </c>
      <c r="N85" s="188">
        <v>0</v>
      </c>
      <c r="O85" s="188">
        <v>40</v>
      </c>
      <c r="P85" s="188">
        <v>0</v>
      </c>
      <c r="Q85" s="188">
        <f t="shared" si="14"/>
        <v>1</v>
      </c>
      <c r="R85" s="188">
        <v>0</v>
      </c>
      <c r="S85" s="188">
        <v>1</v>
      </c>
      <c r="T85" s="188">
        <v>0</v>
      </c>
      <c r="U85" s="188">
        <f t="shared" si="15"/>
        <v>7</v>
      </c>
      <c r="V85" s="188">
        <v>0</v>
      </c>
      <c r="W85" s="188">
        <v>7</v>
      </c>
      <c r="X85" s="188">
        <v>0</v>
      </c>
      <c r="Y85" s="188">
        <f t="shared" si="16"/>
        <v>0</v>
      </c>
      <c r="Z85" s="188">
        <v>0</v>
      </c>
      <c r="AA85" s="188">
        <v>0</v>
      </c>
      <c r="AB85" s="188">
        <v>0</v>
      </c>
      <c r="AC85" s="188">
        <f t="shared" si="17"/>
        <v>0</v>
      </c>
      <c r="AD85" s="188">
        <v>0</v>
      </c>
      <c r="AE85" s="188">
        <v>0</v>
      </c>
      <c r="AF85" s="188">
        <v>0</v>
      </c>
      <c r="AG85" s="188">
        <v>5</v>
      </c>
      <c r="AH85" s="188">
        <v>0</v>
      </c>
    </row>
    <row r="86" spans="1:34" ht="13.5">
      <c r="A86" s="182" t="s">
        <v>393</v>
      </c>
      <c r="B86" s="182" t="s">
        <v>292</v>
      </c>
      <c r="C86" s="184" t="s">
        <v>293</v>
      </c>
      <c r="D86" s="188">
        <f t="shared" si="18"/>
        <v>357</v>
      </c>
      <c r="E86" s="188">
        <v>357</v>
      </c>
      <c r="F86" s="188">
        <v>0</v>
      </c>
      <c r="G86" s="188">
        <f t="shared" si="10"/>
        <v>357</v>
      </c>
      <c r="H86" s="188">
        <f t="shared" si="11"/>
        <v>255</v>
      </c>
      <c r="I86" s="188">
        <f t="shared" si="12"/>
        <v>0</v>
      </c>
      <c r="J86" s="188">
        <v>0</v>
      </c>
      <c r="K86" s="188">
        <v>0</v>
      </c>
      <c r="L86" s="188">
        <v>0</v>
      </c>
      <c r="M86" s="188">
        <f t="shared" si="13"/>
        <v>210</v>
      </c>
      <c r="N86" s="188">
        <v>210</v>
      </c>
      <c r="O86" s="188">
        <v>0</v>
      </c>
      <c r="P86" s="188">
        <v>0</v>
      </c>
      <c r="Q86" s="188">
        <f t="shared" si="14"/>
        <v>2</v>
      </c>
      <c r="R86" s="188">
        <v>2</v>
      </c>
      <c r="S86" s="188">
        <v>0</v>
      </c>
      <c r="T86" s="188">
        <v>0</v>
      </c>
      <c r="U86" s="188">
        <f t="shared" si="15"/>
        <v>43</v>
      </c>
      <c r="V86" s="188">
        <v>43</v>
      </c>
      <c r="W86" s="188">
        <v>0</v>
      </c>
      <c r="X86" s="188">
        <v>0</v>
      </c>
      <c r="Y86" s="188">
        <f t="shared" si="16"/>
        <v>0</v>
      </c>
      <c r="Z86" s="188">
        <v>0</v>
      </c>
      <c r="AA86" s="188">
        <v>0</v>
      </c>
      <c r="AB86" s="188">
        <v>0</v>
      </c>
      <c r="AC86" s="188">
        <f t="shared" si="17"/>
        <v>0</v>
      </c>
      <c r="AD86" s="188">
        <v>0</v>
      </c>
      <c r="AE86" s="188">
        <v>0</v>
      </c>
      <c r="AF86" s="188">
        <v>0</v>
      </c>
      <c r="AG86" s="188">
        <v>102</v>
      </c>
      <c r="AH86" s="188">
        <v>0</v>
      </c>
    </row>
    <row r="87" spans="1:34" ht="13.5">
      <c r="A87" s="182" t="s">
        <v>393</v>
      </c>
      <c r="B87" s="182" t="s">
        <v>295</v>
      </c>
      <c r="C87" s="184" t="s">
        <v>296</v>
      </c>
      <c r="D87" s="188">
        <f t="shared" si="18"/>
        <v>3752</v>
      </c>
      <c r="E87" s="188">
        <v>2939</v>
      </c>
      <c r="F87" s="188">
        <v>813</v>
      </c>
      <c r="G87" s="188">
        <f t="shared" si="10"/>
        <v>3752</v>
      </c>
      <c r="H87" s="188">
        <f t="shared" si="11"/>
        <v>3603</v>
      </c>
      <c r="I87" s="188">
        <f t="shared" si="12"/>
        <v>0</v>
      </c>
      <c r="J87" s="188">
        <v>0</v>
      </c>
      <c r="K87" s="188">
        <v>0</v>
      </c>
      <c r="L87" s="188">
        <v>0</v>
      </c>
      <c r="M87" s="188">
        <f t="shared" si="13"/>
        <v>2451</v>
      </c>
      <c r="N87" s="188">
        <v>1787</v>
      </c>
      <c r="O87" s="188">
        <v>0</v>
      </c>
      <c r="P87" s="188">
        <v>664</v>
      </c>
      <c r="Q87" s="188">
        <f t="shared" si="14"/>
        <v>124</v>
      </c>
      <c r="R87" s="188">
        <v>124</v>
      </c>
      <c r="S87" s="188">
        <v>0</v>
      </c>
      <c r="T87" s="188">
        <v>0</v>
      </c>
      <c r="U87" s="188">
        <f t="shared" si="15"/>
        <v>992</v>
      </c>
      <c r="V87" s="188">
        <v>176</v>
      </c>
      <c r="W87" s="188">
        <v>816</v>
      </c>
      <c r="X87" s="188">
        <v>0</v>
      </c>
      <c r="Y87" s="188">
        <f t="shared" si="16"/>
        <v>14</v>
      </c>
      <c r="Z87" s="188">
        <v>14</v>
      </c>
      <c r="AA87" s="188">
        <v>0</v>
      </c>
      <c r="AB87" s="188">
        <v>0</v>
      </c>
      <c r="AC87" s="188">
        <f t="shared" si="17"/>
        <v>22</v>
      </c>
      <c r="AD87" s="188">
        <v>3</v>
      </c>
      <c r="AE87" s="188">
        <v>0</v>
      </c>
      <c r="AF87" s="188">
        <v>19</v>
      </c>
      <c r="AG87" s="188">
        <v>149</v>
      </c>
      <c r="AH87" s="188">
        <v>0</v>
      </c>
    </row>
    <row r="88" spans="1:34" ht="13.5">
      <c r="A88" s="182" t="s">
        <v>393</v>
      </c>
      <c r="B88" s="182" t="s">
        <v>297</v>
      </c>
      <c r="C88" s="184" t="s">
        <v>298</v>
      </c>
      <c r="D88" s="188">
        <f t="shared" si="18"/>
        <v>545</v>
      </c>
      <c r="E88" s="188">
        <v>545</v>
      </c>
      <c r="F88" s="188">
        <v>0</v>
      </c>
      <c r="G88" s="188">
        <f t="shared" si="10"/>
        <v>545</v>
      </c>
      <c r="H88" s="188">
        <f t="shared" si="11"/>
        <v>527</v>
      </c>
      <c r="I88" s="188">
        <f t="shared" si="12"/>
        <v>0</v>
      </c>
      <c r="J88" s="188">
        <v>0</v>
      </c>
      <c r="K88" s="188">
        <v>0</v>
      </c>
      <c r="L88" s="188">
        <v>0</v>
      </c>
      <c r="M88" s="188">
        <f t="shared" si="13"/>
        <v>372</v>
      </c>
      <c r="N88" s="188">
        <v>372</v>
      </c>
      <c r="O88" s="188">
        <v>0</v>
      </c>
      <c r="P88" s="188">
        <v>0</v>
      </c>
      <c r="Q88" s="188">
        <f t="shared" si="14"/>
        <v>9</v>
      </c>
      <c r="R88" s="188">
        <v>9</v>
      </c>
      <c r="S88" s="188">
        <v>0</v>
      </c>
      <c r="T88" s="188">
        <v>0</v>
      </c>
      <c r="U88" s="188">
        <f t="shared" si="15"/>
        <v>126</v>
      </c>
      <c r="V88" s="188">
        <v>66</v>
      </c>
      <c r="W88" s="188">
        <v>60</v>
      </c>
      <c r="X88" s="188">
        <v>0</v>
      </c>
      <c r="Y88" s="188">
        <f t="shared" si="16"/>
        <v>0</v>
      </c>
      <c r="Z88" s="188">
        <v>0</v>
      </c>
      <c r="AA88" s="188">
        <v>0</v>
      </c>
      <c r="AB88" s="188">
        <v>0</v>
      </c>
      <c r="AC88" s="188">
        <f t="shared" si="17"/>
        <v>20</v>
      </c>
      <c r="AD88" s="188">
        <v>20</v>
      </c>
      <c r="AE88" s="188">
        <v>0</v>
      </c>
      <c r="AF88" s="188">
        <v>0</v>
      </c>
      <c r="AG88" s="188">
        <v>18</v>
      </c>
      <c r="AH88" s="188">
        <v>458</v>
      </c>
    </row>
    <row r="89" spans="1:34" ht="13.5">
      <c r="A89" s="182" t="s">
        <v>393</v>
      </c>
      <c r="B89" s="182" t="s">
        <v>299</v>
      </c>
      <c r="C89" s="184" t="s">
        <v>300</v>
      </c>
      <c r="D89" s="188">
        <f t="shared" si="18"/>
        <v>2944</v>
      </c>
      <c r="E89" s="188">
        <v>2333</v>
      </c>
      <c r="F89" s="188">
        <v>611</v>
      </c>
      <c r="G89" s="188">
        <f t="shared" si="10"/>
        <v>2944</v>
      </c>
      <c r="H89" s="188">
        <f t="shared" si="11"/>
        <v>2642</v>
      </c>
      <c r="I89" s="188">
        <f t="shared" si="12"/>
        <v>0</v>
      </c>
      <c r="J89" s="188">
        <v>0</v>
      </c>
      <c r="K89" s="188">
        <v>0</v>
      </c>
      <c r="L89" s="188">
        <v>0</v>
      </c>
      <c r="M89" s="188">
        <f t="shared" si="13"/>
        <v>2144</v>
      </c>
      <c r="N89" s="188">
        <v>0</v>
      </c>
      <c r="O89" s="188">
        <v>1702</v>
      </c>
      <c r="P89" s="188">
        <v>442</v>
      </c>
      <c r="Q89" s="188">
        <f t="shared" si="14"/>
        <v>96</v>
      </c>
      <c r="R89" s="188">
        <v>0</v>
      </c>
      <c r="S89" s="188">
        <v>96</v>
      </c>
      <c r="T89" s="188">
        <v>0</v>
      </c>
      <c r="U89" s="188">
        <f t="shared" si="15"/>
        <v>396</v>
      </c>
      <c r="V89" s="188">
        <v>0</v>
      </c>
      <c r="W89" s="188">
        <v>396</v>
      </c>
      <c r="X89" s="188">
        <v>0</v>
      </c>
      <c r="Y89" s="188">
        <f t="shared" si="16"/>
        <v>5</v>
      </c>
      <c r="Z89" s="188">
        <v>0</v>
      </c>
      <c r="AA89" s="188">
        <v>5</v>
      </c>
      <c r="AB89" s="188">
        <v>0</v>
      </c>
      <c r="AC89" s="188">
        <f t="shared" si="17"/>
        <v>1</v>
      </c>
      <c r="AD89" s="188">
        <v>0</v>
      </c>
      <c r="AE89" s="188">
        <v>1</v>
      </c>
      <c r="AF89" s="188">
        <v>0</v>
      </c>
      <c r="AG89" s="188">
        <v>302</v>
      </c>
      <c r="AH89" s="188">
        <v>0</v>
      </c>
    </row>
    <row r="90" spans="1:34" ht="13.5">
      <c r="A90" s="182" t="s">
        <v>393</v>
      </c>
      <c r="B90" s="182" t="s">
        <v>301</v>
      </c>
      <c r="C90" s="184" t="s">
        <v>357</v>
      </c>
      <c r="D90" s="188">
        <f t="shared" si="18"/>
        <v>5619</v>
      </c>
      <c r="E90" s="188">
        <v>4280</v>
      </c>
      <c r="F90" s="188">
        <v>1339</v>
      </c>
      <c r="G90" s="188">
        <f t="shared" si="10"/>
        <v>5619</v>
      </c>
      <c r="H90" s="188">
        <f t="shared" si="11"/>
        <v>5417</v>
      </c>
      <c r="I90" s="188">
        <f t="shared" si="12"/>
        <v>0</v>
      </c>
      <c r="J90" s="188">
        <v>0</v>
      </c>
      <c r="K90" s="188">
        <v>0</v>
      </c>
      <c r="L90" s="188">
        <v>0</v>
      </c>
      <c r="M90" s="188">
        <f t="shared" si="13"/>
        <v>4124</v>
      </c>
      <c r="N90" s="188">
        <v>0</v>
      </c>
      <c r="O90" s="188">
        <v>2987</v>
      </c>
      <c r="P90" s="188">
        <v>1137</v>
      </c>
      <c r="Q90" s="188">
        <f t="shared" si="14"/>
        <v>186</v>
      </c>
      <c r="R90" s="188">
        <v>0</v>
      </c>
      <c r="S90" s="188">
        <v>186</v>
      </c>
      <c r="T90" s="188">
        <v>0</v>
      </c>
      <c r="U90" s="188">
        <f t="shared" si="15"/>
        <v>1096</v>
      </c>
      <c r="V90" s="188">
        <v>0</v>
      </c>
      <c r="W90" s="188">
        <v>1096</v>
      </c>
      <c r="X90" s="188">
        <v>0</v>
      </c>
      <c r="Y90" s="188">
        <f t="shared" si="16"/>
        <v>10</v>
      </c>
      <c r="Z90" s="188">
        <v>0</v>
      </c>
      <c r="AA90" s="188">
        <v>10</v>
      </c>
      <c r="AB90" s="188">
        <v>0</v>
      </c>
      <c r="AC90" s="188">
        <f t="shared" si="17"/>
        <v>1</v>
      </c>
      <c r="AD90" s="188">
        <v>0</v>
      </c>
      <c r="AE90" s="188">
        <v>1</v>
      </c>
      <c r="AF90" s="188">
        <v>0</v>
      </c>
      <c r="AG90" s="188">
        <v>202</v>
      </c>
      <c r="AH90" s="188">
        <v>0</v>
      </c>
    </row>
    <row r="91" spans="1:34" ht="13.5">
      <c r="A91" s="182" t="s">
        <v>393</v>
      </c>
      <c r="B91" s="182" t="s">
        <v>302</v>
      </c>
      <c r="C91" s="184" t="s">
        <v>303</v>
      </c>
      <c r="D91" s="188">
        <f t="shared" si="18"/>
        <v>7574</v>
      </c>
      <c r="E91" s="188">
        <v>6615</v>
      </c>
      <c r="F91" s="188">
        <v>959</v>
      </c>
      <c r="G91" s="188">
        <f t="shared" si="10"/>
        <v>7574</v>
      </c>
      <c r="H91" s="188">
        <f t="shared" si="11"/>
        <v>7133</v>
      </c>
      <c r="I91" s="188">
        <f t="shared" si="12"/>
        <v>0</v>
      </c>
      <c r="J91" s="188">
        <v>0</v>
      </c>
      <c r="K91" s="188">
        <v>0</v>
      </c>
      <c r="L91" s="188">
        <v>0</v>
      </c>
      <c r="M91" s="188">
        <f t="shared" si="13"/>
        <v>5122</v>
      </c>
      <c r="N91" s="188">
        <v>0</v>
      </c>
      <c r="O91" s="188">
        <v>4344</v>
      </c>
      <c r="P91" s="188">
        <v>778</v>
      </c>
      <c r="Q91" s="188">
        <f t="shared" si="14"/>
        <v>194</v>
      </c>
      <c r="R91" s="188">
        <v>0</v>
      </c>
      <c r="S91" s="188">
        <v>194</v>
      </c>
      <c r="T91" s="188">
        <v>0</v>
      </c>
      <c r="U91" s="188">
        <f t="shared" si="15"/>
        <v>1803</v>
      </c>
      <c r="V91" s="188">
        <v>0</v>
      </c>
      <c r="W91" s="188">
        <v>1803</v>
      </c>
      <c r="X91" s="188">
        <v>0</v>
      </c>
      <c r="Y91" s="188">
        <f t="shared" si="16"/>
        <v>10</v>
      </c>
      <c r="Z91" s="188">
        <v>0</v>
      </c>
      <c r="AA91" s="188">
        <v>10</v>
      </c>
      <c r="AB91" s="188">
        <v>0</v>
      </c>
      <c r="AC91" s="188">
        <f t="shared" si="17"/>
        <v>4</v>
      </c>
      <c r="AD91" s="188">
        <v>0</v>
      </c>
      <c r="AE91" s="188">
        <v>4</v>
      </c>
      <c r="AF91" s="188">
        <v>0</v>
      </c>
      <c r="AG91" s="188">
        <v>441</v>
      </c>
      <c r="AH91" s="188">
        <v>304</v>
      </c>
    </row>
    <row r="92" spans="1:34" ht="13.5">
      <c r="A92" s="182" t="s">
        <v>393</v>
      </c>
      <c r="B92" s="182" t="s">
        <v>304</v>
      </c>
      <c r="C92" s="184" t="s">
        <v>305</v>
      </c>
      <c r="D92" s="188">
        <f t="shared" si="18"/>
        <v>4892</v>
      </c>
      <c r="E92" s="188">
        <v>4367</v>
      </c>
      <c r="F92" s="188">
        <v>525</v>
      </c>
      <c r="G92" s="188">
        <f t="shared" si="10"/>
        <v>4892</v>
      </c>
      <c r="H92" s="188">
        <f t="shared" si="11"/>
        <v>4413</v>
      </c>
      <c r="I92" s="188">
        <f t="shared" si="12"/>
        <v>0</v>
      </c>
      <c r="J92" s="188">
        <v>0</v>
      </c>
      <c r="K92" s="188">
        <v>0</v>
      </c>
      <c r="L92" s="188">
        <v>0</v>
      </c>
      <c r="M92" s="188">
        <f t="shared" si="13"/>
        <v>3062</v>
      </c>
      <c r="N92" s="188">
        <v>0</v>
      </c>
      <c r="O92" s="188">
        <v>2788</v>
      </c>
      <c r="P92" s="188">
        <v>274</v>
      </c>
      <c r="Q92" s="188">
        <f t="shared" si="14"/>
        <v>141</v>
      </c>
      <c r="R92" s="188">
        <v>0</v>
      </c>
      <c r="S92" s="188">
        <v>141</v>
      </c>
      <c r="T92" s="188">
        <v>0</v>
      </c>
      <c r="U92" s="188">
        <f t="shared" si="15"/>
        <v>1198</v>
      </c>
      <c r="V92" s="188">
        <v>0</v>
      </c>
      <c r="W92" s="188">
        <v>1198</v>
      </c>
      <c r="X92" s="188">
        <v>0</v>
      </c>
      <c r="Y92" s="188">
        <f t="shared" si="16"/>
        <v>11</v>
      </c>
      <c r="Z92" s="188">
        <v>0</v>
      </c>
      <c r="AA92" s="188">
        <v>11</v>
      </c>
      <c r="AB92" s="188">
        <v>0</v>
      </c>
      <c r="AC92" s="188">
        <f t="shared" si="17"/>
        <v>1</v>
      </c>
      <c r="AD92" s="188">
        <v>0</v>
      </c>
      <c r="AE92" s="188">
        <v>1</v>
      </c>
      <c r="AF92" s="188">
        <v>0</v>
      </c>
      <c r="AG92" s="188">
        <v>479</v>
      </c>
      <c r="AH92" s="188">
        <v>0</v>
      </c>
    </row>
    <row r="93" spans="1:34" ht="13.5">
      <c r="A93" s="182" t="s">
        <v>393</v>
      </c>
      <c r="B93" s="182" t="s">
        <v>21</v>
      </c>
      <c r="C93" s="184" t="s">
        <v>22</v>
      </c>
      <c r="D93" s="188">
        <f t="shared" si="18"/>
        <v>7794</v>
      </c>
      <c r="E93" s="188">
        <v>4969</v>
      </c>
      <c r="F93" s="188">
        <v>2825</v>
      </c>
      <c r="G93" s="188">
        <f t="shared" si="10"/>
        <v>7794</v>
      </c>
      <c r="H93" s="188">
        <f t="shared" si="11"/>
        <v>5674</v>
      </c>
      <c r="I93" s="188">
        <f t="shared" si="12"/>
        <v>0</v>
      </c>
      <c r="J93" s="188">
        <v>0</v>
      </c>
      <c r="K93" s="188">
        <v>0</v>
      </c>
      <c r="L93" s="188">
        <v>0</v>
      </c>
      <c r="M93" s="188">
        <f t="shared" si="13"/>
        <v>4341</v>
      </c>
      <c r="N93" s="188">
        <v>0</v>
      </c>
      <c r="O93" s="188">
        <v>2994</v>
      </c>
      <c r="P93" s="188">
        <v>1347</v>
      </c>
      <c r="Q93" s="188">
        <f t="shared" si="14"/>
        <v>897</v>
      </c>
      <c r="R93" s="188">
        <v>0</v>
      </c>
      <c r="S93" s="188">
        <v>781</v>
      </c>
      <c r="T93" s="188">
        <v>116</v>
      </c>
      <c r="U93" s="188">
        <f t="shared" si="15"/>
        <v>436</v>
      </c>
      <c r="V93" s="188">
        <v>0</v>
      </c>
      <c r="W93" s="188">
        <v>436</v>
      </c>
      <c r="X93" s="188">
        <v>0</v>
      </c>
      <c r="Y93" s="188">
        <f t="shared" si="16"/>
        <v>0</v>
      </c>
      <c r="Z93" s="188">
        <v>0</v>
      </c>
      <c r="AA93" s="188">
        <v>0</v>
      </c>
      <c r="AB93" s="188">
        <v>0</v>
      </c>
      <c r="AC93" s="188">
        <f t="shared" si="17"/>
        <v>0</v>
      </c>
      <c r="AD93" s="188">
        <v>0</v>
      </c>
      <c r="AE93" s="188">
        <v>0</v>
      </c>
      <c r="AF93" s="188">
        <v>0</v>
      </c>
      <c r="AG93" s="188">
        <v>2120</v>
      </c>
      <c r="AH93" s="188">
        <v>0</v>
      </c>
    </row>
    <row r="94" spans="1:34" ht="13.5">
      <c r="A94" s="201" t="s">
        <v>23</v>
      </c>
      <c r="B94" s="202"/>
      <c r="C94" s="202"/>
      <c r="D94" s="188">
        <f aca="true" t="shared" si="19" ref="D94:AH94">SUM(D7:D93)</f>
        <v>2669550</v>
      </c>
      <c r="E94" s="188">
        <f t="shared" si="19"/>
        <v>1880910</v>
      </c>
      <c r="F94" s="188">
        <f t="shared" si="19"/>
        <v>788640</v>
      </c>
      <c r="G94" s="188">
        <f t="shared" si="19"/>
        <v>2669550</v>
      </c>
      <c r="H94" s="188">
        <f t="shared" si="19"/>
        <v>2440724</v>
      </c>
      <c r="I94" s="188">
        <f t="shared" si="19"/>
        <v>6597</v>
      </c>
      <c r="J94" s="188">
        <f t="shared" si="19"/>
        <v>7</v>
      </c>
      <c r="K94" s="188">
        <f t="shared" si="19"/>
        <v>6590</v>
      </c>
      <c r="L94" s="188">
        <f t="shared" si="19"/>
        <v>0</v>
      </c>
      <c r="M94" s="188">
        <f t="shared" si="19"/>
        <v>1905125</v>
      </c>
      <c r="N94" s="188">
        <f t="shared" si="19"/>
        <v>828092</v>
      </c>
      <c r="O94" s="188">
        <f t="shared" si="19"/>
        <v>513212</v>
      </c>
      <c r="P94" s="188">
        <f t="shared" si="19"/>
        <v>563821</v>
      </c>
      <c r="Q94" s="188">
        <f t="shared" si="19"/>
        <v>198826</v>
      </c>
      <c r="R94" s="188">
        <f t="shared" si="19"/>
        <v>100249</v>
      </c>
      <c r="S94" s="188">
        <f t="shared" si="19"/>
        <v>65076</v>
      </c>
      <c r="T94" s="188">
        <f t="shared" si="19"/>
        <v>33501</v>
      </c>
      <c r="U94" s="188">
        <f t="shared" si="19"/>
        <v>286604</v>
      </c>
      <c r="V94" s="188">
        <f t="shared" si="19"/>
        <v>48378</v>
      </c>
      <c r="W94" s="188">
        <f t="shared" si="19"/>
        <v>237437</v>
      </c>
      <c r="X94" s="188">
        <f t="shared" si="19"/>
        <v>789</v>
      </c>
      <c r="Y94" s="188">
        <f t="shared" si="19"/>
        <v>14216</v>
      </c>
      <c r="Z94" s="188">
        <f t="shared" si="19"/>
        <v>8339</v>
      </c>
      <c r="AA94" s="188">
        <f t="shared" si="19"/>
        <v>5869</v>
      </c>
      <c r="AB94" s="188">
        <f t="shared" si="19"/>
        <v>8</v>
      </c>
      <c r="AC94" s="188">
        <f t="shared" si="19"/>
        <v>29356</v>
      </c>
      <c r="AD94" s="188">
        <f t="shared" si="19"/>
        <v>15968</v>
      </c>
      <c r="AE94" s="188">
        <f t="shared" si="19"/>
        <v>10550</v>
      </c>
      <c r="AF94" s="188">
        <f t="shared" si="19"/>
        <v>2838</v>
      </c>
      <c r="AG94" s="188">
        <f t="shared" si="19"/>
        <v>228826</v>
      </c>
      <c r="AH94" s="188">
        <f t="shared" si="19"/>
        <v>8945</v>
      </c>
    </row>
  </sheetData>
  <mergeCells count="14">
    <mergeCell ref="A2:A6"/>
    <mergeCell ref="B2:B6"/>
    <mergeCell ref="C2:C6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94:C9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94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15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5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7" customFormat="1" ht="22.5" customHeight="1">
      <c r="A2" s="200" t="s">
        <v>111</v>
      </c>
      <c r="B2" s="200" t="s">
        <v>317</v>
      </c>
      <c r="C2" s="203" t="s">
        <v>320</v>
      </c>
      <c r="D2" s="26" t="s">
        <v>312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  <c r="U2" s="26" t="s">
        <v>313</v>
      </c>
      <c r="V2" s="29"/>
      <c r="W2" s="29"/>
      <c r="X2" s="29"/>
      <c r="Y2" s="29"/>
      <c r="Z2" s="29"/>
      <c r="AA2" s="30"/>
      <c r="AB2" s="26" t="s">
        <v>314</v>
      </c>
      <c r="AC2" s="29"/>
      <c r="AD2" s="29"/>
      <c r="AE2" s="29"/>
      <c r="AF2" s="29"/>
      <c r="AG2" s="29"/>
      <c r="AH2" s="29"/>
      <c r="AI2" s="29"/>
      <c r="AJ2" s="30"/>
    </row>
    <row r="3" spans="1:36" s="27" customFormat="1" ht="22.5" customHeight="1">
      <c r="A3" s="222"/>
      <c r="B3" s="224"/>
      <c r="C3" s="191"/>
      <c r="D3" s="10" t="s">
        <v>126</v>
      </c>
      <c r="E3" s="31" t="s">
        <v>120</v>
      </c>
      <c r="F3" s="205" t="s">
        <v>321</v>
      </c>
      <c r="G3" s="206"/>
      <c r="H3" s="206"/>
      <c r="I3" s="206"/>
      <c r="J3" s="206"/>
      <c r="K3" s="207"/>
      <c r="L3" s="203" t="s">
        <v>322</v>
      </c>
      <c r="M3" s="14" t="s">
        <v>128</v>
      </c>
      <c r="N3" s="32"/>
      <c r="O3" s="32"/>
      <c r="P3" s="32"/>
      <c r="Q3" s="32"/>
      <c r="R3" s="32"/>
      <c r="S3" s="32"/>
      <c r="T3" s="33"/>
      <c r="U3" s="10" t="s">
        <v>126</v>
      </c>
      <c r="V3" s="203" t="s">
        <v>120</v>
      </c>
      <c r="W3" s="229" t="s">
        <v>121</v>
      </c>
      <c r="X3" s="230"/>
      <c r="Y3" s="230"/>
      <c r="Z3" s="230"/>
      <c r="AA3" s="231"/>
      <c r="AB3" s="10" t="s">
        <v>126</v>
      </c>
      <c r="AC3" s="203" t="s">
        <v>323</v>
      </c>
      <c r="AD3" s="203" t="s">
        <v>324</v>
      </c>
      <c r="AE3" s="14" t="s">
        <v>122</v>
      </c>
      <c r="AF3" s="29"/>
      <c r="AG3" s="29"/>
      <c r="AH3" s="29"/>
      <c r="AI3" s="29"/>
      <c r="AJ3" s="30"/>
    </row>
    <row r="4" spans="1:36" s="27" customFormat="1" ht="22.5" customHeight="1">
      <c r="A4" s="222"/>
      <c r="B4" s="224"/>
      <c r="C4" s="191"/>
      <c r="D4" s="10"/>
      <c r="E4" s="34"/>
      <c r="F4" s="35"/>
      <c r="G4" s="203" t="s">
        <v>136</v>
      </c>
      <c r="H4" s="203" t="s">
        <v>137</v>
      </c>
      <c r="I4" s="203" t="s">
        <v>138</v>
      </c>
      <c r="J4" s="203" t="s">
        <v>139</v>
      </c>
      <c r="K4" s="203" t="s">
        <v>140</v>
      </c>
      <c r="L4" s="193"/>
      <c r="M4" s="36"/>
      <c r="N4" s="37"/>
      <c r="O4" s="37"/>
      <c r="P4" s="37"/>
      <c r="Q4" s="37"/>
      <c r="R4" s="37"/>
      <c r="S4" s="37"/>
      <c r="T4" s="38"/>
      <c r="U4" s="10"/>
      <c r="V4" s="193"/>
      <c r="W4" s="226" t="s">
        <v>136</v>
      </c>
      <c r="X4" s="203" t="s">
        <v>137</v>
      </c>
      <c r="Y4" s="203" t="s">
        <v>138</v>
      </c>
      <c r="Z4" s="203" t="s">
        <v>139</v>
      </c>
      <c r="AA4" s="203" t="s">
        <v>140</v>
      </c>
      <c r="AB4" s="10"/>
      <c r="AC4" s="193"/>
      <c r="AD4" s="193"/>
      <c r="AE4" s="36"/>
      <c r="AF4" s="226" t="s">
        <v>136</v>
      </c>
      <c r="AG4" s="203" t="s">
        <v>137</v>
      </c>
      <c r="AH4" s="203" t="s">
        <v>138</v>
      </c>
      <c r="AI4" s="203" t="s">
        <v>139</v>
      </c>
      <c r="AJ4" s="203" t="s">
        <v>140</v>
      </c>
    </row>
    <row r="5" spans="1:36" s="27" customFormat="1" ht="22.5" customHeight="1">
      <c r="A5" s="222"/>
      <c r="B5" s="224"/>
      <c r="C5" s="191"/>
      <c r="D5" s="16"/>
      <c r="E5" s="39"/>
      <c r="F5" s="10" t="s">
        <v>126</v>
      </c>
      <c r="G5" s="193"/>
      <c r="H5" s="193"/>
      <c r="I5" s="193"/>
      <c r="J5" s="193"/>
      <c r="K5" s="193"/>
      <c r="L5" s="228"/>
      <c r="M5" s="10" t="s">
        <v>126</v>
      </c>
      <c r="N5" s="6" t="s">
        <v>130</v>
      </c>
      <c r="O5" s="6" t="s">
        <v>318</v>
      </c>
      <c r="P5" s="6" t="s">
        <v>131</v>
      </c>
      <c r="Q5" s="18" t="s">
        <v>325</v>
      </c>
      <c r="R5" s="6" t="s">
        <v>132</v>
      </c>
      <c r="S5" s="18" t="s">
        <v>356</v>
      </c>
      <c r="T5" s="6" t="s">
        <v>319</v>
      </c>
      <c r="U5" s="16"/>
      <c r="V5" s="228"/>
      <c r="W5" s="227"/>
      <c r="X5" s="193"/>
      <c r="Y5" s="193"/>
      <c r="Z5" s="193"/>
      <c r="AA5" s="193"/>
      <c r="AB5" s="16"/>
      <c r="AC5" s="228"/>
      <c r="AD5" s="228"/>
      <c r="AE5" s="10" t="s">
        <v>126</v>
      </c>
      <c r="AF5" s="227"/>
      <c r="AG5" s="193"/>
      <c r="AH5" s="193"/>
      <c r="AI5" s="193"/>
      <c r="AJ5" s="193"/>
    </row>
    <row r="6" spans="1:36" s="27" customFormat="1" ht="22.5" customHeight="1">
      <c r="A6" s="223"/>
      <c r="B6" s="225"/>
      <c r="C6" s="192"/>
      <c r="D6" s="21" t="s">
        <v>326</v>
      </c>
      <c r="E6" s="21" t="s">
        <v>119</v>
      </c>
      <c r="F6" s="21" t="s">
        <v>119</v>
      </c>
      <c r="G6" s="23" t="s">
        <v>119</v>
      </c>
      <c r="H6" s="23" t="s">
        <v>119</v>
      </c>
      <c r="I6" s="23" t="s">
        <v>119</v>
      </c>
      <c r="J6" s="23" t="s">
        <v>119</v>
      </c>
      <c r="K6" s="23" t="s">
        <v>119</v>
      </c>
      <c r="L6" s="40" t="s">
        <v>119</v>
      </c>
      <c r="M6" s="21" t="s">
        <v>119</v>
      </c>
      <c r="N6" s="23" t="s">
        <v>119</v>
      </c>
      <c r="O6" s="23" t="s">
        <v>119</v>
      </c>
      <c r="P6" s="23" t="s">
        <v>119</v>
      </c>
      <c r="Q6" s="23" t="s">
        <v>119</v>
      </c>
      <c r="R6" s="23" t="s">
        <v>119</v>
      </c>
      <c r="S6" s="23" t="s">
        <v>119</v>
      </c>
      <c r="T6" s="23" t="s">
        <v>119</v>
      </c>
      <c r="U6" s="21" t="s">
        <v>119</v>
      </c>
      <c r="V6" s="40" t="s">
        <v>119</v>
      </c>
      <c r="W6" s="41" t="s">
        <v>119</v>
      </c>
      <c r="X6" s="23" t="s">
        <v>119</v>
      </c>
      <c r="Y6" s="23" t="s">
        <v>119</v>
      </c>
      <c r="Z6" s="23" t="s">
        <v>119</v>
      </c>
      <c r="AA6" s="23" t="s">
        <v>119</v>
      </c>
      <c r="AB6" s="21" t="s">
        <v>119</v>
      </c>
      <c r="AC6" s="40" t="s">
        <v>119</v>
      </c>
      <c r="AD6" s="40" t="s">
        <v>119</v>
      </c>
      <c r="AE6" s="21" t="s">
        <v>119</v>
      </c>
      <c r="AF6" s="22" t="s">
        <v>119</v>
      </c>
      <c r="AG6" s="22" t="s">
        <v>119</v>
      </c>
      <c r="AH6" s="22" t="s">
        <v>119</v>
      </c>
      <c r="AI6" s="22" t="s">
        <v>119</v>
      </c>
      <c r="AJ6" s="22" t="s">
        <v>119</v>
      </c>
    </row>
    <row r="7" spans="1:36" ht="13.5">
      <c r="A7" s="182" t="s">
        <v>393</v>
      </c>
      <c r="B7" s="182" t="s">
        <v>394</v>
      </c>
      <c r="C7" s="184" t="s">
        <v>395</v>
      </c>
      <c r="D7" s="188">
        <f aca="true" t="shared" si="0" ref="D7:D70">E7+F7+L7+M7</f>
        <v>795973</v>
      </c>
      <c r="E7" s="188">
        <v>603268</v>
      </c>
      <c r="F7" s="188">
        <f aca="true" t="shared" si="1" ref="F7:F50">SUM(G7:K7)</f>
        <v>188599</v>
      </c>
      <c r="G7" s="188">
        <v>103678</v>
      </c>
      <c r="H7" s="188">
        <v>84921</v>
      </c>
      <c r="I7" s="188">
        <v>0</v>
      </c>
      <c r="J7" s="188">
        <v>0</v>
      </c>
      <c r="K7" s="188">
        <v>0</v>
      </c>
      <c r="L7" s="188">
        <v>3692</v>
      </c>
      <c r="M7" s="188">
        <f aca="true" t="shared" si="2" ref="M7:M50">SUM(N7:T7)</f>
        <v>414</v>
      </c>
      <c r="N7" s="188">
        <v>123</v>
      </c>
      <c r="O7" s="188">
        <v>252</v>
      </c>
      <c r="P7" s="188">
        <v>0</v>
      </c>
      <c r="Q7" s="188">
        <v>0</v>
      </c>
      <c r="R7" s="188">
        <v>0</v>
      </c>
      <c r="S7" s="188">
        <v>0</v>
      </c>
      <c r="T7" s="188">
        <v>39</v>
      </c>
      <c r="U7" s="188">
        <f aca="true" t="shared" si="3" ref="U7:U50">SUM(V7:AA7)</f>
        <v>692506</v>
      </c>
      <c r="V7" s="188">
        <v>603268</v>
      </c>
      <c r="W7" s="188">
        <v>82507</v>
      </c>
      <c r="X7" s="188">
        <v>6731</v>
      </c>
      <c r="Y7" s="188">
        <v>0</v>
      </c>
      <c r="Z7" s="188">
        <v>0</v>
      </c>
      <c r="AA7" s="188">
        <v>0</v>
      </c>
      <c r="AB7" s="188">
        <f aca="true" t="shared" si="4" ref="AB7:AB50">SUM(AC7:AE7)</f>
        <v>109442</v>
      </c>
      <c r="AC7" s="188">
        <v>3692</v>
      </c>
      <c r="AD7" s="188">
        <v>86187</v>
      </c>
      <c r="AE7" s="188">
        <f aca="true" t="shared" si="5" ref="AE7:AE50">SUM(AF7:AJ7)</f>
        <v>19563</v>
      </c>
      <c r="AF7" s="188">
        <v>16256</v>
      </c>
      <c r="AG7" s="188">
        <v>3307</v>
      </c>
      <c r="AH7" s="188">
        <v>0</v>
      </c>
      <c r="AI7" s="188">
        <v>0</v>
      </c>
      <c r="AJ7" s="188">
        <v>0</v>
      </c>
    </row>
    <row r="8" spans="1:36" ht="13.5">
      <c r="A8" s="182" t="s">
        <v>393</v>
      </c>
      <c r="B8" s="182" t="s">
        <v>396</v>
      </c>
      <c r="C8" s="184" t="s">
        <v>141</v>
      </c>
      <c r="D8" s="188">
        <f t="shared" si="0"/>
        <v>143882</v>
      </c>
      <c r="E8" s="188">
        <v>104405</v>
      </c>
      <c r="F8" s="188">
        <f t="shared" si="1"/>
        <v>27543</v>
      </c>
      <c r="G8" s="188">
        <v>19659</v>
      </c>
      <c r="H8" s="188">
        <v>7884</v>
      </c>
      <c r="I8" s="188">
        <v>0</v>
      </c>
      <c r="J8" s="188">
        <v>0</v>
      </c>
      <c r="K8" s="188">
        <v>0</v>
      </c>
      <c r="L8" s="188">
        <v>9885</v>
      </c>
      <c r="M8" s="188">
        <f t="shared" si="2"/>
        <v>2049</v>
      </c>
      <c r="N8" s="188">
        <v>1017</v>
      </c>
      <c r="O8" s="188">
        <v>0</v>
      </c>
      <c r="P8" s="188">
        <v>0</v>
      </c>
      <c r="Q8" s="188">
        <v>0</v>
      </c>
      <c r="R8" s="188">
        <v>0</v>
      </c>
      <c r="S8" s="188">
        <v>1024</v>
      </c>
      <c r="T8" s="188">
        <v>8</v>
      </c>
      <c r="U8" s="188">
        <f t="shared" si="3"/>
        <v>122403</v>
      </c>
      <c r="V8" s="188">
        <v>104405</v>
      </c>
      <c r="W8" s="188">
        <v>17574</v>
      </c>
      <c r="X8" s="188">
        <v>424</v>
      </c>
      <c r="Y8" s="188">
        <v>0</v>
      </c>
      <c r="Z8" s="188">
        <v>0</v>
      </c>
      <c r="AA8" s="188">
        <v>0</v>
      </c>
      <c r="AB8" s="188">
        <f t="shared" si="4"/>
        <v>23052</v>
      </c>
      <c r="AC8" s="188">
        <v>9885</v>
      </c>
      <c r="AD8" s="188">
        <v>11078</v>
      </c>
      <c r="AE8" s="188">
        <f t="shared" si="5"/>
        <v>2089</v>
      </c>
      <c r="AF8" s="188">
        <v>263</v>
      </c>
      <c r="AG8" s="188">
        <v>1826</v>
      </c>
      <c r="AH8" s="188">
        <v>0</v>
      </c>
      <c r="AI8" s="188">
        <v>0</v>
      </c>
      <c r="AJ8" s="188">
        <v>0</v>
      </c>
    </row>
    <row r="9" spans="1:36" ht="13.5">
      <c r="A9" s="182" t="s">
        <v>393</v>
      </c>
      <c r="B9" s="182" t="s">
        <v>142</v>
      </c>
      <c r="C9" s="184" t="s">
        <v>143</v>
      </c>
      <c r="D9" s="188">
        <f t="shared" si="0"/>
        <v>120014</v>
      </c>
      <c r="E9" s="188">
        <v>101229</v>
      </c>
      <c r="F9" s="188">
        <f t="shared" si="1"/>
        <v>11177</v>
      </c>
      <c r="G9" s="188">
        <v>0</v>
      </c>
      <c r="H9" s="188">
        <v>11177</v>
      </c>
      <c r="I9" s="188">
        <v>0</v>
      </c>
      <c r="J9" s="188">
        <v>0</v>
      </c>
      <c r="K9" s="188">
        <v>0</v>
      </c>
      <c r="L9" s="188">
        <v>2358</v>
      </c>
      <c r="M9" s="188">
        <f t="shared" si="2"/>
        <v>5250</v>
      </c>
      <c r="N9" s="188">
        <v>1738</v>
      </c>
      <c r="O9" s="188">
        <v>0</v>
      </c>
      <c r="P9" s="188">
        <v>0</v>
      </c>
      <c r="Q9" s="188">
        <v>712</v>
      </c>
      <c r="R9" s="188">
        <v>2623</v>
      </c>
      <c r="S9" s="188">
        <v>0</v>
      </c>
      <c r="T9" s="188">
        <v>177</v>
      </c>
      <c r="U9" s="188">
        <f t="shared" si="3"/>
        <v>104130</v>
      </c>
      <c r="V9" s="188">
        <v>101229</v>
      </c>
      <c r="W9" s="188">
        <v>0</v>
      </c>
      <c r="X9" s="188">
        <v>2901</v>
      </c>
      <c r="Y9" s="188">
        <v>0</v>
      </c>
      <c r="Z9" s="188">
        <v>0</v>
      </c>
      <c r="AA9" s="188">
        <v>0</v>
      </c>
      <c r="AB9" s="188">
        <f t="shared" si="4"/>
        <v>20774</v>
      </c>
      <c r="AC9" s="188">
        <v>2358</v>
      </c>
      <c r="AD9" s="188">
        <v>15612</v>
      </c>
      <c r="AE9" s="188">
        <f t="shared" si="5"/>
        <v>2804</v>
      </c>
      <c r="AF9" s="188">
        <v>0</v>
      </c>
      <c r="AG9" s="188">
        <v>2804</v>
      </c>
      <c r="AH9" s="188">
        <v>0</v>
      </c>
      <c r="AI9" s="188">
        <v>0</v>
      </c>
      <c r="AJ9" s="188">
        <v>0</v>
      </c>
    </row>
    <row r="10" spans="1:36" ht="13.5">
      <c r="A10" s="182" t="s">
        <v>393</v>
      </c>
      <c r="B10" s="182" t="s">
        <v>144</v>
      </c>
      <c r="C10" s="184" t="s">
        <v>145</v>
      </c>
      <c r="D10" s="188">
        <f t="shared" si="0"/>
        <v>121803</v>
      </c>
      <c r="E10" s="188">
        <v>83515</v>
      </c>
      <c r="F10" s="188">
        <f t="shared" si="1"/>
        <v>17455</v>
      </c>
      <c r="G10" s="188">
        <v>16996</v>
      </c>
      <c r="H10" s="188">
        <v>459</v>
      </c>
      <c r="I10" s="188">
        <v>0</v>
      </c>
      <c r="J10" s="188">
        <v>0</v>
      </c>
      <c r="K10" s="188">
        <v>0</v>
      </c>
      <c r="L10" s="188">
        <v>1159</v>
      </c>
      <c r="M10" s="188">
        <f t="shared" si="2"/>
        <v>19674</v>
      </c>
      <c r="N10" s="188">
        <v>16179</v>
      </c>
      <c r="O10" s="188">
        <v>781</v>
      </c>
      <c r="P10" s="188">
        <v>1512</v>
      </c>
      <c r="Q10" s="188">
        <v>0</v>
      </c>
      <c r="R10" s="188">
        <v>0</v>
      </c>
      <c r="S10" s="188">
        <v>1202</v>
      </c>
      <c r="T10" s="188">
        <v>0</v>
      </c>
      <c r="U10" s="188">
        <f t="shared" si="3"/>
        <v>97096</v>
      </c>
      <c r="V10" s="188">
        <v>83515</v>
      </c>
      <c r="W10" s="188">
        <v>13581</v>
      </c>
      <c r="X10" s="188">
        <v>0</v>
      </c>
      <c r="Y10" s="188">
        <v>0</v>
      </c>
      <c r="Z10" s="188">
        <v>0</v>
      </c>
      <c r="AA10" s="188">
        <v>0</v>
      </c>
      <c r="AB10" s="188">
        <f t="shared" si="4"/>
        <v>17535</v>
      </c>
      <c r="AC10" s="188">
        <v>1159</v>
      </c>
      <c r="AD10" s="188">
        <v>14549</v>
      </c>
      <c r="AE10" s="188">
        <f t="shared" si="5"/>
        <v>1827</v>
      </c>
      <c r="AF10" s="188">
        <v>1827</v>
      </c>
      <c r="AG10" s="188">
        <v>0</v>
      </c>
      <c r="AH10" s="188">
        <v>0</v>
      </c>
      <c r="AI10" s="188">
        <v>0</v>
      </c>
      <c r="AJ10" s="188">
        <v>0</v>
      </c>
    </row>
    <row r="11" spans="1:36" ht="13.5">
      <c r="A11" s="182" t="s">
        <v>393</v>
      </c>
      <c r="B11" s="182" t="s">
        <v>146</v>
      </c>
      <c r="C11" s="184" t="s">
        <v>147</v>
      </c>
      <c r="D11" s="188">
        <f t="shared" si="0"/>
        <v>49493</v>
      </c>
      <c r="E11" s="188">
        <v>40317</v>
      </c>
      <c r="F11" s="188">
        <f t="shared" si="1"/>
        <v>2495</v>
      </c>
      <c r="G11" s="188">
        <v>2495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f t="shared" si="2"/>
        <v>6681</v>
      </c>
      <c r="N11" s="188">
        <v>5052</v>
      </c>
      <c r="O11" s="188">
        <v>336</v>
      </c>
      <c r="P11" s="188">
        <v>971</v>
      </c>
      <c r="Q11" s="188">
        <v>220</v>
      </c>
      <c r="R11" s="188">
        <v>0</v>
      </c>
      <c r="S11" s="188">
        <v>55</v>
      </c>
      <c r="T11" s="188">
        <v>47</v>
      </c>
      <c r="U11" s="188">
        <f t="shared" si="3"/>
        <v>41360</v>
      </c>
      <c r="V11" s="188">
        <v>40317</v>
      </c>
      <c r="W11" s="188">
        <v>1043</v>
      </c>
      <c r="X11" s="188">
        <v>0</v>
      </c>
      <c r="Y11" s="188">
        <v>0</v>
      </c>
      <c r="Z11" s="188">
        <v>0</v>
      </c>
      <c r="AA11" s="188">
        <v>0</v>
      </c>
      <c r="AB11" s="188">
        <f t="shared" si="4"/>
        <v>5942</v>
      </c>
      <c r="AC11" s="188">
        <v>0</v>
      </c>
      <c r="AD11" s="188">
        <v>5400</v>
      </c>
      <c r="AE11" s="188">
        <f t="shared" si="5"/>
        <v>542</v>
      </c>
      <c r="AF11" s="188">
        <v>542</v>
      </c>
      <c r="AG11" s="188">
        <v>0</v>
      </c>
      <c r="AH11" s="188">
        <v>0</v>
      </c>
      <c r="AI11" s="188">
        <v>0</v>
      </c>
      <c r="AJ11" s="188">
        <v>0</v>
      </c>
    </row>
    <row r="12" spans="1:36" ht="13.5">
      <c r="A12" s="182" t="s">
        <v>393</v>
      </c>
      <c r="B12" s="182" t="s">
        <v>148</v>
      </c>
      <c r="C12" s="184" t="s">
        <v>149</v>
      </c>
      <c r="D12" s="188">
        <f t="shared" si="0"/>
        <v>46448</v>
      </c>
      <c r="E12" s="188">
        <v>38339</v>
      </c>
      <c r="F12" s="188">
        <f t="shared" si="1"/>
        <v>7741</v>
      </c>
      <c r="G12" s="188">
        <v>7600</v>
      </c>
      <c r="H12" s="188">
        <v>141</v>
      </c>
      <c r="I12" s="188">
        <v>0</v>
      </c>
      <c r="J12" s="188">
        <v>0</v>
      </c>
      <c r="K12" s="188">
        <v>0</v>
      </c>
      <c r="L12" s="188">
        <v>85</v>
      </c>
      <c r="M12" s="188">
        <f t="shared" si="2"/>
        <v>283</v>
      </c>
      <c r="N12" s="188">
        <v>263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20</v>
      </c>
      <c r="U12" s="188">
        <f t="shared" si="3"/>
        <v>44702</v>
      </c>
      <c r="V12" s="188">
        <v>38339</v>
      </c>
      <c r="W12" s="188">
        <v>6363</v>
      </c>
      <c r="X12" s="188">
        <v>0</v>
      </c>
      <c r="Y12" s="188">
        <v>0</v>
      </c>
      <c r="Z12" s="188">
        <v>0</v>
      </c>
      <c r="AA12" s="188">
        <v>0</v>
      </c>
      <c r="AB12" s="188">
        <f t="shared" si="4"/>
        <v>7550</v>
      </c>
      <c r="AC12" s="188">
        <v>85</v>
      </c>
      <c r="AD12" s="188">
        <v>7061</v>
      </c>
      <c r="AE12" s="188">
        <f t="shared" si="5"/>
        <v>404</v>
      </c>
      <c r="AF12" s="188">
        <v>404</v>
      </c>
      <c r="AG12" s="188">
        <v>0</v>
      </c>
      <c r="AH12" s="188">
        <v>0</v>
      </c>
      <c r="AI12" s="188">
        <v>0</v>
      </c>
      <c r="AJ12" s="188">
        <v>0</v>
      </c>
    </row>
    <row r="13" spans="1:36" ht="13.5">
      <c r="A13" s="182" t="s">
        <v>393</v>
      </c>
      <c r="B13" s="182" t="s">
        <v>150</v>
      </c>
      <c r="C13" s="184" t="s">
        <v>151</v>
      </c>
      <c r="D13" s="188">
        <f t="shared" si="0"/>
        <v>135779</v>
      </c>
      <c r="E13" s="188">
        <v>105658</v>
      </c>
      <c r="F13" s="188">
        <f t="shared" si="1"/>
        <v>20427</v>
      </c>
      <c r="G13" s="188">
        <v>18608</v>
      </c>
      <c r="H13" s="188">
        <v>1819</v>
      </c>
      <c r="I13" s="188">
        <v>0</v>
      </c>
      <c r="J13" s="188">
        <v>0</v>
      </c>
      <c r="K13" s="188">
        <v>0</v>
      </c>
      <c r="L13" s="188">
        <v>551</v>
      </c>
      <c r="M13" s="188">
        <f t="shared" si="2"/>
        <v>9143</v>
      </c>
      <c r="N13" s="188">
        <v>8474</v>
      </c>
      <c r="O13" s="188">
        <v>0</v>
      </c>
      <c r="P13" s="188">
        <v>0</v>
      </c>
      <c r="Q13" s="188">
        <v>0</v>
      </c>
      <c r="R13" s="188">
        <v>0</v>
      </c>
      <c r="S13" s="188">
        <v>661</v>
      </c>
      <c r="T13" s="188">
        <v>8</v>
      </c>
      <c r="U13" s="188">
        <f t="shared" si="3"/>
        <v>120354</v>
      </c>
      <c r="V13" s="188">
        <v>105658</v>
      </c>
      <c r="W13" s="188">
        <v>14696</v>
      </c>
      <c r="X13" s="188">
        <v>0</v>
      </c>
      <c r="Y13" s="188">
        <v>0</v>
      </c>
      <c r="Z13" s="188">
        <v>0</v>
      </c>
      <c r="AA13" s="188">
        <v>0</v>
      </c>
      <c r="AB13" s="188">
        <f t="shared" si="4"/>
        <v>13900</v>
      </c>
      <c r="AC13" s="188">
        <v>551</v>
      </c>
      <c r="AD13" s="188">
        <v>13260</v>
      </c>
      <c r="AE13" s="188">
        <f t="shared" si="5"/>
        <v>89</v>
      </c>
      <c r="AF13" s="188">
        <v>89</v>
      </c>
      <c r="AG13" s="188">
        <v>0</v>
      </c>
      <c r="AH13" s="188">
        <v>0</v>
      </c>
      <c r="AI13" s="188">
        <v>0</v>
      </c>
      <c r="AJ13" s="188">
        <v>0</v>
      </c>
    </row>
    <row r="14" spans="1:36" ht="13.5">
      <c r="A14" s="182" t="s">
        <v>393</v>
      </c>
      <c r="B14" s="182" t="s">
        <v>152</v>
      </c>
      <c r="C14" s="184" t="s">
        <v>153</v>
      </c>
      <c r="D14" s="188">
        <f t="shared" si="0"/>
        <v>53591</v>
      </c>
      <c r="E14" s="188">
        <v>42272</v>
      </c>
      <c r="F14" s="188">
        <f t="shared" si="1"/>
        <v>4143</v>
      </c>
      <c r="G14" s="188">
        <v>834</v>
      </c>
      <c r="H14" s="188">
        <v>3309</v>
      </c>
      <c r="I14" s="188">
        <v>0</v>
      </c>
      <c r="J14" s="188">
        <v>0</v>
      </c>
      <c r="K14" s="188">
        <v>0</v>
      </c>
      <c r="L14" s="188">
        <v>480</v>
      </c>
      <c r="M14" s="188">
        <f t="shared" si="2"/>
        <v>6696</v>
      </c>
      <c r="N14" s="188">
        <v>5544</v>
      </c>
      <c r="O14" s="188">
        <v>734</v>
      </c>
      <c r="P14" s="188">
        <v>0</v>
      </c>
      <c r="Q14" s="188">
        <v>0</v>
      </c>
      <c r="R14" s="188">
        <v>0</v>
      </c>
      <c r="S14" s="188">
        <v>418</v>
      </c>
      <c r="T14" s="188">
        <v>0</v>
      </c>
      <c r="U14" s="188">
        <f t="shared" si="3"/>
        <v>43504</v>
      </c>
      <c r="V14" s="188">
        <v>42272</v>
      </c>
      <c r="W14" s="188">
        <v>834</v>
      </c>
      <c r="X14" s="188">
        <v>398</v>
      </c>
      <c r="Y14" s="188">
        <v>0</v>
      </c>
      <c r="Z14" s="188">
        <v>0</v>
      </c>
      <c r="AA14" s="188">
        <v>0</v>
      </c>
      <c r="AB14" s="188">
        <f t="shared" si="4"/>
        <v>2754</v>
      </c>
      <c r="AC14" s="188">
        <v>480</v>
      </c>
      <c r="AD14" s="188">
        <v>1522</v>
      </c>
      <c r="AE14" s="188">
        <f t="shared" si="5"/>
        <v>752</v>
      </c>
      <c r="AF14" s="188">
        <v>0</v>
      </c>
      <c r="AG14" s="188">
        <v>752</v>
      </c>
      <c r="AH14" s="188">
        <v>0</v>
      </c>
      <c r="AI14" s="188">
        <v>0</v>
      </c>
      <c r="AJ14" s="188">
        <v>0</v>
      </c>
    </row>
    <row r="15" spans="1:36" ht="13.5">
      <c r="A15" s="182" t="s">
        <v>393</v>
      </c>
      <c r="B15" s="182" t="s">
        <v>154</v>
      </c>
      <c r="C15" s="184" t="s">
        <v>155</v>
      </c>
      <c r="D15" s="188">
        <f t="shared" si="0"/>
        <v>23401</v>
      </c>
      <c r="E15" s="188">
        <v>17166</v>
      </c>
      <c r="F15" s="188">
        <f t="shared" si="1"/>
        <v>3337</v>
      </c>
      <c r="G15" s="188">
        <v>2979</v>
      </c>
      <c r="H15" s="188">
        <v>338</v>
      </c>
      <c r="I15" s="188">
        <v>20</v>
      </c>
      <c r="J15" s="188">
        <v>0</v>
      </c>
      <c r="K15" s="188">
        <v>0</v>
      </c>
      <c r="L15" s="188">
        <v>40</v>
      </c>
      <c r="M15" s="188">
        <f t="shared" si="2"/>
        <v>2858</v>
      </c>
      <c r="N15" s="188">
        <v>2228</v>
      </c>
      <c r="O15" s="188">
        <v>0</v>
      </c>
      <c r="P15" s="188">
        <v>508</v>
      </c>
      <c r="Q15" s="188">
        <v>0</v>
      </c>
      <c r="R15" s="188">
        <v>0</v>
      </c>
      <c r="S15" s="188">
        <v>122</v>
      </c>
      <c r="T15" s="188">
        <v>0</v>
      </c>
      <c r="U15" s="188">
        <f t="shared" si="3"/>
        <v>19851</v>
      </c>
      <c r="V15" s="188">
        <v>17166</v>
      </c>
      <c r="W15" s="188">
        <v>2654</v>
      </c>
      <c r="X15" s="188">
        <v>31</v>
      </c>
      <c r="Y15" s="188">
        <v>0</v>
      </c>
      <c r="Z15" s="188">
        <v>0</v>
      </c>
      <c r="AA15" s="188">
        <v>0</v>
      </c>
      <c r="AB15" s="188">
        <f t="shared" si="4"/>
        <v>2366</v>
      </c>
      <c r="AC15" s="188">
        <v>40</v>
      </c>
      <c r="AD15" s="188">
        <v>2326</v>
      </c>
      <c r="AE15" s="188">
        <f t="shared" si="5"/>
        <v>0</v>
      </c>
      <c r="AF15" s="188">
        <v>0</v>
      </c>
      <c r="AG15" s="188">
        <v>0</v>
      </c>
      <c r="AH15" s="188">
        <v>0</v>
      </c>
      <c r="AI15" s="188">
        <v>0</v>
      </c>
      <c r="AJ15" s="188">
        <v>0</v>
      </c>
    </row>
    <row r="16" spans="1:36" ht="13.5">
      <c r="A16" s="182" t="s">
        <v>393</v>
      </c>
      <c r="B16" s="182" t="s">
        <v>156</v>
      </c>
      <c r="C16" s="184" t="s">
        <v>157</v>
      </c>
      <c r="D16" s="188">
        <f t="shared" si="0"/>
        <v>27485</v>
      </c>
      <c r="E16" s="188">
        <v>18849</v>
      </c>
      <c r="F16" s="188">
        <f t="shared" si="1"/>
        <v>4956</v>
      </c>
      <c r="G16" s="188">
        <v>4904</v>
      </c>
      <c r="H16" s="188">
        <v>52</v>
      </c>
      <c r="I16" s="188">
        <v>0</v>
      </c>
      <c r="J16" s="188">
        <v>0</v>
      </c>
      <c r="K16" s="188">
        <v>0</v>
      </c>
      <c r="L16" s="188">
        <v>294</v>
      </c>
      <c r="M16" s="188">
        <f t="shared" si="2"/>
        <v>3386</v>
      </c>
      <c r="N16" s="188">
        <v>2099</v>
      </c>
      <c r="O16" s="188">
        <v>199</v>
      </c>
      <c r="P16" s="188">
        <v>517</v>
      </c>
      <c r="Q16" s="188">
        <v>141</v>
      </c>
      <c r="R16" s="188">
        <v>237</v>
      </c>
      <c r="S16" s="188">
        <v>166</v>
      </c>
      <c r="T16" s="188">
        <v>27</v>
      </c>
      <c r="U16" s="188">
        <f t="shared" si="3"/>
        <v>22679</v>
      </c>
      <c r="V16" s="188">
        <v>18849</v>
      </c>
      <c r="W16" s="188">
        <v>3830</v>
      </c>
      <c r="X16" s="188">
        <v>0</v>
      </c>
      <c r="Y16" s="188">
        <v>0</v>
      </c>
      <c r="Z16" s="188">
        <v>0</v>
      </c>
      <c r="AA16" s="188">
        <v>0</v>
      </c>
      <c r="AB16" s="188">
        <f t="shared" si="4"/>
        <v>4076</v>
      </c>
      <c r="AC16" s="188">
        <v>294</v>
      </c>
      <c r="AD16" s="188">
        <v>3378</v>
      </c>
      <c r="AE16" s="188">
        <f t="shared" si="5"/>
        <v>404</v>
      </c>
      <c r="AF16" s="188">
        <v>404</v>
      </c>
      <c r="AG16" s="188">
        <v>0</v>
      </c>
      <c r="AH16" s="188">
        <v>0</v>
      </c>
      <c r="AI16" s="188">
        <v>0</v>
      </c>
      <c r="AJ16" s="188">
        <v>0</v>
      </c>
    </row>
    <row r="17" spans="1:36" ht="13.5">
      <c r="A17" s="182" t="s">
        <v>393</v>
      </c>
      <c r="B17" s="182" t="s">
        <v>158</v>
      </c>
      <c r="C17" s="184" t="s">
        <v>159</v>
      </c>
      <c r="D17" s="188">
        <f t="shared" si="0"/>
        <v>54967</v>
      </c>
      <c r="E17" s="188">
        <v>47372</v>
      </c>
      <c r="F17" s="188">
        <f t="shared" si="1"/>
        <v>1234</v>
      </c>
      <c r="G17" s="188">
        <v>1234</v>
      </c>
      <c r="H17" s="188">
        <v>0</v>
      </c>
      <c r="I17" s="188">
        <v>0</v>
      </c>
      <c r="J17" s="188">
        <v>0</v>
      </c>
      <c r="K17" s="188">
        <v>0</v>
      </c>
      <c r="L17" s="188">
        <v>1940</v>
      </c>
      <c r="M17" s="188">
        <f t="shared" si="2"/>
        <v>4421</v>
      </c>
      <c r="N17" s="188">
        <v>1258</v>
      </c>
      <c r="O17" s="188">
        <v>585</v>
      </c>
      <c r="P17" s="188">
        <v>962</v>
      </c>
      <c r="Q17" s="188">
        <v>323</v>
      </c>
      <c r="R17" s="188">
        <v>1202</v>
      </c>
      <c r="S17" s="188">
        <v>24</v>
      </c>
      <c r="T17" s="188">
        <v>67</v>
      </c>
      <c r="U17" s="188">
        <f t="shared" si="3"/>
        <v>47793</v>
      </c>
      <c r="V17" s="188">
        <v>47372</v>
      </c>
      <c r="W17" s="188">
        <v>421</v>
      </c>
      <c r="X17" s="188">
        <v>0</v>
      </c>
      <c r="Y17" s="188">
        <v>0</v>
      </c>
      <c r="Z17" s="188">
        <v>0</v>
      </c>
      <c r="AA17" s="188">
        <v>0</v>
      </c>
      <c r="AB17" s="188">
        <f t="shared" si="4"/>
        <v>9616</v>
      </c>
      <c r="AC17" s="188">
        <v>1940</v>
      </c>
      <c r="AD17" s="188">
        <v>7416</v>
      </c>
      <c r="AE17" s="188">
        <f t="shared" si="5"/>
        <v>260</v>
      </c>
      <c r="AF17" s="188">
        <v>260</v>
      </c>
      <c r="AG17" s="188">
        <v>0</v>
      </c>
      <c r="AH17" s="188">
        <v>0</v>
      </c>
      <c r="AI17" s="188">
        <v>0</v>
      </c>
      <c r="AJ17" s="188">
        <v>0</v>
      </c>
    </row>
    <row r="18" spans="1:36" ht="13.5">
      <c r="A18" s="182" t="s">
        <v>393</v>
      </c>
      <c r="B18" s="182" t="s">
        <v>160</v>
      </c>
      <c r="C18" s="184" t="s">
        <v>161</v>
      </c>
      <c r="D18" s="188">
        <f t="shared" si="0"/>
        <v>134725</v>
      </c>
      <c r="E18" s="188">
        <v>105875</v>
      </c>
      <c r="F18" s="188">
        <f t="shared" si="1"/>
        <v>9247</v>
      </c>
      <c r="G18" s="188">
        <v>4722</v>
      </c>
      <c r="H18" s="188">
        <v>4525</v>
      </c>
      <c r="I18" s="188">
        <v>0</v>
      </c>
      <c r="J18" s="188">
        <v>0</v>
      </c>
      <c r="K18" s="188">
        <v>0</v>
      </c>
      <c r="L18" s="188">
        <v>6682</v>
      </c>
      <c r="M18" s="188">
        <f t="shared" si="2"/>
        <v>12921</v>
      </c>
      <c r="N18" s="188">
        <v>7724</v>
      </c>
      <c r="O18" s="188">
        <v>135</v>
      </c>
      <c r="P18" s="188">
        <v>0</v>
      </c>
      <c r="Q18" s="188">
        <v>0</v>
      </c>
      <c r="R18" s="188">
        <v>0</v>
      </c>
      <c r="S18" s="188">
        <v>362</v>
      </c>
      <c r="T18" s="188">
        <v>4700</v>
      </c>
      <c r="U18" s="188">
        <f t="shared" si="3"/>
        <v>105875</v>
      </c>
      <c r="V18" s="188">
        <v>105875</v>
      </c>
      <c r="W18" s="188">
        <v>0</v>
      </c>
      <c r="X18" s="188">
        <v>0</v>
      </c>
      <c r="Y18" s="188">
        <v>0</v>
      </c>
      <c r="Z18" s="188">
        <v>0</v>
      </c>
      <c r="AA18" s="188">
        <v>0</v>
      </c>
      <c r="AB18" s="188">
        <f t="shared" si="4"/>
        <v>22084</v>
      </c>
      <c r="AC18" s="188">
        <v>6682</v>
      </c>
      <c r="AD18" s="188">
        <v>13958</v>
      </c>
      <c r="AE18" s="188">
        <f t="shared" si="5"/>
        <v>1444</v>
      </c>
      <c r="AF18" s="188">
        <v>1444</v>
      </c>
      <c r="AG18" s="188">
        <v>0</v>
      </c>
      <c r="AH18" s="188">
        <v>0</v>
      </c>
      <c r="AI18" s="188">
        <v>0</v>
      </c>
      <c r="AJ18" s="188">
        <v>0</v>
      </c>
    </row>
    <row r="19" spans="1:36" ht="13.5">
      <c r="A19" s="182" t="s">
        <v>393</v>
      </c>
      <c r="B19" s="182" t="s">
        <v>162</v>
      </c>
      <c r="C19" s="184" t="s">
        <v>163</v>
      </c>
      <c r="D19" s="188">
        <f t="shared" si="0"/>
        <v>65694</v>
      </c>
      <c r="E19" s="188">
        <v>53256</v>
      </c>
      <c r="F19" s="188">
        <f t="shared" si="1"/>
        <v>8896</v>
      </c>
      <c r="G19" s="188">
        <v>0</v>
      </c>
      <c r="H19" s="188">
        <v>8896</v>
      </c>
      <c r="I19" s="188">
        <v>0</v>
      </c>
      <c r="J19" s="188">
        <v>0</v>
      </c>
      <c r="K19" s="188">
        <v>0</v>
      </c>
      <c r="L19" s="188">
        <v>102</v>
      </c>
      <c r="M19" s="188">
        <f t="shared" si="2"/>
        <v>3440</v>
      </c>
      <c r="N19" s="188">
        <v>3270</v>
      </c>
      <c r="O19" s="188">
        <v>0</v>
      </c>
      <c r="P19" s="188">
        <v>0</v>
      </c>
      <c r="Q19" s="188">
        <v>0</v>
      </c>
      <c r="R19" s="188">
        <v>0</v>
      </c>
      <c r="S19" s="188">
        <v>111</v>
      </c>
      <c r="T19" s="188">
        <v>59</v>
      </c>
      <c r="U19" s="188">
        <f t="shared" si="3"/>
        <v>55216</v>
      </c>
      <c r="V19" s="188">
        <v>53256</v>
      </c>
      <c r="W19" s="188">
        <v>0</v>
      </c>
      <c r="X19" s="188">
        <v>1960</v>
      </c>
      <c r="Y19" s="188">
        <v>0</v>
      </c>
      <c r="Z19" s="188">
        <v>0</v>
      </c>
      <c r="AA19" s="188">
        <v>0</v>
      </c>
      <c r="AB19" s="188">
        <f t="shared" si="4"/>
        <v>6869</v>
      </c>
      <c r="AC19" s="188">
        <v>102</v>
      </c>
      <c r="AD19" s="188">
        <v>5637</v>
      </c>
      <c r="AE19" s="188">
        <f t="shared" si="5"/>
        <v>1130</v>
      </c>
      <c r="AF19" s="188">
        <v>0</v>
      </c>
      <c r="AG19" s="188">
        <v>1130</v>
      </c>
      <c r="AH19" s="188">
        <v>0</v>
      </c>
      <c r="AI19" s="188">
        <v>0</v>
      </c>
      <c r="AJ19" s="188">
        <v>0</v>
      </c>
    </row>
    <row r="20" spans="1:36" ht="13.5">
      <c r="A20" s="182" t="s">
        <v>393</v>
      </c>
      <c r="B20" s="182" t="s">
        <v>164</v>
      </c>
      <c r="C20" s="184" t="s">
        <v>165</v>
      </c>
      <c r="D20" s="188">
        <f t="shared" si="0"/>
        <v>40214</v>
      </c>
      <c r="E20" s="188">
        <v>33842</v>
      </c>
      <c r="F20" s="188">
        <f t="shared" si="1"/>
        <v>3819</v>
      </c>
      <c r="G20" s="188">
        <v>0</v>
      </c>
      <c r="H20" s="188">
        <v>3819</v>
      </c>
      <c r="I20" s="188">
        <v>0</v>
      </c>
      <c r="J20" s="188">
        <v>0</v>
      </c>
      <c r="K20" s="188">
        <v>0</v>
      </c>
      <c r="L20" s="188">
        <v>676</v>
      </c>
      <c r="M20" s="188">
        <f t="shared" si="2"/>
        <v>1877</v>
      </c>
      <c r="N20" s="188">
        <v>1877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f t="shared" si="3"/>
        <v>34192</v>
      </c>
      <c r="V20" s="188">
        <v>33842</v>
      </c>
      <c r="W20" s="188">
        <v>0</v>
      </c>
      <c r="X20" s="188">
        <v>350</v>
      </c>
      <c r="Y20" s="188">
        <v>0</v>
      </c>
      <c r="Z20" s="188">
        <v>0</v>
      </c>
      <c r="AA20" s="188">
        <v>0</v>
      </c>
      <c r="AB20" s="188">
        <f t="shared" si="4"/>
        <v>5453</v>
      </c>
      <c r="AC20" s="188">
        <v>676</v>
      </c>
      <c r="AD20" s="188">
        <v>3806</v>
      </c>
      <c r="AE20" s="188">
        <f t="shared" si="5"/>
        <v>971</v>
      </c>
      <c r="AF20" s="188">
        <v>0</v>
      </c>
      <c r="AG20" s="188">
        <v>971</v>
      </c>
      <c r="AH20" s="188">
        <v>0</v>
      </c>
      <c r="AI20" s="188">
        <v>0</v>
      </c>
      <c r="AJ20" s="188">
        <v>0</v>
      </c>
    </row>
    <row r="21" spans="1:36" ht="13.5">
      <c r="A21" s="182" t="s">
        <v>393</v>
      </c>
      <c r="B21" s="182" t="s">
        <v>166</v>
      </c>
      <c r="C21" s="184" t="s">
        <v>167</v>
      </c>
      <c r="D21" s="188">
        <f t="shared" si="0"/>
        <v>37575</v>
      </c>
      <c r="E21" s="188">
        <v>29396</v>
      </c>
      <c r="F21" s="188">
        <f t="shared" si="1"/>
        <v>7358</v>
      </c>
      <c r="G21" s="188">
        <v>0</v>
      </c>
      <c r="H21" s="188">
        <v>7358</v>
      </c>
      <c r="I21" s="188">
        <v>0</v>
      </c>
      <c r="J21" s="188">
        <v>0</v>
      </c>
      <c r="K21" s="188">
        <v>0</v>
      </c>
      <c r="L21" s="188">
        <v>821</v>
      </c>
      <c r="M21" s="188">
        <f t="shared" si="2"/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f t="shared" si="3"/>
        <v>30096</v>
      </c>
      <c r="V21" s="188">
        <v>29396</v>
      </c>
      <c r="W21" s="188">
        <v>0</v>
      </c>
      <c r="X21" s="188">
        <v>700</v>
      </c>
      <c r="Y21" s="188">
        <v>0</v>
      </c>
      <c r="Z21" s="188">
        <v>0</v>
      </c>
      <c r="AA21" s="188">
        <v>0</v>
      </c>
      <c r="AB21" s="188">
        <f t="shared" si="4"/>
        <v>4558</v>
      </c>
      <c r="AC21" s="188">
        <v>821</v>
      </c>
      <c r="AD21" s="188">
        <v>3737</v>
      </c>
      <c r="AE21" s="188">
        <f t="shared" si="5"/>
        <v>0</v>
      </c>
      <c r="AF21" s="188">
        <v>0</v>
      </c>
      <c r="AG21" s="188">
        <v>0</v>
      </c>
      <c r="AH21" s="188">
        <v>0</v>
      </c>
      <c r="AI21" s="188">
        <v>0</v>
      </c>
      <c r="AJ21" s="188">
        <v>0</v>
      </c>
    </row>
    <row r="22" spans="1:36" ht="13.5">
      <c r="A22" s="182" t="s">
        <v>393</v>
      </c>
      <c r="B22" s="182" t="s">
        <v>168</v>
      </c>
      <c r="C22" s="184" t="s">
        <v>169</v>
      </c>
      <c r="D22" s="188">
        <f t="shared" si="0"/>
        <v>24741</v>
      </c>
      <c r="E22" s="188">
        <v>18058</v>
      </c>
      <c r="F22" s="188">
        <f t="shared" si="1"/>
        <v>1611</v>
      </c>
      <c r="G22" s="188">
        <v>1611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f t="shared" si="2"/>
        <v>5072</v>
      </c>
      <c r="N22" s="188">
        <v>3112</v>
      </c>
      <c r="O22" s="188">
        <v>218</v>
      </c>
      <c r="P22" s="188">
        <v>590</v>
      </c>
      <c r="Q22" s="188">
        <v>310</v>
      </c>
      <c r="R22" s="188">
        <v>568</v>
      </c>
      <c r="S22" s="188">
        <v>274</v>
      </c>
      <c r="T22" s="188">
        <v>0</v>
      </c>
      <c r="U22" s="188">
        <f t="shared" si="3"/>
        <v>19082</v>
      </c>
      <c r="V22" s="188">
        <v>18058</v>
      </c>
      <c r="W22" s="188">
        <v>1024</v>
      </c>
      <c r="X22" s="188">
        <v>0</v>
      </c>
      <c r="Y22" s="188">
        <v>0</v>
      </c>
      <c r="Z22" s="188">
        <v>0</v>
      </c>
      <c r="AA22" s="188">
        <v>0</v>
      </c>
      <c r="AB22" s="188">
        <f t="shared" si="4"/>
        <v>2758</v>
      </c>
      <c r="AC22" s="188">
        <v>0</v>
      </c>
      <c r="AD22" s="188">
        <v>2604</v>
      </c>
      <c r="AE22" s="188">
        <f t="shared" si="5"/>
        <v>154</v>
      </c>
      <c r="AF22" s="188">
        <v>154</v>
      </c>
      <c r="AG22" s="188">
        <v>0</v>
      </c>
      <c r="AH22" s="188">
        <v>0</v>
      </c>
      <c r="AI22" s="188">
        <v>0</v>
      </c>
      <c r="AJ22" s="188">
        <v>0</v>
      </c>
    </row>
    <row r="23" spans="1:36" ht="13.5">
      <c r="A23" s="182" t="s">
        <v>393</v>
      </c>
      <c r="B23" s="182" t="s">
        <v>170</v>
      </c>
      <c r="C23" s="184" t="s">
        <v>171</v>
      </c>
      <c r="D23" s="188">
        <f t="shared" si="0"/>
        <v>20770</v>
      </c>
      <c r="E23" s="188">
        <v>17164</v>
      </c>
      <c r="F23" s="188">
        <f t="shared" si="1"/>
        <v>1817</v>
      </c>
      <c r="G23" s="188">
        <v>1170</v>
      </c>
      <c r="H23" s="188">
        <v>647</v>
      </c>
      <c r="I23" s="188">
        <v>0</v>
      </c>
      <c r="J23" s="188">
        <v>0</v>
      </c>
      <c r="K23" s="188">
        <v>0</v>
      </c>
      <c r="L23" s="188">
        <v>423</v>
      </c>
      <c r="M23" s="188">
        <f t="shared" si="2"/>
        <v>1366</v>
      </c>
      <c r="N23" s="188">
        <v>1319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47</v>
      </c>
      <c r="U23" s="188">
        <f t="shared" si="3"/>
        <v>17565</v>
      </c>
      <c r="V23" s="188">
        <v>17164</v>
      </c>
      <c r="W23" s="188">
        <v>401</v>
      </c>
      <c r="X23" s="188">
        <v>0</v>
      </c>
      <c r="Y23" s="188">
        <v>0</v>
      </c>
      <c r="Z23" s="188">
        <v>0</v>
      </c>
      <c r="AA23" s="188">
        <v>0</v>
      </c>
      <c r="AB23" s="188">
        <f t="shared" si="4"/>
        <v>3518</v>
      </c>
      <c r="AC23" s="188">
        <v>423</v>
      </c>
      <c r="AD23" s="188">
        <v>2749</v>
      </c>
      <c r="AE23" s="188">
        <f t="shared" si="5"/>
        <v>346</v>
      </c>
      <c r="AF23" s="188">
        <v>346</v>
      </c>
      <c r="AG23" s="188">
        <v>0</v>
      </c>
      <c r="AH23" s="188">
        <v>0</v>
      </c>
      <c r="AI23" s="188">
        <v>0</v>
      </c>
      <c r="AJ23" s="188">
        <v>0</v>
      </c>
    </row>
    <row r="24" spans="1:36" ht="13.5">
      <c r="A24" s="182" t="s">
        <v>393</v>
      </c>
      <c r="B24" s="182" t="s">
        <v>172</v>
      </c>
      <c r="C24" s="184" t="s">
        <v>173</v>
      </c>
      <c r="D24" s="188">
        <f t="shared" si="0"/>
        <v>29167</v>
      </c>
      <c r="E24" s="188">
        <v>20393</v>
      </c>
      <c r="F24" s="188">
        <f t="shared" si="1"/>
        <v>1982</v>
      </c>
      <c r="G24" s="188">
        <v>1120</v>
      </c>
      <c r="H24" s="188">
        <v>712</v>
      </c>
      <c r="I24" s="188">
        <v>0</v>
      </c>
      <c r="J24" s="188">
        <v>150</v>
      </c>
      <c r="K24" s="188">
        <v>0</v>
      </c>
      <c r="L24" s="188">
        <v>584</v>
      </c>
      <c r="M24" s="188">
        <f t="shared" si="2"/>
        <v>6208</v>
      </c>
      <c r="N24" s="188">
        <v>3334</v>
      </c>
      <c r="O24" s="188">
        <v>584</v>
      </c>
      <c r="P24" s="188">
        <v>713</v>
      </c>
      <c r="Q24" s="188">
        <v>232</v>
      </c>
      <c r="R24" s="188">
        <v>427</v>
      </c>
      <c r="S24" s="188">
        <v>225</v>
      </c>
      <c r="T24" s="188">
        <v>693</v>
      </c>
      <c r="U24" s="188">
        <f t="shared" si="3"/>
        <v>20681</v>
      </c>
      <c r="V24" s="188">
        <v>20393</v>
      </c>
      <c r="W24" s="188">
        <v>288</v>
      </c>
      <c r="X24" s="188">
        <v>0</v>
      </c>
      <c r="Y24" s="188">
        <v>0</v>
      </c>
      <c r="Z24" s="188">
        <v>0</v>
      </c>
      <c r="AA24" s="188">
        <v>0</v>
      </c>
      <c r="AB24" s="188">
        <f t="shared" si="4"/>
        <v>2791</v>
      </c>
      <c r="AC24" s="188">
        <v>584</v>
      </c>
      <c r="AD24" s="188">
        <v>1663</v>
      </c>
      <c r="AE24" s="188">
        <f t="shared" si="5"/>
        <v>544</v>
      </c>
      <c r="AF24" s="188">
        <v>0</v>
      </c>
      <c r="AG24" s="188">
        <v>544</v>
      </c>
      <c r="AH24" s="188">
        <v>0</v>
      </c>
      <c r="AI24" s="188">
        <v>0</v>
      </c>
      <c r="AJ24" s="188">
        <v>0</v>
      </c>
    </row>
    <row r="25" spans="1:36" ht="13.5">
      <c r="A25" s="182" t="s">
        <v>393</v>
      </c>
      <c r="B25" s="182" t="s">
        <v>174</v>
      </c>
      <c r="C25" s="184" t="s">
        <v>175</v>
      </c>
      <c r="D25" s="188">
        <f t="shared" si="0"/>
        <v>19726</v>
      </c>
      <c r="E25" s="188">
        <v>16313</v>
      </c>
      <c r="F25" s="188">
        <f t="shared" si="1"/>
        <v>2062</v>
      </c>
      <c r="G25" s="188">
        <v>1332</v>
      </c>
      <c r="H25" s="188">
        <v>554</v>
      </c>
      <c r="I25" s="188">
        <v>0</v>
      </c>
      <c r="J25" s="188">
        <v>0</v>
      </c>
      <c r="K25" s="188">
        <v>176</v>
      </c>
      <c r="L25" s="188">
        <v>0</v>
      </c>
      <c r="M25" s="188">
        <f t="shared" si="2"/>
        <v>1351</v>
      </c>
      <c r="N25" s="188">
        <v>1186</v>
      </c>
      <c r="O25" s="188">
        <v>47</v>
      </c>
      <c r="P25" s="188">
        <v>0</v>
      </c>
      <c r="Q25" s="188">
        <v>47</v>
      </c>
      <c r="R25" s="188">
        <v>0</v>
      </c>
      <c r="S25" s="188">
        <v>46</v>
      </c>
      <c r="T25" s="188">
        <v>25</v>
      </c>
      <c r="U25" s="188">
        <f t="shared" si="3"/>
        <v>16640</v>
      </c>
      <c r="V25" s="188">
        <v>16313</v>
      </c>
      <c r="W25" s="188">
        <v>151</v>
      </c>
      <c r="X25" s="188">
        <v>0</v>
      </c>
      <c r="Y25" s="188">
        <v>0</v>
      </c>
      <c r="Z25" s="188">
        <v>0</v>
      </c>
      <c r="AA25" s="188">
        <v>176</v>
      </c>
      <c r="AB25" s="188">
        <f t="shared" si="4"/>
        <v>2112</v>
      </c>
      <c r="AC25" s="188">
        <v>0</v>
      </c>
      <c r="AD25" s="188">
        <v>1857</v>
      </c>
      <c r="AE25" s="188">
        <f t="shared" si="5"/>
        <v>255</v>
      </c>
      <c r="AF25" s="188">
        <v>255</v>
      </c>
      <c r="AG25" s="188">
        <v>0</v>
      </c>
      <c r="AH25" s="188">
        <v>0</v>
      </c>
      <c r="AI25" s="188">
        <v>0</v>
      </c>
      <c r="AJ25" s="188">
        <v>0</v>
      </c>
    </row>
    <row r="26" spans="1:36" ht="13.5">
      <c r="A26" s="182" t="s">
        <v>393</v>
      </c>
      <c r="B26" s="182" t="s">
        <v>176</v>
      </c>
      <c r="C26" s="184" t="s">
        <v>177</v>
      </c>
      <c r="D26" s="188">
        <f t="shared" si="0"/>
        <v>59605</v>
      </c>
      <c r="E26" s="188">
        <v>41389</v>
      </c>
      <c r="F26" s="188">
        <f t="shared" si="1"/>
        <v>6753</v>
      </c>
      <c r="G26" s="188">
        <v>6753</v>
      </c>
      <c r="H26" s="188">
        <v>0</v>
      </c>
      <c r="I26" s="188">
        <v>0</v>
      </c>
      <c r="J26" s="188">
        <v>0</v>
      </c>
      <c r="K26" s="188">
        <v>0</v>
      </c>
      <c r="L26" s="188">
        <v>249</v>
      </c>
      <c r="M26" s="188">
        <f t="shared" si="2"/>
        <v>11214</v>
      </c>
      <c r="N26" s="188">
        <v>6744</v>
      </c>
      <c r="O26" s="188">
        <v>578</v>
      </c>
      <c r="P26" s="188">
        <v>690</v>
      </c>
      <c r="Q26" s="188">
        <v>346</v>
      </c>
      <c r="R26" s="188">
        <v>2297</v>
      </c>
      <c r="S26" s="188">
        <v>539</v>
      </c>
      <c r="T26" s="188">
        <v>20</v>
      </c>
      <c r="U26" s="188">
        <f t="shared" si="3"/>
        <v>43248</v>
      </c>
      <c r="V26" s="188">
        <v>41389</v>
      </c>
      <c r="W26" s="188">
        <v>1859</v>
      </c>
      <c r="X26" s="188">
        <v>0</v>
      </c>
      <c r="Y26" s="188">
        <v>0</v>
      </c>
      <c r="Z26" s="188">
        <v>0</v>
      </c>
      <c r="AA26" s="188">
        <v>0</v>
      </c>
      <c r="AB26" s="188">
        <f t="shared" si="4"/>
        <v>8381</v>
      </c>
      <c r="AC26" s="188">
        <v>249</v>
      </c>
      <c r="AD26" s="188">
        <v>4044</v>
      </c>
      <c r="AE26" s="188">
        <f t="shared" si="5"/>
        <v>4088</v>
      </c>
      <c r="AF26" s="188">
        <v>4088</v>
      </c>
      <c r="AG26" s="188">
        <v>0</v>
      </c>
      <c r="AH26" s="188">
        <v>0</v>
      </c>
      <c r="AI26" s="188">
        <v>0</v>
      </c>
      <c r="AJ26" s="188">
        <v>0</v>
      </c>
    </row>
    <row r="27" spans="1:36" ht="13.5">
      <c r="A27" s="182" t="s">
        <v>393</v>
      </c>
      <c r="B27" s="182" t="s">
        <v>178</v>
      </c>
      <c r="C27" s="184" t="s">
        <v>179</v>
      </c>
      <c r="D27" s="188">
        <f t="shared" si="0"/>
        <v>38625</v>
      </c>
      <c r="E27" s="188">
        <v>27415</v>
      </c>
      <c r="F27" s="188">
        <f t="shared" si="1"/>
        <v>5549</v>
      </c>
      <c r="G27" s="188">
        <v>5549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f t="shared" si="2"/>
        <v>5661</v>
      </c>
      <c r="N27" s="188">
        <v>4440</v>
      </c>
      <c r="O27" s="188">
        <v>218</v>
      </c>
      <c r="P27" s="188">
        <v>508</v>
      </c>
      <c r="Q27" s="188">
        <v>141</v>
      </c>
      <c r="R27" s="188">
        <v>0</v>
      </c>
      <c r="S27" s="188">
        <v>352</v>
      </c>
      <c r="T27" s="188">
        <v>2</v>
      </c>
      <c r="U27" s="188">
        <f t="shared" si="3"/>
        <v>31419</v>
      </c>
      <c r="V27" s="188">
        <v>27415</v>
      </c>
      <c r="W27" s="188">
        <v>4004</v>
      </c>
      <c r="X27" s="188">
        <v>0</v>
      </c>
      <c r="Y27" s="188">
        <v>0</v>
      </c>
      <c r="Z27" s="188">
        <v>0</v>
      </c>
      <c r="AA27" s="188">
        <v>0</v>
      </c>
      <c r="AB27" s="188">
        <f t="shared" si="4"/>
        <v>4694</v>
      </c>
      <c r="AC27" s="188">
        <v>0</v>
      </c>
      <c r="AD27" s="188">
        <v>4078</v>
      </c>
      <c r="AE27" s="188">
        <f t="shared" si="5"/>
        <v>616</v>
      </c>
      <c r="AF27" s="188">
        <v>616</v>
      </c>
      <c r="AG27" s="188">
        <v>0</v>
      </c>
      <c r="AH27" s="188">
        <v>0</v>
      </c>
      <c r="AI27" s="188">
        <v>0</v>
      </c>
      <c r="AJ27" s="188">
        <v>0</v>
      </c>
    </row>
    <row r="28" spans="1:36" ht="13.5">
      <c r="A28" s="182" t="s">
        <v>393</v>
      </c>
      <c r="B28" s="182" t="s">
        <v>180</v>
      </c>
      <c r="C28" s="184" t="s">
        <v>181</v>
      </c>
      <c r="D28" s="188">
        <f t="shared" si="0"/>
        <v>10007</v>
      </c>
      <c r="E28" s="188">
        <v>9437</v>
      </c>
      <c r="F28" s="188">
        <f t="shared" si="1"/>
        <v>570</v>
      </c>
      <c r="G28" s="188">
        <v>0</v>
      </c>
      <c r="H28" s="188">
        <v>103</v>
      </c>
      <c r="I28" s="188">
        <v>0</v>
      </c>
      <c r="J28" s="188">
        <v>0</v>
      </c>
      <c r="K28" s="188">
        <v>467</v>
      </c>
      <c r="L28" s="188">
        <v>0</v>
      </c>
      <c r="M28" s="188">
        <f t="shared" si="2"/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f t="shared" si="3"/>
        <v>9516</v>
      </c>
      <c r="V28" s="188">
        <v>9437</v>
      </c>
      <c r="W28" s="188">
        <v>0</v>
      </c>
      <c r="X28" s="188">
        <v>0</v>
      </c>
      <c r="Y28" s="188">
        <v>0</v>
      </c>
      <c r="Z28" s="188">
        <v>0</v>
      </c>
      <c r="AA28" s="188">
        <v>79</v>
      </c>
      <c r="AB28" s="188">
        <f t="shared" si="4"/>
        <v>1467</v>
      </c>
      <c r="AC28" s="188">
        <v>0</v>
      </c>
      <c r="AD28" s="188">
        <v>1054</v>
      </c>
      <c r="AE28" s="188">
        <f t="shared" si="5"/>
        <v>413</v>
      </c>
      <c r="AF28" s="188">
        <v>0</v>
      </c>
      <c r="AG28" s="188">
        <v>25</v>
      </c>
      <c r="AH28" s="188">
        <v>0</v>
      </c>
      <c r="AI28" s="188">
        <v>0</v>
      </c>
      <c r="AJ28" s="188">
        <v>388</v>
      </c>
    </row>
    <row r="29" spans="1:36" ht="13.5">
      <c r="A29" s="182" t="s">
        <v>393</v>
      </c>
      <c r="B29" s="182" t="s">
        <v>182</v>
      </c>
      <c r="C29" s="184" t="s">
        <v>183</v>
      </c>
      <c r="D29" s="188">
        <f t="shared" si="0"/>
        <v>38523</v>
      </c>
      <c r="E29" s="188">
        <v>33155</v>
      </c>
      <c r="F29" s="188">
        <f t="shared" si="1"/>
        <v>3082</v>
      </c>
      <c r="G29" s="188">
        <v>2440</v>
      </c>
      <c r="H29" s="188">
        <v>642</v>
      </c>
      <c r="I29" s="188">
        <v>0</v>
      </c>
      <c r="J29" s="188">
        <v>0</v>
      </c>
      <c r="K29" s="188">
        <v>0</v>
      </c>
      <c r="L29" s="188">
        <v>6</v>
      </c>
      <c r="M29" s="188">
        <f t="shared" si="2"/>
        <v>2280</v>
      </c>
      <c r="N29" s="188">
        <v>1473</v>
      </c>
      <c r="O29" s="188">
        <v>127</v>
      </c>
      <c r="P29" s="188">
        <v>0</v>
      </c>
      <c r="Q29" s="188">
        <v>0</v>
      </c>
      <c r="R29" s="188">
        <v>610</v>
      </c>
      <c r="S29" s="188">
        <v>70</v>
      </c>
      <c r="T29" s="188">
        <v>0</v>
      </c>
      <c r="U29" s="188">
        <f t="shared" si="3"/>
        <v>34307</v>
      </c>
      <c r="V29" s="188">
        <v>33155</v>
      </c>
      <c r="W29" s="188">
        <v>1152</v>
      </c>
      <c r="X29" s="188">
        <v>0</v>
      </c>
      <c r="Y29" s="188">
        <v>0</v>
      </c>
      <c r="Z29" s="188">
        <v>0</v>
      </c>
      <c r="AA29" s="188">
        <v>0</v>
      </c>
      <c r="AB29" s="188">
        <f t="shared" si="4"/>
        <v>1930</v>
      </c>
      <c r="AC29" s="188">
        <v>6</v>
      </c>
      <c r="AD29" s="188">
        <v>1924</v>
      </c>
      <c r="AE29" s="188">
        <f t="shared" si="5"/>
        <v>0</v>
      </c>
      <c r="AF29" s="188">
        <v>0</v>
      </c>
      <c r="AG29" s="188">
        <v>0</v>
      </c>
      <c r="AH29" s="188">
        <v>0</v>
      </c>
      <c r="AI29" s="188">
        <v>0</v>
      </c>
      <c r="AJ29" s="188">
        <v>0</v>
      </c>
    </row>
    <row r="30" spans="1:36" ht="13.5">
      <c r="A30" s="182" t="s">
        <v>393</v>
      </c>
      <c r="B30" s="182" t="s">
        <v>184</v>
      </c>
      <c r="C30" s="184" t="s">
        <v>185</v>
      </c>
      <c r="D30" s="188">
        <f t="shared" si="0"/>
        <v>30086</v>
      </c>
      <c r="E30" s="188">
        <v>23207</v>
      </c>
      <c r="F30" s="188">
        <f t="shared" si="1"/>
        <v>1596</v>
      </c>
      <c r="G30" s="188">
        <v>1596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8">
        <f t="shared" si="2"/>
        <v>5283</v>
      </c>
      <c r="N30" s="188">
        <v>3794</v>
      </c>
      <c r="O30" s="188">
        <v>268</v>
      </c>
      <c r="P30" s="188">
        <v>776</v>
      </c>
      <c r="Q30" s="188">
        <v>167</v>
      </c>
      <c r="R30" s="188">
        <v>268</v>
      </c>
      <c r="S30" s="188">
        <v>0</v>
      </c>
      <c r="T30" s="188">
        <v>10</v>
      </c>
      <c r="U30" s="188">
        <f t="shared" si="3"/>
        <v>23776</v>
      </c>
      <c r="V30" s="188">
        <v>23207</v>
      </c>
      <c r="W30" s="188">
        <v>569</v>
      </c>
      <c r="X30" s="188">
        <v>0</v>
      </c>
      <c r="Y30" s="188">
        <v>0</v>
      </c>
      <c r="Z30" s="188">
        <v>0</v>
      </c>
      <c r="AA30" s="188">
        <v>0</v>
      </c>
      <c r="AB30" s="188">
        <f t="shared" si="4"/>
        <v>3493</v>
      </c>
      <c r="AC30" s="188">
        <v>0</v>
      </c>
      <c r="AD30" s="188">
        <v>3030</v>
      </c>
      <c r="AE30" s="188">
        <f t="shared" si="5"/>
        <v>463</v>
      </c>
      <c r="AF30" s="188">
        <v>463</v>
      </c>
      <c r="AG30" s="188">
        <v>0</v>
      </c>
      <c r="AH30" s="188">
        <v>0</v>
      </c>
      <c r="AI30" s="188">
        <v>0</v>
      </c>
      <c r="AJ30" s="188">
        <v>0</v>
      </c>
    </row>
    <row r="31" spans="1:36" ht="13.5">
      <c r="A31" s="182" t="s">
        <v>393</v>
      </c>
      <c r="B31" s="182" t="s">
        <v>186</v>
      </c>
      <c r="C31" s="184" t="s">
        <v>187</v>
      </c>
      <c r="D31" s="188">
        <f t="shared" si="0"/>
        <v>32095</v>
      </c>
      <c r="E31" s="188">
        <v>24194</v>
      </c>
      <c r="F31" s="188">
        <f t="shared" si="1"/>
        <v>7898</v>
      </c>
      <c r="G31" s="188">
        <v>3175</v>
      </c>
      <c r="H31" s="188">
        <v>4723</v>
      </c>
      <c r="I31" s="188">
        <v>0</v>
      </c>
      <c r="J31" s="188">
        <v>0</v>
      </c>
      <c r="K31" s="188">
        <v>0</v>
      </c>
      <c r="L31" s="188">
        <v>0</v>
      </c>
      <c r="M31" s="188">
        <f t="shared" si="2"/>
        <v>3</v>
      </c>
      <c r="N31" s="188">
        <v>0</v>
      </c>
      <c r="O31" s="188">
        <v>3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f t="shared" si="3"/>
        <v>26572</v>
      </c>
      <c r="V31" s="188">
        <v>24194</v>
      </c>
      <c r="W31" s="188">
        <v>2378</v>
      </c>
      <c r="X31" s="188">
        <v>0</v>
      </c>
      <c r="Y31" s="188">
        <v>0</v>
      </c>
      <c r="Z31" s="188">
        <v>0</v>
      </c>
      <c r="AA31" s="188">
        <v>0</v>
      </c>
      <c r="AB31" s="188">
        <f t="shared" si="4"/>
        <v>4692</v>
      </c>
      <c r="AC31" s="188">
        <v>0</v>
      </c>
      <c r="AD31" s="188">
        <v>4689</v>
      </c>
      <c r="AE31" s="188">
        <f t="shared" si="5"/>
        <v>3</v>
      </c>
      <c r="AF31" s="188">
        <v>3</v>
      </c>
      <c r="AG31" s="188">
        <v>0</v>
      </c>
      <c r="AH31" s="188">
        <v>0</v>
      </c>
      <c r="AI31" s="188">
        <v>0</v>
      </c>
      <c r="AJ31" s="188">
        <v>0</v>
      </c>
    </row>
    <row r="32" spans="1:36" ht="13.5">
      <c r="A32" s="182" t="s">
        <v>393</v>
      </c>
      <c r="B32" s="182" t="s">
        <v>188</v>
      </c>
      <c r="C32" s="184" t="s">
        <v>189</v>
      </c>
      <c r="D32" s="188">
        <f t="shared" si="0"/>
        <v>23720</v>
      </c>
      <c r="E32" s="188">
        <v>20127</v>
      </c>
      <c r="F32" s="188">
        <f t="shared" si="1"/>
        <v>1495</v>
      </c>
      <c r="G32" s="188">
        <v>885</v>
      </c>
      <c r="H32" s="188">
        <v>610</v>
      </c>
      <c r="I32" s="188">
        <v>0</v>
      </c>
      <c r="J32" s="188">
        <v>0</v>
      </c>
      <c r="K32" s="188">
        <v>0</v>
      </c>
      <c r="L32" s="188">
        <v>339</v>
      </c>
      <c r="M32" s="188">
        <f t="shared" si="2"/>
        <v>1759</v>
      </c>
      <c r="N32" s="188">
        <v>1244</v>
      </c>
      <c r="O32" s="188">
        <v>128</v>
      </c>
      <c r="P32" s="188">
        <v>368</v>
      </c>
      <c r="Q32" s="188">
        <v>0</v>
      </c>
      <c r="R32" s="188">
        <v>0</v>
      </c>
      <c r="S32" s="188">
        <v>19</v>
      </c>
      <c r="T32" s="188">
        <v>0</v>
      </c>
      <c r="U32" s="188">
        <f t="shared" si="3"/>
        <v>20430</v>
      </c>
      <c r="V32" s="188">
        <v>20127</v>
      </c>
      <c r="W32" s="188">
        <v>303</v>
      </c>
      <c r="X32" s="188">
        <v>0</v>
      </c>
      <c r="Y32" s="188">
        <v>0</v>
      </c>
      <c r="Z32" s="188">
        <v>0</v>
      </c>
      <c r="AA32" s="188">
        <v>0</v>
      </c>
      <c r="AB32" s="188">
        <f t="shared" si="4"/>
        <v>3740</v>
      </c>
      <c r="AC32" s="188">
        <v>339</v>
      </c>
      <c r="AD32" s="188">
        <v>3191</v>
      </c>
      <c r="AE32" s="188">
        <f t="shared" si="5"/>
        <v>210</v>
      </c>
      <c r="AF32" s="188">
        <v>190</v>
      </c>
      <c r="AG32" s="188">
        <v>20</v>
      </c>
      <c r="AH32" s="188">
        <v>0</v>
      </c>
      <c r="AI32" s="188">
        <v>0</v>
      </c>
      <c r="AJ32" s="188">
        <v>0</v>
      </c>
    </row>
    <row r="33" spans="1:36" ht="13.5">
      <c r="A33" s="182" t="s">
        <v>393</v>
      </c>
      <c r="B33" s="182" t="s">
        <v>190</v>
      </c>
      <c r="C33" s="184" t="s">
        <v>191</v>
      </c>
      <c r="D33" s="188">
        <f t="shared" si="0"/>
        <v>27937</v>
      </c>
      <c r="E33" s="188">
        <v>23333</v>
      </c>
      <c r="F33" s="188">
        <f t="shared" si="1"/>
        <v>1467</v>
      </c>
      <c r="G33" s="188">
        <v>1467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f t="shared" si="2"/>
        <v>3137</v>
      </c>
      <c r="N33" s="188">
        <v>1679</v>
      </c>
      <c r="O33" s="188">
        <v>180</v>
      </c>
      <c r="P33" s="188">
        <v>632</v>
      </c>
      <c r="Q33" s="188">
        <v>141</v>
      </c>
      <c r="R33" s="188">
        <v>490</v>
      </c>
      <c r="S33" s="188">
        <v>0</v>
      </c>
      <c r="T33" s="188">
        <v>15</v>
      </c>
      <c r="U33" s="188">
        <f t="shared" si="3"/>
        <v>23947</v>
      </c>
      <c r="V33" s="188">
        <v>23333</v>
      </c>
      <c r="W33" s="188">
        <v>614</v>
      </c>
      <c r="X33" s="188">
        <v>0</v>
      </c>
      <c r="Y33" s="188">
        <v>0</v>
      </c>
      <c r="Z33" s="188">
        <v>0</v>
      </c>
      <c r="AA33" s="188">
        <v>0</v>
      </c>
      <c r="AB33" s="188">
        <f t="shared" si="4"/>
        <v>3451</v>
      </c>
      <c r="AC33" s="188">
        <v>0</v>
      </c>
      <c r="AD33" s="188">
        <v>3132</v>
      </c>
      <c r="AE33" s="188">
        <f t="shared" si="5"/>
        <v>319</v>
      </c>
      <c r="AF33" s="188">
        <v>319</v>
      </c>
      <c r="AG33" s="188">
        <v>0</v>
      </c>
      <c r="AH33" s="188">
        <v>0</v>
      </c>
      <c r="AI33" s="188">
        <v>0</v>
      </c>
      <c r="AJ33" s="188">
        <v>0</v>
      </c>
    </row>
    <row r="34" spans="1:36" ht="13.5">
      <c r="A34" s="182" t="s">
        <v>393</v>
      </c>
      <c r="B34" s="182" t="s">
        <v>192</v>
      </c>
      <c r="C34" s="184" t="s">
        <v>193</v>
      </c>
      <c r="D34" s="188">
        <f t="shared" si="0"/>
        <v>15743</v>
      </c>
      <c r="E34" s="188">
        <v>11244</v>
      </c>
      <c r="F34" s="188">
        <f t="shared" si="1"/>
        <v>2617</v>
      </c>
      <c r="G34" s="188">
        <v>2589</v>
      </c>
      <c r="H34" s="188">
        <v>28</v>
      </c>
      <c r="I34" s="188">
        <v>0</v>
      </c>
      <c r="J34" s="188">
        <v>0</v>
      </c>
      <c r="K34" s="188">
        <v>0</v>
      </c>
      <c r="L34" s="188">
        <v>47</v>
      </c>
      <c r="M34" s="188">
        <f t="shared" si="2"/>
        <v>1835</v>
      </c>
      <c r="N34" s="188">
        <v>1238</v>
      </c>
      <c r="O34" s="188">
        <v>104</v>
      </c>
      <c r="P34" s="188">
        <v>302</v>
      </c>
      <c r="Q34" s="188">
        <v>82</v>
      </c>
      <c r="R34" s="188">
        <v>0</v>
      </c>
      <c r="S34" s="188">
        <v>95</v>
      </c>
      <c r="T34" s="188">
        <v>14</v>
      </c>
      <c r="U34" s="188">
        <f t="shared" si="3"/>
        <v>13266</v>
      </c>
      <c r="V34" s="188">
        <v>11244</v>
      </c>
      <c r="W34" s="188">
        <v>2022</v>
      </c>
      <c r="X34" s="188">
        <v>0</v>
      </c>
      <c r="Y34" s="188">
        <v>0</v>
      </c>
      <c r="Z34" s="188">
        <v>0</v>
      </c>
      <c r="AA34" s="188">
        <v>0</v>
      </c>
      <c r="AB34" s="188">
        <f t="shared" si="4"/>
        <v>2276</v>
      </c>
      <c r="AC34" s="188">
        <v>47</v>
      </c>
      <c r="AD34" s="188">
        <v>2015</v>
      </c>
      <c r="AE34" s="188">
        <f t="shared" si="5"/>
        <v>214</v>
      </c>
      <c r="AF34" s="188">
        <v>214</v>
      </c>
      <c r="AG34" s="188">
        <v>0</v>
      </c>
      <c r="AH34" s="188">
        <v>0</v>
      </c>
      <c r="AI34" s="188">
        <v>0</v>
      </c>
      <c r="AJ34" s="188">
        <v>0</v>
      </c>
    </row>
    <row r="35" spans="1:36" ht="13.5">
      <c r="A35" s="182" t="s">
        <v>393</v>
      </c>
      <c r="B35" s="182" t="s">
        <v>194</v>
      </c>
      <c r="C35" s="184" t="s">
        <v>195</v>
      </c>
      <c r="D35" s="188">
        <f t="shared" si="0"/>
        <v>14913</v>
      </c>
      <c r="E35" s="188">
        <v>10137</v>
      </c>
      <c r="F35" s="188">
        <f t="shared" si="1"/>
        <v>3049</v>
      </c>
      <c r="G35" s="188">
        <v>3049</v>
      </c>
      <c r="H35" s="188">
        <v>0</v>
      </c>
      <c r="I35" s="188">
        <v>0</v>
      </c>
      <c r="J35" s="188">
        <v>0</v>
      </c>
      <c r="K35" s="188">
        <v>0</v>
      </c>
      <c r="L35" s="188">
        <v>104</v>
      </c>
      <c r="M35" s="188">
        <f t="shared" si="2"/>
        <v>1623</v>
      </c>
      <c r="N35" s="188">
        <v>885</v>
      </c>
      <c r="O35" s="188">
        <v>191</v>
      </c>
      <c r="P35" s="188">
        <v>299</v>
      </c>
      <c r="Q35" s="188">
        <v>53</v>
      </c>
      <c r="R35" s="188">
        <v>7</v>
      </c>
      <c r="S35" s="188">
        <v>83</v>
      </c>
      <c r="T35" s="188">
        <v>105</v>
      </c>
      <c r="U35" s="188">
        <f t="shared" si="3"/>
        <v>10976</v>
      </c>
      <c r="V35" s="188">
        <v>10137</v>
      </c>
      <c r="W35" s="188">
        <v>839</v>
      </c>
      <c r="X35" s="188">
        <v>0</v>
      </c>
      <c r="Y35" s="188">
        <v>0</v>
      </c>
      <c r="Z35" s="188">
        <v>0</v>
      </c>
      <c r="AA35" s="188">
        <v>0</v>
      </c>
      <c r="AB35" s="188">
        <f t="shared" si="4"/>
        <v>2934</v>
      </c>
      <c r="AC35" s="188">
        <v>104</v>
      </c>
      <c r="AD35" s="188">
        <v>987</v>
      </c>
      <c r="AE35" s="188">
        <f t="shared" si="5"/>
        <v>1843</v>
      </c>
      <c r="AF35" s="188">
        <v>1843</v>
      </c>
      <c r="AG35" s="188">
        <v>0</v>
      </c>
      <c r="AH35" s="188">
        <v>0</v>
      </c>
      <c r="AI35" s="188">
        <v>0</v>
      </c>
      <c r="AJ35" s="188">
        <v>0</v>
      </c>
    </row>
    <row r="36" spans="1:36" ht="13.5">
      <c r="A36" s="182" t="s">
        <v>393</v>
      </c>
      <c r="B36" s="182" t="s">
        <v>196</v>
      </c>
      <c r="C36" s="184" t="s">
        <v>197</v>
      </c>
      <c r="D36" s="188">
        <f t="shared" si="0"/>
        <v>24341</v>
      </c>
      <c r="E36" s="188">
        <v>17649</v>
      </c>
      <c r="F36" s="188">
        <f t="shared" si="1"/>
        <v>3011</v>
      </c>
      <c r="G36" s="188">
        <v>1093</v>
      </c>
      <c r="H36" s="188">
        <v>1918</v>
      </c>
      <c r="I36" s="188">
        <v>0</v>
      </c>
      <c r="J36" s="188">
        <v>0</v>
      </c>
      <c r="K36" s="188">
        <v>0</v>
      </c>
      <c r="L36" s="188">
        <v>0</v>
      </c>
      <c r="M36" s="188">
        <f t="shared" si="2"/>
        <v>3681</v>
      </c>
      <c r="N36" s="188">
        <v>3390</v>
      </c>
      <c r="O36" s="188">
        <v>219</v>
      </c>
      <c r="P36" s="188">
        <v>39</v>
      </c>
      <c r="Q36" s="188">
        <v>0</v>
      </c>
      <c r="R36" s="188">
        <v>0</v>
      </c>
      <c r="S36" s="188">
        <v>0</v>
      </c>
      <c r="T36" s="188">
        <v>33</v>
      </c>
      <c r="U36" s="188">
        <f t="shared" si="3"/>
        <v>18064</v>
      </c>
      <c r="V36" s="188">
        <v>17649</v>
      </c>
      <c r="W36" s="188">
        <v>415</v>
      </c>
      <c r="X36" s="188">
        <v>0</v>
      </c>
      <c r="Y36" s="188">
        <v>0</v>
      </c>
      <c r="Z36" s="188">
        <v>0</v>
      </c>
      <c r="AA36" s="188">
        <v>0</v>
      </c>
      <c r="AB36" s="188">
        <f t="shared" si="4"/>
        <v>2566</v>
      </c>
      <c r="AC36" s="188">
        <v>0</v>
      </c>
      <c r="AD36" s="188">
        <v>2281</v>
      </c>
      <c r="AE36" s="188">
        <f t="shared" si="5"/>
        <v>285</v>
      </c>
      <c r="AF36" s="188">
        <v>285</v>
      </c>
      <c r="AG36" s="188">
        <v>0</v>
      </c>
      <c r="AH36" s="188">
        <v>0</v>
      </c>
      <c r="AI36" s="188">
        <v>0</v>
      </c>
      <c r="AJ36" s="188">
        <v>0</v>
      </c>
    </row>
    <row r="37" spans="1:36" ht="13.5">
      <c r="A37" s="182" t="s">
        <v>393</v>
      </c>
      <c r="B37" s="182" t="s">
        <v>198</v>
      </c>
      <c r="C37" s="184" t="s">
        <v>199</v>
      </c>
      <c r="D37" s="188">
        <f t="shared" si="0"/>
        <v>23077</v>
      </c>
      <c r="E37" s="188">
        <v>16069</v>
      </c>
      <c r="F37" s="188">
        <f t="shared" si="1"/>
        <v>2894</v>
      </c>
      <c r="G37" s="188">
        <v>2249</v>
      </c>
      <c r="H37" s="188">
        <v>645</v>
      </c>
      <c r="I37" s="188">
        <v>0</v>
      </c>
      <c r="J37" s="188">
        <v>0</v>
      </c>
      <c r="K37" s="188">
        <v>0</v>
      </c>
      <c r="L37" s="188">
        <v>0</v>
      </c>
      <c r="M37" s="188">
        <f t="shared" si="2"/>
        <v>4114</v>
      </c>
      <c r="N37" s="188">
        <v>3010</v>
      </c>
      <c r="O37" s="188">
        <v>0</v>
      </c>
      <c r="P37" s="188">
        <v>24</v>
      </c>
      <c r="Q37" s="188">
        <v>140</v>
      </c>
      <c r="R37" s="188">
        <v>697</v>
      </c>
      <c r="S37" s="188">
        <v>210</v>
      </c>
      <c r="T37" s="188">
        <v>33</v>
      </c>
      <c r="U37" s="188">
        <f t="shared" si="3"/>
        <v>17434</v>
      </c>
      <c r="V37" s="188">
        <v>16069</v>
      </c>
      <c r="W37" s="188">
        <v>1365</v>
      </c>
      <c r="X37" s="188">
        <v>0</v>
      </c>
      <c r="Y37" s="188">
        <v>0</v>
      </c>
      <c r="Z37" s="188">
        <v>0</v>
      </c>
      <c r="AA37" s="188">
        <v>0</v>
      </c>
      <c r="AB37" s="188">
        <f t="shared" si="4"/>
        <v>3145</v>
      </c>
      <c r="AC37" s="188">
        <v>0</v>
      </c>
      <c r="AD37" s="188">
        <v>2665</v>
      </c>
      <c r="AE37" s="188">
        <f t="shared" si="5"/>
        <v>480</v>
      </c>
      <c r="AF37" s="188">
        <v>465</v>
      </c>
      <c r="AG37" s="188">
        <v>15</v>
      </c>
      <c r="AH37" s="188">
        <v>0</v>
      </c>
      <c r="AI37" s="188">
        <v>0</v>
      </c>
      <c r="AJ37" s="188">
        <v>0</v>
      </c>
    </row>
    <row r="38" spans="1:36" ht="13.5">
      <c r="A38" s="182" t="s">
        <v>393</v>
      </c>
      <c r="B38" s="182" t="s">
        <v>18</v>
      </c>
      <c r="C38" s="184" t="s">
        <v>19</v>
      </c>
      <c r="D38" s="188">
        <f t="shared" si="0"/>
        <v>18827</v>
      </c>
      <c r="E38" s="188">
        <v>2520</v>
      </c>
      <c r="F38" s="188">
        <f t="shared" si="1"/>
        <v>6723</v>
      </c>
      <c r="G38" s="188">
        <v>0</v>
      </c>
      <c r="H38" s="188">
        <v>0</v>
      </c>
      <c r="I38" s="188">
        <v>1403</v>
      </c>
      <c r="J38" s="188">
        <v>4866</v>
      </c>
      <c r="K38" s="188">
        <v>454</v>
      </c>
      <c r="L38" s="188">
        <v>4972</v>
      </c>
      <c r="M38" s="188">
        <f t="shared" si="2"/>
        <v>4612</v>
      </c>
      <c r="N38" s="188">
        <v>2335</v>
      </c>
      <c r="O38" s="188">
        <v>480</v>
      </c>
      <c r="P38" s="188">
        <v>395</v>
      </c>
      <c r="Q38" s="188">
        <v>153</v>
      </c>
      <c r="R38" s="188">
        <v>152</v>
      </c>
      <c r="S38" s="188">
        <v>297</v>
      </c>
      <c r="T38" s="188">
        <v>800</v>
      </c>
      <c r="U38" s="188">
        <f t="shared" si="3"/>
        <v>2520</v>
      </c>
      <c r="V38" s="188">
        <v>2520</v>
      </c>
      <c r="W38" s="188">
        <v>0</v>
      </c>
      <c r="X38" s="188">
        <v>0</v>
      </c>
      <c r="Y38" s="188">
        <v>0</v>
      </c>
      <c r="Z38" s="188">
        <v>0</v>
      </c>
      <c r="AA38" s="188">
        <v>0</v>
      </c>
      <c r="AB38" s="188">
        <f t="shared" si="4"/>
        <v>11578</v>
      </c>
      <c r="AC38" s="188">
        <v>4972</v>
      </c>
      <c r="AD38" s="188">
        <v>497</v>
      </c>
      <c r="AE38" s="188">
        <f t="shared" si="5"/>
        <v>6109</v>
      </c>
      <c r="AF38" s="188">
        <v>0</v>
      </c>
      <c r="AG38" s="188">
        <v>0</v>
      </c>
      <c r="AH38" s="188">
        <v>1371</v>
      </c>
      <c r="AI38" s="188">
        <v>4284</v>
      </c>
      <c r="AJ38" s="188">
        <v>454</v>
      </c>
    </row>
    <row r="39" spans="1:36" ht="13.5">
      <c r="A39" s="182" t="s">
        <v>393</v>
      </c>
      <c r="B39" s="182" t="s">
        <v>200</v>
      </c>
      <c r="C39" s="184" t="s">
        <v>201</v>
      </c>
      <c r="D39" s="188">
        <f t="shared" si="0"/>
        <v>12737</v>
      </c>
      <c r="E39" s="188">
        <v>10017</v>
      </c>
      <c r="F39" s="188">
        <f t="shared" si="1"/>
        <v>1721</v>
      </c>
      <c r="G39" s="188">
        <v>1587</v>
      </c>
      <c r="H39" s="188">
        <v>134</v>
      </c>
      <c r="I39" s="188">
        <v>0</v>
      </c>
      <c r="J39" s="188">
        <v>0</v>
      </c>
      <c r="K39" s="188">
        <v>0</v>
      </c>
      <c r="L39" s="188">
        <v>0</v>
      </c>
      <c r="M39" s="188">
        <f t="shared" si="2"/>
        <v>999</v>
      </c>
      <c r="N39" s="188">
        <v>903</v>
      </c>
      <c r="O39" s="188">
        <v>0</v>
      </c>
      <c r="P39" s="188">
        <v>0</v>
      </c>
      <c r="Q39" s="188">
        <v>28</v>
      </c>
      <c r="R39" s="188">
        <v>16</v>
      </c>
      <c r="S39" s="188">
        <v>52</v>
      </c>
      <c r="T39" s="188">
        <v>0</v>
      </c>
      <c r="U39" s="188">
        <f t="shared" si="3"/>
        <v>10980</v>
      </c>
      <c r="V39" s="188">
        <v>10017</v>
      </c>
      <c r="W39" s="188">
        <v>963</v>
      </c>
      <c r="X39" s="188">
        <v>0</v>
      </c>
      <c r="Y39" s="188">
        <v>0</v>
      </c>
      <c r="Z39" s="188">
        <v>0</v>
      </c>
      <c r="AA39" s="188">
        <v>0</v>
      </c>
      <c r="AB39" s="188">
        <f t="shared" si="4"/>
        <v>2009</v>
      </c>
      <c r="AC39" s="188">
        <v>0</v>
      </c>
      <c r="AD39" s="188">
        <v>1679</v>
      </c>
      <c r="AE39" s="188">
        <f t="shared" si="5"/>
        <v>330</v>
      </c>
      <c r="AF39" s="188">
        <v>327</v>
      </c>
      <c r="AG39" s="188">
        <v>3</v>
      </c>
      <c r="AH39" s="188">
        <v>0</v>
      </c>
      <c r="AI39" s="188">
        <v>0</v>
      </c>
      <c r="AJ39" s="188">
        <v>0</v>
      </c>
    </row>
    <row r="40" spans="1:36" ht="13.5">
      <c r="A40" s="182" t="s">
        <v>393</v>
      </c>
      <c r="B40" s="182" t="s">
        <v>202</v>
      </c>
      <c r="C40" s="184" t="s">
        <v>203</v>
      </c>
      <c r="D40" s="188">
        <f t="shared" si="0"/>
        <v>16735</v>
      </c>
      <c r="E40" s="188">
        <v>13281</v>
      </c>
      <c r="F40" s="188">
        <f t="shared" si="1"/>
        <v>990</v>
      </c>
      <c r="G40" s="188">
        <v>990</v>
      </c>
      <c r="H40" s="188">
        <v>0</v>
      </c>
      <c r="I40" s="188">
        <v>0</v>
      </c>
      <c r="J40" s="188">
        <v>0</v>
      </c>
      <c r="K40" s="188">
        <v>0</v>
      </c>
      <c r="L40" s="188">
        <v>0</v>
      </c>
      <c r="M40" s="188">
        <f t="shared" si="2"/>
        <v>2464</v>
      </c>
      <c r="N40" s="188">
        <v>1583</v>
      </c>
      <c r="O40" s="188">
        <v>130</v>
      </c>
      <c r="P40" s="188">
        <v>329</v>
      </c>
      <c r="Q40" s="188">
        <v>101</v>
      </c>
      <c r="R40" s="188">
        <v>245</v>
      </c>
      <c r="S40" s="188">
        <v>69</v>
      </c>
      <c r="T40" s="188">
        <v>7</v>
      </c>
      <c r="U40" s="188">
        <f t="shared" si="3"/>
        <v>13697</v>
      </c>
      <c r="V40" s="188">
        <v>13281</v>
      </c>
      <c r="W40" s="188">
        <v>416</v>
      </c>
      <c r="X40" s="188">
        <v>0</v>
      </c>
      <c r="Y40" s="188">
        <v>0</v>
      </c>
      <c r="Z40" s="188">
        <v>0</v>
      </c>
      <c r="AA40" s="188">
        <v>0</v>
      </c>
      <c r="AB40" s="188">
        <f t="shared" si="4"/>
        <v>1973</v>
      </c>
      <c r="AC40" s="188">
        <v>0</v>
      </c>
      <c r="AD40" s="188">
        <v>1755</v>
      </c>
      <c r="AE40" s="188">
        <f t="shared" si="5"/>
        <v>218</v>
      </c>
      <c r="AF40" s="188">
        <v>218</v>
      </c>
      <c r="AG40" s="188">
        <v>0</v>
      </c>
      <c r="AH40" s="188">
        <v>0</v>
      </c>
      <c r="AI40" s="188">
        <v>0</v>
      </c>
      <c r="AJ40" s="188">
        <v>0</v>
      </c>
    </row>
    <row r="41" spans="1:36" ht="13.5">
      <c r="A41" s="182" t="s">
        <v>393</v>
      </c>
      <c r="B41" s="182" t="s">
        <v>204</v>
      </c>
      <c r="C41" s="184" t="s">
        <v>205</v>
      </c>
      <c r="D41" s="188">
        <f t="shared" si="0"/>
        <v>4950</v>
      </c>
      <c r="E41" s="188">
        <v>3603</v>
      </c>
      <c r="F41" s="188">
        <f t="shared" si="1"/>
        <v>473</v>
      </c>
      <c r="G41" s="188">
        <v>473</v>
      </c>
      <c r="H41" s="188">
        <v>0</v>
      </c>
      <c r="I41" s="188">
        <v>0</v>
      </c>
      <c r="J41" s="188">
        <v>0</v>
      </c>
      <c r="K41" s="188">
        <v>0</v>
      </c>
      <c r="L41" s="188">
        <v>0</v>
      </c>
      <c r="M41" s="188">
        <f t="shared" si="2"/>
        <v>874</v>
      </c>
      <c r="N41" s="188">
        <v>553</v>
      </c>
      <c r="O41" s="188">
        <v>104</v>
      </c>
      <c r="P41" s="188">
        <v>135</v>
      </c>
      <c r="Q41" s="188">
        <v>32</v>
      </c>
      <c r="R41" s="188">
        <v>2</v>
      </c>
      <c r="S41" s="188">
        <v>48</v>
      </c>
      <c r="T41" s="188">
        <v>0</v>
      </c>
      <c r="U41" s="188">
        <f t="shared" si="3"/>
        <v>3769</v>
      </c>
      <c r="V41" s="188">
        <v>3603</v>
      </c>
      <c r="W41" s="188">
        <v>166</v>
      </c>
      <c r="X41" s="188">
        <v>0</v>
      </c>
      <c r="Y41" s="188">
        <v>0</v>
      </c>
      <c r="Z41" s="188">
        <v>0</v>
      </c>
      <c r="AA41" s="188">
        <v>0</v>
      </c>
      <c r="AB41" s="188">
        <f t="shared" si="4"/>
        <v>836</v>
      </c>
      <c r="AC41" s="188">
        <v>0</v>
      </c>
      <c r="AD41" s="188">
        <v>576</v>
      </c>
      <c r="AE41" s="188">
        <f t="shared" si="5"/>
        <v>260</v>
      </c>
      <c r="AF41" s="188">
        <v>260</v>
      </c>
      <c r="AG41" s="188">
        <v>0</v>
      </c>
      <c r="AH41" s="188">
        <v>0</v>
      </c>
      <c r="AI41" s="188">
        <v>0</v>
      </c>
      <c r="AJ41" s="188">
        <v>0</v>
      </c>
    </row>
    <row r="42" spans="1:36" ht="13.5">
      <c r="A42" s="182" t="s">
        <v>393</v>
      </c>
      <c r="B42" s="182" t="s">
        <v>206</v>
      </c>
      <c r="C42" s="184" t="s">
        <v>207</v>
      </c>
      <c r="D42" s="188">
        <f t="shared" si="0"/>
        <v>6775</v>
      </c>
      <c r="E42" s="188">
        <v>5698</v>
      </c>
      <c r="F42" s="188">
        <f t="shared" si="1"/>
        <v>477</v>
      </c>
      <c r="G42" s="188">
        <v>475</v>
      </c>
      <c r="H42" s="188">
        <v>2</v>
      </c>
      <c r="I42" s="188">
        <v>0</v>
      </c>
      <c r="J42" s="188">
        <v>0</v>
      </c>
      <c r="K42" s="188">
        <v>0</v>
      </c>
      <c r="L42" s="188">
        <v>0</v>
      </c>
      <c r="M42" s="188">
        <f t="shared" si="2"/>
        <v>600</v>
      </c>
      <c r="N42" s="188">
        <v>377</v>
      </c>
      <c r="O42" s="188">
        <v>42</v>
      </c>
      <c r="P42" s="188">
        <v>109</v>
      </c>
      <c r="Q42" s="188">
        <v>29</v>
      </c>
      <c r="R42" s="188">
        <v>33</v>
      </c>
      <c r="S42" s="188">
        <v>10</v>
      </c>
      <c r="T42" s="188">
        <v>0</v>
      </c>
      <c r="U42" s="188">
        <f t="shared" si="3"/>
        <v>6087</v>
      </c>
      <c r="V42" s="188">
        <v>5698</v>
      </c>
      <c r="W42" s="188">
        <v>389</v>
      </c>
      <c r="X42" s="188">
        <v>0</v>
      </c>
      <c r="Y42" s="188">
        <v>0</v>
      </c>
      <c r="Z42" s="188">
        <v>0</v>
      </c>
      <c r="AA42" s="188">
        <v>0</v>
      </c>
      <c r="AB42" s="188">
        <f t="shared" si="4"/>
        <v>987</v>
      </c>
      <c r="AC42" s="188">
        <v>0</v>
      </c>
      <c r="AD42" s="188">
        <v>983</v>
      </c>
      <c r="AE42" s="188">
        <f t="shared" si="5"/>
        <v>4</v>
      </c>
      <c r="AF42" s="188">
        <v>4</v>
      </c>
      <c r="AG42" s="188">
        <v>0</v>
      </c>
      <c r="AH42" s="188">
        <v>0</v>
      </c>
      <c r="AI42" s="188">
        <v>0</v>
      </c>
      <c r="AJ42" s="188">
        <v>0</v>
      </c>
    </row>
    <row r="43" spans="1:36" ht="13.5">
      <c r="A43" s="182" t="s">
        <v>393</v>
      </c>
      <c r="B43" s="182" t="s">
        <v>208</v>
      </c>
      <c r="C43" s="184" t="s">
        <v>209</v>
      </c>
      <c r="D43" s="188">
        <f t="shared" si="0"/>
        <v>14819</v>
      </c>
      <c r="E43" s="188">
        <v>12146</v>
      </c>
      <c r="F43" s="188">
        <f t="shared" si="1"/>
        <v>1079</v>
      </c>
      <c r="G43" s="188">
        <v>1079</v>
      </c>
      <c r="H43" s="188">
        <v>0</v>
      </c>
      <c r="I43" s="188">
        <v>0</v>
      </c>
      <c r="J43" s="188">
        <v>0</v>
      </c>
      <c r="K43" s="188">
        <v>0</v>
      </c>
      <c r="L43" s="188">
        <v>0</v>
      </c>
      <c r="M43" s="188">
        <f t="shared" si="2"/>
        <v>1594</v>
      </c>
      <c r="N43" s="188">
        <v>931</v>
      </c>
      <c r="O43" s="188">
        <v>211</v>
      </c>
      <c r="P43" s="188">
        <v>331</v>
      </c>
      <c r="Q43" s="188">
        <v>106</v>
      </c>
      <c r="R43" s="188">
        <v>15</v>
      </c>
      <c r="S43" s="188">
        <v>0</v>
      </c>
      <c r="T43" s="188">
        <v>0</v>
      </c>
      <c r="U43" s="188">
        <f t="shared" si="3"/>
        <v>13027</v>
      </c>
      <c r="V43" s="188">
        <v>12146</v>
      </c>
      <c r="W43" s="188">
        <v>881</v>
      </c>
      <c r="X43" s="188">
        <v>0</v>
      </c>
      <c r="Y43" s="188">
        <v>0</v>
      </c>
      <c r="Z43" s="188">
        <v>0</v>
      </c>
      <c r="AA43" s="188">
        <v>0</v>
      </c>
      <c r="AB43" s="188">
        <f t="shared" si="4"/>
        <v>333</v>
      </c>
      <c r="AC43" s="188">
        <v>0</v>
      </c>
      <c r="AD43" s="188">
        <v>333</v>
      </c>
      <c r="AE43" s="188">
        <f t="shared" si="5"/>
        <v>0</v>
      </c>
      <c r="AF43" s="188">
        <v>0</v>
      </c>
      <c r="AG43" s="188">
        <v>0</v>
      </c>
      <c r="AH43" s="188">
        <v>0</v>
      </c>
      <c r="AI43" s="188">
        <v>0</v>
      </c>
      <c r="AJ43" s="188">
        <v>0</v>
      </c>
    </row>
    <row r="44" spans="1:36" ht="13.5">
      <c r="A44" s="182" t="s">
        <v>393</v>
      </c>
      <c r="B44" s="182" t="s">
        <v>210</v>
      </c>
      <c r="C44" s="184" t="s">
        <v>211</v>
      </c>
      <c r="D44" s="188">
        <f t="shared" si="0"/>
        <v>12907</v>
      </c>
      <c r="E44" s="188">
        <v>10655</v>
      </c>
      <c r="F44" s="188">
        <f t="shared" si="1"/>
        <v>869</v>
      </c>
      <c r="G44" s="188">
        <v>869</v>
      </c>
      <c r="H44" s="188">
        <v>0</v>
      </c>
      <c r="I44" s="188">
        <v>0</v>
      </c>
      <c r="J44" s="188">
        <v>0</v>
      </c>
      <c r="K44" s="188">
        <v>0</v>
      </c>
      <c r="L44" s="188">
        <v>0</v>
      </c>
      <c r="M44" s="188">
        <f t="shared" si="2"/>
        <v>1383</v>
      </c>
      <c r="N44" s="188">
        <v>819</v>
      </c>
      <c r="O44" s="188">
        <v>141</v>
      </c>
      <c r="P44" s="188">
        <v>267</v>
      </c>
      <c r="Q44" s="188">
        <v>80</v>
      </c>
      <c r="R44" s="188">
        <v>11</v>
      </c>
      <c r="S44" s="188">
        <v>65</v>
      </c>
      <c r="T44" s="188">
        <v>0</v>
      </c>
      <c r="U44" s="188">
        <f t="shared" si="3"/>
        <v>11366</v>
      </c>
      <c r="V44" s="188">
        <v>10655</v>
      </c>
      <c r="W44" s="188">
        <v>711</v>
      </c>
      <c r="X44" s="188">
        <v>0</v>
      </c>
      <c r="Y44" s="188">
        <v>0</v>
      </c>
      <c r="Z44" s="188">
        <v>0</v>
      </c>
      <c r="AA44" s="188">
        <v>0</v>
      </c>
      <c r="AB44" s="188">
        <f t="shared" si="4"/>
        <v>1841</v>
      </c>
      <c r="AC44" s="188">
        <v>0</v>
      </c>
      <c r="AD44" s="188">
        <v>1835</v>
      </c>
      <c r="AE44" s="188">
        <f t="shared" si="5"/>
        <v>6</v>
      </c>
      <c r="AF44" s="188">
        <v>6</v>
      </c>
      <c r="AG44" s="188">
        <v>0</v>
      </c>
      <c r="AH44" s="188">
        <v>0</v>
      </c>
      <c r="AI44" s="188">
        <v>0</v>
      </c>
      <c r="AJ44" s="188">
        <v>0</v>
      </c>
    </row>
    <row r="45" spans="1:36" ht="13.5">
      <c r="A45" s="182" t="s">
        <v>393</v>
      </c>
      <c r="B45" s="182" t="s">
        <v>212</v>
      </c>
      <c r="C45" s="184" t="s">
        <v>213</v>
      </c>
      <c r="D45" s="188">
        <f t="shared" si="0"/>
        <v>1857</v>
      </c>
      <c r="E45" s="188">
        <v>1293</v>
      </c>
      <c r="F45" s="188">
        <f t="shared" si="1"/>
        <v>72</v>
      </c>
      <c r="G45" s="188">
        <v>45</v>
      </c>
      <c r="H45" s="188">
        <v>27</v>
      </c>
      <c r="I45" s="188">
        <v>0</v>
      </c>
      <c r="J45" s="188">
        <v>0</v>
      </c>
      <c r="K45" s="188">
        <v>0</v>
      </c>
      <c r="L45" s="188">
        <v>345</v>
      </c>
      <c r="M45" s="188">
        <f t="shared" si="2"/>
        <v>147</v>
      </c>
      <c r="N45" s="188">
        <v>62</v>
      </c>
      <c r="O45" s="188">
        <v>25</v>
      </c>
      <c r="P45" s="188">
        <v>45</v>
      </c>
      <c r="Q45" s="188">
        <v>12</v>
      </c>
      <c r="R45" s="188">
        <v>3</v>
      </c>
      <c r="S45" s="188">
        <v>0</v>
      </c>
      <c r="T45" s="188">
        <v>0</v>
      </c>
      <c r="U45" s="188">
        <f t="shared" si="3"/>
        <v>1293</v>
      </c>
      <c r="V45" s="188">
        <v>1293</v>
      </c>
      <c r="W45" s="188">
        <v>0</v>
      </c>
      <c r="X45" s="188">
        <v>0</v>
      </c>
      <c r="Y45" s="188">
        <v>0</v>
      </c>
      <c r="Z45" s="188">
        <v>0</v>
      </c>
      <c r="AA45" s="188">
        <v>0</v>
      </c>
      <c r="AB45" s="188">
        <f t="shared" si="4"/>
        <v>596</v>
      </c>
      <c r="AC45" s="188">
        <v>345</v>
      </c>
      <c r="AD45" s="188">
        <v>206</v>
      </c>
      <c r="AE45" s="188">
        <f t="shared" si="5"/>
        <v>45</v>
      </c>
      <c r="AF45" s="188">
        <v>45</v>
      </c>
      <c r="AG45" s="188">
        <v>0</v>
      </c>
      <c r="AH45" s="188">
        <v>0</v>
      </c>
      <c r="AI45" s="188">
        <v>0</v>
      </c>
      <c r="AJ45" s="188">
        <v>0</v>
      </c>
    </row>
    <row r="46" spans="1:36" ht="13.5">
      <c r="A46" s="182" t="s">
        <v>393</v>
      </c>
      <c r="B46" s="182" t="s">
        <v>214</v>
      </c>
      <c r="C46" s="184" t="s">
        <v>215</v>
      </c>
      <c r="D46" s="188">
        <f t="shared" si="0"/>
        <v>5211</v>
      </c>
      <c r="E46" s="188">
        <v>3914</v>
      </c>
      <c r="F46" s="188">
        <f t="shared" si="1"/>
        <v>763</v>
      </c>
      <c r="G46" s="188">
        <v>0</v>
      </c>
      <c r="H46" s="188">
        <v>763</v>
      </c>
      <c r="I46" s="188">
        <v>0</v>
      </c>
      <c r="J46" s="188">
        <v>0</v>
      </c>
      <c r="K46" s="188">
        <v>0</v>
      </c>
      <c r="L46" s="188">
        <v>0</v>
      </c>
      <c r="M46" s="188">
        <f t="shared" si="2"/>
        <v>534</v>
      </c>
      <c r="N46" s="188">
        <v>326</v>
      </c>
      <c r="O46" s="188">
        <v>62</v>
      </c>
      <c r="P46" s="188">
        <v>110</v>
      </c>
      <c r="Q46" s="188">
        <v>32</v>
      </c>
      <c r="R46" s="188">
        <v>4</v>
      </c>
      <c r="S46" s="188">
        <v>0</v>
      </c>
      <c r="T46" s="188">
        <v>0</v>
      </c>
      <c r="U46" s="188">
        <f t="shared" si="3"/>
        <v>3914</v>
      </c>
      <c r="V46" s="188">
        <v>3914</v>
      </c>
      <c r="W46" s="188">
        <v>0</v>
      </c>
      <c r="X46" s="188">
        <v>0</v>
      </c>
      <c r="Y46" s="188">
        <v>0</v>
      </c>
      <c r="Z46" s="188">
        <v>0</v>
      </c>
      <c r="AA46" s="188">
        <v>0</v>
      </c>
      <c r="AB46" s="188">
        <f t="shared" si="4"/>
        <v>779</v>
      </c>
      <c r="AC46" s="188">
        <v>0</v>
      </c>
      <c r="AD46" s="188">
        <v>626</v>
      </c>
      <c r="AE46" s="188">
        <f t="shared" si="5"/>
        <v>153</v>
      </c>
      <c r="AF46" s="188">
        <v>0</v>
      </c>
      <c r="AG46" s="188">
        <v>153</v>
      </c>
      <c r="AH46" s="188">
        <v>0</v>
      </c>
      <c r="AI46" s="188">
        <v>0</v>
      </c>
      <c r="AJ46" s="188">
        <v>0</v>
      </c>
    </row>
    <row r="47" spans="1:36" ht="13.5">
      <c r="A47" s="182" t="s">
        <v>393</v>
      </c>
      <c r="B47" s="182" t="s">
        <v>216</v>
      </c>
      <c r="C47" s="184" t="s">
        <v>217</v>
      </c>
      <c r="D47" s="188">
        <f t="shared" si="0"/>
        <v>5734</v>
      </c>
      <c r="E47" s="188">
        <v>3960</v>
      </c>
      <c r="F47" s="188">
        <f t="shared" si="1"/>
        <v>0</v>
      </c>
      <c r="G47" s="188">
        <v>0</v>
      </c>
      <c r="H47" s="188">
        <v>0</v>
      </c>
      <c r="I47" s="188">
        <v>0</v>
      </c>
      <c r="J47" s="188">
        <v>0</v>
      </c>
      <c r="K47" s="188">
        <v>0</v>
      </c>
      <c r="L47" s="188">
        <v>616</v>
      </c>
      <c r="M47" s="188">
        <f t="shared" si="2"/>
        <v>1158</v>
      </c>
      <c r="N47" s="188">
        <v>925</v>
      </c>
      <c r="O47" s="188">
        <v>50</v>
      </c>
      <c r="P47" s="188">
        <v>152</v>
      </c>
      <c r="Q47" s="188">
        <v>29</v>
      </c>
      <c r="R47" s="188">
        <v>0</v>
      </c>
      <c r="S47" s="188">
        <v>0</v>
      </c>
      <c r="T47" s="188">
        <v>2</v>
      </c>
      <c r="U47" s="188">
        <f t="shared" si="3"/>
        <v>3960</v>
      </c>
      <c r="V47" s="188">
        <v>3960</v>
      </c>
      <c r="W47" s="188">
        <v>0</v>
      </c>
      <c r="X47" s="188">
        <v>0</v>
      </c>
      <c r="Y47" s="188">
        <v>0</v>
      </c>
      <c r="Z47" s="188">
        <v>0</v>
      </c>
      <c r="AA47" s="188">
        <v>0</v>
      </c>
      <c r="AB47" s="188">
        <f t="shared" si="4"/>
        <v>1408</v>
      </c>
      <c r="AC47" s="188">
        <v>616</v>
      </c>
      <c r="AD47" s="188">
        <v>792</v>
      </c>
      <c r="AE47" s="188">
        <f t="shared" si="5"/>
        <v>0</v>
      </c>
      <c r="AF47" s="188">
        <v>0</v>
      </c>
      <c r="AG47" s="188">
        <v>0</v>
      </c>
      <c r="AH47" s="188">
        <v>0</v>
      </c>
      <c r="AI47" s="188">
        <v>0</v>
      </c>
      <c r="AJ47" s="188">
        <v>0</v>
      </c>
    </row>
    <row r="48" spans="1:36" ht="13.5">
      <c r="A48" s="182" t="s">
        <v>393</v>
      </c>
      <c r="B48" s="182" t="s">
        <v>218</v>
      </c>
      <c r="C48" s="184" t="s">
        <v>219</v>
      </c>
      <c r="D48" s="188">
        <f t="shared" si="0"/>
        <v>8025</v>
      </c>
      <c r="E48" s="188">
        <v>6113</v>
      </c>
      <c r="F48" s="188">
        <f t="shared" si="1"/>
        <v>362</v>
      </c>
      <c r="G48" s="188">
        <v>129</v>
      </c>
      <c r="H48" s="188">
        <v>156</v>
      </c>
      <c r="I48" s="188">
        <v>0</v>
      </c>
      <c r="J48" s="188">
        <v>77</v>
      </c>
      <c r="K48" s="188">
        <v>0</v>
      </c>
      <c r="L48" s="188">
        <v>58</v>
      </c>
      <c r="M48" s="188">
        <f t="shared" si="2"/>
        <v>1492</v>
      </c>
      <c r="N48" s="188">
        <v>977</v>
      </c>
      <c r="O48" s="188">
        <v>62</v>
      </c>
      <c r="P48" s="188">
        <v>157</v>
      </c>
      <c r="Q48" s="188">
        <v>37</v>
      </c>
      <c r="R48" s="188">
        <v>173</v>
      </c>
      <c r="S48" s="188">
        <v>75</v>
      </c>
      <c r="T48" s="188">
        <v>11</v>
      </c>
      <c r="U48" s="188">
        <f t="shared" si="3"/>
        <v>6113</v>
      </c>
      <c r="V48" s="188">
        <v>6113</v>
      </c>
      <c r="W48" s="188">
        <v>0</v>
      </c>
      <c r="X48" s="188">
        <v>0</v>
      </c>
      <c r="Y48" s="188">
        <v>0</v>
      </c>
      <c r="Z48" s="188">
        <v>0</v>
      </c>
      <c r="AA48" s="188">
        <v>0</v>
      </c>
      <c r="AB48" s="188">
        <f t="shared" si="4"/>
        <v>558</v>
      </c>
      <c r="AC48" s="188">
        <v>58</v>
      </c>
      <c r="AD48" s="188">
        <v>500</v>
      </c>
      <c r="AE48" s="188">
        <f t="shared" si="5"/>
        <v>0</v>
      </c>
      <c r="AF48" s="188">
        <v>0</v>
      </c>
      <c r="AG48" s="188">
        <v>0</v>
      </c>
      <c r="AH48" s="188">
        <v>0</v>
      </c>
      <c r="AI48" s="188">
        <v>0</v>
      </c>
      <c r="AJ48" s="188">
        <v>0</v>
      </c>
    </row>
    <row r="49" spans="1:36" ht="13.5">
      <c r="A49" s="182" t="s">
        <v>393</v>
      </c>
      <c r="B49" s="182" t="s">
        <v>220</v>
      </c>
      <c r="C49" s="184" t="s">
        <v>221</v>
      </c>
      <c r="D49" s="188">
        <f t="shared" si="0"/>
        <v>8711</v>
      </c>
      <c r="E49" s="188">
        <v>7143</v>
      </c>
      <c r="F49" s="188">
        <f t="shared" si="1"/>
        <v>789</v>
      </c>
      <c r="G49" s="188">
        <v>349</v>
      </c>
      <c r="H49" s="188">
        <v>343</v>
      </c>
      <c r="I49" s="188">
        <v>0</v>
      </c>
      <c r="J49" s="188">
        <v>97</v>
      </c>
      <c r="K49" s="188">
        <v>0</v>
      </c>
      <c r="L49" s="188">
        <v>0</v>
      </c>
      <c r="M49" s="188">
        <f t="shared" si="2"/>
        <v>779</v>
      </c>
      <c r="N49" s="188">
        <v>143</v>
      </c>
      <c r="O49" s="188">
        <v>102</v>
      </c>
      <c r="P49" s="188">
        <v>220</v>
      </c>
      <c r="Q49" s="188">
        <v>149</v>
      </c>
      <c r="R49" s="188">
        <v>107</v>
      </c>
      <c r="S49" s="188">
        <v>0</v>
      </c>
      <c r="T49" s="188">
        <v>58</v>
      </c>
      <c r="U49" s="188">
        <f t="shared" si="3"/>
        <v>7143</v>
      </c>
      <c r="V49" s="188">
        <v>7143</v>
      </c>
      <c r="W49" s="188">
        <v>0</v>
      </c>
      <c r="X49" s="188">
        <v>0</v>
      </c>
      <c r="Y49" s="188">
        <v>0</v>
      </c>
      <c r="Z49" s="188">
        <v>0</v>
      </c>
      <c r="AA49" s="188">
        <v>0</v>
      </c>
      <c r="AB49" s="188">
        <f t="shared" si="4"/>
        <v>586</v>
      </c>
      <c r="AC49" s="188">
        <v>0</v>
      </c>
      <c r="AD49" s="188">
        <v>586</v>
      </c>
      <c r="AE49" s="188">
        <f t="shared" si="5"/>
        <v>0</v>
      </c>
      <c r="AF49" s="188">
        <v>0</v>
      </c>
      <c r="AG49" s="188">
        <v>0</v>
      </c>
      <c r="AH49" s="188">
        <v>0</v>
      </c>
      <c r="AI49" s="188">
        <v>0</v>
      </c>
      <c r="AJ49" s="188">
        <v>0</v>
      </c>
    </row>
    <row r="50" spans="1:36" ht="13.5">
      <c r="A50" s="182" t="s">
        <v>393</v>
      </c>
      <c r="B50" s="182" t="s">
        <v>222</v>
      </c>
      <c r="C50" s="184" t="s">
        <v>223</v>
      </c>
      <c r="D50" s="188">
        <f t="shared" si="0"/>
        <v>11923</v>
      </c>
      <c r="E50" s="188">
        <v>8452</v>
      </c>
      <c r="F50" s="188">
        <f t="shared" si="1"/>
        <v>517</v>
      </c>
      <c r="G50" s="188">
        <v>0</v>
      </c>
      <c r="H50" s="188">
        <v>517</v>
      </c>
      <c r="I50" s="188">
        <v>0</v>
      </c>
      <c r="J50" s="188">
        <v>0</v>
      </c>
      <c r="K50" s="188">
        <v>0</v>
      </c>
      <c r="L50" s="188">
        <v>393</v>
      </c>
      <c r="M50" s="188">
        <f t="shared" si="2"/>
        <v>2561</v>
      </c>
      <c r="N50" s="188">
        <v>1892</v>
      </c>
      <c r="O50" s="188">
        <v>232</v>
      </c>
      <c r="P50" s="188">
        <v>246</v>
      </c>
      <c r="Q50" s="188">
        <v>0</v>
      </c>
      <c r="R50" s="188">
        <v>15</v>
      </c>
      <c r="S50" s="188">
        <v>176</v>
      </c>
      <c r="T50" s="188">
        <v>0</v>
      </c>
      <c r="U50" s="188">
        <f t="shared" si="3"/>
        <v>8452</v>
      </c>
      <c r="V50" s="188">
        <v>8452</v>
      </c>
      <c r="W50" s="188">
        <v>0</v>
      </c>
      <c r="X50" s="188">
        <v>0</v>
      </c>
      <c r="Y50" s="188">
        <v>0</v>
      </c>
      <c r="Z50" s="188">
        <v>0</v>
      </c>
      <c r="AA50" s="188">
        <v>0</v>
      </c>
      <c r="AB50" s="188">
        <f t="shared" si="4"/>
        <v>1719</v>
      </c>
      <c r="AC50" s="188">
        <v>393</v>
      </c>
      <c r="AD50" s="188">
        <v>1326</v>
      </c>
      <c r="AE50" s="188">
        <f t="shared" si="5"/>
        <v>0</v>
      </c>
      <c r="AF50" s="188">
        <v>0</v>
      </c>
      <c r="AG50" s="188">
        <v>0</v>
      </c>
      <c r="AH50" s="188">
        <v>0</v>
      </c>
      <c r="AI50" s="188">
        <v>0</v>
      </c>
      <c r="AJ50" s="188">
        <v>0</v>
      </c>
    </row>
    <row r="51" spans="1:36" ht="13.5">
      <c r="A51" s="182" t="s">
        <v>393</v>
      </c>
      <c r="B51" s="182" t="s">
        <v>224</v>
      </c>
      <c r="C51" s="184" t="s">
        <v>225</v>
      </c>
      <c r="D51" s="188">
        <f t="shared" si="0"/>
        <v>7586</v>
      </c>
      <c r="E51" s="188">
        <v>5273</v>
      </c>
      <c r="F51" s="188">
        <f aca="true" t="shared" si="6" ref="F51:F93">SUM(G51:K51)</f>
        <v>1145</v>
      </c>
      <c r="G51" s="188">
        <v>1145</v>
      </c>
      <c r="H51" s="188">
        <v>0</v>
      </c>
      <c r="I51" s="188">
        <v>0</v>
      </c>
      <c r="J51" s="188">
        <v>0</v>
      </c>
      <c r="K51" s="188">
        <v>0</v>
      </c>
      <c r="L51" s="188">
        <v>0</v>
      </c>
      <c r="M51" s="188">
        <f aca="true" t="shared" si="7" ref="M51:M93">SUM(N51:T51)</f>
        <v>1168</v>
      </c>
      <c r="N51" s="188">
        <v>851</v>
      </c>
      <c r="O51" s="188">
        <v>57</v>
      </c>
      <c r="P51" s="188">
        <v>134</v>
      </c>
      <c r="Q51" s="188">
        <v>42</v>
      </c>
      <c r="R51" s="188">
        <v>0</v>
      </c>
      <c r="S51" s="188">
        <v>84</v>
      </c>
      <c r="T51" s="188">
        <v>0</v>
      </c>
      <c r="U51" s="188">
        <f aca="true" t="shared" si="8" ref="U51:U93">SUM(V51:AA51)</f>
        <v>6100</v>
      </c>
      <c r="V51" s="188">
        <v>5273</v>
      </c>
      <c r="W51" s="188">
        <v>827</v>
      </c>
      <c r="X51" s="188">
        <v>0</v>
      </c>
      <c r="Y51" s="188">
        <v>0</v>
      </c>
      <c r="Z51" s="188">
        <v>0</v>
      </c>
      <c r="AA51" s="188">
        <v>0</v>
      </c>
      <c r="AB51" s="188">
        <f aca="true" t="shared" si="9" ref="AB51:AB93">SUM(AC51:AE51)</f>
        <v>920</v>
      </c>
      <c r="AC51" s="188">
        <v>0</v>
      </c>
      <c r="AD51" s="188">
        <v>793</v>
      </c>
      <c r="AE51" s="188">
        <f aca="true" t="shared" si="10" ref="AE51:AE93">SUM(AF51:AJ51)</f>
        <v>127</v>
      </c>
      <c r="AF51" s="188">
        <v>127</v>
      </c>
      <c r="AG51" s="188">
        <v>0</v>
      </c>
      <c r="AH51" s="188">
        <v>0</v>
      </c>
      <c r="AI51" s="188">
        <v>0</v>
      </c>
      <c r="AJ51" s="188">
        <v>0</v>
      </c>
    </row>
    <row r="52" spans="1:36" ht="13.5">
      <c r="A52" s="182" t="s">
        <v>393</v>
      </c>
      <c r="B52" s="182" t="s">
        <v>226</v>
      </c>
      <c r="C52" s="184" t="s">
        <v>227</v>
      </c>
      <c r="D52" s="188">
        <f t="shared" si="0"/>
        <v>4134</v>
      </c>
      <c r="E52" s="188">
        <v>3315</v>
      </c>
      <c r="F52" s="188">
        <f t="shared" si="6"/>
        <v>667</v>
      </c>
      <c r="G52" s="188">
        <v>667</v>
      </c>
      <c r="H52" s="188">
        <v>0</v>
      </c>
      <c r="I52" s="188">
        <v>0</v>
      </c>
      <c r="J52" s="188">
        <v>0</v>
      </c>
      <c r="K52" s="188">
        <v>0</v>
      </c>
      <c r="L52" s="188">
        <v>0</v>
      </c>
      <c r="M52" s="188">
        <f t="shared" si="7"/>
        <v>152</v>
      </c>
      <c r="N52" s="188">
        <v>35</v>
      </c>
      <c r="O52" s="188">
        <v>26</v>
      </c>
      <c r="P52" s="188">
        <v>69</v>
      </c>
      <c r="Q52" s="188">
        <v>16</v>
      </c>
      <c r="R52" s="188">
        <v>0</v>
      </c>
      <c r="S52" s="188">
        <v>6</v>
      </c>
      <c r="T52" s="188">
        <v>0</v>
      </c>
      <c r="U52" s="188">
        <f t="shared" si="8"/>
        <v>3796</v>
      </c>
      <c r="V52" s="188">
        <v>3315</v>
      </c>
      <c r="W52" s="188">
        <v>481</v>
      </c>
      <c r="X52" s="188">
        <v>0</v>
      </c>
      <c r="Y52" s="188">
        <v>0</v>
      </c>
      <c r="Z52" s="188">
        <v>0</v>
      </c>
      <c r="AA52" s="188">
        <v>0</v>
      </c>
      <c r="AB52" s="188">
        <f t="shared" si="9"/>
        <v>567</v>
      </c>
      <c r="AC52" s="188">
        <v>0</v>
      </c>
      <c r="AD52" s="188">
        <v>493</v>
      </c>
      <c r="AE52" s="188">
        <f t="shared" si="10"/>
        <v>74</v>
      </c>
      <c r="AF52" s="188">
        <v>74</v>
      </c>
      <c r="AG52" s="188">
        <v>0</v>
      </c>
      <c r="AH52" s="188">
        <v>0</v>
      </c>
      <c r="AI52" s="188">
        <v>0</v>
      </c>
      <c r="AJ52" s="188">
        <v>0</v>
      </c>
    </row>
    <row r="53" spans="1:36" ht="13.5">
      <c r="A53" s="182" t="s">
        <v>393</v>
      </c>
      <c r="B53" s="182" t="s">
        <v>228</v>
      </c>
      <c r="C53" s="184" t="s">
        <v>229</v>
      </c>
      <c r="D53" s="188">
        <f t="shared" si="0"/>
        <v>5751</v>
      </c>
      <c r="E53" s="188">
        <v>5474</v>
      </c>
      <c r="F53" s="188">
        <f t="shared" si="6"/>
        <v>0</v>
      </c>
      <c r="G53" s="188">
        <v>0</v>
      </c>
      <c r="H53" s="188">
        <v>0</v>
      </c>
      <c r="I53" s="188">
        <v>0</v>
      </c>
      <c r="J53" s="188">
        <v>0</v>
      </c>
      <c r="K53" s="188">
        <v>0</v>
      </c>
      <c r="L53" s="188">
        <v>0</v>
      </c>
      <c r="M53" s="188">
        <f t="shared" si="7"/>
        <v>277</v>
      </c>
      <c r="N53" s="188">
        <v>61</v>
      </c>
      <c r="O53" s="188">
        <v>45</v>
      </c>
      <c r="P53" s="188">
        <v>148</v>
      </c>
      <c r="Q53" s="188">
        <v>23</v>
      </c>
      <c r="R53" s="188">
        <v>0</v>
      </c>
      <c r="S53" s="188">
        <v>0</v>
      </c>
      <c r="T53" s="188">
        <v>0</v>
      </c>
      <c r="U53" s="188">
        <f t="shared" si="8"/>
        <v>5474</v>
      </c>
      <c r="V53" s="188">
        <v>5474</v>
      </c>
      <c r="W53" s="188">
        <v>0</v>
      </c>
      <c r="X53" s="188">
        <v>0</v>
      </c>
      <c r="Y53" s="188">
        <v>0</v>
      </c>
      <c r="Z53" s="188">
        <v>0</v>
      </c>
      <c r="AA53" s="188">
        <v>0</v>
      </c>
      <c r="AB53" s="188">
        <f t="shared" si="9"/>
        <v>493</v>
      </c>
      <c r="AC53" s="188">
        <v>0</v>
      </c>
      <c r="AD53" s="188">
        <v>493</v>
      </c>
      <c r="AE53" s="188">
        <f t="shared" si="10"/>
        <v>0</v>
      </c>
      <c r="AF53" s="188">
        <v>0</v>
      </c>
      <c r="AG53" s="188">
        <v>0</v>
      </c>
      <c r="AH53" s="188">
        <v>0</v>
      </c>
      <c r="AI53" s="188">
        <v>0</v>
      </c>
      <c r="AJ53" s="188">
        <v>0</v>
      </c>
    </row>
    <row r="54" spans="1:36" ht="13.5">
      <c r="A54" s="182" t="s">
        <v>393</v>
      </c>
      <c r="B54" s="182" t="s">
        <v>230</v>
      </c>
      <c r="C54" s="184" t="s">
        <v>231</v>
      </c>
      <c r="D54" s="188">
        <f t="shared" si="0"/>
        <v>7354</v>
      </c>
      <c r="E54" s="188">
        <v>5921</v>
      </c>
      <c r="F54" s="188">
        <f t="shared" si="6"/>
        <v>43</v>
      </c>
      <c r="G54" s="188">
        <v>0</v>
      </c>
      <c r="H54" s="188">
        <v>43</v>
      </c>
      <c r="I54" s="188">
        <v>0</v>
      </c>
      <c r="J54" s="188">
        <v>0</v>
      </c>
      <c r="K54" s="188">
        <v>0</v>
      </c>
      <c r="L54" s="188">
        <v>80</v>
      </c>
      <c r="M54" s="188">
        <f t="shared" si="7"/>
        <v>1310</v>
      </c>
      <c r="N54" s="188">
        <v>1072</v>
      </c>
      <c r="O54" s="188">
        <v>0</v>
      </c>
      <c r="P54" s="188">
        <v>191</v>
      </c>
      <c r="Q54" s="188">
        <v>25</v>
      </c>
      <c r="R54" s="188">
        <v>0</v>
      </c>
      <c r="S54" s="188">
        <v>0</v>
      </c>
      <c r="T54" s="188">
        <v>22</v>
      </c>
      <c r="U54" s="188">
        <f t="shared" si="8"/>
        <v>5921</v>
      </c>
      <c r="V54" s="188">
        <v>5921</v>
      </c>
      <c r="W54" s="188">
        <v>0</v>
      </c>
      <c r="X54" s="188">
        <v>0</v>
      </c>
      <c r="Y54" s="188">
        <v>0</v>
      </c>
      <c r="Z54" s="188">
        <v>0</v>
      </c>
      <c r="AA54" s="188">
        <v>0</v>
      </c>
      <c r="AB54" s="188">
        <f t="shared" si="9"/>
        <v>812</v>
      </c>
      <c r="AC54" s="188">
        <v>80</v>
      </c>
      <c r="AD54" s="188">
        <v>732</v>
      </c>
      <c r="AE54" s="188">
        <f t="shared" si="10"/>
        <v>0</v>
      </c>
      <c r="AF54" s="188">
        <v>0</v>
      </c>
      <c r="AG54" s="188">
        <v>0</v>
      </c>
      <c r="AH54" s="188">
        <v>0</v>
      </c>
      <c r="AI54" s="188">
        <v>0</v>
      </c>
      <c r="AJ54" s="188">
        <v>0</v>
      </c>
    </row>
    <row r="55" spans="1:36" ht="13.5">
      <c r="A55" s="182" t="s">
        <v>393</v>
      </c>
      <c r="B55" s="182" t="s">
        <v>232</v>
      </c>
      <c r="C55" s="184" t="s">
        <v>233</v>
      </c>
      <c r="D55" s="188">
        <f t="shared" si="0"/>
        <v>10999</v>
      </c>
      <c r="E55" s="188">
        <v>7929</v>
      </c>
      <c r="F55" s="188">
        <f t="shared" si="6"/>
        <v>0</v>
      </c>
      <c r="G55" s="188">
        <v>0</v>
      </c>
      <c r="H55" s="188">
        <v>0</v>
      </c>
      <c r="I55" s="188">
        <v>0</v>
      </c>
      <c r="J55" s="188">
        <v>0</v>
      </c>
      <c r="K55" s="188">
        <v>0</v>
      </c>
      <c r="L55" s="188">
        <v>1828</v>
      </c>
      <c r="M55" s="188">
        <f t="shared" si="7"/>
        <v>1242</v>
      </c>
      <c r="N55" s="188">
        <v>966</v>
      </c>
      <c r="O55" s="188">
        <v>56</v>
      </c>
      <c r="P55" s="188">
        <v>165</v>
      </c>
      <c r="Q55" s="188">
        <v>48</v>
      </c>
      <c r="R55" s="188">
        <v>0</v>
      </c>
      <c r="S55" s="188">
        <v>1</v>
      </c>
      <c r="T55" s="188">
        <v>6</v>
      </c>
      <c r="U55" s="188">
        <f t="shared" si="8"/>
        <v>7929</v>
      </c>
      <c r="V55" s="188">
        <v>7929</v>
      </c>
      <c r="W55" s="188">
        <v>0</v>
      </c>
      <c r="X55" s="188">
        <v>0</v>
      </c>
      <c r="Y55" s="188">
        <v>0</v>
      </c>
      <c r="Z55" s="188">
        <v>0</v>
      </c>
      <c r="AA55" s="188">
        <v>0</v>
      </c>
      <c r="AB55" s="188">
        <f t="shared" si="9"/>
        <v>3097</v>
      </c>
      <c r="AC55" s="188">
        <v>1828</v>
      </c>
      <c r="AD55" s="188">
        <v>1269</v>
      </c>
      <c r="AE55" s="188">
        <f t="shared" si="10"/>
        <v>0</v>
      </c>
      <c r="AF55" s="188">
        <v>0</v>
      </c>
      <c r="AG55" s="188">
        <v>0</v>
      </c>
      <c r="AH55" s="188">
        <v>0</v>
      </c>
      <c r="AI55" s="188">
        <v>0</v>
      </c>
      <c r="AJ55" s="188">
        <v>0</v>
      </c>
    </row>
    <row r="56" spans="1:36" ht="13.5">
      <c r="A56" s="182" t="s">
        <v>393</v>
      </c>
      <c r="B56" s="182" t="s">
        <v>234</v>
      </c>
      <c r="C56" s="184" t="s">
        <v>235</v>
      </c>
      <c r="D56" s="188">
        <f t="shared" si="0"/>
        <v>7411</v>
      </c>
      <c r="E56" s="188">
        <v>6585</v>
      </c>
      <c r="F56" s="188">
        <f t="shared" si="6"/>
        <v>0</v>
      </c>
      <c r="G56" s="188">
        <v>0</v>
      </c>
      <c r="H56" s="188">
        <v>0</v>
      </c>
      <c r="I56" s="188">
        <v>0</v>
      </c>
      <c r="J56" s="188">
        <v>0</v>
      </c>
      <c r="K56" s="188">
        <v>0</v>
      </c>
      <c r="L56" s="188">
        <v>338</v>
      </c>
      <c r="M56" s="188">
        <f t="shared" si="7"/>
        <v>488</v>
      </c>
      <c r="N56" s="188">
        <v>246</v>
      </c>
      <c r="O56" s="188">
        <v>55</v>
      </c>
      <c r="P56" s="188">
        <v>162</v>
      </c>
      <c r="Q56" s="188">
        <v>25</v>
      </c>
      <c r="R56" s="188">
        <v>0</v>
      </c>
      <c r="S56" s="188">
        <v>0</v>
      </c>
      <c r="T56" s="188">
        <v>0</v>
      </c>
      <c r="U56" s="188">
        <f t="shared" si="8"/>
        <v>6585</v>
      </c>
      <c r="V56" s="188">
        <v>6585</v>
      </c>
      <c r="W56" s="188">
        <v>0</v>
      </c>
      <c r="X56" s="188">
        <v>0</v>
      </c>
      <c r="Y56" s="188">
        <v>0</v>
      </c>
      <c r="Z56" s="188">
        <v>0</v>
      </c>
      <c r="AA56" s="188">
        <v>0</v>
      </c>
      <c r="AB56" s="188">
        <f t="shared" si="9"/>
        <v>1215</v>
      </c>
      <c r="AC56" s="188">
        <v>338</v>
      </c>
      <c r="AD56" s="188">
        <v>877</v>
      </c>
      <c r="AE56" s="188">
        <f t="shared" si="10"/>
        <v>0</v>
      </c>
      <c r="AF56" s="188">
        <v>0</v>
      </c>
      <c r="AG56" s="188">
        <v>0</v>
      </c>
      <c r="AH56" s="188">
        <v>0</v>
      </c>
      <c r="AI56" s="188">
        <v>0</v>
      </c>
      <c r="AJ56" s="188">
        <v>0</v>
      </c>
    </row>
    <row r="57" spans="1:36" ht="13.5">
      <c r="A57" s="182" t="s">
        <v>393</v>
      </c>
      <c r="B57" s="182" t="s">
        <v>236</v>
      </c>
      <c r="C57" s="184" t="s">
        <v>237</v>
      </c>
      <c r="D57" s="188">
        <f t="shared" si="0"/>
        <v>11924</v>
      </c>
      <c r="E57" s="188">
        <v>9741</v>
      </c>
      <c r="F57" s="188">
        <f t="shared" si="6"/>
        <v>495</v>
      </c>
      <c r="G57" s="188">
        <v>495</v>
      </c>
      <c r="H57" s="188">
        <v>0</v>
      </c>
      <c r="I57" s="188">
        <v>0</v>
      </c>
      <c r="J57" s="188">
        <v>0</v>
      </c>
      <c r="K57" s="188">
        <v>0</v>
      </c>
      <c r="L57" s="188">
        <v>8</v>
      </c>
      <c r="M57" s="188">
        <f t="shared" si="7"/>
        <v>1680</v>
      </c>
      <c r="N57" s="188">
        <v>1244</v>
      </c>
      <c r="O57" s="188">
        <v>75</v>
      </c>
      <c r="P57" s="188">
        <v>244</v>
      </c>
      <c r="Q57" s="188">
        <v>55</v>
      </c>
      <c r="R57" s="188">
        <v>0</v>
      </c>
      <c r="S57" s="188">
        <v>31</v>
      </c>
      <c r="T57" s="188">
        <v>31</v>
      </c>
      <c r="U57" s="188">
        <f t="shared" si="8"/>
        <v>9741</v>
      </c>
      <c r="V57" s="188">
        <v>9741</v>
      </c>
      <c r="W57" s="188">
        <v>0</v>
      </c>
      <c r="X57" s="188">
        <v>0</v>
      </c>
      <c r="Y57" s="188">
        <v>0</v>
      </c>
      <c r="Z57" s="188">
        <v>0</v>
      </c>
      <c r="AA57" s="188">
        <v>0</v>
      </c>
      <c r="AB57" s="188">
        <f t="shared" si="9"/>
        <v>1610</v>
      </c>
      <c r="AC57" s="188">
        <v>8</v>
      </c>
      <c r="AD57" s="188">
        <v>1602</v>
      </c>
      <c r="AE57" s="188">
        <f t="shared" si="10"/>
        <v>0</v>
      </c>
      <c r="AF57" s="188">
        <v>0</v>
      </c>
      <c r="AG57" s="188">
        <v>0</v>
      </c>
      <c r="AH57" s="188">
        <v>0</v>
      </c>
      <c r="AI57" s="188">
        <v>0</v>
      </c>
      <c r="AJ57" s="188">
        <v>0</v>
      </c>
    </row>
    <row r="58" spans="1:36" ht="13.5">
      <c r="A58" s="182" t="s">
        <v>393</v>
      </c>
      <c r="B58" s="182" t="s">
        <v>238</v>
      </c>
      <c r="C58" s="184" t="s">
        <v>239</v>
      </c>
      <c r="D58" s="188">
        <f t="shared" si="0"/>
        <v>1632</v>
      </c>
      <c r="E58" s="188">
        <v>1414</v>
      </c>
      <c r="F58" s="188">
        <f t="shared" si="6"/>
        <v>202</v>
      </c>
      <c r="G58" s="188">
        <v>0</v>
      </c>
      <c r="H58" s="188">
        <v>202</v>
      </c>
      <c r="I58" s="188">
        <v>0</v>
      </c>
      <c r="J58" s="188">
        <v>0</v>
      </c>
      <c r="K58" s="188">
        <v>0</v>
      </c>
      <c r="L58" s="188">
        <v>16</v>
      </c>
      <c r="M58" s="188">
        <f t="shared" si="7"/>
        <v>0</v>
      </c>
      <c r="N58" s="188">
        <v>0</v>
      </c>
      <c r="O58" s="188">
        <v>0</v>
      </c>
      <c r="P58" s="188">
        <v>0</v>
      </c>
      <c r="Q58" s="188">
        <v>0</v>
      </c>
      <c r="R58" s="188">
        <v>0</v>
      </c>
      <c r="S58" s="188">
        <v>0</v>
      </c>
      <c r="T58" s="188">
        <v>0</v>
      </c>
      <c r="U58" s="188">
        <f t="shared" si="8"/>
        <v>1538</v>
      </c>
      <c r="V58" s="188">
        <v>1414</v>
      </c>
      <c r="W58" s="188">
        <v>0</v>
      </c>
      <c r="X58" s="188">
        <v>124</v>
      </c>
      <c r="Y58" s="188">
        <v>0</v>
      </c>
      <c r="Z58" s="188">
        <v>0</v>
      </c>
      <c r="AA58" s="188">
        <v>0</v>
      </c>
      <c r="AB58" s="188">
        <f t="shared" si="9"/>
        <v>207</v>
      </c>
      <c r="AC58" s="188">
        <v>16</v>
      </c>
      <c r="AD58" s="188">
        <v>191</v>
      </c>
      <c r="AE58" s="188">
        <f t="shared" si="10"/>
        <v>0</v>
      </c>
      <c r="AF58" s="188">
        <v>0</v>
      </c>
      <c r="AG58" s="188">
        <v>0</v>
      </c>
      <c r="AH58" s="188">
        <v>0</v>
      </c>
      <c r="AI58" s="188">
        <v>0</v>
      </c>
      <c r="AJ58" s="188">
        <v>0</v>
      </c>
    </row>
    <row r="59" spans="1:36" ht="13.5">
      <c r="A59" s="182" t="s">
        <v>393</v>
      </c>
      <c r="B59" s="182" t="s">
        <v>240</v>
      </c>
      <c r="C59" s="184" t="s">
        <v>241</v>
      </c>
      <c r="D59" s="188">
        <f t="shared" si="0"/>
        <v>1445</v>
      </c>
      <c r="E59" s="188">
        <v>1045</v>
      </c>
      <c r="F59" s="188">
        <f t="shared" si="6"/>
        <v>150</v>
      </c>
      <c r="G59" s="188">
        <v>0</v>
      </c>
      <c r="H59" s="188">
        <v>150</v>
      </c>
      <c r="I59" s="188">
        <v>0</v>
      </c>
      <c r="J59" s="188">
        <v>0</v>
      </c>
      <c r="K59" s="188">
        <v>0</v>
      </c>
      <c r="L59" s="188">
        <v>0</v>
      </c>
      <c r="M59" s="188">
        <f t="shared" si="7"/>
        <v>250</v>
      </c>
      <c r="N59" s="188">
        <v>129</v>
      </c>
      <c r="O59" s="188">
        <v>80</v>
      </c>
      <c r="P59" s="188">
        <v>36</v>
      </c>
      <c r="Q59" s="188">
        <v>5</v>
      </c>
      <c r="R59" s="188">
        <v>0</v>
      </c>
      <c r="S59" s="188">
        <v>0</v>
      </c>
      <c r="T59" s="188">
        <v>0</v>
      </c>
      <c r="U59" s="188">
        <f t="shared" si="8"/>
        <v>1045</v>
      </c>
      <c r="V59" s="188">
        <v>1045</v>
      </c>
      <c r="W59" s="188">
        <v>0</v>
      </c>
      <c r="X59" s="188">
        <v>0</v>
      </c>
      <c r="Y59" s="188">
        <v>0</v>
      </c>
      <c r="Z59" s="188">
        <v>0</v>
      </c>
      <c r="AA59" s="188">
        <v>0</v>
      </c>
      <c r="AB59" s="188">
        <f t="shared" si="9"/>
        <v>125</v>
      </c>
      <c r="AC59" s="188">
        <v>0</v>
      </c>
      <c r="AD59" s="188">
        <v>125</v>
      </c>
      <c r="AE59" s="188">
        <f t="shared" si="10"/>
        <v>0</v>
      </c>
      <c r="AF59" s="188">
        <v>0</v>
      </c>
      <c r="AG59" s="188">
        <v>0</v>
      </c>
      <c r="AH59" s="188">
        <v>0</v>
      </c>
      <c r="AI59" s="188">
        <v>0</v>
      </c>
      <c r="AJ59" s="188">
        <v>0</v>
      </c>
    </row>
    <row r="60" spans="1:36" ht="13.5">
      <c r="A60" s="182" t="s">
        <v>393</v>
      </c>
      <c r="B60" s="182" t="s">
        <v>242</v>
      </c>
      <c r="C60" s="184" t="s">
        <v>243</v>
      </c>
      <c r="D60" s="188">
        <f t="shared" si="0"/>
        <v>10155</v>
      </c>
      <c r="E60" s="188">
        <v>9227</v>
      </c>
      <c r="F60" s="188">
        <f t="shared" si="6"/>
        <v>261</v>
      </c>
      <c r="G60" s="188">
        <v>0</v>
      </c>
      <c r="H60" s="188">
        <v>261</v>
      </c>
      <c r="I60" s="188">
        <v>0</v>
      </c>
      <c r="J60" s="188">
        <v>0</v>
      </c>
      <c r="K60" s="188">
        <v>0</v>
      </c>
      <c r="L60" s="188">
        <v>0</v>
      </c>
      <c r="M60" s="188">
        <f t="shared" si="7"/>
        <v>667</v>
      </c>
      <c r="N60" s="188">
        <v>417</v>
      </c>
      <c r="O60" s="188">
        <v>0</v>
      </c>
      <c r="P60" s="188">
        <v>239</v>
      </c>
      <c r="Q60" s="188">
        <v>0</v>
      </c>
      <c r="R60" s="188">
        <v>0</v>
      </c>
      <c r="S60" s="188">
        <v>11</v>
      </c>
      <c r="T60" s="188">
        <v>0</v>
      </c>
      <c r="U60" s="188">
        <f t="shared" si="8"/>
        <v>9227</v>
      </c>
      <c r="V60" s="188">
        <v>9227</v>
      </c>
      <c r="W60" s="188">
        <v>0</v>
      </c>
      <c r="X60" s="188">
        <v>0</v>
      </c>
      <c r="Y60" s="188">
        <v>0</v>
      </c>
      <c r="Z60" s="188">
        <v>0</v>
      </c>
      <c r="AA60" s="188">
        <v>0</v>
      </c>
      <c r="AB60" s="188">
        <f t="shared" si="9"/>
        <v>1146</v>
      </c>
      <c r="AC60" s="188">
        <v>0</v>
      </c>
      <c r="AD60" s="188">
        <v>1146</v>
      </c>
      <c r="AE60" s="188">
        <f t="shared" si="10"/>
        <v>0</v>
      </c>
      <c r="AF60" s="188">
        <v>0</v>
      </c>
      <c r="AG60" s="188">
        <v>0</v>
      </c>
      <c r="AH60" s="188">
        <v>0</v>
      </c>
      <c r="AI60" s="188">
        <v>0</v>
      </c>
      <c r="AJ60" s="188">
        <v>0</v>
      </c>
    </row>
    <row r="61" spans="1:36" ht="13.5">
      <c r="A61" s="182" t="s">
        <v>393</v>
      </c>
      <c r="B61" s="182" t="s">
        <v>244</v>
      </c>
      <c r="C61" s="184" t="s">
        <v>245</v>
      </c>
      <c r="D61" s="188">
        <f t="shared" si="0"/>
        <v>9205</v>
      </c>
      <c r="E61" s="188">
        <v>7479</v>
      </c>
      <c r="F61" s="188">
        <f t="shared" si="6"/>
        <v>290</v>
      </c>
      <c r="G61" s="188">
        <v>0</v>
      </c>
      <c r="H61" s="188">
        <v>290</v>
      </c>
      <c r="I61" s="188">
        <v>0</v>
      </c>
      <c r="J61" s="188">
        <v>0</v>
      </c>
      <c r="K61" s="188">
        <v>0</v>
      </c>
      <c r="L61" s="188">
        <v>480</v>
      </c>
      <c r="M61" s="188">
        <f t="shared" si="7"/>
        <v>956</v>
      </c>
      <c r="N61" s="188">
        <v>835</v>
      </c>
      <c r="O61" s="188">
        <v>0</v>
      </c>
      <c r="P61" s="188">
        <v>26</v>
      </c>
      <c r="Q61" s="188">
        <v>0</v>
      </c>
      <c r="R61" s="188">
        <v>0</v>
      </c>
      <c r="S61" s="188">
        <v>95</v>
      </c>
      <c r="T61" s="188">
        <v>0</v>
      </c>
      <c r="U61" s="188">
        <f t="shared" si="8"/>
        <v>7479</v>
      </c>
      <c r="V61" s="188">
        <v>7479</v>
      </c>
      <c r="W61" s="188">
        <v>0</v>
      </c>
      <c r="X61" s="188">
        <v>0</v>
      </c>
      <c r="Y61" s="188">
        <v>0</v>
      </c>
      <c r="Z61" s="188">
        <v>0</v>
      </c>
      <c r="AA61" s="188">
        <v>0</v>
      </c>
      <c r="AB61" s="188">
        <f t="shared" si="9"/>
        <v>1023</v>
      </c>
      <c r="AC61" s="188">
        <v>480</v>
      </c>
      <c r="AD61" s="188">
        <v>543</v>
      </c>
      <c r="AE61" s="188">
        <f t="shared" si="10"/>
        <v>0</v>
      </c>
      <c r="AF61" s="188">
        <v>0</v>
      </c>
      <c r="AG61" s="188">
        <v>0</v>
      </c>
      <c r="AH61" s="188">
        <v>0</v>
      </c>
      <c r="AI61" s="188">
        <v>0</v>
      </c>
      <c r="AJ61" s="188">
        <v>0</v>
      </c>
    </row>
    <row r="62" spans="1:36" ht="13.5">
      <c r="A62" s="182" t="s">
        <v>393</v>
      </c>
      <c r="B62" s="182" t="s">
        <v>246</v>
      </c>
      <c r="C62" s="184" t="s">
        <v>247</v>
      </c>
      <c r="D62" s="188">
        <f t="shared" si="0"/>
        <v>1793</v>
      </c>
      <c r="E62" s="188">
        <v>1119</v>
      </c>
      <c r="F62" s="188">
        <f t="shared" si="6"/>
        <v>671</v>
      </c>
      <c r="G62" s="188">
        <v>312</v>
      </c>
      <c r="H62" s="188">
        <v>359</v>
      </c>
      <c r="I62" s="188">
        <v>0</v>
      </c>
      <c r="J62" s="188">
        <v>0</v>
      </c>
      <c r="K62" s="188">
        <v>0</v>
      </c>
      <c r="L62" s="188">
        <v>3</v>
      </c>
      <c r="M62" s="188">
        <f t="shared" si="7"/>
        <v>0</v>
      </c>
      <c r="N62" s="188">
        <v>0</v>
      </c>
      <c r="O62" s="188">
        <v>0</v>
      </c>
      <c r="P62" s="188">
        <v>0</v>
      </c>
      <c r="Q62" s="188">
        <v>0</v>
      </c>
      <c r="R62" s="188">
        <v>0</v>
      </c>
      <c r="S62" s="188">
        <v>0</v>
      </c>
      <c r="T62" s="188">
        <v>0</v>
      </c>
      <c r="U62" s="188">
        <f t="shared" si="8"/>
        <v>1119</v>
      </c>
      <c r="V62" s="188">
        <v>1119</v>
      </c>
      <c r="W62" s="188">
        <v>0</v>
      </c>
      <c r="X62" s="188">
        <v>0</v>
      </c>
      <c r="Y62" s="188">
        <v>0</v>
      </c>
      <c r="Z62" s="188">
        <v>0</v>
      </c>
      <c r="AA62" s="188">
        <v>0</v>
      </c>
      <c r="AB62" s="188">
        <f t="shared" si="9"/>
        <v>178</v>
      </c>
      <c r="AC62" s="188">
        <v>3</v>
      </c>
      <c r="AD62" s="188">
        <v>174</v>
      </c>
      <c r="AE62" s="188">
        <f t="shared" si="10"/>
        <v>1</v>
      </c>
      <c r="AF62" s="188">
        <v>1</v>
      </c>
      <c r="AG62" s="188">
        <v>0</v>
      </c>
      <c r="AH62" s="188">
        <v>0</v>
      </c>
      <c r="AI62" s="188">
        <v>0</v>
      </c>
      <c r="AJ62" s="188">
        <v>0</v>
      </c>
    </row>
    <row r="63" spans="1:36" ht="13.5">
      <c r="A63" s="182" t="s">
        <v>393</v>
      </c>
      <c r="B63" s="182" t="s">
        <v>248</v>
      </c>
      <c r="C63" s="184" t="s">
        <v>249</v>
      </c>
      <c r="D63" s="188">
        <f t="shared" si="0"/>
        <v>903</v>
      </c>
      <c r="E63" s="188">
        <v>699</v>
      </c>
      <c r="F63" s="188">
        <f t="shared" si="6"/>
        <v>0</v>
      </c>
      <c r="G63" s="188">
        <v>0</v>
      </c>
      <c r="H63" s="188">
        <v>0</v>
      </c>
      <c r="I63" s="188">
        <v>0</v>
      </c>
      <c r="J63" s="188">
        <v>0</v>
      </c>
      <c r="K63" s="188">
        <v>0</v>
      </c>
      <c r="L63" s="188">
        <v>0</v>
      </c>
      <c r="M63" s="188">
        <f t="shared" si="7"/>
        <v>204</v>
      </c>
      <c r="N63" s="188">
        <v>134</v>
      </c>
      <c r="O63" s="188">
        <v>14</v>
      </c>
      <c r="P63" s="188">
        <v>34</v>
      </c>
      <c r="Q63" s="188">
        <v>5</v>
      </c>
      <c r="R63" s="188">
        <v>1</v>
      </c>
      <c r="S63" s="188">
        <v>16</v>
      </c>
      <c r="T63" s="188">
        <v>0</v>
      </c>
      <c r="U63" s="188">
        <f t="shared" si="8"/>
        <v>699</v>
      </c>
      <c r="V63" s="188">
        <v>699</v>
      </c>
      <c r="W63" s="188">
        <v>0</v>
      </c>
      <c r="X63" s="188">
        <v>0</v>
      </c>
      <c r="Y63" s="188">
        <v>0</v>
      </c>
      <c r="Z63" s="188">
        <v>0</v>
      </c>
      <c r="AA63" s="188">
        <v>0</v>
      </c>
      <c r="AB63" s="188">
        <f t="shared" si="9"/>
        <v>85</v>
      </c>
      <c r="AC63" s="188">
        <v>0</v>
      </c>
      <c r="AD63" s="188">
        <v>85</v>
      </c>
      <c r="AE63" s="188">
        <f t="shared" si="10"/>
        <v>0</v>
      </c>
      <c r="AF63" s="188">
        <v>0</v>
      </c>
      <c r="AG63" s="188">
        <v>0</v>
      </c>
      <c r="AH63" s="188">
        <v>0</v>
      </c>
      <c r="AI63" s="188">
        <v>0</v>
      </c>
      <c r="AJ63" s="188">
        <v>0</v>
      </c>
    </row>
    <row r="64" spans="1:36" ht="13.5">
      <c r="A64" s="182" t="s">
        <v>393</v>
      </c>
      <c r="B64" s="182" t="s">
        <v>250</v>
      </c>
      <c r="C64" s="184" t="s">
        <v>251</v>
      </c>
      <c r="D64" s="188">
        <f t="shared" si="0"/>
        <v>6606</v>
      </c>
      <c r="E64" s="188">
        <v>4459</v>
      </c>
      <c r="F64" s="188">
        <f t="shared" si="6"/>
        <v>1159</v>
      </c>
      <c r="G64" s="188">
        <v>1035</v>
      </c>
      <c r="H64" s="188">
        <v>119</v>
      </c>
      <c r="I64" s="188">
        <v>0</v>
      </c>
      <c r="J64" s="188">
        <v>0</v>
      </c>
      <c r="K64" s="188">
        <v>5</v>
      </c>
      <c r="L64" s="188">
        <v>0</v>
      </c>
      <c r="M64" s="188">
        <f t="shared" si="7"/>
        <v>988</v>
      </c>
      <c r="N64" s="188">
        <v>664</v>
      </c>
      <c r="O64" s="188">
        <v>81</v>
      </c>
      <c r="P64" s="188">
        <v>186</v>
      </c>
      <c r="Q64" s="188">
        <v>16</v>
      </c>
      <c r="R64" s="188">
        <v>0</v>
      </c>
      <c r="S64" s="188">
        <v>41</v>
      </c>
      <c r="T64" s="188">
        <v>0</v>
      </c>
      <c r="U64" s="188">
        <f t="shared" si="8"/>
        <v>4559</v>
      </c>
      <c r="V64" s="188">
        <v>4459</v>
      </c>
      <c r="W64" s="188">
        <v>100</v>
      </c>
      <c r="X64" s="188">
        <v>0</v>
      </c>
      <c r="Y64" s="188">
        <v>0</v>
      </c>
      <c r="Z64" s="188">
        <v>0</v>
      </c>
      <c r="AA64" s="188">
        <v>0</v>
      </c>
      <c r="AB64" s="188">
        <f t="shared" si="9"/>
        <v>677</v>
      </c>
      <c r="AC64" s="188">
        <v>0</v>
      </c>
      <c r="AD64" s="188">
        <v>654</v>
      </c>
      <c r="AE64" s="188">
        <f t="shared" si="10"/>
        <v>23</v>
      </c>
      <c r="AF64" s="188">
        <v>18</v>
      </c>
      <c r="AG64" s="188">
        <v>0</v>
      </c>
      <c r="AH64" s="188">
        <v>0</v>
      </c>
      <c r="AI64" s="188">
        <v>0</v>
      </c>
      <c r="AJ64" s="188">
        <v>5</v>
      </c>
    </row>
    <row r="65" spans="1:36" ht="13.5">
      <c r="A65" s="182" t="s">
        <v>393</v>
      </c>
      <c r="B65" s="182" t="s">
        <v>252</v>
      </c>
      <c r="C65" s="184" t="s">
        <v>253</v>
      </c>
      <c r="D65" s="188">
        <f t="shared" si="0"/>
        <v>9762</v>
      </c>
      <c r="E65" s="188">
        <v>7141</v>
      </c>
      <c r="F65" s="188">
        <f t="shared" si="6"/>
        <v>506</v>
      </c>
      <c r="G65" s="188">
        <v>506</v>
      </c>
      <c r="H65" s="188">
        <v>0</v>
      </c>
      <c r="I65" s="188">
        <v>0</v>
      </c>
      <c r="J65" s="188">
        <v>0</v>
      </c>
      <c r="K65" s="188">
        <v>0</v>
      </c>
      <c r="L65" s="188">
        <v>0</v>
      </c>
      <c r="M65" s="188">
        <f t="shared" si="7"/>
        <v>2115</v>
      </c>
      <c r="N65" s="188">
        <v>1425</v>
      </c>
      <c r="O65" s="188">
        <v>124</v>
      </c>
      <c r="P65" s="188">
        <v>267</v>
      </c>
      <c r="Q65" s="188">
        <v>56</v>
      </c>
      <c r="R65" s="188">
        <v>204</v>
      </c>
      <c r="S65" s="188">
        <v>27</v>
      </c>
      <c r="T65" s="188">
        <v>12</v>
      </c>
      <c r="U65" s="188">
        <f t="shared" si="8"/>
        <v>7321</v>
      </c>
      <c r="V65" s="188">
        <v>7141</v>
      </c>
      <c r="W65" s="188">
        <v>180</v>
      </c>
      <c r="X65" s="188">
        <v>0</v>
      </c>
      <c r="Y65" s="188">
        <v>0</v>
      </c>
      <c r="Z65" s="188">
        <v>0</v>
      </c>
      <c r="AA65" s="188">
        <v>0</v>
      </c>
      <c r="AB65" s="188">
        <f t="shared" si="9"/>
        <v>1084</v>
      </c>
      <c r="AC65" s="188">
        <v>0</v>
      </c>
      <c r="AD65" s="188">
        <v>937</v>
      </c>
      <c r="AE65" s="188">
        <f t="shared" si="10"/>
        <v>147</v>
      </c>
      <c r="AF65" s="188">
        <v>147</v>
      </c>
      <c r="AG65" s="188">
        <v>0</v>
      </c>
      <c r="AH65" s="188">
        <v>0</v>
      </c>
      <c r="AI65" s="188">
        <v>0</v>
      </c>
      <c r="AJ65" s="188">
        <v>0</v>
      </c>
    </row>
    <row r="66" spans="1:36" ht="13.5">
      <c r="A66" s="182" t="s">
        <v>393</v>
      </c>
      <c r="B66" s="182" t="s">
        <v>254</v>
      </c>
      <c r="C66" s="184" t="s">
        <v>255</v>
      </c>
      <c r="D66" s="188">
        <f t="shared" si="0"/>
        <v>16838</v>
      </c>
      <c r="E66" s="188">
        <v>12129</v>
      </c>
      <c r="F66" s="188">
        <f t="shared" si="6"/>
        <v>739</v>
      </c>
      <c r="G66" s="188">
        <v>739</v>
      </c>
      <c r="H66" s="188">
        <v>0</v>
      </c>
      <c r="I66" s="188">
        <v>0</v>
      </c>
      <c r="J66" s="188">
        <v>0</v>
      </c>
      <c r="K66" s="188">
        <v>0</v>
      </c>
      <c r="L66" s="188">
        <v>0</v>
      </c>
      <c r="M66" s="188">
        <f t="shared" si="7"/>
        <v>3970</v>
      </c>
      <c r="N66" s="188">
        <v>2744</v>
      </c>
      <c r="O66" s="188">
        <v>193</v>
      </c>
      <c r="P66" s="188">
        <v>439</v>
      </c>
      <c r="Q66" s="188">
        <v>113</v>
      </c>
      <c r="R66" s="188">
        <v>371</v>
      </c>
      <c r="S66" s="188">
        <v>110</v>
      </c>
      <c r="T66" s="188">
        <v>0</v>
      </c>
      <c r="U66" s="188">
        <f t="shared" si="8"/>
        <v>12392</v>
      </c>
      <c r="V66" s="188">
        <v>12129</v>
      </c>
      <c r="W66" s="188">
        <v>263</v>
      </c>
      <c r="X66" s="188">
        <v>0</v>
      </c>
      <c r="Y66" s="188">
        <v>0</v>
      </c>
      <c r="Z66" s="188">
        <v>0</v>
      </c>
      <c r="AA66" s="188">
        <v>0</v>
      </c>
      <c r="AB66" s="188">
        <f t="shared" si="9"/>
        <v>1832</v>
      </c>
      <c r="AC66" s="188">
        <v>0</v>
      </c>
      <c r="AD66" s="188">
        <v>1618</v>
      </c>
      <c r="AE66" s="188">
        <f t="shared" si="10"/>
        <v>214</v>
      </c>
      <c r="AF66" s="188">
        <v>214</v>
      </c>
      <c r="AG66" s="188">
        <v>0</v>
      </c>
      <c r="AH66" s="188">
        <v>0</v>
      </c>
      <c r="AI66" s="188">
        <v>0</v>
      </c>
      <c r="AJ66" s="188">
        <v>0</v>
      </c>
    </row>
    <row r="67" spans="1:36" ht="13.5">
      <c r="A67" s="182" t="s">
        <v>393</v>
      </c>
      <c r="B67" s="182" t="s">
        <v>256</v>
      </c>
      <c r="C67" s="184" t="s">
        <v>257</v>
      </c>
      <c r="D67" s="188">
        <f t="shared" si="0"/>
        <v>12768</v>
      </c>
      <c r="E67" s="188">
        <v>9992</v>
      </c>
      <c r="F67" s="188">
        <f t="shared" si="6"/>
        <v>1257</v>
      </c>
      <c r="G67" s="188">
        <v>0</v>
      </c>
      <c r="H67" s="188">
        <v>1257</v>
      </c>
      <c r="I67" s="188">
        <v>0</v>
      </c>
      <c r="J67" s="188">
        <v>0</v>
      </c>
      <c r="K67" s="188">
        <v>0</v>
      </c>
      <c r="L67" s="188">
        <v>537</v>
      </c>
      <c r="M67" s="188">
        <f t="shared" si="7"/>
        <v>982</v>
      </c>
      <c r="N67" s="188">
        <v>477</v>
      </c>
      <c r="O67" s="188">
        <v>251</v>
      </c>
      <c r="P67" s="188">
        <v>214</v>
      </c>
      <c r="Q67" s="188">
        <v>0</v>
      </c>
      <c r="R67" s="188">
        <v>0</v>
      </c>
      <c r="S67" s="188">
        <v>33</v>
      </c>
      <c r="T67" s="188">
        <v>7</v>
      </c>
      <c r="U67" s="188">
        <f t="shared" si="8"/>
        <v>10703</v>
      </c>
      <c r="V67" s="188">
        <v>9992</v>
      </c>
      <c r="W67" s="188">
        <v>0</v>
      </c>
      <c r="X67" s="188">
        <v>711</v>
      </c>
      <c r="Y67" s="188">
        <v>0</v>
      </c>
      <c r="Z67" s="188">
        <v>0</v>
      </c>
      <c r="AA67" s="188">
        <v>0</v>
      </c>
      <c r="AB67" s="188">
        <f t="shared" si="9"/>
        <v>2579</v>
      </c>
      <c r="AC67" s="188">
        <v>537</v>
      </c>
      <c r="AD67" s="188">
        <v>1756</v>
      </c>
      <c r="AE67" s="188">
        <f t="shared" si="10"/>
        <v>286</v>
      </c>
      <c r="AF67" s="188">
        <v>0</v>
      </c>
      <c r="AG67" s="188">
        <v>286</v>
      </c>
      <c r="AH67" s="188">
        <v>0</v>
      </c>
      <c r="AI67" s="188">
        <v>0</v>
      </c>
      <c r="AJ67" s="188">
        <v>0</v>
      </c>
    </row>
    <row r="68" spans="1:36" ht="13.5">
      <c r="A68" s="182" t="s">
        <v>393</v>
      </c>
      <c r="B68" s="182" t="s">
        <v>258</v>
      </c>
      <c r="C68" s="184" t="s">
        <v>109</v>
      </c>
      <c r="D68" s="188">
        <f t="shared" si="0"/>
        <v>10755</v>
      </c>
      <c r="E68" s="188">
        <v>7807</v>
      </c>
      <c r="F68" s="188">
        <f t="shared" si="6"/>
        <v>1456</v>
      </c>
      <c r="G68" s="188">
        <v>0</v>
      </c>
      <c r="H68" s="188">
        <v>1456</v>
      </c>
      <c r="I68" s="188">
        <v>0</v>
      </c>
      <c r="J68" s="188">
        <v>0</v>
      </c>
      <c r="K68" s="188">
        <v>0</v>
      </c>
      <c r="L68" s="188">
        <v>460</v>
      </c>
      <c r="M68" s="188">
        <f t="shared" si="7"/>
        <v>1032</v>
      </c>
      <c r="N68" s="188">
        <v>551</v>
      </c>
      <c r="O68" s="188">
        <v>231</v>
      </c>
      <c r="P68" s="188">
        <v>192</v>
      </c>
      <c r="Q68" s="188">
        <v>0</v>
      </c>
      <c r="R68" s="188">
        <v>0</v>
      </c>
      <c r="S68" s="188">
        <v>54</v>
      </c>
      <c r="T68" s="188">
        <v>4</v>
      </c>
      <c r="U68" s="188">
        <f t="shared" si="8"/>
        <v>8689</v>
      </c>
      <c r="V68" s="188">
        <v>7807</v>
      </c>
      <c r="W68" s="188">
        <v>0</v>
      </c>
      <c r="X68" s="188">
        <v>882</v>
      </c>
      <c r="Y68" s="188">
        <v>0</v>
      </c>
      <c r="Z68" s="188">
        <v>0</v>
      </c>
      <c r="AA68" s="188">
        <v>0</v>
      </c>
      <c r="AB68" s="188">
        <f t="shared" si="9"/>
        <v>2229</v>
      </c>
      <c r="AC68" s="188">
        <v>460</v>
      </c>
      <c r="AD68" s="188">
        <v>1425</v>
      </c>
      <c r="AE68" s="188">
        <f t="shared" si="10"/>
        <v>344</v>
      </c>
      <c r="AF68" s="188">
        <v>0</v>
      </c>
      <c r="AG68" s="188">
        <v>344</v>
      </c>
      <c r="AH68" s="188">
        <v>0</v>
      </c>
      <c r="AI68" s="188">
        <v>0</v>
      </c>
      <c r="AJ68" s="188">
        <v>0</v>
      </c>
    </row>
    <row r="69" spans="1:36" ht="13.5">
      <c r="A69" s="182" t="s">
        <v>393</v>
      </c>
      <c r="B69" s="182" t="s">
        <v>259</v>
      </c>
      <c r="C69" s="184" t="s">
        <v>260</v>
      </c>
      <c r="D69" s="188">
        <f t="shared" si="0"/>
        <v>17258</v>
      </c>
      <c r="E69" s="188">
        <v>14913</v>
      </c>
      <c r="F69" s="188">
        <f t="shared" si="6"/>
        <v>1372</v>
      </c>
      <c r="G69" s="188">
        <v>887</v>
      </c>
      <c r="H69" s="188">
        <v>485</v>
      </c>
      <c r="I69" s="188">
        <v>0</v>
      </c>
      <c r="J69" s="188">
        <v>0</v>
      </c>
      <c r="K69" s="188">
        <v>0</v>
      </c>
      <c r="L69" s="188">
        <v>143</v>
      </c>
      <c r="M69" s="188">
        <f t="shared" si="7"/>
        <v>830</v>
      </c>
      <c r="N69" s="188">
        <v>802</v>
      </c>
      <c r="O69" s="188">
        <v>0</v>
      </c>
      <c r="P69" s="188">
        <v>0</v>
      </c>
      <c r="Q69" s="188">
        <v>0</v>
      </c>
      <c r="R69" s="188">
        <v>0</v>
      </c>
      <c r="S69" s="188">
        <v>15</v>
      </c>
      <c r="T69" s="188">
        <v>13</v>
      </c>
      <c r="U69" s="188">
        <f t="shared" si="8"/>
        <v>15217</v>
      </c>
      <c r="V69" s="188">
        <v>14913</v>
      </c>
      <c r="W69" s="188">
        <v>304</v>
      </c>
      <c r="X69" s="188">
        <v>0</v>
      </c>
      <c r="Y69" s="188">
        <v>0</v>
      </c>
      <c r="Z69" s="188">
        <v>0</v>
      </c>
      <c r="AA69" s="188">
        <v>0</v>
      </c>
      <c r="AB69" s="188">
        <f t="shared" si="9"/>
        <v>2788</v>
      </c>
      <c r="AC69" s="188">
        <v>143</v>
      </c>
      <c r="AD69" s="188">
        <v>2382</v>
      </c>
      <c r="AE69" s="188">
        <f t="shared" si="10"/>
        <v>263</v>
      </c>
      <c r="AF69" s="188">
        <v>263</v>
      </c>
      <c r="AG69" s="188">
        <v>0</v>
      </c>
      <c r="AH69" s="188">
        <v>0</v>
      </c>
      <c r="AI69" s="188">
        <v>0</v>
      </c>
      <c r="AJ69" s="188">
        <v>0</v>
      </c>
    </row>
    <row r="70" spans="1:36" ht="13.5">
      <c r="A70" s="182" t="s">
        <v>393</v>
      </c>
      <c r="B70" s="182" t="s">
        <v>261</v>
      </c>
      <c r="C70" s="184" t="s">
        <v>262</v>
      </c>
      <c r="D70" s="188">
        <f t="shared" si="0"/>
        <v>11227</v>
      </c>
      <c r="E70" s="188">
        <v>9392</v>
      </c>
      <c r="F70" s="188">
        <f t="shared" si="6"/>
        <v>573</v>
      </c>
      <c r="G70" s="188">
        <v>0</v>
      </c>
      <c r="H70" s="188">
        <v>563</v>
      </c>
      <c r="I70" s="188">
        <v>0</v>
      </c>
      <c r="J70" s="188">
        <v>10</v>
      </c>
      <c r="K70" s="188">
        <v>0</v>
      </c>
      <c r="L70" s="188">
        <v>598</v>
      </c>
      <c r="M70" s="188">
        <f t="shared" si="7"/>
        <v>664</v>
      </c>
      <c r="N70" s="188">
        <v>426</v>
      </c>
      <c r="O70" s="188">
        <v>77</v>
      </c>
      <c r="P70" s="188">
        <v>161</v>
      </c>
      <c r="Q70" s="188">
        <v>0</v>
      </c>
      <c r="R70" s="188">
        <v>0</v>
      </c>
      <c r="S70" s="188">
        <v>0</v>
      </c>
      <c r="T70" s="188">
        <v>0</v>
      </c>
      <c r="U70" s="188">
        <f t="shared" si="8"/>
        <v>9392</v>
      </c>
      <c r="V70" s="188">
        <v>9392</v>
      </c>
      <c r="W70" s="188">
        <v>0</v>
      </c>
      <c r="X70" s="188">
        <v>0</v>
      </c>
      <c r="Y70" s="188">
        <v>0</v>
      </c>
      <c r="Z70" s="188">
        <v>0</v>
      </c>
      <c r="AA70" s="188">
        <v>0</v>
      </c>
      <c r="AB70" s="188">
        <f t="shared" si="9"/>
        <v>1770</v>
      </c>
      <c r="AC70" s="188">
        <v>598</v>
      </c>
      <c r="AD70" s="188">
        <v>1058</v>
      </c>
      <c r="AE70" s="188">
        <f t="shared" si="10"/>
        <v>114</v>
      </c>
      <c r="AF70" s="188">
        <v>0</v>
      </c>
      <c r="AG70" s="188">
        <v>114</v>
      </c>
      <c r="AH70" s="188">
        <v>0</v>
      </c>
      <c r="AI70" s="188">
        <v>0</v>
      </c>
      <c r="AJ70" s="188">
        <v>0</v>
      </c>
    </row>
    <row r="71" spans="1:36" ht="13.5">
      <c r="A71" s="182" t="s">
        <v>393</v>
      </c>
      <c r="B71" s="182" t="s">
        <v>263</v>
      </c>
      <c r="C71" s="184" t="s">
        <v>264</v>
      </c>
      <c r="D71" s="188">
        <f aca="true" t="shared" si="11" ref="D71:D93">E71+F71+L71+M71</f>
        <v>8611</v>
      </c>
      <c r="E71" s="188">
        <v>7732</v>
      </c>
      <c r="F71" s="188">
        <f t="shared" si="6"/>
        <v>545</v>
      </c>
      <c r="G71" s="188">
        <v>0</v>
      </c>
      <c r="H71" s="188">
        <v>545</v>
      </c>
      <c r="I71" s="188">
        <v>0</v>
      </c>
      <c r="J71" s="188">
        <v>0</v>
      </c>
      <c r="K71" s="188">
        <v>0</v>
      </c>
      <c r="L71" s="188">
        <v>334</v>
      </c>
      <c r="M71" s="188">
        <f t="shared" si="7"/>
        <v>0</v>
      </c>
      <c r="N71" s="188">
        <v>0</v>
      </c>
      <c r="O71" s="188">
        <v>0</v>
      </c>
      <c r="P71" s="188">
        <v>0</v>
      </c>
      <c r="Q71" s="188">
        <v>0</v>
      </c>
      <c r="R71" s="188">
        <v>0</v>
      </c>
      <c r="S71" s="188">
        <v>0</v>
      </c>
      <c r="T71" s="188">
        <v>0</v>
      </c>
      <c r="U71" s="188">
        <f t="shared" si="8"/>
        <v>7821</v>
      </c>
      <c r="V71" s="188">
        <v>7732</v>
      </c>
      <c r="W71" s="188">
        <v>0</v>
      </c>
      <c r="X71" s="188">
        <v>89</v>
      </c>
      <c r="Y71" s="188">
        <v>0</v>
      </c>
      <c r="Z71" s="188">
        <v>0</v>
      </c>
      <c r="AA71" s="188">
        <v>0</v>
      </c>
      <c r="AB71" s="188">
        <f t="shared" si="9"/>
        <v>1356</v>
      </c>
      <c r="AC71" s="188">
        <v>334</v>
      </c>
      <c r="AD71" s="188">
        <v>867</v>
      </c>
      <c r="AE71" s="188">
        <f t="shared" si="10"/>
        <v>155</v>
      </c>
      <c r="AF71" s="188">
        <v>0</v>
      </c>
      <c r="AG71" s="188">
        <v>155</v>
      </c>
      <c r="AH71" s="188">
        <v>0</v>
      </c>
      <c r="AI71" s="188">
        <v>0</v>
      </c>
      <c r="AJ71" s="188">
        <v>0</v>
      </c>
    </row>
    <row r="72" spans="1:36" ht="13.5">
      <c r="A72" s="182" t="s">
        <v>393</v>
      </c>
      <c r="B72" s="182" t="s">
        <v>266</v>
      </c>
      <c r="C72" s="184" t="s">
        <v>267</v>
      </c>
      <c r="D72" s="188">
        <f t="shared" si="11"/>
        <v>5196</v>
      </c>
      <c r="E72" s="188">
        <v>3721</v>
      </c>
      <c r="F72" s="188">
        <f t="shared" si="6"/>
        <v>231</v>
      </c>
      <c r="G72" s="188">
        <v>0</v>
      </c>
      <c r="H72" s="188">
        <v>231</v>
      </c>
      <c r="I72" s="188">
        <v>0</v>
      </c>
      <c r="J72" s="188">
        <v>0</v>
      </c>
      <c r="K72" s="188">
        <v>0</v>
      </c>
      <c r="L72" s="188">
        <v>386</v>
      </c>
      <c r="M72" s="188">
        <f t="shared" si="7"/>
        <v>858</v>
      </c>
      <c r="N72" s="188">
        <v>657</v>
      </c>
      <c r="O72" s="188">
        <v>45</v>
      </c>
      <c r="P72" s="188">
        <v>95</v>
      </c>
      <c r="Q72" s="188">
        <v>16</v>
      </c>
      <c r="R72" s="188">
        <v>0</v>
      </c>
      <c r="S72" s="188">
        <v>38</v>
      </c>
      <c r="T72" s="188">
        <v>7</v>
      </c>
      <c r="U72" s="188">
        <f t="shared" si="8"/>
        <v>3768</v>
      </c>
      <c r="V72" s="188">
        <v>3721</v>
      </c>
      <c r="W72" s="188">
        <v>0</v>
      </c>
      <c r="X72" s="188">
        <v>47</v>
      </c>
      <c r="Y72" s="188">
        <v>0</v>
      </c>
      <c r="Z72" s="188">
        <v>0</v>
      </c>
      <c r="AA72" s="188">
        <v>0</v>
      </c>
      <c r="AB72" s="188">
        <f t="shared" si="9"/>
        <v>864</v>
      </c>
      <c r="AC72" s="188">
        <v>386</v>
      </c>
      <c r="AD72" s="188">
        <v>418</v>
      </c>
      <c r="AE72" s="188">
        <f t="shared" si="10"/>
        <v>60</v>
      </c>
      <c r="AF72" s="188">
        <v>0</v>
      </c>
      <c r="AG72" s="188">
        <v>60</v>
      </c>
      <c r="AH72" s="188">
        <v>0</v>
      </c>
      <c r="AI72" s="188">
        <v>0</v>
      </c>
      <c r="AJ72" s="188">
        <v>0</v>
      </c>
    </row>
    <row r="73" spans="1:36" ht="13.5">
      <c r="A73" s="182" t="s">
        <v>393</v>
      </c>
      <c r="B73" s="182" t="s">
        <v>268</v>
      </c>
      <c r="C73" s="184" t="s">
        <v>269</v>
      </c>
      <c r="D73" s="188">
        <f t="shared" si="11"/>
        <v>7947</v>
      </c>
      <c r="E73" s="188">
        <v>6264</v>
      </c>
      <c r="F73" s="188">
        <f t="shared" si="6"/>
        <v>1313</v>
      </c>
      <c r="G73" s="188">
        <v>359</v>
      </c>
      <c r="H73" s="188">
        <v>954</v>
      </c>
      <c r="I73" s="188">
        <v>0</v>
      </c>
      <c r="J73" s="188">
        <v>0</v>
      </c>
      <c r="K73" s="188">
        <v>0</v>
      </c>
      <c r="L73" s="188">
        <v>0</v>
      </c>
      <c r="M73" s="188">
        <f t="shared" si="7"/>
        <v>370</v>
      </c>
      <c r="N73" s="188">
        <v>349</v>
      </c>
      <c r="O73" s="188">
        <v>0</v>
      </c>
      <c r="P73" s="188">
        <v>21</v>
      </c>
      <c r="Q73" s="188">
        <v>0</v>
      </c>
      <c r="R73" s="188">
        <v>0</v>
      </c>
      <c r="S73" s="188">
        <v>0</v>
      </c>
      <c r="T73" s="188">
        <v>0</v>
      </c>
      <c r="U73" s="188">
        <f t="shared" si="8"/>
        <v>6381</v>
      </c>
      <c r="V73" s="188">
        <v>6264</v>
      </c>
      <c r="W73" s="188">
        <v>117</v>
      </c>
      <c r="X73" s="188">
        <v>0</v>
      </c>
      <c r="Y73" s="188">
        <v>0</v>
      </c>
      <c r="Z73" s="188">
        <v>0</v>
      </c>
      <c r="AA73" s="188">
        <v>0</v>
      </c>
      <c r="AB73" s="188">
        <f t="shared" si="9"/>
        <v>1071</v>
      </c>
      <c r="AC73" s="188">
        <v>0</v>
      </c>
      <c r="AD73" s="188">
        <v>933</v>
      </c>
      <c r="AE73" s="188">
        <f t="shared" si="10"/>
        <v>138</v>
      </c>
      <c r="AF73" s="188">
        <v>0</v>
      </c>
      <c r="AG73" s="188">
        <v>138</v>
      </c>
      <c r="AH73" s="188">
        <v>0</v>
      </c>
      <c r="AI73" s="188">
        <v>0</v>
      </c>
      <c r="AJ73" s="188">
        <v>0</v>
      </c>
    </row>
    <row r="74" spans="1:36" ht="13.5">
      <c r="A74" s="182" t="s">
        <v>393</v>
      </c>
      <c r="B74" s="182" t="s">
        <v>270</v>
      </c>
      <c r="C74" s="184" t="s">
        <v>271</v>
      </c>
      <c r="D74" s="188">
        <f t="shared" si="11"/>
        <v>1170</v>
      </c>
      <c r="E74" s="188">
        <v>814</v>
      </c>
      <c r="F74" s="188">
        <f t="shared" si="6"/>
        <v>237</v>
      </c>
      <c r="G74" s="188">
        <v>0</v>
      </c>
      <c r="H74" s="188">
        <v>237</v>
      </c>
      <c r="I74" s="188">
        <v>0</v>
      </c>
      <c r="J74" s="188">
        <v>0</v>
      </c>
      <c r="K74" s="188">
        <v>0</v>
      </c>
      <c r="L74" s="188">
        <v>119</v>
      </c>
      <c r="M74" s="188">
        <f t="shared" si="7"/>
        <v>0</v>
      </c>
      <c r="N74" s="188">
        <v>0</v>
      </c>
      <c r="O74" s="188">
        <v>0</v>
      </c>
      <c r="P74" s="188">
        <v>0</v>
      </c>
      <c r="Q74" s="188">
        <v>0</v>
      </c>
      <c r="R74" s="188">
        <v>0</v>
      </c>
      <c r="S74" s="188">
        <v>0</v>
      </c>
      <c r="T74" s="188">
        <v>0</v>
      </c>
      <c r="U74" s="188">
        <f t="shared" si="8"/>
        <v>814</v>
      </c>
      <c r="V74" s="188">
        <v>814</v>
      </c>
      <c r="W74" s="188">
        <v>0</v>
      </c>
      <c r="X74" s="188">
        <v>0</v>
      </c>
      <c r="Y74" s="188">
        <v>0</v>
      </c>
      <c r="Z74" s="188">
        <v>0</v>
      </c>
      <c r="AA74" s="188">
        <v>0</v>
      </c>
      <c r="AB74" s="188">
        <f t="shared" si="9"/>
        <v>242</v>
      </c>
      <c r="AC74" s="188">
        <v>119</v>
      </c>
      <c r="AD74" s="188">
        <v>123</v>
      </c>
      <c r="AE74" s="188">
        <f t="shared" si="10"/>
        <v>0</v>
      </c>
      <c r="AF74" s="188">
        <v>0</v>
      </c>
      <c r="AG74" s="188">
        <v>0</v>
      </c>
      <c r="AH74" s="188">
        <v>0</v>
      </c>
      <c r="AI74" s="188">
        <v>0</v>
      </c>
      <c r="AJ74" s="188">
        <v>0</v>
      </c>
    </row>
    <row r="75" spans="1:36" ht="13.5">
      <c r="A75" s="182" t="s">
        <v>393</v>
      </c>
      <c r="B75" s="182" t="s">
        <v>272</v>
      </c>
      <c r="C75" s="184" t="s">
        <v>273</v>
      </c>
      <c r="D75" s="188">
        <f t="shared" si="11"/>
        <v>16621</v>
      </c>
      <c r="E75" s="188">
        <v>13031</v>
      </c>
      <c r="F75" s="188">
        <f t="shared" si="6"/>
        <v>1788</v>
      </c>
      <c r="G75" s="188">
        <v>1556</v>
      </c>
      <c r="H75" s="188">
        <v>232</v>
      </c>
      <c r="I75" s="188">
        <v>0</v>
      </c>
      <c r="J75" s="188">
        <v>0</v>
      </c>
      <c r="K75" s="188">
        <v>0</v>
      </c>
      <c r="L75" s="188">
        <v>206</v>
      </c>
      <c r="M75" s="188">
        <f t="shared" si="7"/>
        <v>1596</v>
      </c>
      <c r="N75" s="188">
        <v>1391</v>
      </c>
      <c r="O75" s="188">
        <v>21</v>
      </c>
      <c r="P75" s="188">
        <v>0</v>
      </c>
      <c r="Q75" s="188">
        <v>82</v>
      </c>
      <c r="R75" s="188">
        <v>49</v>
      </c>
      <c r="S75" s="188">
        <v>53</v>
      </c>
      <c r="T75" s="188">
        <v>0</v>
      </c>
      <c r="U75" s="188">
        <f t="shared" si="8"/>
        <v>13975</v>
      </c>
      <c r="V75" s="188">
        <v>13031</v>
      </c>
      <c r="W75" s="188">
        <v>944</v>
      </c>
      <c r="X75" s="188">
        <v>0</v>
      </c>
      <c r="Y75" s="188">
        <v>0</v>
      </c>
      <c r="Z75" s="188">
        <v>0</v>
      </c>
      <c r="AA75" s="188">
        <v>0</v>
      </c>
      <c r="AB75" s="188">
        <f t="shared" si="9"/>
        <v>2577</v>
      </c>
      <c r="AC75" s="188">
        <v>206</v>
      </c>
      <c r="AD75" s="188">
        <v>2044</v>
      </c>
      <c r="AE75" s="188">
        <f t="shared" si="10"/>
        <v>327</v>
      </c>
      <c r="AF75" s="188">
        <v>321</v>
      </c>
      <c r="AG75" s="188">
        <v>6</v>
      </c>
      <c r="AH75" s="188">
        <v>0</v>
      </c>
      <c r="AI75" s="188">
        <v>0</v>
      </c>
      <c r="AJ75" s="188">
        <v>0</v>
      </c>
    </row>
    <row r="76" spans="1:36" ht="13.5">
      <c r="A76" s="182" t="s">
        <v>393</v>
      </c>
      <c r="B76" s="182" t="s">
        <v>274</v>
      </c>
      <c r="C76" s="184" t="s">
        <v>397</v>
      </c>
      <c r="D76" s="188">
        <f t="shared" si="11"/>
        <v>4740</v>
      </c>
      <c r="E76" s="188">
        <v>3280</v>
      </c>
      <c r="F76" s="188">
        <f t="shared" si="6"/>
        <v>328</v>
      </c>
      <c r="G76" s="188">
        <v>0</v>
      </c>
      <c r="H76" s="188">
        <v>328</v>
      </c>
      <c r="I76" s="188">
        <v>0</v>
      </c>
      <c r="J76" s="188">
        <v>0</v>
      </c>
      <c r="K76" s="188">
        <v>0</v>
      </c>
      <c r="L76" s="188">
        <v>170</v>
      </c>
      <c r="M76" s="188">
        <f t="shared" si="7"/>
        <v>962</v>
      </c>
      <c r="N76" s="188">
        <v>912</v>
      </c>
      <c r="O76" s="188">
        <v>0</v>
      </c>
      <c r="P76" s="188">
        <v>0</v>
      </c>
      <c r="Q76" s="188">
        <v>50</v>
      </c>
      <c r="R76" s="188">
        <v>0</v>
      </c>
      <c r="S76" s="188">
        <v>0</v>
      </c>
      <c r="T76" s="188">
        <v>0</v>
      </c>
      <c r="U76" s="188">
        <f t="shared" si="8"/>
        <v>3280</v>
      </c>
      <c r="V76" s="188">
        <v>3280</v>
      </c>
      <c r="W76" s="188">
        <v>0</v>
      </c>
      <c r="X76" s="188">
        <v>0</v>
      </c>
      <c r="Y76" s="188">
        <v>0</v>
      </c>
      <c r="Z76" s="188">
        <v>0</v>
      </c>
      <c r="AA76" s="188">
        <v>0</v>
      </c>
      <c r="AB76" s="188">
        <f t="shared" si="9"/>
        <v>300</v>
      </c>
      <c r="AC76" s="188">
        <v>170</v>
      </c>
      <c r="AD76" s="188">
        <v>93</v>
      </c>
      <c r="AE76" s="188">
        <f t="shared" si="10"/>
        <v>37</v>
      </c>
      <c r="AF76" s="188">
        <v>0</v>
      </c>
      <c r="AG76" s="188">
        <v>37</v>
      </c>
      <c r="AH76" s="188">
        <v>0</v>
      </c>
      <c r="AI76" s="188">
        <v>0</v>
      </c>
      <c r="AJ76" s="188">
        <v>0</v>
      </c>
    </row>
    <row r="77" spans="1:36" ht="13.5">
      <c r="A77" s="182" t="s">
        <v>393</v>
      </c>
      <c r="B77" s="182" t="s">
        <v>275</v>
      </c>
      <c r="C77" s="184" t="s">
        <v>276</v>
      </c>
      <c r="D77" s="188">
        <f t="shared" si="11"/>
        <v>644</v>
      </c>
      <c r="E77" s="188">
        <v>450</v>
      </c>
      <c r="F77" s="188">
        <f t="shared" si="6"/>
        <v>23</v>
      </c>
      <c r="G77" s="188">
        <v>0</v>
      </c>
      <c r="H77" s="188">
        <v>23</v>
      </c>
      <c r="I77" s="188">
        <v>0</v>
      </c>
      <c r="J77" s="188">
        <v>0</v>
      </c>
      <c r="K77" s="188">
        <v>0</v>
      </c>
      <c r="L77" s="188">
        <v>101</v>
      </c>
      <c r="M77" s="188">
        <f t="shared" si="7"/>
        <v>70</v>
      </c>
      <c r="N77" s="188">
        <v>15</v>
      </c>
      <c r="O77" s="188">
        <v>10</v>
      </c>
      <c r="P77" s="188">
        <v>45</v>
      </c>
      <c r="Q77" s="188">
        <v>0</v>
      </c>
      <c r="R77" s="188">
        <v>0</v>
      </c>
      <c r="S77" s="188">
        <v>0</v>
      </c>
      <c r="T77" s="188">
        <v>0</v>
      </c>
      <c r="U77" s="188">
        <f t="shared" si="8"/>
        <v>450</v>
      </c>
      <c r="V77" s="188">
        <v>450</v>
      </c>
      <c r="W77" s="188">
        <v>0</v>
      </c>
      <c r="X77" s="188">
        <v>0</v>
      </c>
      <c r="Y77" s="188">
        <v>0</v>
      </c>
      <c r="Z77" s="188">
        <v>0</v>
      </c>
      <c r="AA77" s="188">
        <v>0</v>
      </c>
      <c r="AB77" s="188">
        <f t="shared" si="9"/>
        <v>114</v>
      </c>
      <c r="AC77" s="188">
        <v>101</v>
      </c>
      <c r="AD77" s="188">
        <v>13</v>
      </c>
      <c r="AE77" s="188">
        <f t="shared" si="10"/>
        <v>0</v>
      </c>
      <c r="AF77" s="188">
        <v>0</v>
      </c>
      <c r="AG77" s="188">
        <v>0</v>
      </c>
      <c r="AH77" s="188">
        <v>0</v>
      </c>
      <c r="AI77" s="188">
        <v>0</v>
      </c>
      <c r="AJ77" s="188">
        <v>0</v>
      </c>
    </row>
    <row r="78" spans="1:36" ht="13.5">
      <c r="A78" s="182" t="s">
        <v>393</v>
      </c>
      <c r="B78" s="182" t="s">
        <v>277</v>
      </c>
      <c r="C78" s="184" t="s">
        <v>278</v>
      </c>
      <c r="D78" s="188">
        <f t="shared" si="11"/>
        <v>2799</v>
      </c>
      <c r="E78" s="188">
        <v>1857</v>
      </c>
      <c r="F78" s="188">
        <f t="shared" si="6"/>
        <v>158</v>
      </c>
      <c r="G78" s="188">
        <v>0</v>
      </c>
      <c r="H78" s="188">
        <v>152</v>
      </c>
      <c r="I78" s="188">
        <v>0</v>
      </c>
      <c r="J78" s="188">
        <v>0</v>
      </c>
      <c r="K78" s="188">
        <v>6</v>
      </c>
      <c r="L78" s="188">
        <v>309</v>
      </c>
      <c r="M78" s="188">
        <f t="shared" si="7"/>
        <v>475</v>
      </c>
      <c r="N78" s="188">
        <v>434</v>
      </c>
      <c r="O78" s="188">
        <v>0</v>
      </c>
      <c r="P78" s="188">
        <v>0</v>
      </c>
      <c r="Q78" s="188">
        <v>0</v>
      </c>
      <c r="R78" s="188">
        <v>0</v>
      </c>
      <c r="S78" s="188">
        <v>41</v>
      </c>
      <c r="T78" s="188">
        <v>0</v>
      </c>
      <c r="U78" s="188">
        <f t="shared" si="8"/>
        <v>1857</v>
      </c>
      <c r="V78" s="188">
        <v>1857</v>
      </c>
      <c r="W78" s="188">
        <v>0</v>
      </c>
      <c r="X78" s="188">
        <v>0</v>
      </c>
      <c r="Y78" s="188">
        <v>0</v>
      </c>
      <c r="Z78" s="188">
        <v>0</v>
      </c>
      <c r="AA78" s="188">
        <v>0</v>
      </c>
      <c r="AB78" s="188">
        <f t="shared" si="9"/>
        <v>363</v>
      </c>
      <c r="AC78" s="188">
        <v>309</v>
      </c>
      <c r="AD78" s="188">
        <v>48</v>
      </c>
      <c r="AE78" s="188">
        <f t="shared" si="10"/>
        <v>6</v>
      </c>
      <c r="AF78" s="188">
        <v>0</v>
      </c>
      <c r="AG78" s="188">
        <v>0</v>
      </c>
      <c r="AH78" s="188">
        <v>0</v>
      </c>
      <c r="AI78" s="188">
        <v>0</v>
      </c>
      <c r="AJ78" s="188">
        <v>6</v>
      </c>
    </row>
    <row r="79" spans="1:36" ht="13.5">
      <c r="A79" s="182" t="s">
        <v>393</v>
      </c>
      <c r="B79" s="182" t="s">
        <v>279</v>
      </c>
      <c r="C79" s="184" t="s">
        <v>280</v>
      </c>
      <c r="D79" s="188">
        <f t="shared" si="11"/>
        <v>1011</v>
      </c>
      <c r="E79" s="188">
        <v>686</v>
      </c>
      <c r="F79" s="188">
        <f t="shared" si="6"/>
        <v>0</v>
      </c>
      <c r="G79" s="188">
        <v>0</v>
      </c>
      <c r="H79" s="188">
        <v>0</v>
      </c>
      <c r="I79" s="188">
        <v>0</v>
      </c>
      <c r="J79" s="188">
        <v>0</v>
      </c>
      <c r="K79" s="188">
        <v>0</v>
      </c>
      <c r="L79" s="188">
        <v>91</v>
      </c>
      <c r="M79" s="188">
        <f t="shared" si="7"/>
        <v>234</v>
      </c>
      <c r="N79" s="188">
        <v>156</v>
      </c>
      <c r="O79" s="188">
        <v>12</v>
      </c>
      <c r="P79" s="188">
        <v>41</v>
      </c>
      <c r="Q79" s="188">
        <v>10</v>
      </c>
      <c r="R79" s="188">
        <v>2</v>
      </c>
      <c r="S79" s="188">
        <v>13</v>
      </c>
      <c r="T79" s="188">
        <v>0</v>
      </c>
      <c r="U79" s="188">
        <f t="shared" si="8"/>
        <v>686</v>
      </c>
      <c r="V79" s="188">
        <v>686</v>
      </c>
      <c r="W79" s="188">
        <v>0</v>
      </c>
      <c r="X79" s="188">
        <v>0</v>
      </c>
      <c r="Y79" s="188">
        <v>0</v>
      </c>
      <c r="Z79" s="188">
        <v>0</v>
      </c>
      <c r="AA79" s="188">
        <v>0</v>
      </c>
      <c r="AB79" s="188">
        <f t="shared" si="9"/>
        <v>92</v>
      </c>
      <c r="AC79" s="188">
        <v>91</v>
      </c>
      <c r="AD79" s="188">
        <v>1</v>
      </c>
      <c r="AE79" s="188">
        <f t="shared" si="10"/>
        <v>0</v>
      </c>
      <c r="AF79" s="188">
        <v>0</v>
      </c>
      <c r="AG79" s="188">
        <v>0</v>
      </c>
      <c r="AH79" s="188">
        <v>0</v>
      </c>
      <c r="AI79" s="188">
        <v>0</v>
      </c>
      <c r="AJ79" s="188">
        <v>0</v>
      </c>
    </row>
    <row r="80" spans="1:36" ht="13.5">
      <c r="A80" s="182" t="s">
        <v>393</v>
      </c>
      <c r="B80" s="182" t="s">
        <v>281</v>
      </c>
      <c r="C80" s="184" t="s">
        <v>282</v>
      </c>
      <c r="D80" s="188">
        <f t="shared" si="11"/>
        <v>582</v>
      </c>
      <c r="E80" s="188">
        <v>242</v>
      </c>
      <c r="F80" s="188">
        <f t="shared" si="6"/>
        <v>118</v>
      </c>
      <c r="G80" s="188">
        <v>0</v>
      </c>
      <c r="H80" s="188">
        <v>118</v>
      </c>
      <c r="I80" s="188">
        <v>0</v>
      </c>
      <c r="J80" s="188">
        <v>0</v>
      </c>
      <c r="K80" s="188">
        <v>0</v>
      </c>
      <c r="L80" s="188">
        <v>160</v>
      </c>
      <c r="M80" s="188">
        <f t="shared" si="7"/>
        <v>62</v>
      </c>
      <c r="N80" s="188">
        <v>62</v>
      </c>
      <c r="O80" s="188">
        <v>0</v>
      </c>
      <c r="P80" s="188">
        <v>0</v>
      </c>
      <c r="Q80" s="188">
        <v>0</v>
      </c>
      <c r="R80" s="188">
        <v>0</v>
      </c>
      <c r="S80" s="188">
        <v>0</v>
      </c>
      <c r="T80" s="188">
        <v>0</v>
      </c>
      <c r="U80" s="188">
        <f t="shared" si="8"/>
        <v>242</v>
      </c>
      <c r="V80" s="188">
        <v>242</v>
      </c>
      <c r="W80" s="188">
        <v>0</v>
      </c>
      <c r="X80" s="188">
        <v>0</v>
      </c>
      <c r="Y80" s="188">
        <v>0</v>
      </c>
      <c r="Z80" s="188">
        <v>0</v>
      </c>
      <c r="AA80" s="188">
        <v>0</v>
      </c>
      <c r="AB80" s="188">
        <f t="shared" si="9"/>
        <v>197</v>
      </c>
      <c r="AC80" s="188">
        <v>160</v>
      </c>
      <c r="AD80" s="188">
        <v>37</v>
      </c>
      <c r="AE80" s="188">
        <f t="shared" si="10"/>
        <v>0</v>
      </c>
      <c r="AF80" s="188">
        <v>0</v>
      </c>
      <c r="AG80" s="188">
        <v>0</v>
      </c>
      <c r="AH80" s="188">
        <v>0</v>
      </c>
      <c r="AI80" s="188">
        <v>0</v>
      </c>
      <c r="AJ80" s="188">
        <v>0</v>
      </c>
    </row>
    <row r="81" spans="1:36" ht="13.5">
      <c r="A81" s="182" t="s">
        <v>393</v>
      </c>
      <c r="B81" s="182" t="s">
        <v>20</v>
      </c>
      <c r="C81" s="184" t="s">
        <v>294</v>
      </c>
      <c r="D81" s="188">
        <f t="shared" si="11"/>
        <v>712</v>
      </c>
      <c r="E81" s="188">
        <v>552</v>
      </c>
      <c r="F81" s="188">
        <f t="shared" si="6"/>
        <v>153</v>
      </c>
      <c r="G81" s="188">
        <v>4</v>
      </c>
      <c r="H81" s="188">
        <v>143</v>
      </c>
      <c r="I81" s="188">
        <v>0</v>
      </c>
      <c r="J81" s="188">
        <v>0</v>
      </c>
      <c r="K81" s="188">
        <v>6</v>
      </c>
      <c r="L81" s="188">
        <v>0</v>
      </c>
      <c r="M81" s="188">
        <f t="shared" si="7"/>
        <v>7</v>
      </c>
      <c r="N81" s="188">
        <v>0</v>
      </c>
      <c r="O81" s="188">
        <v>1</v>
      </c>
      <c r="P81" s="188">
        <v>4</v>
      </c>
      <c r="Q81" s="188">
        <v>2</v>
      </c>
      <c r="R81" s="188">
        <v>0</v>
      </c>
      <c r="S81" s="188">
        <v>0</v>
      </c>
      <c r="T81" s="188">
        <v>0</v>
      </c>
      <c r="U81" s="188">
        <f t="shared" si="8"/>
        <v>552</v>
      </c>
      <c r="V81" s="188">
        <v>552</v>
      </c>
      <c r="W81" s="188">
        <v>0</v>
      </c>
      <c r="X81" s="188">
        <v>0</v>
      </c>
      <c r="Y81" s="188">
        <v>0</v>
      </c>
      <c r="Z81" s="188">
        <v>0</v>
      </c>
      <c r="AA81" s="188">
        <v>0</v>
      </c>
      <c r="AB81" s="188">
        <f t="shared" si="9"/>
        <v>76</v>
      </c>
      <c r="AC81" s="188">
        <v>0</v>
      </c>
      <c r="AD81" s="188">
        <v>70</v>
      </c>
      <c r="AE81" s="188">
        <f t="shared" si="10"/>
        <v>6</v>
      </c>
      <c r="AF81" s="188">
        <v>0</v>
      </c>
      <c r="AG81" s="188">
        <v>0</v>
      </c>
      <c r="AH81" s="188">
        <v>0</v>
      </c>
      <c r="AI81" s="188">
        <v>0</v>
      </c>
      <c r="AJ81" s="188">
        <v>6</v>
      </c>
    </row>
    <row r="82" spans="1:36" ht="13.5">
      <c r="A82" s="182" t="s">
        <v>393</v>
      </c>
      <c r="B82" s="182" t="s">
        <v>284</v>
      </c>
      <c r="C82" s="184" t="s">
        <v>285</v>
      </c>
      <c r="D82" s="188">
        <f t="shared" si="11"/>
        <v>1177</v>
      </c>
      <c r="E82" s="188">
        <v>1019</v>
      </c>
      <c r="F82" s="188">
        <f t="shared" si="6"/>
        <v>158</v>
      </c>
      <c r="G82" s="188">
        <v>0</v>
      </c>
      <c r="H82" s="188">
        <v>158</v>
      </c>
      <c r="I82" s="188">
        <v>0</v>
      </c>
      <c r="J82" s="188">
        <v>0</v>
      </c>
      <c r="K82" s="188">
        <v>0</v>
      </c>
      <c r="L82" s="188">
        <v>0</v>
      </c>
      <c r="M82" s="188">
        <f t="shared" si="7"/>
        <v>0</v>
      </c>
      <c r="N82" s="188">
        <v>0</v>
      </c>
      <c r="O82" s="188">
        <v>0</v>
      </c>
      <c r="P82" s="188">
        <v>0</v>
      </c>
      <c r="Q82" s="188">
        <v>0</v>
      </c>
      <c r="R82" s="188">
        <v>0</v>
      </c>
      <c r="S82" s="188">
        <v>0</v>
      </c>
      <c r="T82" s="188">
        <v>0</v>
      </c>
      <c r="U82" s="188">
        <f t="shared" si="8"/>
        <v>1019</v>
      </c>
      <c r="V82" s="188">
        <v>1019</v>
      </c>
      <c r="W82" s="188">
        <v>0</v>
      </c>
      <c r="X82" s="188">
        <v>0</v>
      </c>
      <c r="Y82" s="188">
        <v>0</v>
      </c>
      <c r="Z82" s="188">
        <v>0</v>
      </c>
      <c r="AA82" s="188">
        <v>0</v>
      </c>
      <c r="AB82" s="188">
        <f t="shared" si="9"/>
        <v>129</v>
      </c>
      <c r="AC82" s="188">
        <v>0</v>
      </c>
      <c r="AD82" s="188">
        <v>129</v>
      </c>
      <c r="AE82" s="188">
        <f t="shared" si="10"/>
        <v>0</v>
      </c>
      <c r="AF82" s="188">
        <v>0</v>
      </c>
      <c r="AG82" s="188">
        <v>0</v>
      </c>
      <c r="AH82" s="188">
        <v>0</v>
      </c>
      <c r="AI82" s="188">
        <v>0</v>
      </c>
      <c r="AJ82" s="188">
        <v>0</v>
      </c>
    </row>
    <row r="83" spans="1:36" ht="13.5">
      <c r="A83" s="182" t="s">
        <v>393</v>
      </c>
      <c r="B83" s="182" t="s">
        <v>286</v>
      </c>
      <c r="C83" s="184" t="s">
        <v>287</v>
      </c>
      <c r="D83" s="188">
        <f t="shared" si="11"/>
        <v>1149</v>
      </c>
      <c r="E83" s="188">
        <v>991</v>
      </c>
      <c r="F83" s="188">
        <f t="shared" si="6"/>
        <v>158</v>
      </c>
      <c r="G83" s="188">
        <v>0</v>
      </c>
      <c r="H83" s="188">
        <v>158</v>
      </c>
      <c r="I83" s="188">
        <v>0</v>
      </c>
      <c r="J83" s="188">
        <v>0</v>
      </c>
      <c r="K83" s="188">
        <v>0</v>
      </c>
      <c r="L83" s="188">
        <v>0</v>
      </c>
      <c r="M83" s="188">
        <f t="shared" si="7"/>
        <v>0</v>
      </c>
      <c r="N83" s="188">
        <v>0</v>
      </c>
      <c r="O83" s="188">
        <v>0</v>
      </c>
      <c r="P83" s="188">
        <v>0</v>
      </c>
      <c r="Q83" s="188">
        <v>0</v>
      </c>
      <c r="R83" s="188">
        <v>0</v>
      </c>
      <c r="S83" s="188">
        <v>0</v>
      </c>
      <c r="T83" s="188">
        <v>0</v>
      </c>
      <c r="U83" s="188">
        <f t="shared" si="8"/>
        <v>991</v>
      </c>
      <c r="V83" s="188">
        <v>991</v>
      </c>
      <c r="W83" s="188">
        <v>0</v>
      </c>
      <c r="X83" s="188">
        <v>0</v>
      </c>
      <c r="Y83" s="188">
        <v>0</v>
      </c>
      <c r="Z83" s="188">
        <v>0</v>
      </c>
      <c r="AA83" s="188">
        <v>0</v>
      </c>
      <c r="AB83" s="188">
        <f t="shared" si="9"/>
        <v>126</v>
      </c>
      <c r="AC83" s="188">
        <v>0</v>
      </c>
      <c r="AD83" s="188">
        <v>126</v>
      </c>
      <c r="AE83" s="188">
        <f t="shared" si="10"/>
        <v>0</v>
      </c>
      <c r="AF83" s="188">
        <v>0</v>
      </c>
      <c r="AG83" s="188">
        <v>0</v>
      </c>
      <c r="AH83" s="188">
        <v>0</v>
      </c>
      <c r="AI83" s="188">
        <v>0</v>
      </c>
      <c r="AJ83" s="188">
        <v>0</v>
      </c>
    </row>
    <row r="84" spans="1:36" ht="13.5">
      <c r="A84" s="182" t="s">
        <v>393</v>
      </c>
      <c r="B84" s="182" t="s">
        <v>288</v>
      </c>
      <c r="C84" s="184" t="s">
        <v>289</v>
      </c>
      <c r="D84" s="188">
        <f t="shared" si="11"/>
        <v>373</v>
      </c>
      <c r="E84" s="188">
        <v>298</v>
      </c>
      <c r="F84" s="188">
        <f t="shared" si="6"/>
        <v>51</v>
      </c>
      <c r="G84" s="188">
        <v>0</v>
      </c>
      <c r="H84" s="188">
        <v>51</v>
      </c>
      <c r="I84" s="188">
        <v>0</v>
      </c>
      <c r="J84" s="188">
        <v>0</v>
      </c>
      <c r="K84" s="188">
        <v>0</v>
      </c>
      <c r="L84" s="188">
        <v>22</v>
      </c>
      <c r="M84" s="188">
        <f t="shared" si="7"/>
        <v>2</v>
      </c>
      <c r="N84" s="188">
        <v>0</v>
      </c>
      <c r="O84" s="188">
        <v>0</v>
      </c>
      <c r="P84" s="188">
        <v>0</v>
      </c>
      <c r="Q84" s="188">
        <v>2</v>
      </c>
      <c r="R84" s="188">
        <v>0</v>
      </c>
      <c r="S84" s="188">
        <v>0</v>
      </c>
      <c r="T84" s="188">
        <v>0</v>
      </c>
      <c r="U84" s="188">
        <f t="shared" si="8"/>
        <v>298</v>
      </c>
      <c r="V84" s="188">
        <v>298</v>
      </c>
      <c r="W84" s="188">
        <v>0</v>
      </c>
      <c r="X84" s="188">
        <v>0</v>
      </c>
      <c r="Y84" s="188">
        <v>0</v>
      </c>
      <c r="Z84" s="188">
        <v>0</v>
      </c>
      <c r="AA84" s="188">
        <v>0</v>
      </c>
      <c r="AB84" s="188">
        <f t="shared" si="9"/>
        <v>60</v>
      </c>
      <c r="AC84" s="188">
        <v>22</v>
      </c>
      <c r="AD84" s="188">
        <v>38</v>
      </c>
      <c r="AE84" s="188">
        <f t="shared" si="10"/>
        <v>0</v>
      </c>
      <c r="AF84" s="188">
        <v>0</v>
      </c>
      <c r="AG84" s="188">
        <v>0</v>
      </c>
      <c r="AH84" s="188">
        <v>0</v>
      </c>
      <c r="AI84" s="188">
        <v>0</v>
      </c>
      <c r="AJ84" s="188">
        <v>0</v>
      </c>
    </row>
    <row r="85" spans="1:36" ht="13.5">
      <c r="A85" s="182" t="s">
        <v>393</v>
      </c>
      <c r="B85" s="182" t="s">
        <v>290</v>
      </c>
      <c r="C85" s="184" t="s">
        <v>291</v>
      </c>
      <c r="D85" s="188">
        <f t="shared" si="11"/>
        <v>53</v>
      </c>
      <c r="E85" s="188">
        <v>42</v>
      </c>
      <c r="F85" s="188">
        <f t="shared" si="6"/>
        <v>11</v>
      </c>
      <c r="G85" s="188">
        <v>0</v>
      </c>
      <c r="H85" s="188">
        <v>11</v>
      </c>
      <c r="I85" s="188">
        <v>0</v>
      </c>
      <c r="J85" s="188">
        <v>0</v>
      </c>
      <c r="K85" s="188">
        <v>0</v>
      </c>
      <c r="L85" s="188">
        <v>0</v>
      </c>
      <c r="M85" s="188">
        <f t="shared" si="7"/>
        <v>0</v>
      </c>
      <c r="N85" s="188">
        <v>0</v>
      </c>
      <c r="O85" s="188">
        <v>0</v>
      </c>
      <c r="P85" s="188">
        <v>0</v>
      </c>
      <c r="Q85" s="188">
        <v>0</v>
      </c>
      <c r="R85" s="188">
        <v>0</v>
      </c>
      <c r="S85" s="188">
        <v>0</v>
      </c>
      <c r="T85" s="188">
        <v>0</v>
      </c>
      <c r="U85" s="188">
        <f t="shared" si="8"/>
        <v>42</v>
      </c>
      <c r="V85" s="188">
        <v>42</v>
      </c>
      <c r="W85" s="188">
        <v>0</v>
      </c>
      <c r="X85" s="188">
        <v>0</v>
      </c>
      <c r="Y85" s="188">
        <v>0</v>
      </c>
      <c r="Z85" s="188">
        <v>0</v>
      </c>
      <c r="AA85" s="188">
        <v>0</v>
      </c>
      <c r="AB85" s="188">
        <f t="shared" si="9"/>
        <v>5</v>
      </c>
      <c r="AC85" s="188">
        <v>0</v>
      </c>
      <c r="AD85" s="188">
        <v>5</v>
      </c>
      <c r="AE85" s="188">
        <f t="shared" si="10"/>
        <v>0</v>
      </c>
      <c r="AF85" s="188">
        <v>0</v>
      </c>
      <c r="AG85" s="188">
        <v>0</v>
      </c>
      <c r="AH85" s="188">
        <v>0</v>
      </c>
      <c r="AI85" s="188">
        <v>0</v>
      </c>
      <c r="AJ85" s="188">
        <v>0</v>
      </c>
    </row>
    <row r="86" spans="1:36" ht="13.5">
      <c r="A86" s="182" t="s">
        <v>393</v>
      </c>
      <c r="B86" s="182" t="s">
        <v>292</v>
      </c>
      <c r="C86" s="184" t="s">
        <v>293</v>
      </c>
      <c r="D86" s="188">
        <f t="shared" si="11"/>
        <v>357</v>
      </c>
      <c r="E86" s="188">
        <v>297</v>
      </c>
      <c r="F86" s="188">
        <f t="shared" si="6"/>
        <v>60</v>
      </c>
      <c r="G86" s="188">
        <v>0</v>
      </c>
      <c r="H86" s="188">
        <v>60</v>
      </c>
      <c r="I86" s="188">
        <v>0</v>
      </c>
      <c r="J86" s="188">
        <v>0</v>
      </c>
      <c r="K86" s="188">
        <v>0</v>
      </c>
      <c r="L86" s="188">
        <v>0</v>
      </c>
      <c r="M86" s="188">
        <f t="shared" si="7"/>
        <v>0</v>
      </c>
      <c r="N86" s="188">
        <v>0</v>
      </c>
      <c r="O86" s="188">
        <v>0</v>
      </c>
      <c r="P86" s="188">
        <v>0</v>
      </c>
      <c r="Q86" s="188">
        <v>0</v>
      </c>
      <c r="R86" s="188">
        <v>0</v>
      </c>
      <c r="S86" s="188">
        <v>0</v>
      </c>
      <c r="T86" s="188">
        <v>0</v>
      </c>
      <c r="U86" s="188">
        <f t="shared" si="8"/>
        <v>297</v>
      </c>
      <c r="V86" s="188">
        <v>297</v>
      </c>
      <c r="W86" s="188">
        <v>0</v>
      </c>
      <c r="X86" s="188">
        <v>0</v>
      </c>
      <c r="Y86" s="188">
        <v>0</v>
      </c>
      <c r="Z86" s="188">
        <v>0</v>
      </c>
      <c r="AA86" s="188">
        <v>0</v>
      </c>
      <c r="AB86" s="188">
        <f t="shared" si="9"/>
        <v>38</v>
      </c>
      <c r="AC86" s="188">
        <v>0</v>
      </c>
      <c r="AD86" s="188">
        <v>38</v>
      </c>
      <c r="AE86" s="188">
        <f t="shared" si="10"/>
        <v>0</v>
      </c>
      <c r="AF86" s="188">
        <v>0</v>
      </c>
      <c r="AG86" s="188">
        <v>0</v>
      </c>
      <c r="AH86" s="188">
        <v>0</v>
      </c>
      <c r="AI86" s="188">
        <v>0</v>
      </c>
      <c r="AJ86" s="188">
        <v>0</v>
      </c>
    </row>
    <row r="87" spans="1:36" ht="13.5">
      <c r="A87" s="182" t="s">
        <v>393</v>
      </c>
      <c r="B87" s="182" t="s">
        <v>295</v>
      </c>
      <c r="C87" s="184" t="s">
        <v>296</v>
      </c>
      <c r="D87" s="188">
        <f t="shared" si="11"/>
        <v>3732</v>
      </c>
      <c r="E87" s="188">
        <v>2599</v>
      </c>
      <c r="F87" s="188">
        <f t="shared" si="6"/>
        <v>305</v>
      </c>
      <c r="G87" s="188">
        <v>0</v>
      </c>
      <c r="H87" s="188">
        <v>305</v>
      </c>
      <c r="I87" s="188">
        <v>0</v>
      </c>
      <c r="J87" s="188">
        <v>0</v>
      </c>
      <c r="K87" s="188">
        <v>0</v>
      </c>
      <c r="L87" s="188">
        <v>127</v>
      </c>
      <c r="M87" s="188">
        <f t="shared" si="7"/>
        <v>701</v>
      </c>
      <c r="N87" s="188">
        <v>684</v>
      </c>
      <c r="O87" s="188">
        <v>0</v>
      </c>
      <c r="P87" s="188">
        <v>12</v>
      </c>
      <c r="Q87" s="188">
        <v>0</v>
      </c>
      <c r="R87" s="188">
        <v>0</v>
      </c>
      <c r="S87" s="188">
        <v>5</v>
      </c>
      <c r="T87" s="188">
        <v>0</v>
      </c>
      <c r="U87" s="188">
        <f t="shared" si="8"/>
        <v>2599</v>
      </c>
      <c r="V87" s="188">
        <v>2599</v>
      </c>
      <c r="W87" s="188">
        <v>0</v>
      </c>
      <c r="X87" s="188">
        <v>0</v>
      </c>
      <c r="Y87" s="188">
        <v>0</v>
      </c>
      <c r="Z87" s="188">
        <v>0</v>
      </c>
      <c r="AA87" s="188">
        <v>0</v>
      </c>
      <c r="AB87" s="188">
        <f t="shared" si="9"/>
        <v>429</v>
      </c>
      <c r="AC87" s="188">
        <v>127</v>
      </c>
      <c r="AD87" s="188">
        <v>288</v>
      </c>
      <c r="AE87" s="188">
        <f t="shared" si="10"/>
        <v>14</v>
      </c>
      <c r="AF87" s="188">
        <v>0</v>
      </c>
      <c r="AG87" s="188">
        <v>14</v>
      </c>
      <c r="AH87" s="188">
        <v>0</v>
      </c>
      <c r="AI87" s="188">
        <v>0</v>
      </c>
      <c r="AJ87" s="188">
        <v>0</v>
      </c>
    </row>
    <row r="88" spans="1:36" ht="13.5">
      <c r="A88" s="182" t="s">
        <v>393</v>
      </c>
      <c r="B88" s="182" t="s">
        <v>297</v>
      </c>
      <c r="C88" s="184" t="s">
        <v>298</v>
      </c>
      <c r="D88" s="188">
        <f t="shared" si="11"/>
        <v>527</v>
      </c>
      <c r="E88" s="188">
        <v>372</v>
      </c>
      <c r="F88" s="188">
        <f t="shared" si="6"/>
        <v>86</v>
      </c>
      <c r="G88" s="188">
        <v>0</v>
      </c>
      <c r="H88" s="188">
        <v>86</v>
      </c>
      <c r="I88" s="188">
        <v>0</v>
      </c>
      <c r="J88" s="188">
        <v>0</v>
      </c>
      <c r="K88" s="188">
        <v>0</v>
      </c>
      <c r="L88" s="188">
        <v>9</v>
      </c>
      <c r="M88" s="188">
        <f t="shared" si="7"/>
        <v>60</v>
      </c>
      <c r="N88" s="188">
        <v>60</v>
      </c>
      <c r="O88" s="188">
        <v>0</v>
      </c>
      <c r="P88" s="188">
        <v>0</v>
      </c>
      <c r="Q88" s="188">
        <v>0</v>
      </c>
      <c r="R88" s="188">
        <v>0</v>
      </c>
      <c r="S88" s="188">
        <v>0</v>
      </c>
      <c r="T88" s="188">
        <v>0</v>
      </c>
      <c r="U88" s="188">
        <f t="shared" si="8"/>
        <v>372</v>
      </c>
      <c r="V88" s="188">
        <v>372</v>
      </c>
      <c r="W88" s="188">
        <v>0</v>
      </c>
      <c r="X88" s="188">
        <v>0</v>
      </c>
      <c r="Y88" s="188">
        <v>0</v>
      </c>
      <c r="Z88" s="188">
        <v>0</v>
      </c>
      <c r="AA88" s="188">
        <v>0</v>
      </c>
      <c r="AB88" s="188">
        <f t="shared" si="9"/>
        <v>65</v>
      </c>
      <c r="AC88" s="188">
        <v>9</v>
      </c>
      <c r="AD88" s="188">
        <v>56</v>
      </c>
      <c r="AE88" s="188">
        <f t="shared" si="10"/>
        <v>0</v>
      </c>
      <c r="AF88" s="188">
        <v>0</v>
      </c>
      <c r="AG88" s="188">
        <v>0</v>
      </c>
      <c r="AH88" s="188">
        <v>0</v>
      </c>
      <c r="AI88" s="188">
        <v>0</v>
      </c>
      <c r="AJ88" s="188">
        <v>0</v>
      </c>
    </row>
    <row r="89" spans="1:36" ht="13.5">
      <c r="A89" s="182" t="s">
        <v>393</v>
      </c>
      <c r="B89" s="182" t="s">
        <v>299</v>
      </c>
      <c r="C89" s="184" t="s">
        <v>300</v>
      </c>
      <c r="D89" s="188">
        <f t="shared" si="11"/>
        <v>2981</v>
      </c>
      <c r="E89" s="188">
        <v>2329</v>
      </c>
      <c r="F89" s="188">
        <f t="shared" si="6"/>
        <v>239</v>
      </c>
      <c r="G89" s="188">
        <v>118</v>
      </c>
      <c r="H89" s="188">
        <v>121</v>
      </c>
      <c r="I89" s="188">
        <v>0</v>
      </c>
      <c r="J89" s="188">
        <v>0</v>
      </c>
      <c r="K89" s="188">
        <v>0</v>
      </c>
      <c r="L89" s="188">
        <v>0</v>
      </c>
      <c r="M89" s="188">
        <f t="shared" si="7"/>
        <v>413</v>
      </c>
      <c r="N89" s="188">
        <v>300</v>
      </c>
      <c r="O89" s="188">
        <v>66</v>
      </c>
      <c r="P89" s="188">
        <v>47</v>
      </c>
      <c r="Q89" s="188">
        <v>0</v>
      </c>
      <c r="R89" s="188">
        <v>0</v>
      </c>
      <c r="S89" s="188">
        <v>0</v>
      </c>
      <c r="T89" s="188">
        <v>0</v>
      </c>
      <c r="U89" s="188">
        <f t="shared" si="8"/>
        <v>2439</v>
      </c>
      <c r="V89" s="188">
        <v>2329</v>
      </c>
      <c r="W89" s="188">
        <v>81</v>
      </c>
      <c r="X89" s="188">
        <v>29</v>
      </c>
      <c r="Y89" s="188">
        <v>0</v>
      </c>
      <c r="Z89" s="188">
        <v>0</v>
      </c>
      <c r="AA89" s="188">
        <v>0</v>
      </c>
      <c r="AB89" s="188">
        <f t="shared" si="9"/>
        <v>83</v>
      </c>
      <c r="AC89" s="188">
        <v>0</v>
      </c>
      <c r="AD89" s="188">
        <v>83</v>
      </c>
      <c r="AE89" s="188">
        <f t="shared" si="10"/>
        <v>0</v>
      </c>
      <c r="AF89" s="188">
        <v>0</v>
      </c>
      <c r="AG89" s="188">
        <v>0</v>
      </c>
      <c r="AH89" s="188">
        <v>0</v>
      </c>
      <c r="AI89" s="188">
        <v>0</v>
      </c>
      <c r="AJ89" s="188">
        <v>0</v>
      </c>
    </row>
    <row r="90" spans="1:36" ht="13.5">
      <c r="A90" s="182" t="s">
        <v>393</v>
      </c>
      <c r="B90" s="182" t="s">
        <v>301</v>
      </c>
      <c r="C90" s="184" t="s">
        <v>357</v>
      </c>
      <c r="D90" s="188">
        <f t="shared" si="11"/>
        <v>5618</v>
      </c>
      <c r="E90" s="188">
        <v>4157</v>
      </c>
      <c r="F90" s="188">
        <f t="shared" si="6"/>
        <v>336</v>
      </c>
      <c r="G90" s="188">
        <v>91</v>
      </c>
      <c r="H90" s="188">
        <v>245</v>
      </c>
      <c r="I90" s="188">
        <v>0</v>
      </c>
      <c r="J90" s="188">
        <v>0</v>
      </c>
      <c r="K90" s="188">
        <v>0</v>
      </c>
      <c r="L90" s="188">
        <v>0</v>
      </c>
      <c r="M90" s="188">
        <f t="shared" si="7"/>
        <v>1125</v>
      </c>
      <c r="N90" s="188">
        <v>778</v>
      </c>
      <c r="O90" s="188">
        <v>150</v>
      </c>
      <c r="P90" s="188">
        <v>129</v>
      </c>
      <c r="Q90" s="188">
        <v>0</v>
      </c>
      <c r="R90" s="188">
        <v>0</v>
      </c>
      <c r="S90" s="188">
        <v>68</v>
      </c>
      <c r="T90" s="188">
        <v>0</v>
      </c>
      <c r="U90" s="188">
        <f t="shared" si="8"/>
        <v>4316</v>
      </c>
      <c r="V90" s="188">
        <v>4157</v>
      </c>
      <c r="W90" s="188">
        <v>91</v>
      </c>
      <c r="X90" s="188">
        <v>68</v>
      </c>
      <c r="Y90" s="188">
        <v>0</v>
      </c>
      <c r="Z90" s="188">
        <v>0</v>
      </c>
      <c r="AA90" s="188">
        <v>0</v>
      </c>
      <c r="AB90" s="188">
        <f t="shared" si="9"/>
        <v>218</v>
      </c>
      <c r="AC90" s="188">
        <v>0</v>
      </c>
      <c r="AD90" s="188">
        <v>151</v>
      </c>
      <c r="AE90" s="188">
        <f t="shared" si="10"/>
        <v>67</v>
      </c>
      <c r="AF90" s="188">
        <v>0</v>
      </c>
      <c r="AG90" s="188">
        <v>67</v>
      </c>
      <c r="AH90" s="188">
        <v>0</v>
      </c>
      <c r="AI90" s="188">
        <v>0</v>
      </c>
      <c r="AJ90" s="188">
        <v>0</v>
      </c>
    </row>
    <row r="91" spans="1:36" ht="13.5">
      <c r="A91" s="182" t="s">
        <v>393</v>
      </c>
      <c r="B91" s="182" t="s">
        <v>302</v>
      </c>
      <c r="C91" s="184" t="s">
        <v>303</v>
      </c>
      <c r="D91" s="188">
        <f t="shared" si="11"/>
        <v>7660</v>
      </c>
      <c r="E91" s="188">
        <v>5406</v>
      </c>
      <c r="F91" s="188">
        <f t="shared" si="6"/>
        <v>396</v>
      </c>
      <c r="G91" s="188">
        <v>125</v>
      </c>
      <c r="H91" s="188">
        <v>271</v>
      </c>
      <c r="I91" s="188">
        <v>0</v>
      </c>
      <c r="J91" s="188">
        <v>0</v>
      </c>
      <c r="K91" s="188">
        <v>0</v>
      </c>
      <c r="L91" s="188">
        <v>0</v>
      </c>
      <c r="M91" s="188">
        <f t="shared" si="7"/>
        <v>1858</v>
      </c>
      <c r="N91" s="188">
        <v>1364</v>
      </c>
      <c r="O91" s="188">
        <v>227</v>
      </c>
      <c r="P91" s="188">
        <v>200</v>
      </c>
      <c r="Q91" s="188">
        <v>0</v>
      </c>
      <c r="R91" s="188">
        <v>0</v>
      </c>
      <c r="S91" s="188">
        <v>67</v>
      </c>
      <c r="T91" s="188">
        <v>0</v>
      </c>
      <c r="U91" s="188">
        <f t="shared" si="8"/>
        <v>5566</v>
      </c>
      <c r="V91" s="188">
        <v>5406</v>
      </c>
      <c r="W91" s="188">
        <v>125</v>
      </c>
      <c r="X91" s="188">
        <v>35</v>
      </c>
      <c r="Y91" s="188">
        <v>0</v>
      </c>
      <c r="Z91" s="188">
        <v>0</v>
      </c>
      <c r="AA91" s="188">
        <v>0</v>
      </c>
      <c r="AB91" s="188">
        <f t="shared" si="9"/>
        <v>194</v>
      </c>
      <c r="AC91" s="188">
        <v>0</v>
      </c>
      <c r="AD91" s="188">
        <v>194</v>
      </c>
      <c r="AE91" s="188">
        <f t="shared" si="10"/>
        <v>0</v>
      </c>
      <c r="AF91" s="188">
        <v>0</v>
      </c>
      <c r="AG91" s="188">
        <v>0</v>
      </c>
      <c r="AH91" s="188">
        <v>0</v>
      </c>
      <c r="AI91" s="188">
        <v>0</v>
      </c>
      <c r="AJ91" s="188">
        <v>0</v>
      </c>
    </row>
    <row r="92" spans="1:36" ht="13.5">
      <c r="A92" s="182" t="s">
        <v>393</v>
      </c>
      <c r="B92" s="182" t="s">
        <v>304</v>
      </c>
      <c r="C92" s="184" t="s">
        <v>305</v>
      </c>
      <c r="D92" s="188">
        <f t="shared" si="11"/>
        <v>4892</v>
      </c>
      <c r="E92" s="188">
        <v>3408</v>
      </c>
      <c r="F92" s="188">
        <f t="shared" si="6"/>
        <v>269</v>
      </c>
      <c r="G92" s="188">
        <v>72</v>
      </c>
      <c r="H92" s="188">
        <v>197</v>
      </c>
      <c r="I92" s="188">
        <v>0</v>
      </c>
      <c r="J92" s="188">
        <v>0</v>
      </c>
      <c r="K92" s="188">
        <v>0</v>
      </c>
      <c r="L92" s="188">
        <v>0</v>
      </c>
      <c r="M92" s="188">
        <f t="shared" si="7"/>
        <v>1215</v>
      </c>
      <c r="N92" s="188">
        <v>889</v>
      </c>
      <c r="O92" s="188">
        <v>133</v>
      </c>
      <c r="P92" s="188">
        <v>120</v>
      </c>
      <c r="Q92" s="188">
        <v>0</v>
      </c>
      <c r="R92" s="188">
        <v>0</v>
      </c>
      <c r="S92" s="188">
        <v>73</v>
      </c>
      <c r="T92" s="188">
        <v>0</v>
      </c>
      <c r="U92" s="188">
        <f t="shared" si="8"/>
        <v>3510</v>
      </c>
      <c r="V92" s="188">
        <v>3408</v>
      </c>
      <c r="W92" s="188">
        <v>72</v>
      </c>
      <c r="X92" s="188">
        <v>30</v>
      </c>
      <c r="Y92" s="188">
        <v>0</v>
      </c>
      <c r="Z92" s="188">
        <v>0</v>
      </c>
      <c r="AA92" s="188">
        <v>0</v>
      </c>
      <c r="AB92" s="188">
        <f t="shared" si="9"/>
        <v>181</v>
      </c>
      <c r="AC92" s="188">
        <v>0</v>
      </c>
      <c r="AD92" s="188">
        <v>123</v>
      </c>
      <c r="AE92" s="188">
        <f t="shared" si="10"/>
        <v>58</v>
      </c>
      <c r="AF92" s="188">
        <v>0</v>
      </c>
      <c r="AG92" s="188">
        <v>58</v>
      </c>
      <c r="AH92" s="188">
        <v>0</v>
      </c>
      <c r="AI92" s="188">
        <v>0</v>
      </c>
      <c r="AJ92" s="188">
        <v>0</v>
      </c>
    </row>
    <row r="93" spans="1:36" ht="13.5">
      <c r="A93" s="182" t="s">
        <v>393</v>
      </c>
      <c r="B93" s="182" t="s">
        <v>21</v>
      </c>
      <c r="C93" s="184" t="s">
        <v>22</v>
      </c>
      <c r="D93" s="188">
        <f t="shared" si="11"/>
        <v>7793</v>
      </c>
      <c r="E93" s="188">
        <v>5035</v>
      </c>
      <c r="F93" s="188">
        <f t="shared" si="6"/>
        <v>0</v>
      </c>
      <c r="G93" s="188">
        <v>0</v>
      </c>
      <c r="H93" s="188">
        <v>0</v>
      </c>
      <c r="I93" s="188">
        <v>0</v>
      </c>
      <c r="J93" s="188">
        <v>0</v>
      </c>
      <c r="K93" s="188">
        <v>0</v>
      </c>
      <c r="L93" s="188">
        <v>2062</v>
      </c>
      <c r="M93" s="188">
        <f t="shared" si="7"/>
        <v>696</v>
      </c>
      <c r="N93" s="188">
        <v>232</v>
      </c>
      <c r="O93" s="188">
        <v>137</v>
      </c>
      <c r="P93" s="188">
        <v>202</v>
      </c>
      <c r="Q93" s="188">
        <v>71</v>
      </c>
      <c r="R93" s="188">
        <v>25</v>
      </c>
      <c r="S93" s="188">
        <v>29</v>
      </c>
      <c r="T93" s="188">
        <v>0</v>
      </c>
      <c r="U93" s="188">
        <f t="shared" si="8"/>
        <v>5035</v>
      </c>
      <c r="V93" s="188">
        <v>5035</v>
      </c>
      <c r="W93" s="188">
        <v>0</v>
      </c>
      <c r="X93" s="188">
        <v>0</v>
      </c>
      <c r="Y93" s="188">
        <v>0</v>
      </c>
      <c r="Z93" s="188">
        <v>0</v>
      </c>
      <c r="AA93" s="188">
        <v>0</v>
      </c>
      <c r="AB93" s="188">
        <f t="shared" si="9"/>
        <v>2479</v>
      </c>
      <c r="AC93" s="188">
        <v>2062</v>
      </c>
      <c r="AD93" s="188">
        <v>417</v>
      </c>
      <c r="AE93" s="188">
        <f t="shared" si="10"/>
        <v>0</v>
      </c>
      <c r="AF93" s="188">
        <v>0</v>
      </c>
      <c r="AG93" s="188">
        <v>0</v>
      </c>
      <c r="AH93" s="188">
        <v>0</v>
      </c>
      <c r="AI93" s="188">
        <v>0</v>
      </c>
      <c r="AJ93" s="188">
        <v>0</v>
      </c>
    </row>
    <row r="94" spans="1:36" ht="13.5">
      <c r="A94" s="201" t="s">
        <v>23</v>
      </c>
      <c r="B94" s="202"/>
      <c r="C94" s="202"/>
      <c r="D94" s="188">
        <f aca="true" t="shared" si="12" ref="D94:AJ94">SUM(D7:D93)</f>
        <v>2665182</v>
      </c>
      <c r="E94" s="188">
        <f t="shared" si="12"/>
        <v>2038474</v>
      </c>
      <c r="F94" s="188">
        <f t="shared" si="12"/>
        <v>398664</v>
      </c>
      <c r="G94" s="188">
        <f t="shared" si="12"/>
        <v>233894</v>
      </c>
      <c r="H94" s="188">
        <f t="shared" si="12"/>
        <v>157033</v>
      </c>
      <c r="I94" s="188">
        <f t="shared" si="12"/>
        <v>1423</v>
      </c>
      <c r="J94" s="188">
        <f t="shared" si="12"/>
        <v>5200</v>
      </c>
      <c r="K94" s="188">
        <f t="shared" si="12"/>
        <v>1114</v>
      </c>
      <c r="L94" s="188">
        <f t="shared" si="12"/>
        <v>45488</v>
      </c>
      <c r="M94" s="188">
        <f t="shared" si="12"/>
        <v>182556</v>
      </c>
      <c r="N94" s="188">
        <f t="shared" si="12"/>
        <v>126882</v>
      </c>
      <c r="O94" s="188">
        <f t="shared" si="12"/>
        <v>9695</v>
      </c>
      <c r="P94" s="188">
        <f t="shared" si="12"/>
        <v>15730</v>
      </c>
      <c r="Q94" s="188">
        <f t="shared" si="12"/>
        <v>4505</v>
      </c>
      <c r="R94" s="188">
        <f t="shared" si="12"/>
        <v>10854</v>
      </c>
      <c r="S94" s="188">
        <f t="shared" si="12"/>
        <v>7761</v>
      </c>
      <c r="T94" s="188">
        <f t="shared" si="12"/>
        <v>7129</v>
      </c>
      <c r="U94" s="188">
        <f t="shared" si="12"/>
        <v>2222237</v>
      </c>
      <c r="V94" s="188">
        <f t="shared" si="12"/>
        <v>2038474</v>
      </c>
      <c r="W94" s="188">
        <f t="shared" si="12"/>
        <v>167998</v>
      </c>
      <c r="X94" s="188">
        <f t="shared" si="12"/>
        <v>15510</v>
      </c>
      <c r="Y94" s="188">
        <f t="shared" si="12"/>
        <v>0</v>
      </c>
      <c r="Z94" s="188">
        <f t="shared" si="12"/>
        <v>0</v>
      </c>
      <c r="AA94" s="188">
        <f t="shared" si="12"/>
        <v>255</v>
      </c>
      <c r="AB94" s="188">
        <f t="shared" si="12"/>
        <v>370818</v>
      </c>
      <c r="AC94" s="188">
        <f t="shared" si="12"/>
        <v>45488</v>
      </c>
      <c r="AD94" s="188">
        <f t="shared" si="12"/>
        <v>273232</v>
      </c>
      <c r="AE94" s="188">
        <f t="shared" si="12"/>
        <v>52098</v>
      </c>
      <c r="AF94" s="188">
        <f t="shared" si="12"/>
        <v>32755</v>
      </c>
      <c r="AG94" s="188">
        <f t="shared" si="12"/>
        <v>12829</v>
      </c>
      <c r="AH94" s="188">
        <f t="shared" si="12"/>
        <v>1371</v>
      </c>
      <c r="AI94" s="188">
        <f t="shared" si="12"/>
        <v>4284</v>
      </c>
      <c r="AJ94" s="188">
        <f t="shared" si="12"/>
        <v>859</v>
      </c>
    </row>
  </sheetData>
  <mergeCells count="25"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  <mergeCell ref="W4:W5"/>
    <mergeCell ref="X4:X5"/>
    <mergeCell ref="L3:L5"/>
    <mergeCell ref="V3:V5"/>
    <mergeCell ref="W3:AA3"/>
    <mergeCell ref="Y4:Y5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A94:C9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&amp;L&amp;16ごみ処理の状況（平成１６年度実績）&amp;R&amp;D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94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14</v>
      </c>
      <c r="B1" s="1"/>
      <c r="C1" s="1"/>
      <c r="D1" s="24"/>
      <c r="E1" s="24"/>
      <c r="F1" s="25"/>
      <c r="G1" s="25"/>
      <c r="H1" s="25"/>
      <c r="I1" s="25"/>
      <c r="J1" s="25"/>
      <c r="K1" s="25"/>
      <c r="L1" s="24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</row>
    <row r="2" spans="1:75" s="27" customFormat="1" ht="22.5" customHeight="1">
      <c r="A2" s="200" t="s">
        <v>111</v>
      </c>
      <c r="B2" s="200" t="s">
        <v>317</v>
      </c>
      <c r="C2" s="200" t="s">
        <v>123</v>
      </c>
      <c r="D2" s="237" t="s">
        <v>8</v>
      </c>
      <c r="E2" s="238"/>
      <c r="F2" s="238"/>
      <c r="G2" s="238"/>
      <c r="H2" s="238"/>
      <c r="I2" s="238"/>
      <c r="J2" s="238"/>
      <c r="K2" s="239"/>
      <c r="L2" s="237" t="s">
        <v>9</v>
      </c>
      <c r="M2" s="238"/>
      <c r="N2" s="238"/>
      <c r="O2" s="238"/>
      <c r="P2" s="238"/>
      <c r="Q2" s="238"/>
      <c r="R2" s="238"/>
      <c r="S2" s="239"/>
      <c r="T2" s="240" t="s">
        <v>10</v>
      </c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3" t="s">
        <v>306</v>
      </c>
      <c r="BQ2" s="238"/>
      <c r="BR2" s="238"/>
      <c r="BS2" s="238"/>
      <c r="BT2" s="238"/>
      <c r="BU2" s="238"/>
      <c r="BV2" s="238"/>
      <c r="BW2" s="239"/>
    </row>
    <row r="3" spans="1:75" s="27" customFormat="1" ht="22.5" customHeight="1">
      <c r="A3" s="236"/>
      <c r="B3" s="195"/>
      <c r="C3" s="195"/>
      <c r="D3" s="195" t="s">
        <v>126</v>
      </c>
      <c r="E3" s="203" t="s">
        <v>130</v>
      </c>
      <c r="F3" s="203" t="s">
        <v>318</v>
      </c>
      <c r="G3" s="203" t="s">
        <v>131</v>
      </c>
      <c r="H3" s="203" t="s">
        <v>391</v>
      </c>
      <c r="I3" s="203" t="s">
        <v>392</v>
      </c>
      <c r="J3" s="244" t="s">
        <v>356</v>
      </c>
      <c r="K3" s="203" t="s">
        <v>319</v>
      </c>
      <c r="L3" s="195" t="s">
        <v>126</v>
      </c>
      <c r="M3" s="203" t="s">
        <v>130</v>
      </c>
      <c r="N3" s="203" t="s">
        <v>318</v>
      </c>
      <c r="O3" s="203" t="s">
        <v>131</v>
      </c>
      <c r="P3" s="203" t="s">
        <v>391</v>
      </c>
      <c r="Q3" s="203" t="s">
        <v>392</v>
      </c>
      <c r="R3" s="244" t="s">
        <v>356</v>
      </c>
      <c r="S3" s="203" t="s">
        <v>319</v>
      </c>
      <c r="T3" s="195" t="s">
        <v>126</v>
      </c>
      <c r="U3" s="203" t="s">
        <v>130</v>
      </c>
      <c r="V3" s="203" t="s">
        <v>318</v>
      </c>
      <c r="W3" s="203" t="s">
        <v>131</v>
      </c>
      <c r="X3" s="203" t="s">
        <v>391</v>
      </c>
      <c r="Y3" s="203" t="s">
        <v>392</v>
      </c>
      <c r="Z3" s="244" t="s">
        <v>356</v>
      </c>
      <c r="AA3" s="203" t="s">
        <v>319</v>
      </c>
      <c r="AB3" s="208" t="s">
        <v>307</v>
      </c>
      <c r="AC3" s="234"/>
      <c r="AD3" s="234"/>
      <c r="AE3" s="234"/>
      <c r="AF3" s="234"/>
      <c r="AG3" s="234"/>
      <c r="AH3" s="234"/>
      <c r="AI3" s="235"/>
      <c r="AJ3" s="208" t="s">
        <v>308</v>
      </c>
      <c r="AK3" s="206"/>
      <c r="AL3" s="206"/>
      <c r="AM3" s="206"/>
      <c r="AN3" s="206"/>
      <c r="AO3" s="206"/>
      <c r="AP3" s="206"/>
      <c r="AQ3" s="207"/>
      <c r="AR3" s="208" t="s">
        <v>309</v>
      </c>
      <c r="AS3" s="232"/>
      <c r="AT3" s="232"/>
      <c r="AU3" s="232"/>
      <c r="AV3" s="232"/>
      <c r="AW3" s="232"/>
      <c r="AX3" s="232"/>
      <c r="AY3" s="233"/>
      <c r="AZ3" s="208" t="s">
        <v>310</v>
      </c>
      <c r="BA3" s="234"/>
      <c r="BB3" s="234"/>
      <c r="BC3" s="234"/>
      <c r="BD3" s="234"/>
      <c r="BE3" s="234"/>
      <c r="BF3" s="234"/>
      <c r="BG3" s="235"/>
      <c r="BH3" s="208" t="s">
        <v>311</v>
      </c>
      <c r="BI3" s="234"/>
      <c r="BJ3" s="234"/>
      <c r="BK3" s="234"/>
      <c r="BL3" s="234"/>
      <c r="BM3" s="234"/>
      <c r="BN3" s="234"/>
      <c r="BO3" s="235"/>
      <c r="BP3" s="195" t="s">
        <v>126</v>
      </c>
      <c r="BQ3" s="203" t="s">
        <v>130</v>
      </c>
      <c r="BR3" s="203" t="s">
        <v>318</v>
      </c>
      <c r="BS3" s="203" t="s">
        <v>131</v>
      </c>
      <c r="BT3" s="203" t="s">
        <v>391</v>
      </c>
      <c r="BU3" s="203" t="s">
        <v>392</v>
      </c>
      <c r="BV3" s="244" t="s">
        <v>356</v>
      </c>
      <c r="BW3" s="203" t="s">
        <v>319</v>
      </c>
    </row>
    <row r="4" spans="1:75" s="27" customFormat="1" ht="22.5" customHeight="1">
      <c r="A4" s="236"/>
      <c r="B4" s="195"/>
      <c r="C4" s="195"/>
      <c r="D4" s="195"/>
      <c r="E4" s="193"/>
      <c r="F4" s="193"/>
      <c r="G4" s="193"/>
      <c r="H4" s="193"/>
      <c r="I4" s="193"/>
      <c r="J4" s="218"/>
      <c r="K4" s="193"/>
      <c r="L4" s="195"/>
      <c r="M4" s="193"/>
      <c r="N4" s="193"/>
      <c r="O4" s="193"/>
      <c r="P4" s="193"/>
      <c r="Q4" s="193"/>
      <c r="R4" s="218"/>
      <c r="S4" s="193"/>
      <c r="T4" s="195"/>
      <c r="U4" s="193"/>
      <c r="V4" s="193"/>
      <c r="W4" s="193"/>
      <c r="X4" s="193"/>
      <c r="Y4" s="193"/>
      <c r="Z4" s="218"/>
      <c r="AA4" s="193"/>
      <c r="AB4" s="195" t="s">
        <v>126</v>
      </c>
      <c r="AC4" s="203" t="s">
        <v>130</v>
      </c>
      <c r="AD4" s="203" t="s">
        <v>318</v>
      </c>
      <c r="AE4" s="203" t="s">
        <v>131</v>
      </c>
      <c r="AF4" s="203" t="s">
        <v>391</v>
      </c>
      <c r="AG4" s="203" t="s">
        <v>392</v>
      </c>
      <c r="AH4" s="244" t="s">
        <v>356</v>
      </c>
      <c r="AI4" s="203" t="s">
        <v>319</v>
      </c>
      <c r="AJ4" s="195" t="s">
        <v>126</v>
      </c>
      <c r="AK4" s="203" t="s">
        <v>130</v>
      </c>
      <c r="AL4" s="203" t="s">
        <v>318</v>
      </c>
      <c r="AM4" s="203" t="s">
        <v>131</v>
      </c>
      <c r="AN4" s="203" t="s">
        <v>391</v>
      </c>
      <c r="AO4" s="203" t="s">
        <v>392</v>
      </c>
      <c r="AP4" s="244" t="s">
        <v>356</v>
      </c>
      <c r="AQ4" s="203" t="s">
        <v>319</v>
      </c>
      <c r="AR4" s="195" t="s">
        <v>126</v>
      </c>
      <c r="AS4" s="203" t="s">
        <v>130</v>
      </c>
      <c r="AT4" s="203" t="s">
        <v>318</v>
      </c>
      <c r="AU4" s="203" t="s">
        <v>131</v>
      </c>
      <c r="AV4" s="203" t="s">
        <v>391</v>
      </c>
      <c r="AW4" s="203" t="s">
        <v>392</v>
      </c>
      <c r="AX4" s="244" t="s">
        <v>356</v>
      </c>
      <c r="AY4" s="203" t="s">
        <v>319</v>
      </c>
      <c r="AZ4" s="195" t="s">
        <v>126</v>
      </c>
      <c r="BA4" s="203" t="s">
        <v>130</v>
      </c>
      <c r="BB4" s="203" t="s">
        <v>318</v>
      </c>
      <c r="BC4" s="203" t="s">
        <v>131</v>
      </c>
      <c r="BD4" s="203" t="s">
        <v>391</v>
      </c>
      <c r="BE4" s="203" t="s">
        <v>392</v>
      </c>
      <c r="BF4" s="244" t="s">
        <v>356</v>
      </c>
      <c r="BG4" s="203" t="s">
        <v>319</v>
      </c>
      <c r="BH4" s="195" t="s">
        <v>126</v>
      </c>
      <c r="BI4" s="203" t="s">
        <v>130</v>
      </c>
      <c r="BJ4" s="203" t="s">
        <v>318</v>
      </c>
      <c r="BK4" s="203" t="s">
        <v>131</v>
      </c>
      <c r="BL4" s="203" t="s">
        <v>391</v>
      </c>
      <c r="BM4" s="203" t="s">
        <v>392</v>
      </c>
      <c r="BN4" s="244" t="s">
        <v>356</v>
      </c>
      <c r="BO4" s="203" t="s">
        <v>319</v>
      </c>
      <c r="BP4" s="195"/>
      <c r="BQ4" s="193"/>
      <c r="BR4" s="193"/>
      <c r="BS4" s="193"/>
      <c r="BT4" s="193"/>
      <c r="BU4" s="193"/>
      <c r="BV4" s="218"/>
      <c r="BW4" s="193"/>
    </row>
    <row r="5" spans="1:75" s="27" customFormat="1" ht="22.5" customHeight="1">
      <c r="A5" s="236"/>
      <c r="B5" s="195"/>
      <c r="C5" s="195"/>
      <c r="D5" s="195"/>
      <c r="E5" s="193"/>
      <c r="F5" s="193"/>
      <c r="G5" s="193"/>
      <c r="H5" s="193"/>
      <c r="I5" s="193"/>
      <c r="J5" s="218"/>
      <c r="K5" s="193"/>
      <c r="L5" s="195"/>
      <c r="M5" s="193"/>
      <c r="N5" s="193"/>
      <c r="O5" s="193"/>
      <c r="P5" s="193"/>
      <c r="Q5" s="193"/>
      <c r="R5" s="218"/>
      <c r="S5" s="193"/>
      <c r="T5" s="195"/>
      <c r="U5" s="193"/>
      <c r="V5" s="193"/>
      <c r="W5" s="193"/>
      <c r="X5" s="193"/>
      <c r="Y5" s="193"/>
      <c r="Z5" s="218"/>
      <c r="AA5" s="193"/>
      <c r="AB5" s="195"/>
      <c r="AC5" s="193"/>
      <c r="AD5" s="193"/>
      <c r="AE5" s="193"/>
      <c r="AF5" s="193"/>
      <c r="AG5" s="193"/>
      <c r="AH5" s="218"/>
      <c r="AI5" s="193"/>
      <c r="AJ5" s="195"/>
      <c r="AK5" s="193"/>
      <c r="AL5" s="193"/>
      <c r="AM5" s="193"/>
      <c r="AN5" s="193"/>
      <c r="AO5" s="193"/>
      <c r="AP5" s="218"/>
      <c r="AQ5" s="193"/>
      <c r="AR5" s="195"/>
      <c r="AS5" s="193"/>
      <c r="AT5" s="193"/>
      <c r="AU5" s="193"/>
      <c r="AV5" s="193"/>
      <c r="AW5" s="193"/>
      <c r="AX5" s="218"/>
      <c r="AY5" s="193"/>
      <c r="AZ5" s="195"/>
      <c r="BA5" s="193"/>
      <c r="BB5" s="193"/>
      <c r="BC5" s="193"/>
      <c r="BD5" s="193"/>
      <c r="BE5" s="193"/>
      <c r="BF5" s="218"/>
      <c r="BG5" s="193"/>
      <c r="BH5" s="195"/>
      <c r="BI5" s="193"/>
      <c r="BJ5" s="193"/>
      <c r="BK5" s="193"/>
      <c r="BL5" s="193"/>
      <c r="BM5" s="193"/>
      <c r="BN5" s="218"/>
      <c r="BO5" s="193"/>
      <c r="BP5" s="195"/>
      <c r="BQ5" s="193"/>
      <c r="BR5" s="193"/>
      <c r="BS5" s="193"/>
      <c r="BT5" s="193"/>
      <c r="BU5" s="193"/>
      <c r="BV5" s="218"/>
      <c r="BW5" s="193"/>
    </row>
    <row r="6" spans="1:75" s="27" customFormat="1" ht="22.5" customHeight="1">
      <c r="A6" s="196"/>
      <c r="B6" s="187"/>
      <c r="C6" s="187"/>
      <c r="D6" s="21" t="s">
        <v>119</v>
      </c>
      <c r="E6" s="28" t="s">
        <v>119</v>
      </c>
      <c r="F6" s="28" t="s">
        <v>119</v>
      </c>
      <c r="G6" s="28" t="s">
        <v>119</v>
      </c>
      <c r="H6" s="28" t="s">
        <v>119</v>
      </c>
      <c r="I6" s="28" t="s">
        <v>119</v>
      </c>
      <c r="J6" s="28" t="s">
        <v>119</v>
      </c>
      <c r="K6" s="28" t="s">
        <v>119</v>
      </c>
      <c r="L6" s="21" t="s">
        <v>119</v>
      </c>
      <c r="M6" s="28" t="s">
        <v>119</v>
      </c>
      <c r="N6" s="28" t="s">
        <v>119</v>
      </c>
      <c r="O6" s="28" t="s">
        <v>119</v>
      </c>
      <c r="P6" s="28" t="s">
        <v>119</v>
      </c>
      <c r="Q6" s="28" t="s">
        <v>119</v>
      </c>
      <c r="R6" s="28" t="s">
        <v>119</v>
      </c>
      <c r="S6" s="28" t="s">
        <v>119</v>
      </c>
      <c r="T6" s="21" t="s">
        <v>119</v>
      </c>
      <c r="U6" s="28" t="s">
        <v>119</v>
      </c>
      <c r="V6" s="28" t="s">
        <v>119</v>
      </c>
      <c r="W6" s="28" t="s">
        <v>119</v>
      </c>
      <c r="X6" s="28" t="s">
        <v>119</v>
      </c>
      <c r="Y6" s="28" t="s">
        <v>119</v>
      </c>
      <c r="Z6" s="28" t="s">
        <v>119</v>
      </c>
      <c r="AA6" s="28" t="s">
        <v>119</v>
      </c>
      <c r="AB6" s="21" t="s">
        <v>119</v>
      </c>
      <c r="AC6" s="28" t="s">
        <v>119</v>
      </c>
      <c r="AD6" s="28" t="s">
        <v>119</v>
      </c>
      <c r="AE6" s="28" t="s">
        <v>119</v>
      </c>
      <c r="AF6" s="28" t="s">
        <v>119</v>
      </c>
      <c r="AG6" s="28" t="s">
        <v>119</v>
      </c>
      <c r="AH6" s="28" t="s">
        <v>119</v>
      </c>
      <c r="AI6" s="28" t="s">
        <v>119</v>
      </c>
      <c r="AJ6" s="21" t="s">
        <v>119</v>
      </c>
      <c r="AK6" s="28" t="s">
        <v>119</v>
      </c>
      <c r="AL6" s="28" t="s">
        <v>119</v>
      </c>
      <c r="AM6" s="28" t="s">
        <v>119</v>
      </c>
      <c r="AN6" s="28" t="s">
        <v>119</v>
      </c>
      <c r="AO6" s="28" t="s">
        <v>119</v>
      </c>
      <c r="AP6" s="28" t="s">
        <v>119</v>
      </c>
      <c r="AQ6" s="28" t="s">
        <v>119</v>
      </c>
      <c r="AR6" s="21" t="s">
        <v>119</v>
      </c>
      <c r="AS6" s="28" t="s">
        <v>119</v>
      </c>
      <c r="AT6" s="28" t="s">
        <v>119</v>
      </c>
      <c r="AU6" s="28" t="s">
        <v>119</v>
      </c>
      <c r="AV6" s="28" t="s">
        <v>119</v>
      </c>
      <c r="AW6" s="28" t="s">
        <v>119</v>
      </c>
      <c r="AX6" s="28" t="s">
        <v>119</v>
      </c>
      <c r="AY6" s="28" t="s">
        <v>119</v>
      </c>
      <c r="AZ6" s="21" t="s">
        <v>119</v>
      </c>
      <c r="BA6" s="28" t="s">
        <v>119</v>
      </c>
      <c r="BB6" s="28" t="s">
        <v>119</v>
      </c>
      <c r="BC6" s="28" t="s">
        <v>119</v>
      </c>
      <c r="BD6" s="28" t="s">
        <v>119</v>
      </c>
      <c r="BE6" s="28" t="s">
        <v>119</v>
      </c>
      <c r="BF6" s="28" t="s">
        <v>119</v>
      </c>
      <c r="BG6" s="28" t="s">
        <v>119</v>
      </c>
      <c r="BH6" s="21" t="s">
        <v>119</v>
      </c>
      <c r="BI6" s="28" t="s">
        <v>119</v>
      </c>
      <c r="BJ6" s="28" t="s">
        <v>119</v>
      </c>
      <c r="BK6" s="28" t="s">
        <v>119</v>
      </c>
      <c r="BL6" s="28" t="s">
        <v>119</v>
      </c>
      <c r="BM6" s="28" t="s">
        <v>119</v>
      </c>
      <c r="BN6" s="28" t="s">
        <v>119</v>
      </c>
      <c r="BO6" s="28" t="s">
        <v>119</v>
      </c>
      <c r="BP6" s="21" t="s">
        <v>119</v>
      </c>
      <c r="BQ6" s="28" t="s">
        <v>119</v>
      </c>
      <c r="BR6" s="28" t="s">
        <v>119</v>
      </c>
      <c r="BS6" s="28" t="s">
        <v>119</v>
      </c>
      <c r="BT6" s="28" t="s">
        <v>119</v>
      </c>
      <c r="BU6" s="28" t="s">
        <v>119</v>
      </c>
      <c r="BV6" s="28" t="s">
        <v>119</v>
      </c>
      <c r="BW6" s="28" t="s">
        <v>119</v>
      </c>
    </row>
    <row r="7" spans="1:75" ht="13.5">
      <c r="A7" s="182" t="s">
        <v>393</v>
      </c>
      <c r="B7" s="182" t="s">
        <v>394</v>
      </c>
      <c r="C7" s="184" t="s">
        <v>395</v>
      </c>
      <c r="D7" s="188">
        <f aca="true" t="shared" si="0" ref="D7:D70">SUM(E7:K7)</f>
        <v>209515</v>
      </c>
      <c r="E7" s="188">
        <f aca="true" t="shared" si="1" ref="E7:E50">M7+U7+BQ7</f>
        <v>131477</v>
      </c>
      <c r="F7" s="188">
        <f aca="true" t="shared" si="2" ref="F7:F50">N7+V7+BR7</f>
        <v>11860</v>
      </c>
      <c r="G7" s="188">
        <f aca="true" t="shared" si="3" ref="G7:G50">O7+W7+BS7</f>
        <v>20771</v>
      </c>
      <c r="H7" s="188">
        <f aca="true" t="shared" si="4" ref="H7:H50">P7+X7+BT7</f>
        <v>6324</v>
      </c>
      <c r="I7" s="188">
        <f aca="true" t="shared" si="5" ref="I7:I50">Q7+Y7+BU7</f>
        <v>27638</v>
      </c>
      <c r="J7" s="188">
        <f aca="true" t="shared" si="6" ref="J7:J50">R7+Z7+BV7</f>
        <v>3393</v>
      </c>
      <c r="K7" s="188">
        <f aca="true" t="shared" si="7" ref="K7:K50">S7+AA7+BW7</f>
        <v>8052</v>
      </c>
      <c r="L7" s="188">
        <f aca="true" t="shared" si="8" ref="L7:L50">SUM(M7:S7)</f>
        <v>414</v>
      </c>
      <c r="M7" s="188">
        <v>123</v>
      </c>
      <c r="N7" s="188">
        <v>252</v>
      </c>
      <c r="O7" s="188">
        <v>0</v>
      </c>
      <c r="P7" s="188">
        <v>0</v>
      </c>
      <c r="Q7" s="188">
        <v>0</v>
      </c>
      <c r="R7" s="188">
        <v>0</v>
      </c>
      <c r="S7" s="188">
        <v>39</v>
      </c>
      <c r="T7" s="188">
        <f aca="true" t="shared" si="9" ref="T7:T50">SUM(U7:AA7)</f>
        <v>86961</v>
      </c>
      <c r="U7" s="188">
        <f aca="true" t="shared" si="10" ref="U7:U50">AC7+AK7+AS7+BA7+BI7</f>
        <v>13434</v>
      </c>
      <c r="V7" s="188">
        <f aca="true" t="shared" si="11" ref="V7:V50">AD7+AL7+AT7+BB7+BJ7</f>
        <v>10785</v>
      </c>
      <c r="W7" s="188">
        <f aca="true" t="shared" si="12" ref="W7:W50">AE7+AM7+AU7+BC7+BK7</f>
        <v>20767</v>
      </c>
      <c r="X7" s="188">
        <f aca="true" t="shared" si="13" ref="X7:X50">AF7+AN7+AV7+BD7+BL7</f>
        <v>6324</v>
      </c>
      <c r="Y7" s="188">
        <f aca="true" t="shared" si="14" ref="Y7:Y50">AG7+AO7+AW7+BE7+BM7</f>
        <v>27638</v>
      </c>
      <c r="Z7" s="188">
        <f aca="true" t="shared" si="15" ref="Z7:Z50">AH7+AP7+AX7+BF7+BN7</f>
        <v>0</v>
      </c>
      <c r="AA7" s="188">
        <f aca="true" t="shared" si="16" ref="AA7:AA50">AI7+AQ7+AY7+BG7+BO7</f>
        <v>8013</v>
      </c>
      <c r="AB7" s="188">
        <f aca="true" t="shared" si="17" ref="AB7:AB50">SUM(AC7:AI7)</f>
        <v>7351</v>
      </c>
      <c r="AC7" s="188">
        <v>0</v>
      </c>
      <c r="AD7" s="188">
        <v>0</v>
      </c>
      <c r="AE7" s="188">
        <v>0</v>
      </c>
      <c r="AF7" s="188">
        <v>0</v>
      </c>
      <c r="AG7" s="188">
        <v>0</v>
      </c>
      <c r="AH7" s="188">
        <v>0</v>
      </c>
      <c r="AI7" s="188">
        <v>7351</v>
      </c>
      <c r="AJ7" s="188">
        <f aca="true" t="shared" si="18" ref="AJ7:AJ50">SUM(AK7:AQ7)</f>
        <v>4726</v>
      </c>
      <c r="AK7" s="188">
        <v>0</v>
      </c>
      <c r="AL7" s="188">
        <v>4726</v>
      </c>
      <c r="AM7" s="188">
        <v>0</v>
      </c>
      <c r="AN7" s="188">
        <v>0</v>
      </c>
      <c r="AO7" s="188">
        <v>0</v>
      </c>
      <c r="AP7" s="188">
        <v>0</v>
      </c>
      <c r="AQ7" s="188">
        <v>0</v>
      </c>
      <c r="AR7" s="188">
        <f aca="true" t="shared" si="19" ref="AR7:AR50">SUM(AS7:AY7)</f>
        <v>74884</v>
      </c>
      <c r="AS7" s="188">
        <v>13434</v>
      </c>
      <c r="AT7" s="188">
        <v>6059</v>
      </c>
      <c r="AU7" s="188">
        <v>20767</v>
      </c>
      <c r="AV7" s="188">
        <v>6324</v>
      </c>
      <c r="AW7" s="188">
        <v>27638</v>
      </c>
      <c r="AX7" s="188">
        <v>0</v>
      </c>
      <c r="AY7" s="188">
        <v>662</v>
      </c>
      <c r="AZ7" s="188">
        <f aca="true" t="shared" si="20" ref="AZ7:AZ50">SUM(BA7:BG7)</f>
        <v>0</v>
      </c>
      <c r="BA7" s="188">
        <v>0</v>
      </c>
      <c r="BB7" s="188">
        <v>0</v>
      </c>
      <c r="BC7" s="188">
        <v>0</v>
      </c>
      <c r="BD7" s="188">
        <v>0</v>
      </c>
      <c r="BE7" s="188">
        <v>0</v>
      </c>
      <c r="BF7" s="188">
        <v>0</v>
      </c>
      <c r="BG7" s="188">
        <v>0</v>
      </c>
      <c r="BH7" s="188">
        <f aca="true" t="shared" si="21" ref="BH7:BH50">SUM(BI7:BO7)</f>
        <v>0</v>
      </c>
      <c r="BI7" s="188">
        <v>0</v>
      </c>
      <c r="BJ7" s="188">
        <v>0</v>
      </c>
      <c r="BK7" s="188">
        <v>0</v>
      </c>
      <c r="BL7" s="188">
        <v>0</v>
      </c>
      <c r="BM7" s="188">
        <v>0</v>
      </c>
      <c r="BN7" s="188">
        <v>0</v>
      </c>
      <c r="BO7" s="188">
        <v>0</v>
      </c>
      <c r="BP7" s="188">
        <f aca="true" t="shared" si="22" ref="BP7:BP50">SUM(BQ7:BW7)</f>
        <v>122140</v>
      </c>
      <c r="BQ7" s="188">
        <v>117920</v>
      </c>
      <c r="BR7" s="188">
        <v>823</v>
      </c>
      <c r="BS7" s="188">
        <v>4</v>
      </c>
      <c r="BT7" s="188">
        <v>0</v>
      </c>
      <c r="BU7" s="188">
        <v>0</v>
      </c>
      <c r="BV7" s="188">
        <v>3393</v>
      </c>
      <c r="BW7" s="188">
        <v>0</v>
      </c>
    </row>
    <row r="8" spans="1:75" ht="13.5">
      <c r="A8" s="182" t="s">
        <v>393</v>
      </c>
      <c r="B8" s="182" t="s">
        <v>396</v>
      </c>
      <c r="C8" s="184" t="s">
        <v>141</v>
      </c>
      <c r="D8" s="188">
        <f t="shared" si="0"/>
        <v>21102</v>
      </c>
      <c r="E8" s="188">
        <f t="shared" si="1"/>
        <v>12076</v>
      </c>
      <c r="F8" s="188">
        <f t="shared" si="2"/>
        <v>3989</v>
      </c>
      <c r="G8" s="188">
        <f t="shared" si="3"/>
        <v>2844</v>
      </c>
      <c r="H8" s="188">
        <f t="shared" si="4"/>
        <v>613</v>
      </c>
      <c r="I8" s="188">
        <f t="shared" si="5"/>
        <v>419</v>
      </c>
      <c r="J8" s="188">
        <f t="shared" si="6"/>
        <v>1153</v>
      </c>
      <c r="K8" s="188">
        <f t="shared" si="7"/>
        <v>8</v>
      </c>
      <c r="L8" s="188">
        <f t="shared" si="8"/>
        <v>2049</v>
      </c>
      <c r="M8" s="188">
        <v>1017</v>
      </c>
      <c r="N8" s="188">
        <v>0</v>
      </c>
      <c r="O8" s="188">
        <v>0</v>
      </c>
      <c r="P8" s="188">
        <v>0</v>
      </c>
      <c r="Q8" s="188">
        <v>0</v>
      </c>
      <c r="R8" s="188">
        <v>1024</v>
      </c>
      <c r="S8" s="188">
        <v>8</v>
      </c>
      <c r="T8" s="188">
        <f t="shared" si="9"/>
        <v>7865</v>
      </c>
      <c r="U8" s="188">
        <f t="shared" si="10"/>
        <v>0</v>
      </c>
      <c r="V8" s="188">
        <f t="shared" si="11"/>
        <v>3989</v>
      </c>
      <c r="W8" s="188">
        <f t="shared" si="12"/>
        <v>2844</v>
      </c>
      <c r="X8" s="188">
        <f t="shared" si="13"/>
        <v>613</v>
      </c>
      <c r="Y8" s="188">
        <f t="shared" si="14"/>
        <v>419</v>
      </c>
      <c r="Z8" s="188">
        <f t="shared" si="15"/>
        <v>0</v>
      </c>
      <c r="AA8" s="188">
        <f t="shared" si="16"/>
        <v>0</v>
      </c>
      <c r="AB8" s="188">
        <f t="shared" si="17"/>
        <v>409</v>
      </c>
      <c r="AC8" s="188">
        <v>0</v>
      </c>
      <c r="AD8" s="188">
        <v>409</v>
      </c>
      <c r="AE8" s="188">
        <v>0</v>
      </c>
      <c r="AF8" s="188">
        <v>0</v>
      </c>
      <c r="AG8" s="188">
        <v>0</v>
      </c>
      <c r="AH8" s="188">
        <v>0</v>
      </c>
      <c r="AI8" s="188">
        <v>0</v>
      </c>
      <c r="AJ8" s="188">
        <f t="shared" si="18"/>
        <v>1822</v>
      </c>
      <c r="AK8" s="188">
        <v>0</v>
      </c>
      <c r="AL8" s="188">
        <v>1822</v>
      </c>
      <c r="AM8" s="188">
        <v>0</v>
      </c>
      <c r="AN8" s="188">
        <v>0</v>
      </c>
      <c r="AO8" s="188">
        <v>0</v>
      </c>
      <c r="AP8" s="188">
        <v>0</v>
      </c>
      <c r="AQ8" s="188">
        <v>0</v>
      </c>
      <c r="AR8" s="188">
        <f t="shared" si="19"/>
        <v>5634</v>
      </c>
      <c r="AS8" s="188">
        <v>0</v>
      </c>
      <c r="AT8" s="188">
        <v>1758</v>
      </c>
      <c r="AU8" s="188">
        <v>2844</v>
      </c>
      <c r="AV8" s="188">
        <v>613</v>
      </c>
      <c r="AW8" s="188">
        <v>419</v>
      </c>
      <c r="AX8" s="188">
        <v>0</v>
      </c>
      <c r="AY8" s="188">
        <v>0</v>
      </c>
      <c r="AZ8" s="188">
        <f t="shared" si="20"/>
        <v>0</v>
      </c>
      <c r="BA8" s="188">
        <v>0</v>
      </c>
      <c r="BB8" s="188">
        <v>0</v>
      </c>
      <c r="BC8" s="188">
        <v>0</v>
      </c>
      <c r="BD8" s="188">
        <v>0</v>
      </c>
      <c r="BE8" s="188">
        <v>0</v>
      </c>
      <c r="BF8" s="188">
        <v>0</v>
      </c>
      <c r="BG8" s="188">
        <v>0</v>
      </c>
      <c r="BH8" s="188">
        <f t="shared" si="21"/>
        <v>0</v>
      </c>
      <c r="BI8" s="188">
        <v>0</v>
      </c>
      <c r="BJ8" s="188">
        <v>0</v>
      </c>
      <c r="BK8" s="188">
        <v>0</v>
      </c>
      <c r="BL8" s="188">
        <v>0</v>
      </c>
      <c r="BM8" s="188">
        <v>0</v>
      </c>
      <c r="BN8" s="188">
        <v>0</v>
      </c>
      <c r="BO8" s="188">
        <v>0</v>
      </c>
      <c r="BP8" s="188">
        <f t="shared" si="22"/>
        <v>11188</v>
      </c>
      <c r="BQ8" s="188">
        <v>11059</v>
      </c>
      <c r="BR8" s="188">
        <v>0</v>
      </c>
      <c r="BS8" s="188">
        <v>0</v>
      </c>
      <c r="BT8" s="188">
        <v>0</v>
      </c>
      <c r="BU8" s="188">
        <v>0</v>
      </c>
      <c r="BV8" s="188">
        <v>129</v>
      </c>
      <c r="BW8" s="188">
        <v>0</v>
      </c>
    </row>
    <row r="9" spans="1:75" ht="13.5">
      <c r="A9" s="182" t="s">
        <v>393</v>
      </c>
      <c r="B9" s="182" t="s">
        <v>142</v>
      </c>
      <c r="C9" s="184" t="s">
        <v>143</v>
      </c>
      <c r="D9" s="188">
        <f t="shared" si="0"/>
        <v>30076</v>
      </c>
      <c r="E9" s="188">
        <f t="shared" si="1"/>
        <v>20413</v>
      </c>
      <c r="F9" s="188">
        <f t="shared" si="2"/>
        <v>2728</v>
      </c>
      <c r="G9" s="188">
        <f t="shared" si="3"/>
        <v>2476</v>
      </c>
      <c r="H9" s="188">
        <f t="shared" si="4"/>
        <v>853</v>
      </c>
      <c r="I9" s="188">
        <f t="shared" si="5"/>
        <v>2623</v>
      </c>
      <c r="J9" s="188">
        <f t="shared" si="6"/>
        <v>806</v>
      </c>
      <c r="K9" s="188">
        <f t="shared" si="7"/>
        <v>177</v>
      </c>
      <c r="L9" s="188">
        <f t="shared" si="8"/>
        <v>5250</v>
      </c>
      <c r="M9" s="188">
        <v>1738</v>
      </c>
      <c r="N9" s="188">
        <v>0</v>
      </c>
      <c r="O9" s="188">
        <v>0</v>
      </c>
      <c r="P9" s="188">
        <v>712</v>
      </c>
      <c r="Q9" s="188">
        <v>2623</v>
      </c>
      <c r="R9" s="188">
        <v>0</v>
      </c>
      <c r="S9" s="188">
        <v>177</v>
      </c>
      <c r="T9" s="188">
        <f t="shared" si="9"/>
        <v>5096</v>
      </c>
      <c r="U9" s="188">
        <f t="shared" si="10"/>
        <v>0</v>
      </c>
      <c r="V9" s="188">
        <f t="shared" si="11"/>
        <v>2620</v>
      </c>
      <c r="W9" s="188">
        <f t="shared" si="12"/>
        <v>2476</v>
      </c>
      <c r="X9" s="188">
        <f t="shared" si="13"/>
        <v>0</v>
      </c>
      <c r="Y9" s="188">
        <f t="shared" si="14"/>
        <v>0</v>
      </c>
      <c r="Z9" s="188">
        <f t="shared" si="15"/>
        <v>0</v>
      </c>
      <c r="AA9" s="188">
        <f t="shared" si="16"/>
        <v>0</v>
      </c>
      <c r="AB9" s="188">
        <f t="shared" si="17"/>
        <v>0</v>
      </c>
      <c r="AC9" s="188">
        <v>0</v>
      </c>
      <c r="AD9" s="188">
        <v>0</v>
      </c>
      <c r="AE9" s="188">
        <v>0</v>
      </c>
      <c r="AF9" s="188">
        <v>0</v>
      </c>
      <c r="AG9" s="188">
        <v>0</v>
      </c>
      <c r="AH9" s="188">
        <v>0</v>
      </c>
      <c r="AI9" s="188">
        <v>0</v>
      </c>
      <c r="AJ9" s="188">
        <f t="shared" si="18"/>
        <v>0</v>
      </c>
      <c r="AK9" s="188">
        <v>0</v>
      </c>
      <c r="AL9" s="188">
        <v>0</v>
      </c>
      <c r="AM9" s="188">
        <v>0</v>
      </c>
      <c r="AN9" s="188">
        <v>0</v>
      </c>
      <c r="AO9" s="188">
        <v>0</v>
      </c>
      <c r="AP9" s="188">
        <v>0</v>
      </c>
      <c r="AQ9" s="188">
        <v>0</v>
      </c>
      <c r="AR9" s="188">
        <f t="shared" si="19"/>
        <v>5096</v>
      </c>
      <c r="AS9" s="188">
        <v>0</v>
      </c>
      <c r="AT9" s="188">
        <v>2620</v>
      </c>
      <c r="AU9" s="188">
        <v>2476</v>
      </c>
      <c r="AV9" s="188">
        <v>0</v>
      </c>
      <c r="AW9" s="188">
        <v>0</v>
      </c>
      <c r="AX9" s="188">
        <v>0</v>
      </c>
      <c r="AY9" s="188">
        <v>0</v>
      </c>
      <c r="AZ9" s="188">
        <f t="shared" si="20"/>
        <v>0</v>
      </c>
      <c r="BA9" s="188">
        <v>0</v>
      </c>
      <c r="BB9" s="188">
        <v>0</v>
      </c>
      <c r="BC9" s="188">
        <v>0</v>
      </c>
      <c r="BD9" s="188">
        <v>0</v>
      </c>
      <c r="BE9" s="188">
        <v>0</v>
      </c>
      <c r="BF9" s="188">
        <v>0</v>
      </c>
      <c r="BG9" s="188">
        <v>0</v>
      </c>
      <c r="BH9" s="188">
        <f t="shared" si="21"/>
        <v>0</v>
      </c>
      <c r="BI9" s="188">
        <v>0</v>
      </c>
      <c r="BJ9" s="188">
        <v>0</v>
      </c>
      <c r="BK9" s="188">
        <v>0</v>
      </c>
      <c r="BL9" s="188">
        <v>0</v>
      </c>
      <c r="BM9" s="188">
        <v>0</v>
      </c>
      <c r="BN9" s="188">
        <v>0</v>
      </c>
      <c r="BO9" s="188">
        <v>0</v>
      </c>
      <c r="BP9" s="188">
        <f t="shared" si="22"/>
        <v>19730</v>
      </c>
      <c r="BQ9" s="188">
        <v>18675</v>
      </c>
      <c r="BR9" s="188">
        <v>108</v>
      </c>
      <c r="BS9" s="188">
        <v>0</v>
      </c>
      <c r="BT9" s="188">
        <v>141</v>
      </c>
      <c r="BU9" s="188">
        <v>0</v>
      </c>
      <c r="BV9" s="188">
        <v>806</v>
      </c>
      <c r="BW9" s="188">
        <v>0</v>
      </c>
    </row>
    <row r="10" spans="1:75" ht="13.5">
      <c r="A10" s="182" t="s">
        <v>393</v>
      </c>
      <c r="B10" s="182" t="s">
        <v>144</v>
      </c>
      <c r="C10" s="184" t="s">
        <v>145</v>
      </c>
      <c r="D10" s="188">
        <f t="shared" si="0"/>
        <v>21721</v>
      </c>
      <c r="E10" s="188">
        <f t="shared" si="1"/>
        <v>16179</v>
      </c>
      <c r="F10" s="188">
        <f t="shared" si="2"/>
        <v>2369</v>
      </c>
      <c r="G10" s="188">
        <f t="shared" si="3"/>
        <v>1512</v>
      </c>
      <c r="H10" s="188">
        <f t="shared" si="4"/>
        <v>333</v>
      </c>
      <c r="I10" s="188">
        <f t="shared" si="5"/>
        <v>9</v>
      </c>
      <c r="J10" s="188">
        <f t="shared" si="6"/>
        <v>1202</v>
      </c>
      <c r="K10" s="188">
        <f t="shared" si="7"/>
        <v>117</v>
      </c>
      <c r="L10" s="188">
        <f t="shared" si="8"/>
        <v>19674</v>
      </c>
      <c r="M10" s="188">
        <v>16179</v>
      </c>
      <c r="N10" s="188">
        <v>781</v>
      </c>
      <c r="O10" s="188">
        <v>1512</v>
      </c>
      <c r="P10" s="188">
        <v>0</v>
      </c>
      <c r="Q10" s="188">
        <v>0</v>
      </c>
      <c r="R10" s="188">
        <v>1202</v>
      </c>
      <c r="S10" s="188">
        <v>0</v>
      </c>
      <c r="T10" s="188">
        <f t="shared" si="9"/>
        <v>2047</v>
      </c>
      <c r="U10" s="188">
        <f t="shared" si="10"/>
        <v>0</v>
      </c>
      <c r="V10" s="188">
        <f t="shared" si="11"/>
        <v>1588</v>
      </c>
      <c r="W10" s="188">
        <f t="shared" si="12"/>
        <v>0</v>
      </c>
      <c r="X10" s="188">
        <f t="shared" si="13"/>
        <v>333</v>
      </c>
      <c r="Y10" s="188">
        <f t="shared" si="14"/>
        <v>9</v>
      </c>
      <c r="Z10" s="188">
        <f t="shared" si="15"/>
        <v>0</v>
      </c>
      <c r="AA10" s="188">
        <f t="shared" si="16"/>
        <v>117</v>
      </c>
      <c r="AB10" s="188">
        <f t="shared" si="17"/>
        <v>0</v>
      </c>
      <c r="AC10" s="188">
        <v>0</v>
      </c>
      <c r="AD10" s="188">
        <v>0</v>
      </c>
      <c r="AE10" s="188">
        <v>0</v>
      </c>
      <c r="AF10" s="188">
        <v>0</v>
      </c>
      <c r="AG10" s="188">
        <v>0</v>
      </c>
      <c r="AH10" s="188">
        <v>0</v>
      </c>
      <c r="AI10" s="188">
        <v>0</v>
      </c>
      <c r="AJ10" s="188">
        <f t="shared" si="18"/>
        <v>1588</v>
      </c>
      <c r="AK10" s="188">
        <v>0</v>
      </c>
      <c r="AL10" s="188">
        <v>1588</v>
      </c>
      <c r="AM10" s="188">
        <v>0</v>
      </c>
      <c r="AN10" s="188">
        <v>0</v>
      </c>
      <c r="AO10" s="188">
        <v>0</v>
      </c>
      <c r="AP10" s="188">
        <v>0</v>
      </c>
      <c r="AQ10" s="188">
        <v>0</v>
      </c>
      <c r="AR10" s="188">
        <f t="shared" si="19"/>
        <v>459</v>
      </c>
      <c r="AS10" s="188">
        <v>0</v>
      </c>
      <c r="AT10" s="188">
        <v>0</v>
      </c>
      <c r="AU10" s="188">
        <v>0</v>
      </c>
      <c r="AV10" s="188">
        <v>333</v>
      </c>
      <c r="AW10" s="188">
        <v>9</v>
      </c>
      <c r="AX10" s="188">
        <v>0</v>
      </c>
      <c r="AY10" s="188">
        <v>117</v>
      </c>
      <c r="AZ10" s="188">
        <f t="shared" si="20"/>
        <v>0</v>
      </c>
      <c r="BA10" s="188">
        <v>0</v>
      </c>
      <c r="BB10" s="188">
        <v>0</v>
      </c>
      <c r="BC10" s="188">
        <v>0</v>
      </c>
      <c r="BD10" s="188">
        <v>0</v>
      </c>
      <c r="BE10" s="188">
        <v>0</v>
      </c>
      <c r="BF10" s="188">
        <v>0</v>
      </c>
      <c r="BG10" s="188">
        <v>0</v>
      </c>
      <c r="BH10" s="188">
        <f t="shared" si="21"/>
        <v>0</v>
      </c>
      <c r="BI10" s="188">
        <v>0</v>
      </c>
      <c r="BJ10" s="188">
        <v>0</v>
      </c>
      <c r="BK10" s="188">
        <v>0</v>
      </c>
      <c r="BL10" s="188">
        <v>0</v>
      </c>
      <c r="BM10" s="188">
        <v>0</v>
      </c>
      <c r="BN10" s="188">
        <v>0</v>
      </c>
      <c r="BO10" s="188">
        <v>0</v>
      </c>
      <c r="BP10" s="188">
        <f t="shared" si="22"/>
        <v>0</v>
      </c>
      <c r="BQ10" s="188">
        <v>0</v>
      </c>
      <c r="BR10" s="188">
        <v>0</v>
      </c>
      <c r="BS10" s="188">
        <v>0</v>
      </c>
      <c r="BT10" s="188">
        <v>0</v>
      </c>
      <c r="BU10" s="188">
        <v>0</v>
      </c>
      <c r="BV10" s="188">
        <v>0</v>
      </c>
      <c r="BW10" s="188">
        <v>0</v>
      </c>
    </row>
    <row r="11" spans="1:75" ht="13.5">
      <c r="A11" s="182" t="s">
        <v>393</v>
      </c>
      <c r="B11" s="182" t="s">
        <v>146</v>
      </c>
      <c r="C11" s="184" t="s">
        <v>147</v>
      </c>
      <c r="D11" s="188">
        <f t="shared" si="0"/>
        <v>9770</v>
      </c>
      <c r="E11" s="188">
        <f t="shared" si="1"/>
        <v>7088</v>
      </c>
      <c r="F11" s="188">
        <f t="shared" si="2"/>
        <v>1389</v>
      </c>
      <c r="G11" s="188">
        <f t="shared" si="3"/>
        <v>971</v>
      </c>
      <c r="H11" s="188">
        <f t="shared" si="4"/>
        <v>220</v>
      </c>
      <c r="I11" s="188">
        <f t="shared" si="5"/>
        <v>0</v>
      </c>
      <c r="J11" s="188">
        <f t="shared" si="6"/>
        <v>55</v>
      </c>
      <c r="K11" s="188">
        <f t="shared" si="7"/>
        <v>47</v>
      </c>
      <c r="L11" s="188">
        <f t="shared" si="8"/>
        <v>6681</v>
      </c>
      <c r="M11" s="188">
        <v>5052</v>
      </c>
      <c r="N11" s="188">
        <v>336</v>
      </c>
      <c r="O11" s="188">
        <v>971</v>
      </c>
      <c r="P11" s="188">
        <v>220</v>
      </c>
      <c r="Q11" s="188">
        <v>0</v>
      </c>
      <c r="R11" s="188">
        <v>55</v>
      </c>
      <c r="S11" s="188">
        <v>47</v>
      </c>
      <c r="T11" s="188">
        <f t="shared" si="9"/>
        <v>1053</v>
      </c>
      <c r="U11" s="188">
        <f t="shared" si="10"/>
        <v>0</v>
      </c>
      <c r="V11" s="188">
        <f t="shared" si="11"/>
        <v>1053</v>
      </c>
      <c r="W11" s="188">
        <f t="shared" si="12"/>
        <v>0</v>
      </c>
      <c r="X11" s="188">
        <f t="shared" si="13"/>
        <v>0</v>
      </c>
      <c r="Y11" s="188">
        <f t="shared" si="14"/>
        <v>0</v>
      </c>
      <c r="Z11" s="188">
        <f t="shared" si="15"/>
        <v>0</v>
      </c>
      <c r="AA11" s="188">
        <f t="shared" si="16"/>
        <v>0</v>
      </c>
      <c r="AB11" s="188">
        <f t="shared" si="17"/>
        <v>143</v>
      </c>
      <c r="AC11" s="188">
        <v>0</v>
      </c>
      <c r="AD11" s="188">
        <v>143</v>
      </c>
      <c r="AE11" s="188">
        <v>0</v>
      </c>
      <c r="AF11" s="188">
        <v>0</v>
      </c>
      <c r="AG11" s="188">
        <v>0</v>
      </c>
      <c r="AH11" s="188">
        <v>0</v>
      </c>
      <c r="AI11" s="188">
        <v>0</v>
      </c>
      <c r="AJ11" s="188">
        <f t="shared" si="18"/>
        <v>910</v>
      </c>
      <c r="AK11" s="188">
        <v>0</v>
      </c>
      <c r="AL11" s="188">
        <v>910</v>
      </c>
      <c r="AM11" s="188">
        <v>0</v>
      </c>
      <c r="AN11" s="188">
        <v>0</v>
      </c>
      <c r="AO11" s="188">
        <v>0</v>
      </c>
      <c r="AP11" s="188">
        <v>0</v>
      </c>
      <c r="AQ11" s="188">
        <v>0</v>
      </c>
      <c r="AR11" s="188">
        <f t="shared" si="19"/>
        <v>0</v>
      </c>
      <c r="AS11" s="188">
        <v>0</v>
      </c>
      <c r="AT11" s="188">
        <v>0</v>
      </c>
      <c r="AU11" s="188">
        <v>0</v>
      </c>
      <c r="AV11" s="188">
        <v>0</v>
      </c>
      <c r="AW11" s="188">
        <v>0</v>
      </c>
      <c r="AX11" s="188">
        <v>0</v>
      </c>
      <c r="AY11" s="188">
        <v>0</v>
      </c>
      <c r="AZ11" s="188">
        <f t="shared" si="20"/>
        <v>0</v>
      </c>
      <c r="BA11" s="188">
        <v>0</v>
      </c>
      <c r="BB11" s="188">
        <v>0</v>
      </c>
      <c r="BC11" s="188">
        <v>0</v>
      </c>
      <c r="BD11" s="188">
        <v>0</v>
      </c>
      <c r="BE11" s="188">
        <v>0</v>
      </c>
      <c r="BF11" s="188">
        <v>0</v>
      </c>
      <c r="BG11" s="188">
        <v>0</v>
      </c>
      <c r="BH11" s="188">
        <f t="shared" si="21"/>
        <v>0</v>
      </c>
      <c r="BI11" s="188">
        <v>0</v>
      </c>
      <c r="BJ11" s="188">
        <v>0</v>
      </c>
      <c r="BK11" s="188">
        <v>0</v>
      </c>
      <c r="BL11" s="188">
        <v>0</v>
      </c>
      <c r="BM11" s="188">
        <v>0</v>
      </c>
      <c r="BN11" s="188">
        <v>0</v>
      </c>
      <c r="BO11" s="188">
        <v>0</v>
      </c>
      <c r="BP11" s="188">
        <f t="shared" si="22"/>
        <v>2036</v>
      </c>
      <c r="BQ11" s="188">
        <v>2036</v>
      </c>
      <c r="BR11" s="188">
        <v>0</v>
      </c>
      <c r="BS11" s="188">
        <v>0</v>
      </c>
      <c r="BT11" s="188">
        <v>0</v>
      </c>
      <c r="BU11" s="188">
        <v>0</v>
      </c>
      <c r="BV11" s="188">
        <v>0</v>
      </c>
      <c r="BW11" s="188">
        <v>0</v>
      </c>
    </row>
    <row r="12" spans="1:75" ht="13.5">
      <c r="A12" s="182" t="s">
        <v>393</v>
      </c>
      <c r="B12" s="182" t="s">
        <v>148</v>
      </c>
      <c r="C12" s="184" t="s">
        <v>149</v>
      </c>
      <c r="D12" s="188">
        <f t="shared" si="0"/>
        <v>7680</v>
      </c>
      <c r="E12" s="188">
        <f t="shared" si="1"/>
        <v>5898</v>
      </c>
      <c r="F12" s="188">
        <f t="shared" si="2"/>
        <v>1087</v>
      </c>
      <c r="G12" s="188">
        <f t="shared" si="3"/>
        <v>434</v>
      </c>
      <c r="H12" s="188">
        <f t="shared" si="4"/>
        <v>121</v>
      </c>
      <c r="I12" s="188">
        <f t="shared" si="5"/>
        <v>20</v>
      </c>
      <c r="J12" s="188">
        <f t="shared" si="6"/>
        <v>97</v>
      </c>
      <c r="K12" s="188">
        <f t="shared" si="7"/>
        <v>23</v>
      </c>
      <c r="L12" s="188">
        <f t="shared" si="8"/>
        <v>283</v>
      </c>
      <c r="M12" s="188">
        <v>263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20</v>
      </c>
      <c r="T12" s="188">
        <f t="shared" si="9"/>
        <v>974</v>
      </c>
      <c r="U12" s="188">
        <f t="shared" si="10"/>
        <v>0</v>
      </c>
      <c r="V12" s="188">
        <f t="shared" si="11"/>
        <v>833</v>
      </c>
      <c r="W12" s="188">
        <f t="shared" si="12"/>
        <v>0</v>
      </c>
      <c r="X12" s="188">
        <f t="shared" si="13"/>
        <v>121</v>
      </c>
      <c r="Y12" s="188">
        <f t="shared" si="14"/>
        <v>20</v>
      </c>
      <c r="Z12" s="188">
        <f t="shared" si="15"/>
        <v>0</v>
      </c>
      <c r="AA12" s="188">
        <f t="shared" si="16"/>
        <v>0</v>
      </c>
      <c r="AB12" s="188">
        <f t="shared" si="17"/>
        <v>0</v>
      </c>
      <c r="AC12" s="188">
        <v>0</v>
      </c>
      <c r="AD12" s="188">
        <v>0</v>
      </c>
      <c r="AE12" s="188">
        <v>0</v>
      </c>
      <c r="AF12" s="188">
        <v>0</v>
      </c>
      <c r="AG12" s="188">
        <v>0</v>
      </c>
      <c r="AH12" s="188">
        <v>0</v>
      </c>
      <c r="AI12" s="188">
        <v>0</v>
      </c>
      <c r="AJ12" s="188">
        <f t="shared" si="18"/>
        <v>833</v>
      </c>
      <c r="AK12" s="188">
        <v>0</v>
      </c>
      <c r="AL12" s="188">
        <v>833</v>
      </c>
      <c r="AM12" s="188">
        <v>0</v>
      </c>
      <c r="AN12" s="188">
        <v>0</v>
      </c>
      <c r="AO12" s="188">
        <v>0</v>
      </c>
      <c r="AP12" s="188">
        <v>0</v>
      </c>
      <c r="AQ12" s="188">
        <v>0</v>
      </c>
      <c r="AR12" s="188">
        <f t="shared" si="19"/>
        <v>141</v>
      </c>
      <c r="AS12" s="188">
        <v>0</v>
      </c>
      <c r="AT12" s="188">
        <v>0</v>
      </c>
      <c r="AU12" s="188">
        <v>0</v>
      </c>
      <c r="AV12" s="188">
        <v>121</v>
      </c>
      <c r="AW12" s="188">
        <v>20</v>
      </c>
      <c r="AX12" s="188">
        <v>0</v>
      </c>
      <c r="AY12" s="188">
        <v>0</v>
      </c>
      <c r="AZ12" s="188">
        <f t="shared" si="20"/>
        <v>0</v>
      </c>
      <c r="BA12" s="188">
        <v>0</v>
      </c>
      <c r="BB12" s="188">
        <v>0</v>
      </c>
      <c r="BC12" s="188">
        <v>0</v>
      </c>
      <c r="BD12" s="188">
        <v>0</v>
      </c>
      <c r="BE12" s="188">
        <v>0</v>
      </c>
      <c r="BF12" s="188">
        <v>0</v>
      </c>
      <c r="BG12" s="188">
        <v>0</v>
      </c>
      <c r="BH12" s="188">
        <f t="shared" si="21"/>
        <v>0</v>
      </c>
      <c r="BI12" s="188">
        <v>0</v>
      </c>
      <c r="BJ12" s="188">
        <v>0</v>
      </c>
      <c r="BK12" s="188">
        <v>0</v>
      </c>
      <c r="BL12" s="188">
        <v>0</v>
      </c>
      <c r="BM12" s="188">
        <v>0</v>
      </c>
      <c r="BN12" s="188">
        <v>0</v>
      </c>
      <c r="BO12" s="188">
        <v>0</v>
      </c>
      <c r="BP12" s="188">
        <f t="shared" si="22"/>
        <v>6423</v>
      </c>
      <c r="BQ12" s="188">
        <v>5635</v>
      </c>
      <c r="BR12" s="188">
        <v>254</v>
      </c>
      <c r="BS12" s="188">
        <v>434</v>
      </c>
      <c r="BT12" s="188">
        <v>0</v>
      </c>
      <c r="BU12" s="188">
        <v>0</v>
      </c>
      <c r="BV12" s="188">
        <v>97</v>
      </c>
      <c r="BW12" s="188">
        <v>3</v>
      </c>
    </row>
    <row r="13" spans="1:75" ht="13.5">
      <c r="A13" s="182" t="s">
        <v>393</v>
      </c>
      <c r="B13" s="182" t="s">
        <v>150</v>
      </c>
      <c r="C13" s="184" t="s">
        <v>151</v>
      </c>
      <c r="D13" s="188">
        <f t="shared" si="0"/>
        <v>23905</v>
      </c>
      <c r="E13" s="188">
        <f t="shared" si="1"/>
        <v>12884</v>
      </c>
      <c r="F13" s="188">
        <f t="shared" si="2"/>
        <v>8612</v>
      </c>
      <c r="G13" s="188">
        <f t="shared" si="3"/>
        <v>1172</v>
      </c>
      <c r="H13" s="188">
        <f t="shared" si="4"/>
        <v>462</v>
      </c>
      <c r="I13" s="188">
        <f t="shared" si="5"/>
        <v>0</v>
      </c>
      <c r="J13" s="188">
        <f t="shared" si="6"/>
        <v>767</v>
      </c>
      <c r="K13" s="188">
        <f t="shared" si="7"/>
        <v>8</v>
      </c>
      <c r="L13" s="188">
        <f t="shared" si="8"/>
        <v>9143</v>
      </c>
      <c r="M13" s="188">
        <v>8474</v>
      </c>
      <c r="N13" s="188">
        <v>0</v>
      </c>
      <c r="O13" s="188">
        <v>0</v>
      </c>
      <c r="P13" s="188">
        <v>0</v>
      </c>
      <c r="Q13" s="188">
        <v>0</v>
      </c>
      <c r="R13" s="188">
        <v>661</v>
      </c>
      <c r="S13" s="188">
        <v>8</v>
      </c>
      <c r="T13" s="188">
        <f t="shared" si="9"/>
        <v>10194</v>
      </c>
      <c r="U13" s="188">
        <f t="shared" si="10"/>
        <v>0</v>
      </c>
      <c r="V13" s="188">
        <f t="shared" si="11"/>
        <v>8561</v>
      </c>
      <c r="W13" s="188">
        <f t="shared" si="12"/>
        <v>1171</v>
      </c>
      <c r="X13" s="188">
        <f t="shared" si="13"/>
        <v>462</v>
      </c>
      <c r="Y13" s="188">
        <f t="shared" si="14"/>
        <v>0</v>
      </c>
      <c r="Z13" s="188">
        <f t="shared" si="15"/>
        <v>0</v>
      </c>
      <c r="AA13" s="188">
        <f t="shared" si="16"/>
        <v>0</v>
      </c>
      <c r="AB13" s="188">
        <f t="shared" si="17"/>
        <v>4717</v>
      </c>
      <c r="AC13" s="188">
        <v>0</v>
      </c>
      <c r="AD13" s="188">
        <v>4717</v>
      </c>
      <c r="AE13" s="188">
        <v>0</v>
      </c>
      <c r="AF13" s="188">
        <v>0</v>
      </c>
      <c r="AG13" s="188">
        <v>0</v>
      </c>
      <c r="AH13" s="188">
        <v>0</v>
      </c>
      <c r="AI13" s="188">
        <v>0</v>
      </c>
      <c r="AJ13" s="188">
        <f t="shared" si="18"/>
        <v>3658</v>
      </c>
      <c r="AK13" s="188">
        <v>0</v>
      </c>
      <c r="AL13" s="188">
        <v>3658</v>
      </c>
      <c r="AM13" s="188">
        <v>0</v>
      </c>
      <c r="AN13" s="188">
        <v>0</v>
      </c>
      <c r="AO13" s="188">
        <v>0</v>
      </c>
      <c r="AP13" s="188">
        <v>0</v>
      </c>
      <c r="AQ13" s="188">
        <v>0</v>
      </c>
      <c r="AR13" s="188">
        <f t="shared" si="19"/>
        <v>1819</v>
      </c>
      <c r="AS13" s="188">
        <v>0</v>
      </c>
      <c r="AT13" s="188">
        <v>186</v>
      </c>
      <c r="AU13" s="188">
        <v>1171</v>
      </c>
      <c r="AV13" s="188">
        <v>462</v>
      </c>
      <c r="AW13" s="188">
        <v>0</v>
      </c>
      <c r="AX13" s="188">
        <v>0</v>
      </c>
      <c r="AY13" s="188">
        <v>0</v>
      </c>
      <c r="AZ13" s="188">
        <f t="shared" si="20"/>
        <v>0</v>
      </c>
      <c r="BA13" s="188">
        <v>0</v>
      </c>
      <c r="BB13" s="188">
        <v>0</v>
      </c>
      <c r="BC13" s="188">
        <v>0</v>
      </c>
      <c r="BD13" s="188">
        <v>0</v>
      </c>
      <c r="BE13" s="188">
        <v>0</v>
      </c>
      <c r="BF13" s="188">
        <v>0</v>
      </c>
      <c r="BG13" s="188">
        <v>0</v>
      </c>
      <c r="BH13" s="188">
        <f t="shared" si="21"/>
        <v>0</v>
      </c>
      <c r="BI13" s="188">
        <v>0</v>
      </c>
      <c r="BJ13" s="188">
        <v>0</v>
      </c>
      <c r="BK13" s="188">
        <v>0</v>
      </c>
      <c r="BL13" s="188">
        <v>0</v>
      </c>
      <c r="BM13" s="188">
        <v>0</v>
      </c>
      <c r="BN13" s="188">
        <v>0</v>
      </c>
      <c r="BO13" s="188">
        <v>0</v>
      </c>
      <c r="BP13" s="188">
        <f t="shared" si="22"/>
        <v>4568</v>
      </c>
      <c r="BQ13" s="188">
        <v>4410</v>
      </c>
      <c r="BR13" s="188">
        <v>51</v>
      </c>
      <c r="BS13" s="188">
        <v>1</v>
      </c>
      <c r="BT13" s="188">
        <v>0</v>
      </c>
      <c r="BU13" s="188">
        <v>0</v>
      </c>
      <c r="BV13" s="188">
        <v>106</v>
      </c>
      <c r="BW13" s="188">
        <v>0</v>
      </c>
    </row>
    <row r="14" spans="1:75" ht="13.5">
      <c r="A14" s="182" t="s">
        <v>393</v>
      </c>
      <c r="B14" s="182" t="s">
        <v>152</v>
      </c>
      <c r="C14" s="184" t="s">
        <v>153</v>
      </c>
      <c r="D14" s="188">
        <f t="shared" si="0"/>
        <v>14976</v>
      </c>
      <c r="E14" s="188">
        <f t="shared" si="1"/>
        <v>7343</v>
      </c>
      <c r="F14" s="188">
        <f t="shared" si="2"/>
        <v>2124</v>
      </c>
      <c r="G14" s="188">
        <f t="shared" si="3"/>
        <v>927</v>
      </c>
      <c r="H14" s="188">
        <f t="shared" si="4"/>
        <v>353</v>
      </c>
      <c r="I14" s="188">
        <f t="shared" si="5"/>
        <v>24</v>
      </c>
      <c r="J14" s="188">
        <f t="shared" si="6"/>
        <v>472</v>
      </c>
      <c r="K14" s="188">
        <f t="shared" si="7"/>
        <v>3733</v>
      </c>
      <c r="L14" s="188">
        <f t="shared" si="8"/>
        <v>6696</v>
      </c>
      <c r="M14" s="188">
        <v>5544</v>
      </c>
      <c r="N14" s="188">
        <v>734</v>
      </c>
      <c r="O14" s="188">
        <v>0</v>
      </c>
      <c r="P14" s="188">
        <v>0</v>
      </c>
      <c r="Q14" s="188">
        <v>0</v>
      </c>
      <c r="R14" s="188">
        <v>418</v>
      </c>
      <c r="S14" s="188">
        <v>0</v>
      </c>
      <c r="T14" s="188">
        <f t="shared" si="9"/>
        <v>6381</v>
      </c>
      <c r="U14" s="188">
        <f t="shared" si="10"/>
        <v>0</v>
      </c>
      <c r="V14" s="188">
        <f t="shared" si="11"/>
        <v>1356</v>
      </c>
      <c r="W14" s="188">
        <f t="shared" si="12"/>
        <v>915</v>
      </c>
      <c r="X14" s="188">
        <f t="shared" si="13"/>
        <v>353</v>
      </c>
      <c r="Y14" s="188">
        <f t="shared" si="14"/>
        <v>24</v>
      </c>
      <c r="Z14" s="188">
        <f t="shared" si="15"/>
        <v>0</v>
      </c>
      <c r="AA14" s="188">
        <f t="shared" si="16"/>
        <v>3733</v>
      </c>
      <c r="AB14" s="188">
        <f t="shared" si="17"/>
        <v>4222</v>
      </c>
      <c r="AC14" s="188">
        <v>0</v>
      </c>
      <c r="AD14" s="188">
        <v>489</v>
      </c>
      <c r="AE14" s="188">
        <v>0</v>
      </c>
      <c r="AF14" s="188">
        <v>0</v>
      </c>
      <c r="AG14" s="188">
        <v>0</v>
      </c>
      <c r="AH14" s="188">
        <v>0</v>
      </c>
      <c r="AI14" s="188">
        <v>3733</v>
      </c>
      <c r="AJ14" s="188">
        <f t="shared" si="18"/>
        <v>0</v>
      </c>
      <c r="AK14" s="188">
        <v>0</v>
      </c>
      <c r="AL14" s="188">
        <v>0</v>
      </c>
      <c r="AM14" s="188">
        <v>0</v>
      </c>
      <c r="AN14" s="188">
        <v>0</v>
      </c>
      <c r="AO14" s="188">
        <v>0</v>
      </c>
      <c r="AP14" s="188">
        <v>0</v>
      </c>
      <c r="AQ14" s="188">
        <v>0</v>
      </c>
      <c r="AR14" s="188">
        <f t="shared" si="19"/>
        <v>2159</v>
      </c>
      <c r="AS14" s="188">
        <v>0</v>
      </c>
      <c r="AT14" s="188">
        <v>867</v>
      </c>
      <c r="AU14" s="188">
        <v>915</v>
      </c>
      <c r="AV14" s="188">
        <v>353</v>
      </c>
      <c r="AW14" s="188">
        <v>24</v>
      </c>
      <c r="AX14" s="188">
        <v>0</v>
      </c>
      <c r="AY14" s="188">
        <v>0</v>
      </c>
      <c r="AZ14" s="188">
        <f t="shared" si="20"/>
        <v>0</v>
      </c>
      <c r="BA14" s="188">
        <v>0</v>
      </c>
      <c r="BB14" s="188">
        <v>0</v>
      </c>
      <c r="BC14" s="188">
        <v>0</v>
      </c>
      <c r="BD14" s="188">
        <v>0</v>
      </c>
      <c r="BE14" s="188">
        <v>0</v>
      </c>
      <c r="BF14" s="188">
        <v>0</v>
      </c>
      <c r="BG14" s="188">
        <v>0</v>
      </c>
      <c r="BH14" s="188">
        <f t="shared" si="21"/>
        <v>0</v>
      </c>
      <c r="BI14" s="188">
        <v>0</v>
      </c>
      <c r="BJ14" s="188">
        <v>0</v>
      </c>
      <c r="BK14" s="188">
        <v>0</v>
      </c>
      <c r="BL14" s="188">
        <v>0</v>
      </c>
      <c r="BM14" s="188">
        <v>0</v>
      </c>
      <c r="BN14" s="188">
        <v>0</v>
      </c>
      <c r="BO14" s="188">
        <v>0</v>
      </c>
      <c r="BP14" s="188">
        <f t="shared" si="22"/>
        <v>1899</v>
      </c>
      <c r="BQ14" s="188">
        <v>1799</v>
      </c>
      <c r="BR14" s="188">
        <v>34</v>
      </c>
      <c r="BS14" s="188">
        <v>12</v>
      </c>
      <c r="BT14" s="188">
        <v>0</v>
      </c>
      <c r="BU14" s="188">
        <v>0</v>
      </c>
      <c r="BV14" s="188">
        <v>54</v>
      </c>
      <c r="BW14" s="188">
        <v>0</v>
      </c>
    </row>
    <row r="15" spans="1:75" ht="13.5">
      <c r="A15" s="182" t="s">
        <v>393</v>
      </c>
      <c r="B15" s="182" t="s">
        <v>154</v>
      </c>
      <c r="C15" s="184" t="s">
        <v>155</v>
      </c>
      <c r="D15" s="188">
        <f t="shared" si="0"/>
        <v>4961</v>
      </c>
      <c r="E15" s="188">
        <f t="shared" si="1"/>
        <v>3553</v>
      </c>
      <c r="F15" s="188">
        <f t="shared" si="2"/>
        <v>553</v>
      </c>
      <c r="G15" s="188">
        <f t="shared" si="3"/>
        <v>508</v>
      </c>
      <c r="H15" s="188">
        <f t="shared" si="4"/>
        <v>115</v>
      </c>
      <c r="I15" s="188">
        <f t="shared" si="5"/>
        <v>0</v>
      </c>
      <c r="J15" s="188">
        <f t="shared" si="6"/>
        <v>189</v>
      </c>
      <c r="K15" s="188">
        <f t="shared" si="7"/>
        <v>43</v>
      </c>
      <c r="L15" s="188">
        <f t="shared" si="8"/>
        <v>2858</v>
      </c>
      <c r="M15" s="188">
        <v>2228</v>
      </c>
      <c r="N15" s="188">
        <v>0</v>
      </c>
      <c r="O15" s="188">
        <v>508</v>
      </c>
      <c r="P15" s="188">
        <v>0</v>
      </c>
      <c r="Q15" s="188">
        <v>0</v>
      </c>
      <c r="R15" s="188">
        <v>122</v>
      </c>
      <c r="S15" s="188">
        <v>0</v>
      </c>
      <c r="T15" s="188">
        <f t="shared" si="9"/>
        <v>650</v>
      </c>
      <c r="U15" s="188">
        <f t="shared" si="10"/>
        <v>0</v>
      </c>
      <c r="V15" s="188">
        <f t="shared" si="11"/>
        <v>492</v>
      </c>
      <c r="W15" s="188">
        <f t="shared" si="12"/>
        <v>0</v>
      </c>
      <c r="X15" s="188">
        <f t="shared" si="13"/>
        <v>115</v>
      </c>
      <c r="Y15" s="188">
        <f t="shared" si="14"/>
        <v>0</v>
      </c>
      <c r="Z15" s="188">
        <f t="shared" si="15"/>
        <v>0</v>
      </c>
      <c r="AA15" s="188">
        <f t="shared" si="16"/>
        <v>43</v>
      </c>
      <c r="AB15" s="188">
        <f t="shared" si="17"/>
        <v>0</v>
      </c>
      <c r="AC15" s="188">
        <v>0</v>
      </c>
      <c r="AD15" s="188">
        <v>0</v>
      </c>
      <c r="AE15" s="188">
        <v>0</v>
      </c>
      <c r="AF15" s="188">
        <v>0</v>
      </c>
      <c r="AG15" s="188">
        <v>0</v>
      </c>
      <c r="AH15" s="188">
        <v>0</v>
      </c>
      <c r="AI15" s="188">
        <v>0</v>
      </c>
      <c r="AJ15" s="188">
        <f t="shared" si="18"/>
        <v>325</v>
      </c>
      <c r="AK15" s="188">
        <v>0</v>
      </c>
      <c r="AL15" s="188">
        <v>325</v>
      </c>
      <c r="AM15" s="188">
        <v>0</v>
      </c>
      <c r="AN15" s="188">
        <v>0</v>
      </c>
      <c r="AO15" s="188">
        <v>0</v>
      </c>
      <c r="AP15" s="188">
        <v>0</v>
      </c>
      <c r="AQ15" s="188">
        <v>0</v>
      </c>
      <c r="AR15" s="188">
        <f t="shared" si="19"/>
        <v>307</v>
      </c>
      <c r="AS15" s="188">
        <v>0</v>
      </c>
      <c r="AT15" s="188">
        <v>167</v>
      </c>
      <c r="AU15" s="188">
        <v>0</v>
      </c>
      <c r="AV15" s="188">
        <v>115</v>
      </c>
      <c r="AW15" s="188">
        <v>0</v>
      </c>
      <c r="AX15" s="188">
        <v>0</v>
      </c>
      <c r="AY15" s="188">
        <v>25</v>
      </c>
      <c r="AZ15" s="188">
        <f t="shared" si="20"/>
        <v>18</v>
      </c>
      <c r="BA15" s="188">
        <v>0</v>
      </c>
      <c r="BB15" s="188">
        <v>0</v>
      </c>
      <c r="BC15" s="188">
        <v>0</v>
      </c>
      <c r="BD15" s="188">
        <v>0</v>
      </c>
      <c r="BE15" s="188">
        <v>0</v>
      </c>
      <c r="BF15" s="188">
        <v>0</v>
      </c>
      <c r="BG15" s="188">
        <v>18</v>
      </c>
      <c r="BH15" s="188">
        <f t="shared" si="21"/>
        <v>0</v>
      </c>
      <c r="BI15" s="188">
        <v>0</v>
      </c>
      <c r="BJ15" s="188">
        <v>0</v>
      </c>
      <c r="BK15" s="188">
        <v>0</v>
      </c>
      <c r="BL15" s="188">
        <v>0</v>
      </c>
      <c r="BM15" s="188">
        <v>0</v>
      </c>
      <c r="BN15" s="188">
        <v>0</v>
      </c>
      <c r="BO15" s="188">
        <v>0</v>
      </c>
      <c r="BP15" s="188">
        <f t="shared" si="22"/>
        <v>1453</v>
      </c>
      <c r="BQ15" s="188">
        <v>1325</v>
      </c>
      <c r="BR15" s="188">
        <v>61</v>
      </c>
      <c r="BS15" s="188">
        <v>0</v>
      </c>
      <c r="BT15" s="188">
        <v>0</v>
      </c>
      <c r="BU15" s="188">
        <v>0</v>
      </c>
      <c r="BV15" s="188">
        <v>67</v>
      </c>
      <c r="BW15" s="188">
        <v>0</v>
      </c>
    </row>
    <row r="16" spans="1:75" ht="13.5">
      <c r="A16" s="182" t="s">
        <v>393</v>
      </c>
      <c r="B16" s="182" t="s">
        <v>156</v>
      </c>
      <c r="C16" s="184" t="s">
        <v>157</v>
      </c>
      <c r="D16" s="188">
        <f t="shared" si="0"/>
        <v>4634</v>
      </c>
      <c r="E16" s="188">
        <f t="shared" si="1"/>
        <v>2590</v>
      </c>
      <c r="F16" s="188">
        <f t="shared" si="2"/>
        <v>878</v>
      </c>
      <c r="G16" s="188">
        <f t="shared" si="3"/>
        <v>529</v>
      </c>
      <c r="H16" s="188">
        <f t="shared" si="4"/>
        <v>141</v>
      </c>
      <c r="I16" s="188">
        <f t="shared" si="5"/>
        <v>271</v>
      </c>
      <c r="J16" s="188">
        <f t="shared" si="6"/>
        <v>189</v>
      </c>
      <c r="K16" s="188">
        <f t="shared" si="7"/>
        <v>36</v>
      </c>
      <c r="L16" s="188">
        <f t="shared" si="8"/>
        <v>3386</v>
      </c>
      <c r="M16" s="188">
        <v>2099</v>
      </c>
      <c r="N16" s="188">
        <v>199</v>
      </c>
      <c r="O16" s="188">
        <v>517</v>
      </c>
      <c r="P16" s="188">
        <v>141</v>
      </c>
      <c r="Q16" s="188">
        <v>237</v>
      </c>
      <c r="R16" s="188">
        <v>166</v>
      </c>
      <c r="S16" s="188">
        <v>27</v>
      </c>
      <c r="T16" s="188">
        <f t="shared" si="9"/>
        <v>722</v>
      </c>
      <c r="U16" s="188">
        <f t="shared" si="10"/>
        <v>0</v>
      </c>
      <c r="V16" s="188">
        <f t="shared" si="11"/>
        <v>670</v>
      </c>
      <c r="W16" s="188">
        <f t="shared" si="12"/>
        <v>9</v>
      </c>
      <c r="X16" s="188">
        <f t="shared" si="13"/>
        <v>0</v>
      </c>
      <c r="Y16" s="188">
        <f t="shared" si="14"/>
        <v>34</v>
      </c>
      <c r="Z16" s="188">
        <f t="shared" si="15"/>
        <v>0</v>
      </c>
      <c r="AA16" s="188">
        <f t="shared" si="16"/>
        <v>9</v>
      </c>
      <c r="AB16" s="188">
        <f t="shared" si="17"/>
        <v>0</v>
      </c>
      <c r="AC16" s="188">
        <v>0</v>
      </c>
      <c r="AD16" s="188">
        <v>0</v>
      </c>
      <c r="AE16" s="188">
        <v>0</v>
      </c>
      <c r="AF16" s="188">
        <v>0</v>
      </c>
      <c r="AG16" s="188">
        <v>0</v>
      </c>
      <c r="AH16" s="188">
        <v>0</v>
      </c>
      <c r="AI16" s="188">
        <v>0</v>
      </c>
      <c r="AJ16" s="188">
        <f t="shared" si="18"/>
        <v>670</v>
      </c>
      <c r="AK16" s="188">
        <v>0</v>
      </c>
      <c r="AL16" s="188">
        <v>670</v>
      </c>
      <c r="AM16" s="188">
        <v>0</v>
      </c>
      <c r="AN16" s="188">
        <v>0</v>
      </c>
      <c r="AO16" s="188">
        <v>0</v>
      </c>
      <c r="AP16" s="188">
        <v>0</v>
      </c>
      <c r="AQ16" s="188">
        <v>0</v>
      </c>
      <c r="AR16" s="188">
        <f t="shared" si="19"/>
        <v>52</v>
      </c>
      <c r="AS16" s="188">
        <v>0</v>
      </c>
      <c r="AT16" s="188">
        <v>0</v>
      </c>
      <c r="AU16" s="188">
        <v>9</v>
      </c>
      <c r="AV16" s="188">
        <v>0</v>
      </c>
      <c r="AW16" s="188">
        <v>34</v>
      </c>
      <c r="AX16" s="188">
        <v>0</v>
      </c>
      <c r="AY16" s="188">
        <v>9</v>
      </c>
      <c r="AZ16" s="188">
        <f t="shared" si="20"/>
        <v>0</v>
      </c>
      <c r="BA16" s="188">
        <v>0</v>
      </c>
      <c r="BB16" s="188">
        <v>0</v>
      </c>
      <c r="BC16" s="188">
        <v>0</v>
      </c>
      <c r="BD16" s="188">
        <v>0</v>
      </c>
      <c r="BE16" s="188">
        <v>0</v>
      </c>
      <c r="BF16" s="188">
        <v>0</v>
      </c>
      <c r="BG16" s="188">
        <v>0</v>
      </c>
      <c r="BH16" s="188">
        <f t="shared" si="21"/>
        <v>0</v>
      </c>
      <c r="BI16" s="188">
        <v>0</v>
      </c>
      <c r="BJ16" s="188">
        <v>0</v>
      </c>
      <c r="BK16" s="188">
        <v>0</v>
      </c>
      <c r="BL16" s="188">
        <v>0</v>
      </c>
      <c r="BM16" s="188">
        <v>0</v>
      </c>
      <c r="BN16" s="188">
        <v>0</v>
      </c>
      <c r="BO16" s="188">
        <v>0</v>
      </c>
      <c r="BP16" s="188">
        <f t="shared" si="22"/>
        <v>526</v>
      </c>
      <c r="BQ16" s="188">
        <v>491</v>
      </c>
      <c r="BR16" s="188">
        <v>9</v>
      </c>
      <c r="BS16" s="188">
        <v>3</v>
      </c>
      <c r="BT16" s="188">
        <v>0</v>
      </c>
      <c r="BU16" s="188">
        <v>0</v>
      </c>
      <c r="BV16" s="188">
        <v>23</v>
      </c>
      <c r="BW16" s="188">
        <v>0</v>
      </c>
    </row>
    <row r="17" spans="1:75" ht="13.5">
      <c r="A17" s="182" t="s">
        <v>393</v>
      </c>
      <c r="B17" s="182" t="s">
        <v>158</v>
      </c>
      <c r="C17" s="184" t="s">
        <v>159</v>
      </c>
      <c r="D17" s="188">
        <f t="shared" si="0"/>
        <v>7030</v>
      </c>
      <c r="E17" s="188">
        <f t="shared" si="1"/>
        <v>3262</v>
      </c>
      <c r="F17" s="188">
        <f t="shared" si="2"/>
        <v>1172</v>
      </c>
      <c r="G17" s="188">
        <f t="shared" si="3"/>
        <v>962</v>
      </c>
      <c r="H17" s="188">
        <f t="shared" si="4"/>
        <v>329</v>
      </c>
      <c r="I17" s="188">
        <f t="shared" si="5"/>
        <v>1202</v>
      </c>
      <c r="J17" s="188">
        <f t="shared" si="6"/>
        <v>36</v>
      </c>
      <c r="K17" s="188">
        <f t="shared" si="7"/>
        <v>67</v>
      </c>
      <c r="L17" s="188">
        <f t="shared" si="8"/>
        <v>4421</v>
      </c>
      <c r="M17" s="188">
        <v>1258</v>
      </c>
      <c r="N17" s="188">
        <v>585</v>
      </c>
      <c r="O17" s="188">
        <v>962</v>
      </c>
      <c r="P17" s="188">
        <v>323</v>
      </c>
      <c r="Q17" s="188">
        <v>1202</v>
      </c>
      <c r="R17" s="188">
        <v>24</v>
      </c>
      <c r="S17" s="188">
        <v>67</v>
      </c>
      <c r="T17" s="188">
        <f t="shared" si="9"/>
        <v>553</v>
      </c>
      <c r="U17" s="188">
        <f t="shared" si="10"/>
        <v>0</v>
      </c>
      <c r="V17" s="188">
        <f t="shared" si="11"/>
        <v>547</v>
      </c>
      <c r="W17" s="188">
        <f t="shared" si="12"/>
        <v>0</v>
      </c>
      <c r="X17" s="188">
        <f t="shared" si="13"/>
        <v>6</v>
      </c>
      <c r="Y17" s="188">
        <f t="shared" si="14"/>
        <v>0</v>
      </c>
      <c r="Z17" s="188">
        <f t="shared" si="15"/>
        <v>0</v>
      </c>
      <c r="AA17" s="188">
        <f t="shared" si="16"/>
        <v>0</v>
      </c>
      <c r="AB17" s="188">
        <f t="shared" si="17"/>
        <v>0</v>
      </c>
      <c r="AC17" s="188">
        <v>0</v>
      </c>
      <c r="AD17" s="188">
        <v>0</v>
      </c>
      <c r="AE17" s="188">
        <v>0</v>
      </c>
      <c r="AF17" s="188">
        <v>0</v>
      </c>
      <c r="AG17" s="188">
        <v>0</v>
      </c>
      <c r="AH17" s="188">
        <v>0</v>
      </c>
      <c r="AI17" s="188">
        <v>0</v>
      </c>
      <c r="AJ17" s="188">
        <f t="shared" si="18"/>
        <v>553</v>
      </c>
      <c r="AK17" s="188">
        <v>0</v>
      </c>
      <c r="AL17" s="188">
        <v>547</v>
      </c>
      <c r="AM17" s="188">
        <v>0</v>
      </c>
      <c r="AN17" s="188">
        <v>6</v>
      </c>
      <c r="AO17" s="188">
        <v>0</v>
      </c>
      <c r="AP17" s="188">
        <v>0</v>
      </c>
      <c r="AQ17" s="188">
        <v>0</v>
      </c>
      <c r="AR17" s="188">
        <f t="shared" si="19"/>
        <v>0</v>
      </c>
      <c r="AS17" s="188">
        <v>0</v>
      </c>
      <c r="AT17" s="188">
        <v>0</v>
      </c>
      <c r="AU17" s="188">
        <v>0</v>
      </c>
      <c r="AV17" s="188">
        <v>0</v>
      </c>
      <c r="AW17" s="188">
        <v>0</v>
      </c>
      <c r="AX17" s="188">
        <v>0</v>
      </c>
      <c r="AY17" s="188">
        <v>0</v>
      </c>
      <c r="AZ17" s="188">
        <f t="shared" si="20"/>
        <v>0</v>
      </c>
      <c r="BA17" s="188">
        <v>0</v>
      </c>
      <c r="BB17" s="188">
        <v>0</v>
      </c>
      <c r="BC17" s="188">
        <v>0</v>
      </c>
      <c r="BD17" s="188">
        <v>0</v>
      </c>
      <c r="BE17" s="188">
        <v>0</v>
      </c>
      <c r="BF17" s="188">
        <v>0</v>
      </c>
      <c r="BG17" s="188">
        <v>0</v>
      </c>
      <c r="BH17" s="188">
        <f t="shared" si="21"/>
        <v>0</v>
      </c>
      <c r="BI17" s="188">
        <v>0</v>
      </c>
      <c r="BJ17" s="188">
        <v>0</v>
      </c>
      <c r="BK17" s="188">
        <v>0</v>
      </c>
      <c r="BL17" s="188">
        <v>0</v>
      </c>
      <c r="BM17" s="188">
        <v>0</v>
      </c>
      <c r="BN17" s="188">
        <v>0</v>
      </c>
      <c r="BO17" s="188">
        <v>0</v>
      </c>
      <c r="BP17" s="188">
        <f t="shared" si="22"/>
        <v>2056</v>
      </c>
      <c r="BQ17" s="188">
        <v>2004</v>
      </c>
      <c r="BR17" s="188">
        <v>40</v>
      </c>
      <c r="BS17" s="188">
        <v>0</v>
      </c>
      <c r="BT17" s="188">
        <v>0</v>
      </c>
      <c r="BU17" s="188">
        <v>0</v>
      </c>
      <c r="BV17" s="188">
        <v>12</v>
      </c>
      <c r="BW17" s="188">
        <v>0</v>
      </c>
    </row>
    <row r="18" spans="1:75" ht="13.5">
      <c r="A18" s="182" t="s">
        <v>393</v>
      </c>
      <c r="B18" s="182" t="s">
        <v>160</v>
      </c>
      <c r="C18" s="184" t="s">
        <v>161</v>
      </c>
      <c r="D18" s="188">
        <f t="shared" si="0"/>
        <v>29768</v>
      </c>
      <c r="E18" s="188">
        <f t="shared" si="1"/>
        <v>16543</v>
      </c>
      <c r="F18" s="188">
        <f t="shared" si="2"/>
        <v>4014</v>
      </c>
      <c r="G18" s="188">
        <f t="shared" si="3"/>
        <v>3048</v>
      </c>
      <c r="H18" s="188">
        <f t="shared" si="4"/>
        <v>846</v>
      </c>
      <c r="I18" s="188">
        <f t="shared" si="5"/>
        <v>30</v>
      </c>
      <c r="J18" s="188">
        <f t="shared" si="6"/>
        <v>587</v>
      </c>
      <c r="K18" s="188">
        <f t="shared" si="7"/>
        <v>4700</v>
      </c>
      <c r="L18" s="188">
        <f t="shared" si="8"/>
        <v>12921</v>
      </c>
      <c r="M18" s="188">
        <v>7724</v>
      </c>
      <c r="N18" s="188">
        <v>135</v>
      </c>
      <c r="O18" s="188">
        <v>0</v>
      </c>
      <c r="P18" s="188">
        <v>0</v>
      </c>
      <c r="Q18" s="188">
        <v>0</v>
      </c>
      <c r="R18" s="188">
        <v>362</v>
      </c>
      <c r="S18" s="188">
        <v>4700</v>
      </c>
      <c r="T18" s="188">
        <f t="shared" si="9"/>
        <v>7803</v>
      </c>
      <c r="U18" s="188">
        <f t="shared" si="10"/>
        <v>0</v>
      </c>
      <c r="V18" s="188">
        <f t="shared" si="11"/>
        <v>3879</v>
      </c>
      <c r="W18" s="188">
        <f t="shared" si="12"/>
        <v>3048</v>
      </c>
      <c r="X18" s="188">
        <f t="shared" si="13"/>
        <v>846</v>
      </c>
      <c r="Y18" s="188">
        <f t="shared" si="14"/>
        <v>30</v>
      </c>
      <c r="Z18" s="188">
        <f t="shared" si="15"/>
        <v>0</v>
      </c>
      <c r="AA18" s="188">
        <f t="shared" si="16"/>
        <v>0</v>
      </c>
      <c r="AB18" s="188">
        <f t="shared" si="17"/>
        <v>0</v>
      </c>
      <c r="AC18" s="188">
        <v>0</v>
      </c>
      <c r="AD18" s="188">
        <v>0</v>
      </c>
      <c r="AE18" s="188">
        <v>0</v>
      </c>
      <c r="AF18" s="188">
        <v>0</v>
      </c>
      <c r="AG18" s="188">
        <v>0</v>
      </c>
      <c r="AH18" s="188">
        <v>0</v>
      </c>
      <c r="AI18" s="188">
        <v>0</v>
      </c>
      <c r="AJ18" s="188">
        <f t="shared" si="18"/>
        <v>3278</v>
      </c>
      <c r="AK18" s="188">
        <v>0</v>
      </c>
      <c r="AL18" s="188">
        <v>3278</v>
      </c>
      <c r="AM18" s="188">
        <v>0</v>
      </c>
      <c r="AN18" s="188">
        <v>0</v>
      </c>
      <c r="AO18" s="188">
        <v>0</v>
      </c>
      <c r="AP18" s="188">
        <v>0</v>
      </c>
      <c r="AQ18" s="188">
        <v>0</v>
      </c>
      <c r="AR18" s="188">
        <f t="shared" si="19"/>
        <v>4525</v>
      </c>
      <c r="AS18" s="188">
        <v>0</v>
      </c>
      <c r="AT18" s="188">
        <v>601</v>
      </c>
      <c r="AU18" s="188">
        <v>3048</v>
      </c>
      <c r="AV18" s="188">
        <v>846</v>
      </c>
      <c r="AW18" s="188">
        <v>30</v>
      </c>
      <c r="AX18" s="188">
        <v>0</v>
      </c>
      <c r="AY18" s="188">
        <v>0</v>
      </c>
      <c r="AZ18" s="188">
        <f t="shared" si="20"/>
        <v>0</v>
      </c>
      <c r="BA18" s="188">
        <v>0</v>
      </c>
      <c r="BB18" s="188">
        <v>0</v>
      </c>
      <c r="BC18" s="188">
        <v>0</v>
      </c>
      <c r="BD18" s="188">
        <v>0</v>
      </c>
      <c r="BE18" s="188">
        <v>0</v>
      </c>
      <c r="BF18" s="188">
        <v>0</v>
      </c>
      <c r="BG18" s="188">
        <v>0</v>
      </c>
      <c r="BH18" s="188">
        <f t="shared" si="21"/>
        <v>0</v>
      </c>
      <c r="BI18" s="188">
        <v>0</v>
      </c>
      <c r="BJ18" s="188">
        <v>0</v>
      </c>
      <c r="BK18" s="188">
        <v>0</v>
      </c>
      <c r="BL18" s="188">
        <v>0</v>
      </c>
      <c r="BM18" s="188">
        <v>0</v>
      </c>
      <c r="BN18" s="188">
        <v>0</v>
      </c>
      <c r="BO18" s="188">
        <v>0</v>
      </c>
      <c r="BP18" s="188">
        <f t="shared" si="22"/>
        <v>9044</v>
      </c>
      <c r="BQ18" s="188">
        <v>8819</v>
      </c>
      <c r="BR18" s="188">
        <v>0</v>
      </c>
      <c r="BS18" s="188">
        <v>0</v>
      </c>
      <c r="BT18" s="188">
        <v>0</v>
      </c>
      <c r="BU18" s="188">
        <v>0</v>
      </c>
      <c r="BV18" s="188">
        <v>225</v>
      </c>
      <c r="BW18" s="188">
        <v>0</v>
      </c>
    </row>
    <row r="19" spans="1:75" ht="13.5">
      <c r="A19" s="182" t="s">
        <v>393</v>
      </c>
      <c r="B19" s="182" t="s">
        <v>162</v>
      </c>
      <c r="C19" s="184" t="s">
        <v>163</v>
      </c>
      <c r="D19" s="188">
        <f t="shared" si="0"/>
        <v>16371</v>
      </c>
      <c r="E19" s="188">
        <f t="shared" si="1"/>
        <v>8880</v>
      </c>
      <c r="F19" s="188">
        <f t="shared" si="2"/>
        <v>1622</v>
      </c>
      <c r="G19" s="188">
        <f t="shared" si="3"/>
        <v>1215</v>
      </c>
      <c r="H19" s="188">
        <f t="shared" si="4"/>
        <v>301</v>
      </c>
      <c r="I19" s="188">
        <f t="shared" si="5"/>
        <v>1129</v>
      </c>
      <c r="J19" s="188">
        <f t="shared" si="6"/>
        <v>220</v>
      </c>
      <c r="K19" s="188">
        <f t="shared" si="7"/>
        <v>3004</v>
      </c>
      <c r="L19" s="188">
        <f t="shared" si="8"/>
        <v>3440</v>
      </c>
      <c r="M19" s="188">
        <v>3270</v>
      </c>
      <c r="N19" s="188">
        <v>0</v>
      </c>
      <c r="O19" s="188">
        <v>0</v>
      </c>
      <c r="P19" s="188">
        <v>0</v>
      </c>
      <c r="Q19" s="188">
        <v>0</v>
      </c>
      <c r="R19" s="188">
        <v>111</v>
      </c>
      <c r="S19" s="188">
        <v>59</v>
      </c>
      <c r="T19" s="188">
        <f t="shared" si="9"/>
        <v>7178</v>
      </c>
      <c r="U19" s="188">
        <f t="shared" si="10"/>
        <v>0</v>
      </c>
      <c r="V19" s="188">
        <f t="shared" si="11"/>
        <v>1597</v>
      </c>
      <c r="W19" s="188">
        <f t="shared" si="12"/>
        <v>1206</v>
      </c>
      <c r="X19" s="188">
        <f t="shared" si="13"/>
        <v>301</v>
      </c>
      <c r="Y19" s="188">
        <f t="shared" si="14"/>
        <v>1129</v>
      </c>
      <c r="Z19" s="188">
        <f t="shared" si="15"/>
        <v>0</v>
      </c>
      <c r="AA19" s="188">
        <f t="shared" si="16"/>
        <v>2945</v>
      </c>
      <c r="AB19" s="188">
        <f t="shared" si="17"/>
        <v>1498</v>
      </c>
      <c r="AC19" s="188">
        <v>0</v>
      </c>
      <c r="AD19" s="188">
        <v>0</v>
      </c>
      <c r="AE19" s="188">
        <v>0</v>
      </c>
      <c r="AF19" s="188">
        <v>0</v>
      </c>
      <c r="AG19" s="188">
        <v>0</v>
      </c>
      <c r="AH19" s="188">
        <v>0</v>
      </c>
      <c r="AI19" s="188">
        <v>1498</v>
      </c>
      <c r="AJ19" s="188">
        <f t="shared" si="18"/>
        <v>0</v>
      </c>
      <c r="AK19" s="188">
        <v>0</v>
      </c>
      <c r="AL19" s="188">
        <v>0</v>
      </c>
      <c r="AM19" s="188">
        <v>0</v>
      </c>
      <c r="AN19" s="188">
        <v>0</v>
      </c>
      <c r="AO19" s="188">
        <v>0</v>
      </c>
      <c r="AP19" s="188">
        <v>0</v>
      </c>
      <c r="AQ19" s="188">
        <v>0</v>
      </c>
      <c r="AR19" s="188">
        <f t="shared" si="19"/>
        <v>5680</v>
      </c>
      <c r="AS19" s="188">
        <v>0</v>
      </c>
      <c r="AT19" s="188">
        <v>1597</v>
      </c>
      <c r="AU19" s="188">
        <v>1206</v>
      </c>
      <c r="AV19" s="188">
        <v>301</v>
      </c>
      <c r="AW19" s="188">
        <v>1129</v>
      </c>
      <c r="AX19" s="188">
        <v>0</v>
      </c>
      <c r="AY19" s="188">
        <v>1447</v>
      </c>
      <c r="AZ19" s="188">
        <f t="shared" si="20"/>
        <v>0</v>
      </c>
      <c r="BA19" s="188">
        <v>0</v>
      </c>
      <c r="BB19" s="188">
        <v>0</v>
      </c>
      <c r="BC19" s="188">
        <v>0</v>
      </c>
      <c r="BD19" s="188">
        <v>0</v>
      </c>
      <c r="BE19" s="188">
        <v>0</v>
      </c>
      <c r="BF19" s="188">
        <v>0</v>
      </c>
      <c r="BG19" s="188">
        <v>0</v>
      </c>
      <c r="BH19" s="188">
        <f t="shared" si="21"/>
        <v>0</v>
      </c>
      <c r="BI19" s="188">
        <v>0</v>
      </c>
      <c r="BJ19" s="188">
        <v>0</v>
      </c>
      <c r="BK19" s="188">
        <v>0</v>
      </c>
      <c r="BL19" s="188">
        <v>0</v>
      </c>
      <c r="BM19" s="188">
        <v>0</v>
      </c>
      <c r="BN19" s="188">
        <v>0</v>
      </c>
      <c r="BO19" s="188">
        <v>0</v>
      </c>
      <c r="BP19" s="188">
        <f t="shared" si="22"/>
        <v>5753</v>
      </c>
      <c r="BQ19" s="188">
        <v>5610</v>
      </c>
      <c r="BR19" s="188">
        <v>25</v>
      </c>
      <c r="BS19" s="188">
        <v>9</v>
      </c>
      <c r="BT19" s="188">
        <v>0</v>
      </c>
      <c r="BU19" s="188">
        <v>0</v>
      </c>
      <c r="BV19" s="188">
        <v>109</v>
      </c>
      <c r="BW19" s="188">
        <v>0</v>
      </c>
    </row>
    <row r="20" spans="1:75" ht="13.5">
      <c r="A20" s="182" t="s">
        <v>393</v>
      </c>
      <c r="B20" s="182" t="s">
        <v>164</v>
      </c>
      <c r="C20" s="184" t="s">
        <v>165</v>
      </c>
      <c r="D20" s="188">
        <f t="shared" si="0"/>
        <v>8745</v>
      </c>
      <c r="E20" s="188">
        <f t="shared" si="1"/>
        <v>5936</v>
      </c>
      <c r="F20" s="188">
        <f t="shared" si="2"/>
        <v>1325</v>
      </c>
      <c r="G20" s="188">
        <f t="shared" si="3"/>
        <v>653</v>
      </c>
      <c r="H20" s="188">
        <f t="shared" si="4"/>
        <v>199</v>
      </c>
      <c r="I20" s="188">
        <f t="shared" si="5"/>
        <v>365</v>
      </c>
      <c r="J20" s="188">
        <f t="shared" si="6"/>
        <v>225</v>
      </c>
      <c r="K20" s="188">
        <f t="shared" si="7"/>
        <v>42</v>
      </c>
      <c r="L20" s="188">
        <f t="shared" si="8"/>
        <v>1877</v>
      </c>
      <c r="M20" s="188">
        <v>1877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f t="shared" si="9"/>
        <v>2694</v>
      </c>
      <c r="U20" s="188">
        <f t="shared" si="10"/>
        <v>196</v>
      </c>
      <c r="V20" s="188">
        <f t="shared" si="11"/>
        <v>1259</v>
      </c>
      <c r="W20" s="188">
        <f t="shared" si="12"/>
        <v>633</v>
      </c>
      <c r="X20" s="188">
        <f t="shared" si="13"/>
        <v>199</v>
      </c>
      <c r="Y20" s="188">
        <f t="shared" si="14"/>
        <v>365</v>
      </c>
      <c r="Z20" s="188">
        <f t="shared" si="15"/>
        <v>0</v>
      </c>
      <c r="AA20" s="188">
        <f t="shared" si="16"/>
        <v>42</v>
      </c>
      <c r="AB20" s="188">
        <f t="shared" si="17"/>
        <v>196</v>
      </c>
      <c r="AC20" s="188">
        <v>196</v>
      </c>
      <c r="AD20" s="188">
        <v>0</v>
      </c>
      <c r="AE20" s="188">
        <v>0</v>
      </c>
      <c r="AF20" s="188">
        <v>0</v>
      </c>
      <c r="AG20" s="188">
        <v>0</v>
      </c>
      <c r="AH20" s="188">
        <v>0</v>
      </c>
      <c r="AI20" s="188">
        <v>0</v>
      </c>
      <c r="AJ20" s="188">
        <f t="shared" si="18"/>
        <v>0</v>
      </c>
      <c r="AK20" s="188">
        <v>0</v>
      </c>
      <c r="AL20" s="188">
        <v>0</v>
      </c>
      <c r="AM20" s="188">
        <v>0</v>
      </c>
      <c r="AN20" s="188">
        <v>0</v>
      </c>
      <c r="AO20" s="188">
        <v>0</v>
      </c>
      <c r="AP20" s="188">
        <v>0</v>
      </c>
      <c r="AQ20" s="188">
        <v>0</v>
      </c>
      <c r="AR20" s="188">
        <f t="shared" si="19"/>
        <v>2498</v>
      </c>
      <c r="AS20" s="188">
        <v>0</v>
      </c>
      <c r="AT20" s="188">
        <v>1259</v>
      </c>
      <c r="AU20" s="188">
        <v>633</v>
      </c>
      <c r="AV20" s="188">
        <v>199</v>
      </c>
      <c r="AW20" s="188">
        <v>365</v>
      </c>
      <c r="AX20" s="188">
        <v>0</v>
      </c>
      <c r="AY20" s="188">
        <v>42</v>
      </c>
      <c r="AZ20" s="188">
        <f t="shared" si="20"/>
        <v>0</v>
      </c>
      <c r="BA20" s="188">
        <v>0</v>
      </c>
      <c r="BB20" s="188">
        <v>0</v>
      </c>
      <c r="BC20" s="188">
        <v>0</v>
      </c>
      <c r="BD20" s="188">
        <v>0</v>
      </c>
      <c r="BE20" s="188">
        <v>0</v>
      </c>
      <c r="BF20" s="188">
        <v>0</v>
      </c>
      <c r="BG20" s="188">
        <v>0</v>
      </c>
      <c r="BH20" s="188">
        <f t="shared" si="21"/>
        <v>0</v>
      </c>
      <c r="BI20" s="188">
        <v>0</v>
      </c>
      <c r="BJ20" s="188">
        <v>0</v>
      </c>
      <c r="BK20" s="188">
        <v>0</v>
      </c>
      <c r="BL20" s="188">
        <v>0</v>
      </c>
      <c r="BM20" s="188">
        <v>0</v>
      </c>
      <c r="BN20" s="188">
        <v>0</v>
      </c>
      <c r="BO20" s="188">
        <v>0</v>
      </c>
      <c r="BP20" s="188">
        <f t="shared" si="22"/>
        <v>4174</v>
      </c>
      <c r="BQ20" s="188">
        <v>3863</v>
      </c>
      <c r="BR20" s="188">
        <v>66</v>
      </c>
      <c r="BS20" s="188">
        <v>20</v>
      </c>
      <c r="BT20" s="188">
        <v>0</v>
      </c>
      <c r="BU20" s="188">
        <v>0</v>
      </c>
      <c r="BV20" s="188">
        <v>225</v>
      </c>
      <c r="BW20" s="188">
        <v>0</v>
      </c>
    </row>
    <row r="21" spans="1:75" ht="13.5">
      <c r="A21" s="182" t="s">
        <v>393</v>
      </c>
      <c r="B21" s="182" t="s">
        <v>166</v>
      </c>
      <c r="C21" s="184" t="s">
        <v>167</v>
      </c>
      <c r="D21" s="188">
        <f t="shared" si="0"/>
        <v>8921</v>
      </c>
      <c r="E21" s="188">
        <f t="shared" si="1"/>
        <v>6141</v>
      </c>
      <c r="F21" s="188">
        <f t="shared" si="2"/>
        <v>1267</v>
      </c>
      <c r="G21" s="188">
        <f t="shared" si="3"/>
        <v>924</v>
      </c>
      <c r="H21" s="188">
        <f t="shared" si="4"/>
        <v>217</v>
      </c>
      <c r="I21" s="188">
        <f t="shared" si="5"/>
        <v>0</v>
      </c>
      <c r="J21" s="188">
        <f t="shared" si="6"/>
        <v>319</v>
      </c>
      <c r="K21" s="188">
        <f t="shared" si="7"/>
        <v>53</v>
      </c>
      <c r="L21" s="188">
        <f t="shared" si="8"/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f t="shared" si="9"/>
        <v>6748</v>
      </c>
      <c r="U21" s="188">
        <f t="shared" si="10"/>
        <v>4096</v>
      </c>
      <c r="V21" s="188">
        <f t="shared" si="11"/>
        <v>1214</v>
      </c>
      <c r="W21" s="188">
        <f t="shared" si="12"/>
        <v>912</v>
      </c>
      <c r="X21" s="188">
        <f t="shared" si="13"/>
        <v>214</v>
      </c>
      <c r="Y21" s="188">
        <f t="shared" si="14"/>
        <v>0</v>
      </c>
      <c r="Z21" s="188">
        <f t="shared" si="15"/>
        <v>259</v>
      </c>
      <c r="AA21" s="188">
        <f t="shared" si="16"/>
        <v>53</v>
      </c>
      <c r="AB21" s="188">
        <f t="shared" si="17"/>
        <v>90</v>
      </c>
      <c r="AC21" s="188">
        <v>0</v>
      </c>
      <c r="AD21" s="188">
        <v>90</v>
      </c>
      <c r="AE21" s="188">
        <v>0</v>
      </c>
      <c r="AF21" s="188">
        <v>0</v>
      </c>
      <c r="AG21" s="188">
        <v>0</v>
      </c>
      <c r="AH21" s="188">
        <v>0</v>
      </c>
      <c r="AI21" s="188">
        <v>0</v>
      </c>
      <c r="AJ21" s="188">
        <f t="shared" si="18"/>
        <v>0</v>
      </c>
      <c r="AK21" s="188">
        <v>0</v>
      </c>
      <c r="AL21" s="188">
        <v>0</v>
      </c>
      <c r="AM21" s="188">
        <v>0</v>
      </c>
      <c r="AN21" s="188">
        <v>0</v>
      </c>
      <c r="AO21" s="188">
        <v>0</v>
      </c>
      <c r="AP21" s="188">
        <v>0</v>
      </c>
      <c r="AQ21" s="188">
        <v>0</v>
      </c>
      <c r="AR21" s="188">
        <f t="shared" si="19"/>
        <v>6658</v>
      </c>
      <c r="AS21" s="188">
        <v>4096</v>
      </c>
      <c r="AT21" s="188">
        <v>1124</v>
      </c>
      <c r="AU21" s="188">
        <v>912</v>
      </c>
      <c r="AV21" s="188">
        <v>214</v>
      </c>
      <c r="AW21" s="188">
        <v>0</v>
      </c>
      <c r="AX21" s="188">
        <v>259</v>
      </c>
      <c r="AY21" s="188">
        <v>53</v>
      </c>
      <c r="AZ21" s="188">
        <f t="shared" si="20"/>
        <v>0</v>
      </c>
      <c r="BA21" s="188">
        <v>0</v>
      </c>
      <c r="BB21" s="188">
        <v>0</v>
      </c>
      <c r="BC21" s="188">
        <v>0</v>
      </c>
      <c r="BD21" s="188">
        <v>0</v>
      </c>
      <c r="BE21" s="188">
        <v>0</v>
      </c>
      <c r="BF21" s="188">
        <v>0</v>
      </c>
      <c r="BG21" s="188">
        <v>0</v>
      </c>
      <c r="BH21" s="188">
        <f t="shared" si="21"/>
        <v>0</v>
      </c>
      <c r="BI21" s="188">
        <v>0</v>
      </c>
      <c r="BJ21" s="188">
        <v>0</v>
      </c>
      <c r="BK21" s="188">
        <v>0</v>
      </c>
      <c r="BL21" s="188">
        <v>0</v>
      </c>
      <c r="BM21" s="188">
        <v>0</v>
      </c>
      <c r="BN21" s="188">
        <v>0</v>
      </c>
      <c r="BO21" s="188">
        <v>0</v>
      </c>
      <c r="BP21" s="188">
        <f t="shared" si="22"/>
        <v>2173</v>
      </c>
      <c r="BQ21" s="188">
        <v>2045</v>
      </c>
      <c r="BR21" s="188">
        <v>53</v>
      </c>
      <c r="BS21" s="188">
        <v>12</v>
      </c>
      <c r="BT21" s="188">
        <v>3</v>
      </c>
      <c r="BU21" s="188">
        <v>0</v>
      </c>
      <c r="BV21" s="188">
        <v>60</v>
      </c>
      <c r="BW21" s="188">
        <v>0</v>
      </c>
    </row>
    <row r="22" spans="1:75" ht="13.5">
      <c r="A22" s="182" t="s">
        <v>393</v>
      </c>
      <c r="B22" s="182" t="s">
        <v>168</v>
      </c>
      <c r="C22" s="184" t="s">
        <v>169</v>
      </c>
      <c r="D22" s="188">
        <f t="shared" si="0"/>
        <v>7350</v>
      </c>
      <c r="E22" s="188">
        <f t="shared" si="1"/>
        <v>4863</v>
      </c>
      <c r="F22" s="188">
        <f t="shared" si="2"/>
        <v>651</v>
      </c>
      <c r="G22" s="188">
        <f t="shared" si="3"/>
        <v>590</v>
      </c>
      <c r="H22" s="188">
        <f t="shared" si="4"/>
        <v>310</v>
      </c>
      <c r="I22" s="188">
        <f t="shared" si="5"/>
        <v>568</v>
      </c>
      <c r="J22" s="188">
        <f t="shared" si="6"/>
        <v>368</v>
      </c>
      <c r="K22" s="188">
        <f t="shared" si="7"/>
        <v>0</v>
      </c>
      <c r="L22" s="188">
        <f t="shared" si="8"/>
        <v>5072</v>
      </c>
      <c r="M22" s="188">
        <v>3112</v>
      </c>
      <c r="N22" s="188">
        <v>218</v>
      </c>
      <c r="O22" s="188">
        <v>590</v>
      </c>
      <c r="P22" s="188">
        <v>310</v>
      </c>
      <c r="Q22" s="188">
        <v>568</v>
      </c>
      <c r="R22" s="188">
        <v>274</v>
      </c>
      <c r="S22" s="188">
        <v>0</v>
      </c>
      <c r="T22" s="188">
        <f t="shared" si="9"/>
        <v>433</v>
      </c>
      <c r="U22" s="188">
        <f t="shared" si="10"/>
        <v>0</v>
      </c>
      <c r="V22" s="188">
        <f t="shared" si="11"/>
        <v>433</v>
      </c>
      <c r="W22" s="188">
        <f t="shared" si="12"/>
        <v>0</v>
      </c>
      <c r="X22" s="188">
        <f t="shared" si="13"/>
        <v>0</v>
      </c>
      <c r="Y22" s="188">
        <f t="shared" si="14"/>
        <v>0</v>
      </c>
      <c r="Z22" s="188">
        <f t="shared" si="15"/>
        <v>0</v>
      </c>
      <c r="AA22" s="188">
        <f t="shared" si="16"/>
        <v>0</v>
      </c>
      <c r="AB22" s="188">
        <f t="shared" si="17"/>
        <v>0</v>
      </c>
      <c r="AC22" s="188">
        <v>0</v>
      </c>
      <c r="AD22" s="188">
        <v>0</v>
      </c>
      <c r="AE22" s="188">
        <v>0</v>
      </c>
      <c r="AF22" s="188">
        <v>0</v>
      </c>
      <c r="AG22" s="188">
        <v>0</v>
      </c>
      <c r="AH22" s="188">
        <v>0</v>
      </c>
      <c r="AI22" s="188">
        <v>0</v>
      </c>
      <c r="AJ22" s="188">
        <f t="shared" si="18"/>
        <v>433</v>
      </c>
      <c r="AK22" s="188">
        <v>0</v>
      </c>
      <c r="AL22" s="188">
        <v>433</v>
      </c>
      <c r="AM22" s="188">
        <v>0</v>
      </c>
      <c r="AN22" s="188">
        <v>0</v>
      </c>
      <c r="AO22" s="188">
        <v>0</v>
      </c>
      <c r="AP22" s="188">
        <v>0</v>
      </c>
      <c r="AQ22" s="188">
        <v>0</v>
      </c>
      <c r="AR22" s="188">
        <f t="shared" si="19"/>
        <v>0</v>
      </c>
      <c r="AS22" s="188">
        <v>0</v>
      </c>
      <c r="AT22" s="188">
        <v>0</v>
      </c>
      <c r="AU22" s="188">
        <v>0</v>
      </c>
      <c r="AV22" s="188">
        <v>0</v>
      </c>
      <c r="AW22" s="188">
        <v>0</v>
      </c>
      <c r="AX22" s="188">
        <v>0</v>
      </c>
      <c r="AY22" s="188">
        <v>0</v>
      </c>
      <c r="AZ22" s="188">
        <f t="shared" si="20"/>
        <v>0</v>
      </c>
      <c r="BA22" s="188">
        <v>0</v>
      </c>
      <c r="BB22" s="188">
        <v>0</v>
      </c>
      <c r="BC22" s="188">
        <v>0</v>
      </c>
      <c r="BD22" s="188">
        <v>0</v>
      </c>
      <c r="BE22" s="188">
        <v>0</v>
      </c>
      <c r="BF22" s="188">
        <v>0</v>
      </c>
      <c r="BG22" s="188">
        <v>0</v>
      </c>
      <c r="BH22" s="188">
        <f t="shared" si="21"/>
        <v>0</v>
      </c>
      <c r="BI22" s="188">
        <v>0</v>
      </c>
      <c r="BJ22" s="188">
        <v>0</v>
      </c>
      <c r="BK22" s="188">
        <v>0</v>
      </c>
      <c r="BL22" s="188">
        <v>0</v>
      </c>
      <c r="BM22" s="188">
        <v>0</v>
      </c>
      <c r="BN22" s="188">
        <v>0</v>
      </c>
      <c r="BO22" s="188">
        <v>0</v>
      </c>
      <c r="BP22" s="188">
        <f t="shared" si="22"/>
        <v>1845</v>
      </c>
      <c r="BQ22" s="188">
        <v>1751</v>
      </c>
      <c r="BR22" s="188">
        <v>0</v>
      </c>
      <c r="BS22" s="188">
        <v>0</v>
      </c>
      <c r="BT22" s="188">
        <v>0</v>
      </c>
      <c r="BU22" s="188">
        <v>0</v>
      </c>
      <c r="BV22" s="188">
        <v>94</v>
      </c>
      <c r="BW22" s="188">
        <v>0</v>
      </c>
    </row>
    <row r="23" spans="1:75" ht="13.5">
      <c r="A23" s="182" t="s">
        <v>393</v>
      </c>
      <c r="B23" s="182" t="s">
        <v>170</v>
      </c>
      <c r="C23" s="184" t="s">
        <v>171</v>
      </c>
      <c r="D23" s="188">
        <f t="shared" si="0"/>
        <v>3602</v>
      </c>
      <c r="E23" s="188">
        <f t="shared" si="1"/>
        <v>2439</v>
      </c>
      <c r="F23" s="188">
        <f t="shared" si="2"/>
        <v>541</v>
      </c>
      <c r="G23" s="188">
        <f t="shared" si="3"/>
        <v>463</v>
      </c>
      <c r="H23" s="188">
        <f t="shared" si="4"/>
        <v>77</v>
      </c>
      <c r="I23" s="188">
        <f t="shared" si="5"/>
        <v>0</v>
      </c>
      <c r="J23" s="188">
        <f t="shared" si="6"/>
        <v>0</v>
      </c>
      <c r="K23" s="188">
        <f t="shared" si="7"/>
        <v>82</v>
      </c>
      <c r="L23" s="188">
        <f t="shared" si="8"/>
        <v>1366</v>
      </c>
      <c r="M23" s="188">
        <v>1319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47</v>
      </c>
      <c r="T23" s="188">
        <f t="shared" si="9"/>
        <v>1069</v>
      </c>
      <c r="U23" s="188">
        <f t="shared" si="10"/>
        <v>0</v>
      </c>
      <c r="V23" s="188">
        <f t="shared" si="11"/>
        <v>529</v>
      </c>
      <c r="W23" s="188">
        <f t="shared" si="12"/>
        <v>463</v>
      </c>
      <c r="X23" s="188">
        <f t="shared" si="13"/>
        <v>77</v>
      </c>
      <c r="Y23" s="188">
        <f t="shared" si="14"/>
        <v>0</v>
      </c>
      <c r="Z23" s="188">
        <f t="shared" si="15"/>
        <v>0</v>
      </c>
      <c r="AA23" s="188">
        <f t="shared" si="16"/>
        <v>0</v>
      </c>
      <c r="AB23" s="188">
        <f t="shared" si="17"/>
        <v>0</v>
      </c>
      <c r="AC23" s="188">
        <v>0</v>
      </c>
      <c r="AD23" s="188">
        <v>0</v>
      </c>
      <c r="AE23" s="188">
        <v>0</v>
      </c>
      <c r="AF23" s="188">
        <v>0</v>
      </c>
      <c r="AG23" s="188">
        <v>0</v>
      </c>
      <c r="AH23" s="188">
        <v>0</v>
      </c>
      <c r="AI23" s="188">
        <v>0</v>
      </c>
      <c r="AJ23" s="188">
        <f t="shared" si="18"/>
        <v>422</v>
      </c>
      <c r="AK23" s="188">
        <v>0</v>
      </c>
      <c r="AL23" s="188">
        <v>422</v>
      </c>
      <c r="AM23" s="188">
        <v>0</v>
      </c>
      <c r="AN23" s="188">
        <v>0</v>
      </c>
      <c r="AO23" s="188">
        <v>0</v>
      </c>
      <c r="AP23" s="188">
        <v>0</v>
      </c>
      <c r="AQ23" s="188">
        <v>0</v>
      </c>
      <c r="AR23" s="188">
        <f t="shared" si="19"/>
        <v>647</v>
      </c>
      <c r="AS23" s="188">
        <v>0</v>
      </c>
      <c r="AT23" s="188">
        <v>107</v>
      </c>
      <c r="AU23" s="188">
        <v>463</v>
      </c>
      <c r="AV23" s="188">
        <v>77</v>
      </c>
      <c r="AW23" s="188">
        <v>0</v>
      </c>
      <c r="AX23" s="188">
        <v>0</v>
      </c>
      <c r="AY23" s="188">
        <v>0</v>
      </c>
      <c r="AZ23" s="188">
        <f t="shared" si="20"/>
        <v>0</v>
      </c>
      <c r="BA23" s="188">
        <v>0</v>
      </c>
      <c r="BB23" s="188">
        <v>0</v>
      </c>
      <c r="BC23" s="188">
        <v>0</v>
      </c>
      <c r="BD23" s="188">
        <v>0</v>
      </c>
      <c r="BE23" s="188">
        <v>0</v>
      </c>
      <c r="BF23" s="188">
        <v>0</v>
      </c>
      <c r="BG23" s="188">
        <v>0</v>
      </c>
      <c r="BH23" s="188">
        <f t="shared" si="21"/>
        <v>0</v>
      </c>
      <c r="BI23" s="188">
        <v>0</v>
      </c>
      <c r="BJ23" s="188">
        <v>0</v>
      </c>
      <c r="BK23" s="188">
        <v>0</v>
      </c>
      <c r="BL23" s="188">
        <v>0</v>
      </c>
      <c r="BM23" s="188">
        <v>0</v>
      </c>
      <c r="BN23" s="188">
        <v>0</v>
      </c>
      <c r="BO23" s="188">
        <v>0</v>
      </c>
      <c r="BP23" s="188">
        <f t="shared" si="22"/>
        <v>1167</v>
      </c>
      <c r="BQ23" s="188">
        <v>1120</v>
      </c>
      <c r="BR23" s="188">
        <v>12</v>
      </c>
      <c r="BS23" s="188">
        <v>0</v>
      </c>
      <c r="BT23" s="188">
        <v>0</v>
      </c>
      <c r="BU23" s="188">
        <v>0</v>
      </c>
      <c r="BV23" s="188">
        <v>0</v>
      </c>
      <c r="BW23" s="188">
        <v>35</v>
      </c>
    </row>
    <row r="24" spans="1:75" ht="13.5">
      <c r="A24" s="182" t="s">
        <v>393</v>
      </c>
      <c r="B24" s="182" t="s">
        <v>172</v>
      </c>
      <c r="C24" s="184" t="s">
        <v>173</v>
      </c>
      <c r="D24" s="188">
        <f t="shared" si="0"/>
        <v>11513</v>
      </c>
      <c r="E24" s="188">
        <f t="shared" si="1"/>
        <v>6754</v>
      </c>
      <c r="F24" s="188">
        <f t="shared" si="2"/>
        <v>710</v>
      </c>
      <c r="G24" s="188">
        <f t="shared" si="3"/>
        <v>713</v>
      </c>
      <c r="H24" s="188">
        <f t="shared" si="4"/>
        <v>232</v>
      </c>
      <c r="I24" s="188">
        <f t="shared" si="5"/>
        <v>1214</v>
      </c>
      <c r="J24" s="188">
        <f t="shared" si="6"/>
        <v>463</v>
      </c>
      <c r="K24" s="188">
        <f t="shared" si="7"/>
        <v>1427</v>
      </c>
      <c r="L24" s="188">
        <f t="shared" si="8"/>
        <v>6208</v>
      </c>
      <c r="M24" s="188">
        <v>3334</v>
      </c>
      <c r="N24" s="188">
        <v>584</v>
      </c>
      <c r="O24" s="188">
        <v>713</v>
      </c>
      <c r="P24" s="188">
        <v>232</v>
      </c>
      <c r="Q24" s="188">
        <v>427</v>
      </c>
      <c r="R24" s="188">
        <v>225</v>
      </c>
      <c r="S24" s="188">
        <v>693</v>
      </c>
      <c r="T24" s="188">
        <f t="shared" si="9"/>
        <v>1624</v>
      </c>
      <c r="U24" s="188">
        <f t="shared" si="10"/>
        <v>0</v>
      </c>
      <c r="V24" s="188">
        <f t="shared" si="11"/>
        <v>103</v>
      </c>
      <c r="W24" s="188">
        <f t="shared" si="12"/>
        <v>0</v>
      </c>
      <c r="X24" s="188">
        <f t="shared" si="13"/>
        <v>0</v>
      </c>
      <c r="Y24" s="188">
        <f t="shared" si="14"/>
        <v>787</v>
      </c>
      <c r="Z24" s="188">
        <f t="shared" si="15"/>
        <v>0</v>
      </c>
      <c r="AA24" s="188">
        <f t="shared" si="16"/>
        <v>734</v>
      </c>
      <c r="AB24" s="188">
        <f t="shared" si="17"/>
        <v>474</v>
      </c>
      <c r="AC24" s="188">
        <v>0</v>
      </c>
      <c r="AD24" s="188">
        <v>48</v>
      </c>
      <c r="AE24" s="188">
        <v>0</v>
      </c>
      <c r="AF24" s="188">
        <v>0</v>
      </c>
      <c r="AG24" s="188">
        <v>0</v>
      </c>
      <c r="AH24" s="188">
        <v>0</v>
      </c>
      <c r="AI24" s="188">
        <v>426</v>
      </c>
      <c r="AJ24" s="188">
        <f t="shared" si="18"/>
        <v>832</v>
      </c>
      <c r="AK24" s="188">
        <v>0</v>
      </c>
      <c r="AL24" s="188">
        <v>45</v>
      </c>
      <c r="AM24" s="188">
        <v>0</v>
      </c>
      <c r="AN24" s="188">
        <v>0</v>
      </c>
      <c r="AO24" s="188">
        <v>787</v>
      </c>
      <c r="AP24" s="188">
        <v>0</v>
      </c>
      <c r="AQ24" s="188">
        <v>0</v>
      </c>
      <c r="AR24" s="188">
        <f t="shared" si="19"/>
        <v>168</v>
      </c>
      <c r="AS24" s="188">
        <v>0</v>
      </c>
      <c r="AT24" s="188">
        <v>10</v>
      </c>
      <c r="AU24" s="188">
        <v>0</v>
      </c>
      <c r="AV24" s="188">
        <v>0</v>
      </c>
      <c r="AW24" s="188">
        <v>0</v>
      </c>
      <c r="AX24" s="188">
        <v>0</v>
      </c>
      <c r="AY24" s="188">
        <v>158</v>
      </c>
      <c r="AZ24" s="188">
        <f t="shared" si="20"/>
        <v>0</v>
      </c>
      <c r="BA24" s="188">
        <v>0</v>
      </c>
      <c r="BB24" s="188">
        <v>0</v>
      </c>
      <c r="BC24" s="188">
        <v>0</v>
      </c>
      <c r="BD24" s="188">
        <v>0</v>
      </c>
      <c r="BE24" s="188">
        <v>0</v>
      </c>
      <c r="BF24" s="188">
        <v>0</v>
      </c>
      <c r="BG24" s="188">
        <v>0</v>
      </c>
      <c r="BH24" s="188">
        <f t="shared" si="21"/>
        <v>150</v>
      </c>
      <c r="BI24" s="188">
        <v>0</v>
      </c>
      <c r="BJ24" s="188">
        <v>0</v>
      </c>
      <c r="BK24" s="188">
        <v>0</v>
      </c>
      <c r="BL24" s="188">
        <v>0</v>
      </c>
      <c r="BM24" s="188">
        <v>0</v>
      </c>
      <c r="BN24" s="188">
        <v>0</v>
      </c>
      <c r="BO24" s="188">
        <v>150</v>
      </c>
      <c r="BP24" s="188">
        <f t="shared" si="22"/>
        <v>3681</v>
      </c>
      <c r="BQ24" s="188">
        <v>3420</v>
      </c>
      <c r="BR24" s="188">
        <v>23</v>
      </c>
      <c r="BS24" s="188">
        <v>0</v>
      </c>
      <c r="BT24" s="188">
        <v>0</v>
      </c>
      <c r="BU24" s="188">
        <v>0</v>
      </c>
      <c r="BV24" s="188">
        <v>238</v>
      </c>
      <c r="BW24" s="188">
        <v>0</v>
      </c>
    </row>
    <row r="25" spans="1:75" ht="13.5">
      <c r="A25" s="182" t="s">
        <v>393</v>
      </c>
      <c r="B25" s="182" t="s">
        <v>174</v>
      </c>
      <c r="C25" s="184" t="s">
        <v>175</v>
      </c>
      <c r="D25" s="188">
        <f t="shared" si="0"/>
        <v>5556</v>
      </c>
      <c r="E25" s="188">
        <f t="shared" si="1"/>
        <v>3807</v>
      </c>
      <c r="F25" s="188">
        <f t="shared" si="2"/>
        <v>664</v>
      </c>
      <c r="G25" s="188">
        <f t="shared" si="3"/>
        <v>471</v>
      </c>
      <c r="H25" s="188">
        <f t="shared" si="4"/>
        <v>130</v>
      </c>
      <c r="I25" s="188">
        <f t="shared" si="5"/>
        <v>330</v>
      </c>
      <c r="J25" s="188">
        <f t="shared" si="6"/>
        <v>129</v>
      </c>
      <c r="K25" s="188">
        <f t="shared" si="7"/>
        <v>25</v>
      </c>
      <c r="L25" s="188">
        <f t="shared" si="8"/>
        <v>1351</v>
      </c>
      <c r="M25" s="188">
        <v>1186</v>
      </c>
      <c r="N25" s="188">
        <v>47</v>
      </c>
      <c r="O25" s="188">
        <v>0</v>
      </c>
      <c r="P25" s="188">
        <v>47</v>
      </c>
      <c r="Q25" s="188">
        <v>0</v>
      </c>
      <c r="R25" s="188">
        <v>46</v>
      </c>
      <c r="S25" s="188">
        <v>25</v>
      </c>
      <c r="T25" s="188">
        <f t="shared" si="9"/>
        <v>1480</v>
      </c>
      <c r="U25" s="188">
        <f t="shared" si="10"/>
        <v>0</v>
      </c>
      <c r="V25" s="188">
        <f t="shared" si="11"/>
        <v>596</v>
      </c>
      <c r="W25" s="188">
        <f t="shared" si="12"/>
        <v>471</v>
      </c>
      <c r="X25" s="188">
        <f t="shared" si="13"/>
        <v>83</v>
      </c>
      <c r="Y25" s="188">
        <f t="shared" si="14"/>
        <v>330</v>
      </c>
      <c r="Z25" s="188">
        <f t="shared" si="15"/>
        <v>0</v>
      </c>
      <c r="AA25" s="188">
        <f t="shared" si="16"/>
        <v>0</v>
      </c>
      <c r="AB25" s="188">
        <f t="shared" si="17"/>
        <v>0</v>
      </c>
      <c r="AC25" s="188">
        <v>0</v>
      </c>
      <c r="AD25" s="188">
        <v>0</v>
      </c>
      <c r="AE25" s="188">
        <v>0</v>
      </c>
      <c r="AF25" s="188">
        <v>0</v>
      </c>
      <c r="AG25" s="188">
        <v>0</v>
      </c>
      <c r="AH25" s="188">
        <v>0</v>
      </c>
      <c r="AI25" s="188">
        <v>0</v>
      </c>
      <c r="AJ25" s="188">
        <f t="shared" si="18"/>
        <v>926</v>
      </c>
      <c r="AK25" s="188">
        <v>0</v>
      </c>
      <c r="AL25" s="188">
        <v>596</v>
      </c>
      <c r="AM25" s="188">
        <v>0</v>
      </c>
      <c r="AN25" s="188">
        <v>0</v>
      </c>
      <c r="AO25" s="188">
        <v>330</v>
      </c>
      <c r="AP25" s="188">
        <v>0</v>
      </c>
      <c r="AQ25" s="188">
        <v>0</v>
      </c>
      <c r="AR25" s="188">
        <f t="shared" si="19"/>
        <v>554</v>
      </c>
      <c r="AS25" s="188">
        <v>0</v>
      </c>
      <c r="AT25" s="188">
        <v>0</v>
      </c>
      <c r="AU25" s="188">
        <v>471</v>
      </c>
      <c r="AV25" s="188">
        <v>83</v>
      </c>
      <c r="AW25" s="188">
        <v>0</v>
      </c>
      <c r="AX25" s="188">
        <v>0</v>
      </c>
      <c r="AY25" s="188">
        <v>0</v>
      </c>
      <c r="AZ25" s="188">
        <f t="shared" si="20"/>
        <v>0</v>
      </c>
      <c r="BA25" s="188">
        <v>0</v>
      </c>
      <c r="BB25" s="188">
        <v>0</v>
      </c>
      <c r="BC25" s="188">
        <v>0</v>
      </c>
      <c r="BD25" s="188">
        <v>0</v>
      </c>
      <c r="BE25" s="188">
        <v>0</v>
      </c>
      <c r="BF25" s="188">
        <v>0</v>
      </c>
      <c r="BG25" s="188">
        <v>0</v>
      </c>
      <c r="BH25" s="188">
        <f t="shared" si="21"/>
        <v>0</v>
      </c>
      <c r="BI25" s="188">
        <v>0</v>
      </c>
      <c r="BJ25" s="188">
        <v>0</v>
      </c>
      <c r="BK25" s="188">
        <v>0</v>
      </c>
      <c r="BL25" s="188">
        <v>0</v>
      </c>
      <c r="BM25" s="188">
        <v>0</v>
      </c>
      <c r="BN25" s="188">
        <v>0</v>
      </c>
      <c r="BO25" s="188">
        <v>0</v>
      </c>
      <c r="BP25" s="188">
        <f t="shared" si="22"/>
        <v>2725</v>
      </c>
      <c r="BQ25" s="188">
        <v>2621</v>
      </c>
      <c r="BR25" s="188">
        <v>21</v>
      </c>
      <c r="BS25" s="188">
        <v>0</v>
      </c>
      <c r="BT25" s="188">
        <v>0</v>
      </c>
      <c r="BU25" s="188">
        <v>0</v>
      </c>
      <c r="BV25" s="188">
        <v>83</v>
      </c>
      <c r="BW25" s="188">
        <v>0</v>
      </c>
    </row>
    <row r="26" spans="1:75" ht="13.5">
      <c r="A26" s="182" t="s">
        <v>393</v>
      </c>
      <c r="B26" s="182" t="s">
        <v>176</v>
      </c>
      <c r="C26" s="184" t="s">
        <v>177</v>
      </c>
      <c r="D26" s="188">
        <f t="shared" si="0"/>
        <v>15064</v>
      </c>
      <c r="E26" s="188">
        <f t="shared" si="1"/>
        <v>8971</v>
      </c>
      <c r="F26" s="188">
        <f t="shared" si="2"/>
        <v>998</v>
      </c>
      <c r="G26" s="188">
        <f t="shared" si="3"/>
        <v>690</v>
      </c>
      <c r="H26" s="188">
        <f t="shared" si="4"/>
        <v>346</v>
      </c>
      <c r="I26" s="188">
        <f t="shared" si="5"/>
        <v>2606</v>
      </c>
      <c r="J26" s="188">
        <f t="shared" si="6"/>
        <v>586</v>
      </c>
      <c r="K26" s="188">
        <f t="shared" si="7"/>
        <v>867</v>
      </c>
      <c r="L26" s="188">
        <f t="shared" si="8"/>
        <v>11214</v>
      </c>
      <c r="M26" s="188">
        <v>6744</v>
      </c>
      <c r="N26" s="188">
        <v>578</v>
      </c>
      <c r="O26" s="188">
        <v>690</v>
      </c>
      <c r="P26" s="188">
        <v>346</v>
      </c>
      <c r="Q26" s="188">
        <v>2297</v>
      </c>
      <c r="R26" s="188">
        <v>539</v>
      </c>
      <c r="S26" s="188">
        <v>20</v>
      </c>
      <c r="T26" s="188">
        <f t="shared" si="9"/>
        <v>1491</v>
      </c>
      <c r="U26" s="188">
        <f t="shared" si="10"/>
        <v>0</v>
      </c>
      <c r="V26" s="188">
        <f t="shared" si="11"/>
        <v>335</v>
      </c>
      <c r="W26" s="188">
        <f t="shared" si="12"/>
        <v>0</v>
      </c>
      <c r="X26" s="188">
        <f t="shared" si="13"/>
        <v>0</v>
      </c>
      <c r="Y26" s="188">
        <f t="shared" si="14"/>
        <v>309</v>
      </c>
      <c r="Z26" s="188">
        <f t="shared" si="15"/>
        <v>0</v>
      </c>
      <c r="AA26" s="188">
        <f t="shared" si="16"/>
        <v>847</v>
      </c>
      <c r="AB26" s="188">
        <f t="shared" si="17"/>
        <v>685</v>
      </c>
      <c r="AC26" s="188">
        <v>0</v>
      </c>
      <c r="AD26" s="188">
        <v>0</v>
      </c>
      <c r="AE26" s="188">
        <v>0</v>
      </c>
      <c r="AF26" s="188">
        <v>0</v>
      </c>
      <c r="AG26" s="188">
        <v>0</v>
      </c>
      <c r="AH26" s="188">
        <v>0</v>
      </c>
      <c r="AI26" s="188">
        <v>685</v>
      </c>
      <c r="AJ26" s="188">
        <f t="shared" si="18"/>
        <v>806</v>
      </c>
      <c r="AK26" s="188">
        <v>0</v>
      </c>
      <c r="AL26" s="188">
        <v>335</v>
      </c>
      <c r="AM26" s="188">
        <v>0</v>
      </c>
      <c r="AN26" s="188">
        <v>0</v>
      </c>
      <c r="AO26" s="188">
        <v>309</v>
      </c>
      <c r="AP26" s="188">
        <v>0</v>
      </c>
      <c r="AQ26" s="188">
        <v>162</v>
      </c>
      <c r="AR26" s="188">
        <f t="shared" si="19"/>
        <v>0</v>
      </c>
      <c r="AS26" s="188">
        <v>0</v>
      </c>
      <c r="AT26" s="188">
        <v>0</v>
      </c>
      <c r="AU26" s="188">
        <v>0</v>
      </c>
      <c r="AV26" s="188">
        <v>0</v>
      </c>
      <c r="AW26" s="188">
        <v>0</v>
      </c>
      <c r="AX26" s="188">
        <v>0</v>
      </c>
      <c r="AY26" s="188">
        <v>0</v>
      </c>
      <c r="AZ26" s="188">
        <f t="shared" si="20"/>
        <v>0</v>
      </c>
      <c r="BA26" s="188">
        <v>0</v>
      </c>
      <c r="BB26" s="188">
        <v>0</v>
      </c>
      <c r="BC26" s="188">
        <v>0</v>
      </c>
      <c r="BD26" s="188">
        <v>0</v>
      </c>
      <c r="BE26" s="188">
        <v>0</v>
      </c>
      <c r="BF26" s="188">
        <v>0</v>
      </c>
      <c r="BG26" s="188">
        <v>0</v>
      </c>
      <c r="BH26" s="188">
        <f t="shared" si="21"/>
        <v>0</v>
      </c>
      <c r="BI26" s="188">
        <v>0</v>
      </c>
      <c r="BJ26" s="188">
        <v>0</v>
      </c>
      <c r="BK26" s="188">
        <v>0</v>
      </c>
      <c r="BL26" s="188">
        <v>0</v>
      </c>
      <c r="BM26" s="188">
        <v>0</v>
      </c>
      <c r="BN26" s="188">
        <v>0</v>
      </c>
      <c r="BO26" s="188">
        <v>0</v>
      </c>
      <c r="BP26" s="188">
        <f t="shared" si="22"/>
        <v>2359</v>
      </c>
      <c r="BQ26" s="188">
        <v>2227</v>
      </c>
      <c r="BR26" s="188">
        <v>85</v>
      </c>
      <c r="BS26" s="188">
        <v>0</v>
      </c>
      <c r="BT26" s="188">
        <v>0</v>
      </c>
      <c r="BU26" s="188">
        <v>0</v>
      </c>
      <c r="BV26" s="188">
        <v>47</v>
      </c>
      <c r="BW26" s="188">
        <v>0</v>
      </c>
    </row>
    <row r="27" spans="1:75" ht="13.5">
      <c r="A27" s="182" t="s">
        <v>393</v>
      </c>
      <c r="B27" s="182" t="s">
        <v>178</v>
      </c>
      <c r="C27" s="184" t="s">
        <v>179</v>
      </c>
      <c r="D27" s="188">
        <f t="shared" si="0"/>
        <v>8373</v>
      </c>
      <c r="E27" s="188">
        <f t="shared" si="1"/>
        <v>6109</v>
      </c>
      <c r="F27" s="188">
        <f t="shared" si="2"/>
        <v>1169</v>
      </c>
      <c r="G27" s="188">
        <f t="shared" si="3"/>
        <v>508</v>
      </c>
      <c r="H27" s="188">
        <f t="shared" si="4"/>
        <v>141</v>
      </c>
      <c r="I27" s="188">
        <f t="shared" si="5"/>
        <v>0</v>
      </c>
      <c r="J27" s="188">
        <f t="shared" si="6"/>
        <v>444</v>
      </c>
      <c r="K27" s="188">
        <f t="shared" si="7"/>
        <v>2</v>
      </c>
      <c r="L27" s="188">
        <f t="shared" si="8"/>
        <v>5661</v>
      </c>
      <c r="M27" s="188">
        <v>4440</v>
      </c>
      <c r="N27" s="188">
        <v>218</v>
      </c>
      <c r="O27" s="188">
        <v>508</v>
      </c>
      <c r="P27" s="188">
        <v>141</v>
      </c>
      <c r="Q27" s="188">
        <v>0</v>
      </c>
      <c r="R27" s="188">
        <v>352</v>
      </c>
      <c r="S27" s="188">
        <v>2</v>
      </c>
      <c r="T27" s="188">
        <f t="shared" si="9"/>
        <v>929</v>
      </c>
      <c r="U27" s="188">
        <f t="shared" si="10"/>
        <v>0</v>
      </c>
      <c r="V27" s="188">
        <f t="shared" si="11"/>
        <v>929</v>
      </c>
      <c r="W27" s="188">
        <f t="shared" si="12"/>
        <v>0</v>
      </c>
      <c r="X27" s="188">
        <f t="shared" si="13"/>
        <v>0</v>
      </c>
      <c r="Y27" s="188">
        <f t="shared" si="14"/>
        <v>0</v>
      </c>
      <c r="Z27" s="188">
        <f t="shared" si="15"/>
        <v>0</v>
      </c>
      <c r="AA27" s="188">
        <f t="shared" si="16"/>
        <v>0</v>
      </c>
      <c r="AB27" s="188">
        <f t="shared" si="17"/>
        <v>0</v>
      </c>
      <c r="AC27" s="188">
        <v>0</v>
      </c>
      <c r="AD27" s="188">
        <v>0</v>
      </c>
      <c r="AE27" s="188">
        <v>0</v>
      </c>
      <c r="AF27" s="188">
        <v>0</v>
      </c>
      <c r="AG27" s="188">
        <v>0</v>
      </c>
      <c r="AH27" s="188">
        <v>0</v>
      </c>
      <c r="AI27" s="188">
        <v>0</v>
      </c>
      <c r="AJ27" s="188">
        <f t="shared" si="18"/>
        <v>929</v>
      </c>
      <c r="AK27" s="188">
        <v>0</v>
      </c>
      <c r="AL27" s="188">
        <v>929</v>
      </c>
      <c r="AM27" s="188">
        <v>0</v>
      </c>
      <c r="AN27" s="188">
        <v>0</v>
      </c>
      <c r="AO27" s="188">
        <v>0</v>
      </c>
      <c r="AP27" s="188">
        <v>0</v>
      </c>
      <c r="AQ27" s="188">
        <v>0</v>
      </c>
      <c r="AR27" s="188">
        <f t="shared" si="19"/>
        <v>0</v>
      </c>
      <c r="AS27" s="188">
        <v>0</v>
      </c>
      <c r="AT27" s="188">
        <v>0</v>
      </c>
      <c r="AU27" s="188">
        <v>0</v>
      </c>
      <c r="AV27" s="188">
        <v>0</v>
      </c>
      <c r="AW27" s="188">
        <v>0</v>
      </c>
      <c r="AX27" s="188">
        <v>0</v>
      </c>
      <c r="AY27" s="188">
        <v>0</v>
      </c>
      <c r="AZ27" s="188">
        <f t="shared" si="20"/>
        <v>0</v>
      </c>
      <c r="BA27" s="188">
        <v>0</v>
      </c>
      <c r="BB27" s="188">
        <v>0</v>
      </c>
      <c r="BC27" s="188">
        <v>0</v>
      </c>
      <c r="BD27" s="188">
        <v>0</v>
      </c>
      <c r="BE27" s="188">
        <v>0</v>
      </c>
      <c r="BF27" s="188">
        <v>0</v>
      </c>
      <c r="BG27" s="188">
        <v>0</v>
      </c>
      <c r="BH27" s="188">
        <f t="shared" si="21"/>
        <v>0</v>
      </c>
      <c r="BI27" s="188">
        <v>0</v>
      </c>
      <c r="BJ27" s="188">
        <v>0</v>
      </c>
      <c r="BK27" s="188">
        <v>0</v>
      </c>
      <c r="BL27" s="188">
        <v>0</v>
      </c>
      <c r="BM27" s="188">
        <v>0</v>
      </c>
      <c r="BN27" s="188">
        <v>0</v>
      </c>
      <c r="BO27" s="188">
        <v>0</v>
      </c>
      <c r="BP27" s="188">
        <f t="shared" si="22"/>
        <v>1783</v>
      </c>
      <c r="BQ27" s="188">
        <v>1669</v>
      </c>
      <c r="BR27" s="188">
        <v>22</v>
      </c>
      <c r="BS27" s="188">
        <v>0</v>
      </c>
      <c r="BT27" s="188">
        <v>0</v>
      </c>
      <c r="BU27" s="188">
        <v>0</v>
      </c>
      <c r="BV27" s="188">
        <v>92</v>
      </c>
      <c r="BW27" s="188">
        <v>0</v>
      </c>
    </row>
    <row r="28" spans="1:75" ht="13.5">
      <c r="A28" s="182" t="s">
        <v>393</v>
      </c>
      <c r="B28" s="182" t="s">
        <v>180</v>
      </c>
      <c r="C28" s="184" t="s">
        <v>181</v>
      </c>
      <c r="D28" s="188">
        <f t="shared" si="0"/>
        <v>2459</v>
      </c>
      <c r="E28" s="188">
        <f t="shared" si="1"/>
        <v>1767</v>
      </c>
      <c r="F28" s="188">
        <f t="shared" si="2"/>
        <v>353</v>
      </c>
      <c r="G28" s="188">
        <f t="shared" si="3"/>
        <v>273</v>
      </c>
      <c r="H28" s="188">
        <f t="shared" si="4"/>
        <v>49</v>
      </c>
      <c r="I28" s="188">
        <f t="shared" si="5"/>
        <v>0</v>
      </c>
      <c r="J28" s="188">
        <f t="shared" si="6"/>
        <v>17</v>
      </c>
      <c r="K28" s="188">
        <f t="shared" si="7"/>
        <v>0</v>
      </c>
      <c r="L28" s="188">
        <f t="shared" si="8"/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f t="shared" si="9"/>
        <v>78</v>
      </c>
      <c r="U28" s="188">
        <f t="shared" si="10"/>
        <v>0</v>
      </c>
      <c r="V28" s="188">
        <f t="shared" si="11"/>
        <v>78</v>
      </c>
      <c r="W28" s="188">
        <f t="shared" si="12"/>
        <v>0</v>
      </c>
      <c r="X28" s="188">
        <f t="shared" si="13"/>
        <v>0</v>
      </c>
      <c r="Y28" s="188">
        <f t="shared" si="14"/>
        <v>0</v>
      </c>
      <c r="Z28" s="188">
        <f t="shared" si="15"/>
        <v>0</v>
      </c>
      <c r="AA28" s="188">
        <f t="shared" si="16"/>
        <v>0</v>
      </c>
      <c r="AB28" s="188">
        <f t="shared" si="17"/>
        <v>0</v>
      </c>
      <c r="AC28" s="188">
        <v>0</v>
      </c>
      <c r="AD28" s="188">
        <v>0</v>
      </c>
      <c r="AE28" s="188">
        <v>0</v>
      </c>
      <c r="AF28" s="188">
        <v>0</v>
      </c>
      <c r="AG28" s="188">
        <v>0</v>
      </c>
      <c r="AH28" s="188">
        <v>0</v>
      </c>
      <c r="AI28" s="188">
        <v>0</v>
      </c>
      <c r="AJ28" s="188">
        <f t="shared" si="18"/>
        <v>0</v>
      </c>
      <c r="AK28" s="188">
        <v>0</v>
      </c>
      <c r="AL28" s="188">
        <v>0</v>
      </c>
      <c r="AM28" s="188">
        <v>0</v>
      </c>
      <c r="AN28" s="188">
        <v>0</v>
      </c>
      <c r="AO28" s="188">
        <v>0</v>
      </c>
      <c r="AP28" s="188">
        <v>0</v>
      </c>
      <c r="AQ28" s="188">
        <v>0</v>
      </c>
      <c r="AR28" s="188">
        <f t="shared" si="19"/>
        <v>78</v>
      </c>
      <c r="AS28" s="188">
        <v>0</v>
      </c>
      <c r="AT28" s="188">
        <v>78</v>
      </c>
      <c r="AU28" s="188">
        <v>0</v>
      </c>
      <c r="AV28" s="188">
        <v>0</v>
      </c>
      <c r="AW28" s="188">
        <v>0</v>
      </c>
      <c r="AX28" s="188">
        <v>0</v>
      </c>
      <c r="AY28" s="188">
        <v>0</v>
      </c>
      <c r="AZ28" s="188">
        <f t="shared" si="20"/>
        <v>0</v>
      </c>
      <c r="BA28" s="188">
        <v>0</v>
      </c>
      <c r="BB28" s="188">
        <v>0</v>
      </c>
      <c r="BC28" s="188">
        <v>0</v>
      </c>
      <c r="BD28" s="188">
        <v>0</v>
      </c>
      <c r="BE28" s="188">
        <v>0</v>
      </c>
      <c r="BF28" s="188">
        <v>0</v>
      </c>
      <c r="BG28" s="188">
        <v>0</v>
      </c>
      <c r="BH28" s="188">
        <f t="shared" si="21"/>
        <v>0</v>
      </c>
      <c r="BI28" s="188">
        <v>0</v>
      </c>
      <c r="BJ28" s="188">
        <v>0</v>
      </c>
      <c r="BK28" s="188">
        <v>0</v>
      </c>
      <c r="BL28" s="188">
        <v>0</v>
      </c>
      <c r="BM28" s="188">
        <v>0</v>
      </c>
      <c r="BN28" s="188">
        <v>0</v>
      </c>
      <c r="BO28" s="188">
        <v>0</v>
      </c>
      <c r="BP28" s="188">
        <f t="shared" si="22"/>
        <v>2381</v>
      </c>
      <c r="BQ28" s="188">
        <v>1767</v>
      </c>
      <c r="BR28" s="188">
        <v>275</v>
      </c>
      <c r="BS28" s="188">
        <v>273</v>
      </c>
      <c r="BT28" s="188">
        <v>49</v>
      </c>
      <c r="BU28" s="188">
        <v>0</v>
      </c>
      <c r="BV28" s="188">
        <v>17</v>
      </c>
      <c r="BW28" s="188">
        <v>0</v>
      </c>
    </row>
    <row r="29" spans="1:75" ht="13.5">
      <c r="A29" s="182" t="s">
        <v>393</v>
      </c>
      <c r="B29" s="182" t="s">
        <v>182</v>
      </c>
      <c r="C29" s="184" t="s">
        <v>183</v>
      </c>
      <c r="D29" s="188">
        <f t="shared" si="0"/>
        <v>13443</v>
      </c>
      <c r="E29" s="188">
        <f t="shared" si="1"/>
        <v>6168</v>
      </c>
      <c r="F29" s="188">
        <f t="shared" si="2"/>
        <v>1532</v>
      </c>
      <c r="G29" s="188">
        <f t="shared" si="3"/>
        <v>424</v>
      </c>
      <c r="H29" s="188">
        <f t="shared" si="4"/>
        <v>218</v>
      </c>
      <c r="I29" s="188">
        <f t="shared" si="5"/>
        <v>610</v>
      </c>
      <c r="J29" s="188">
        <f t="shared" si="6"/>
        <v>176</v>
      </c>
      <c r="K29" s="188">
        <f t="shared" si="7"/>
        <v>4315</v>
      </c>
      <c r="L29" s="188">
        <f t="shared" si="8"/>
        <v>2280</v>
      </c>
      <c r="M29" s="188">
        <v>1473</v>
      </c>
      <c r="N29" s="188">
        <v>127</v>
      </c>
      <c r="O29" s="188">
        <v>0</v>
      </c>
      <c r="P29" s="188">
        <v>0</v>
      </c>
      <c r="Q29" s="188">
        <v>610</v>
      </c>
      <c r="R29" s="188">
        <v>70</v>
      </c>
      <c r="S29" s="188">
        <v>0</v>
      </c>
      <c r="T29" s="188">
        <f t="shared" si="9"/>
        <v>6270</v>
      </c>
      <c r="U29" s="188">
        <f t="shared" si="10"/>
        <v>64</v>
      </c>
      <c r="V29" s="188">
        <f t="shared" si="11"/>
        <v>1249</v>
      </c>
      <c r="W29" s="188">
        <f t="shared" si="12"/>
        <v>424</v>
      </c>
      <c r="X29" s="188">
        <f t="shared" si="13"/>
        <v>218</v>
      </c>
      <c r="Y29" s="188">
        <f t="shared" si="14"/>
        <v>0</v>
      </c>
      <c r="Z29" s="188">
        <f t="shared" si="15"/>
        <v>0</v>
      </c>
      <c r="AA29" s="188">
        <f t="shared" si="16"/>
        <v>4315</v>
      </c>
      <c r="AB29" s="188">
        <f t="shared" si="17"/>
        <v>4607</v>
      </c>
      <c r="AC29" s="188">
        <v>64</v>
      </c>
      <c r="AD29" s="188">
        <v>228</v>
      </c>
      <c r="AE29" s="188">
        <v>0</v>
      </c>
      <c r="AF29" s="188">
        <v>0</v>
      </c>
      <c r="AG29" s="188">
        <v>0</v>
      </c>
      <c r="AH29" s="188">
        <v>0</v>
      </c>
      <c r="AI29" s="188">
        <v>4315</v>
      </c>
      <c r="AJ29" s="188">
        <f t="shared" si="18"/>
        <v>1021</v>
      </c>
      <c r="AK29" s="188">
        <v>0</v>
      </c>
      <c r="AL29" s="188">
        <v>1021</v>
      </c>
      <c r="AM29" s="188">
        <v>0</v>
      </c>
      <c r="AN29" s="188">
        <v>0</v>
      </c>
      <c r="AO29" s="188">
        <v>0</v>
      </c>
      <c r="AP29" s="188">
        <v>0</v>
      </c>
      <c r="AQ29" s="188">
        <v>0</v>
      </c>
      <c r="AR29" s="188">
        <f t="shared" si="19"/>
        <v>642</v>
      </c>
      <c r="AS29" s="188">
        <v>0</v>
      </c>
      <c r="AT29" s="188">
        <v>0</v>
      </c>
      <c r="AU29" s="188">
        <v>424</v>
      </c>
      <c r="AV29" s="188">
        <v>218</v>
      </c>
      <c r="AW29" s="188">
        <v>0</v>
      </c>
      <c r="AX29" s="188">
        <v>0</v>
      </c>
      <c r="AY29" s="188">
        <v>0</v>
      </c>
      <c r="AZ29" s="188">
        <f t="shared" si="20"/>
        <v>0</v>
      </c>
      <c r="BA29" s="188">
        <v>0</v>
      </c>
      <c r="BB29" s="188">
        <v>0</v>
      </c>
      <c r="BC29" s="188">
        <v>0</v>
      </c>
      <c r="BD29" s="188">
        <v>0</v>
      </c>
      <c r="BE29" s="188">
        <v>0</v>
      </c>
      <c r="BF29" s="188">
        <v>0</v>
      </c>
      <c r="BG29" s="188">
        <v>0</v>
      </c>
      <c r="BH29" s="188">
        <f t="shared" si="21"/>
        <v>0</v>
      </c>
      <c r="BI29" s="188">
        <v>0</v>
      </c>
      <c r="BJ29" s="188">
        <v>0</v>
      </c>
      <c r="BK29" s="188">
        <v>0</v>
      </c>
      <c r="BL29" s="188">
        <v>0</v>
      </c>
      <c r="BM29" s="188">
        <v>0</v>
      </c>
      <c r="BN29" s="188">
        <v>0</v>
      </c>
      <c r="BO29" s="188">
        <v>0</v>
      </c>
      <c r="BP29" s="188">
        <f t="shared" si="22"/>
        <v>4893</v>
      </c>
      <c r="BQ29" s="188">
        <v>4631</v>
      </c>
      <c r="BR29" s="188">
        <v>156</v>
      </c>
      <c r="BS29" s="188">
        <v>0</v>
      </c>
      <c r="BT29" s="188">
        <v>0</v>
      </c>
      <c r="BU29" s="188">
        <v>0</v>
      </c>
      <c r="BV29" s="188">
        <v>106</v>
      </c>
      <c r="BW29" s="188">
        <v>0</v>
      </c>
    </row>
    <row r="30" spans="1:75" ht="13.5">
      <c r="A30" s="182" t="s">
        <v>393</v>
      </c>
      <c r="B30" s="182" t="s">
        <v>184</v>
      </c>
      <c r="C30" s="184" t="s">
        <v>185</v>
      </c>
      <c r="D30" s="188">
        <f t="shared" si="0"/>
        <v>5847</v>
      </c>
      <c r="E30" s="188">
        <f t="shared" si="1"/>
        <v>3794</v>
      </c>
      <c r="F30" s="188">
        <f t="shared" si="2"/>
        <v>832</v>
      </c>
      <c r="G30" s="188">
        <f t="shared" si="3"/>
        <v>776</v>
      </c>
      <c r="H30" s="188">
        <f t="shared" si="4"/>
        <v>167</v>
      </c>
      <c r="I30" s="188">
        <f t="shared" si="5"/>
        <v>268</v>
      </c>
      <c r="J30" s="188">
        <f t="shared" si="6"/>
        <v>0</v>
      </c>
      <c r="K30" s="188">
        <f t="shared" si="7"/>
        <v>10</v>
      </c>
      <c r="L30" s="188">
        <f t="shared" si="8"/>
        <v>5283</v>
      </c>
      <c r="M30" s="188">
        <v>3794</v>
      </c>
      <c r="N30" s="188">
        <v>268</v>
      </c>
      <c r="O30" s="188">
        <v>776</v>
      </c>
      <c r="P30" s="188">
        <v>167</v>
      </c>
      <c r="Q30" s="188">
        <v>268</v>
      </c>
      <c r="R30" s="188">
        <v>0</v>
      </c>
      <c r="S30" s="188">
        <v>10</v>
      </c>
      <c r="T30" s="188">
        <f t="shared" si="9"/>
        <v>564</v>
      </c>
      <c r="U30" s="188">
        <f t="shared" si="10"/>
        <v>0</v>
      </c>
      <c r="V30" s="188">
        <f t="shared" si="11"/>
        <v>564</v>
      </c>
      <c r="W30" s="188">
        <f t="shared" si="12"/>
        <v>0</v>
      </c>
      <c r="X30" s="188">
        <f t="shared" si="13"/>
        <v>0</v>
      </c>
      <c r="Y30" s="188">
        <f t="shared" si="14"/>
        <v>0</v>
      </c>
      <c r="Z30" s="188">
        <f t="shared" si="15"/>
        <v>0</v>
      </c>
      <c r="AA30" s="188">
        <f t="shared" si="16"/>
        <v>0</v>
      </c>
      <c r="AB30" s="188">
        <f t="shared" si="17"/>
        <v>0</v>
      </c>
      <c r="AC30" s="188">
        <v>0</v>
      </c>
      <c r="AD30" s="188">
        <v>0</v>
      </c>
      <c r="AE30" s="188">
        <v>0</v>
      </c>
      <c r="AF30" s="188">
        <v>0</v>
      </c>
      <c r="AG30" s="188">
        <v>0</v>
      </c>
      <c r="AH30" s="188">
        <v>0</v>
      </c>
      <c r="AI30" s="188">
        <v>0</v>
      </c>
      <c r="AJ30" s="188">
        <f t="shared" si="18"/>
        <v>564</v>
      </c>
      <c r="AK30" s="188">
        <v>0</v>
      </c>
      <c r="AL30" s="188">
        <v>564</v>
      </c>
      <c r="AM30" s="188">
        <v>0</v>
      </c>
      <c r="AN30" s="188">
        <v>0</v>
      </c>
      <c r="AO30" s="188">
        <v>0</v>
      </c>
      <c r="AP30" s="188">
        <v>0</v>
      </c>
      <c r="AQ30" s="188">
        <v>0</v>
      </c>
      <c r="AR30" s="188">
        <f t="shared" si="19"/>
        <v>0</v>
      </c>
      <c r="AS30" s="188">
        <v>0</v>
      </c>
      <c r="AT30" s="188">
        <v>0</v>
      </c>
      <c r="AU30" s="188">
        <v>0</v>
      </c>
      <c r="AV30" s="188">
        <v>0</v>
      </c>
      <c r="AW30" s="188">
        <v>0</v>
      </c>
      <c r="AX30" s="188">
        <v>0</v>
      </c>
      <c r="AY30" s="188">
        <v>0</v>
      </c>
      <c r="AZ30" s="188">
        <f t="shared" si="20"/>
        <v>0</v>
      </c>
      <c r="BA30" s="188">
        <v>0</v>
      </c>
      <c r="BB30" s="188">
        <v>0</v>
      </c>
      <c r="BC30" s="188">
        <v>0</v>
      </c>
      <c r="BD30" s="188">
        <v>0</v>
      </c>
      <c r="BE30" s="188">
        <v>0</v>
      </c>
      <c r="BF30" s="188">
        <v>0</v>
      </c>
      <c r="BG30" s="188">
        <v>0</v>
      </c>
      <c r="BH30" s="188">
        <f t="shared" si="21"/>
        <v>0</v>
      </c>
      <c r="BI30" s="188">
        <v>0</v>
      </c>
      <c r="BJ30" s="188">
        <v>0</v>
      </c>
      <c r="BK30" s="188">
        <v>0</v>
      </c>
      <c r="BL30" s="188">
        <v>0</v>
      </c>
      <c r="BM30" s="188">
        <v>0</v>
      </c>
      <c r="BN30" s="188">
        <v>0</v>
      </c>
      <c r="BO30" s="188">
        <v>0</v>
      </c>
      <c r="BP30" s="188">
        <f t="shared" si="22"/>
        <v>0</v>
      </c>
      <c r="BQ30" s="188">
        <v>0</v>
      </c>
      <c r="BR30" s="188">
        <v>0</v>
      </c>
      <c r="BS30" s="188">
        <v>0</v>
      </c>
      <c r="BT30" s="188">
        <v>0</v>
      </c>
      <c r="BU30" s="188">
        <v>0</v>
      </c>
      <c r="BV30" s="188">
        <v>0</v>
      </c>
      <c r="BW30" s="188">
        <v>0</v>
      </c>
    </row>
    <row r="31" spans="1:75" ht="13.5">
      <c r="A31" s="182" t="s">
        <v>393</v>
      </c>
      <c r="B31" s="182" t="s">
        <v>186</v>
      </c>
      <c r="C31" s="184" t="s">
        <v>187</v>
      </c>
      <c r="D31" s="188">
        <f t="shared" si="0"/>
        <v>5907</v>
      </c>
      <c r="E31" s="188">
        <f t="shared" si="1"/>
        <v>4357</v>
      </c>
      <c r="F31" s="188">
        <f t="shared" si="2"/>
        <v>1068</v>
      </c>
      <c r="G31" s="188">
        <f t="shared" si="3"/>
        <v>266</v>
      </c>
      <c r="H31" s="188">
        <f t="shared" si="4"/>
        <v>86</v>
      </c>
      <c r="I31" s="188">
        <f t="shared" si="5"/>
        <v>7</v>
      </c>
      <c r="J31" s="188">
        <f t="shared" si="6"/>
        <v>123</v>
      </c>
      <c r="K31" s="188">
        <f t="shared" si="7"/>
        <v>0</v>
      </c>
      <c r="L31" s="188">
        <f t="shared" si="8"/>
        <v>3</v>
      </c>
      <c r="M31" s="188">
        <v>0</v>
      </c>
      <c r="N31" s="188">
        <v>3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f t="shared" si="9"/>
        <v>4753</v>
      </c>
      <c r="U31" s="188">
        <f t="shared" si="10"/>
        <v>3250</v>
      </c>
      <c r="V31" s="188">
        <f t="shared" si="11"/>
        <v>1049</v>
      </c>
      <c r="W31" s="188">
        <f t="shared" si="12"/>
        <v>264</v>
      </c>
      <c r="X31" s="188">
        <f t="shared" si="13"/>
        <v>86</v>
      </c>
      <c r="Y31" s="188">
        <f t="shared" si="14"/>
        <v>7</v>
      </c>
      <c r="Z31" s="188">
        <f t="shared" si="15"/>
        <v>97</v>
      </c>
      <c r="AA31" s="188">
        <f t="shared" si="16"/>
        <v>0</v>
      </c>
      <c r="AB31" s="188">
        <f t="shared" si="17"/>
        <v>161</v>
      </c>
      <c r="AC31" s="188">
        <v>0</v>
      </c>
      <c r="AD31" s="188">
        <v>161</v>
      </c>
      <c r="AE31" s="188">
        <v>0</v>
      </c>
      <c r="AF31" s="188">
        <v>0</v>
      </c>
      <c r="AG31" s="188">
        <v>0</v>
      </c>
      <c r="AH31" s="188">
        <v>0</v>
      </c>
      <c r="AI31" s="188">
        <v>0</v>
      </c>
      <c r="AJ31" s="188">
        <f t="shared" si="18"/>
        <v>794</v>
      </c>
      <c r="AK31" s="188">
        <v>0</v>
      </c>
      <c r="AL31" s="188">
        <v>794</v>
      </c>
      <c r="AM31" s="188">
        <v>0</v>
      </c>
      <c r="AN31" s="188">
        <v>0</v>
      </c>
      <c r="AO31" s="188">
        <v>0</v>
      </c>
      <c r="AP31" s="188">
        <v>0</v>
      </c>
      <c r="AQ31" s="188">
        <v>0</v>
      </c>
      <c r="AR31" s="188">
        <f t="shared" si="19"/>
        <v>3798</v>
      </c>
      <c r="AS31" s="188">
        <v>3250</v>
      </c>
      <c r="AT31" s="188">
        <v>94</v>
      </c>
      <c r="AU31" s="188">
        <v>264</v>
      </c>
      <c r="AV31" s="188">
        <v>86</v>
      </c>
      <c r="AW31" s="188">
        <v>7</v>
      </c>
      <c r="AX31" s="188">
        <v>97</v>
      </c>
      <c r="AY31" s="188">
        <v>0</v>
      </c>
      <c r="AZ31" s="188">
        <f t="shared" si="20"/>
        <v>0</v>
      </c>
      <c r="BA31" s="188">
        <v>0</v>
      </c>
      <c r="BB31" s="188">
        <v>0</v>
      </c>
      <c r="BC31" s="188">
        <v>0</v>
      </c>
      <c r="BD31" s="188">
        <v>0</v>
      </c>
      <c r="BE31" s="188">
        <v>0</v>
      </c>
      <c r="BF31" s="188">
        <v>0</v>
      </c>
      <c r="BG31" s="188">
        <v>0</v>
      </c>
      <c r="BH31" s="188">
        <f t="shared" si="21"/>
        <v>0</v>
      </c>
      <c r="BI31" s="188">
        <v>0</v>
      </c>
      <c r="BJ31" s="188">
        <v>0</v>
      </c>
      <c r="BK31" s="188">
        <v>0</v>
      </c>
      <c r="BL31" s="188">
        <v>0</v>
      </c>
      <c r="BM31" s="188">
        <v>0</v>
      </c>
      <c r="BN31" s="188">
        <v>0</v>
      </c>
      <c r="BO31" s="188">
        <v>0</v>
      </c>
      <c r="BP31" s="188">
        <f t="shared" si="22"/>
        <v>1151</v>
      </c>
      <c r="BQ31" s="188">
        <v>1107</v>
      </c>
      <c r="BR31" s="188">
        <v>16</v>
      </c>
      <c r="BS31" s="188">
        <v>2</v>
      </c>
      <c r="BT31" s="188">
        <v>0</v>
      </c>
      <c r="BU31" s="188">
        <v>0</v>
      </c>
      <c r="BV31" s="188">
        <v>26</v>
      </c>
      <c r="BW31" s="188">
        <v>0</v>
      </c>
    </row>
    <row r="32" spans="1:75" ht="13.5">
      <c r="A32" s="182" t="s">
        <v>393</v>
      </c>
      <c r="B32" s="182" t="s">
        <v>188</v>
      </c>
      <c r="C32" s="184" t="s">
        <v>189</v>
      </c>
      <c r="D32" s="188">
        <f t="shared" si="0"/>
        <v>3565</v>
      </c>
      <c r="E32" s="188">
        <f t="shared" si="1"/>
        <v>2044</v>
      </c>
      <c r="F32" s="188">
        <f t="shared" si="2"/>
        <v>541</v>
      </c>
      <c r="G32" s="188">
        <f t="shared" si="3"/>
        <v>369</v>
      </c>
      <c r="H32" s="188">
        <f t="shared" si="4"/>
        <v>161</v>
      </c>
      <c r="I32" s="188">
        <f t="shared" si="5"/>
        <v>422</v>
      </c>
      <c r="J32" s="188">
        <f t="shared" si="6"/>
        <v>21</v>
      </c>
      <c r="K32" s="188">
        <f t="shared" si="7"/>
        <v>7</v>
      </c>
      <c r="L32" s="188">
        <f t="shared" si="8"/>
        <v>1759</v>
      </c>
      <c r="M32" s="188">
        <v>1244</v>
      </c>
      <c r="N32" s="188">
        <v>128</v>
      </c>
      <c r="O32" s="188">
        <v>368</v>
      </c>
      <c r="P32" s="188">
        <v>0</v>
      </c>
      <c r="Q32" s="188">
        <v>0</v>
      </c>
      <c r="R32" s="188">
        <v>19</v>
      </c>
      <c r="S32" s="188">
        <v>0</v>
      </c>
      <c r="T32" s="188">
        <f t="shared" si="9"/>
        <v>982</v>
      </c>
      <c r="U32" s="188">
        <f t="shared" si="10"/>
        <v>0</v>
      </c>
      <c r="V32" s="188">
        <f t="shared" si="11"/>
        <v>392</v>
      </c>
      <c r="W32" s="188">
        <f t="shared" si="12"/>
        <v>0</v>
      </c>
      <c r="X32" s="188">
        <f t="shared" si="13"/>
        <v>161</v>
      </c>
      <c r="Y32" s="188">
        <f t="shared" si="14"/>
        <v>422</v>
      </c>
      <c r="Z32" s="188">
        <f t="shared" si="15"/>
        <v>0</v>
      </c>
      <c r="AA32" s="188">
        <f t="shared" si="16"/>
        <v>7</v>
      </c>
      <c r="AB32" s="188">
        <f t="shared" si="17"/>
        <v>0</v>
      </c>
      <c r="AC32" s="188">
        <v>0</v>
      </c>
      <c r="AD32" s="188">
        <v>0</v>
      </c>
      <c r="AE32" s="188">
        <v>0</v>
      </c>
      <c r="AF32" s="188">
        <v>0</v>
      </c>
      <c r="AG32" s="188">
        <v>0</v>
      </c>
      <c r="AH32" s="188">
        <v>0</v>
      </c>
      <c r="AI32" s="188">
        <v>0</v>
      </c>
      <c r="AJ32" s="188">
        <f t="shared" si="18"/>
        <v>392</v>
      </c>
      <c r="AK32" s="188">
        <v>0</v>
      </c>
      <c r="AL32" s="188">
        <v>392</v>
      </c>
      <c r="AM32" s="188">
        <v>0</v>
      </c>
      <c r="AN32" s="188">
        <v>0</v>
      </c>
      <c r="AO32" s="188">
        <v>0</v>
      </c>
      <c r="AP32" s="188">
        <v>0</v>
      </c>
      <c r="AQ32" s="188">
        <v>0</v>
      </c>
      <c r="AR32" s="188">
        <f t="shared" si="19"/>
        <v>590</v>
      </c>
      <c r="AS32" s="188">
        <v>0</v>
      </c>
      <c r="AT32" s="188">
        <v>0</v>
      </c>
      <c r="AU32" s="188">
        <v>0</v>
      </c>
      <c r="AV32" s="188">
        <v>161</v>
      </c>
      <c r="AW32" s="188">
        <v>422</v>
      </c>
      <c r="AX32" s="188">
        <v>0</v>
      </c>
      <c r="AY32" s="188">
        <v>7</v>
      </c>
      <c r="AZ32" s="188">
        <f t="shared" si="20"/>
        <v>0</v>
      </c>
      <c r="BA32" s="188">
        <v>0</v>
      </c>
      <c r="BB32" s="188">
        <v>0</v>
      </c>
      <c r="BC32" s="188">
        <v>0</v>
      </c>
      <c r="BD32" s="188">
        <v>0</v>
      </c>
      <c r="BE32" s="188">
        <v>0</v>
      </c>
      <c r="BF32" s="188">
        <v>0</v>
      </c>
      <c r="BG32" s="188">
        <v>0</v>
      </c>
      <c r="BH32" s="188">
        <f t="shared" si="21"/>
        <v>0</v>
      </c>
      <c r="BI32" s="188">
        <v>0</v>
      </c>
      <c r="BJ32" s="188">
        <v>0</v>
      </c>
      <c r="BK32" s="188">
        <v>0</v>
      </c>
      <c r="BL32" s="188">
        <v>0</v>
      </c>
      <c r="BM32" s="188">
        <v>0</v>
      </c>
      <c r="BN32" s="188">
        <v>0</v>
      </c>
      <c r="BO32" s="188">
        <v>0</v>
      </c>
      <c r="BP32" s="188">
        <f t="shared" si="22"/>
        <v>824</v>
      </c>
      <c r="BQ32" s="188">
        <v>800</v>
      </c>
      <c r="BR32" s="188">
        <v>21</v>
      </c>
      <c r="BS32" s="188">
        <v>1</v>
      </c>
      <c r="BT32" s="188">
        <v>0</v>
      </c>
      <c r="BU32" s="188">
        <v>0</v>
      </c>
      <c r="BV32" s="188">
        <v>2</v>
      </c>
      <c r="BW32" s="188">
        <v>0</v>
      </c>
    </row>
    <row r="33" spans="1:75" ht="13.5">
      <c r="A33" s="182" t="s">
        <v>393</v>
      </c>
      <c r="B33" s="182" t="s">
        <v>190</v>
      </c>
      <c r="C33" s="184" t="s">
        <v>191</v>
      </c>
      <c r="D33" s="188">
        <f t="shared" si="0"/>
        <v>7302</v>
      </c>
      <c r="E33" s="188">
        <f t="shared" si="1"/>
        <v>5086</v>
      </c>
      <c r="F33" s="188">
        <f t="shared" si="2"/>
        <v>820</v>
      </c>
      <c r="G33" s="188">
        <f t="shared" si="3"/>
        <v>632</v>
      </c>
      <c r="H33" s="188">
        <f t="shared" si="4"/>
        <v>141</v>
      </c>
      <c r="I33" s="188">
        <f t="shared" si="5"/>
        <v>490</v>
      </c>
      <c r="J33" s="188">
        <f t="shared" si="6"/>
        <v>118</v>
      </c>
      <c r="K33" s="188">
        <f t="shared" si="7"/>
        <v>15</v>
      </c>
      <c r="L33" s="188">
        <f t="shared" si="8"/>
        <v>3137</v>
      </c>
      <c r="M33" s="188">
        <v>1679</v>
      </c>
      <c r="N33" s="188">
        <v>180</v>
      </c>
      <c r="O33" s="188">
        <v>632</v>
      </c>
      <c r="P33" s="188">
        <v>141</v>
      </c>
      <c r="Q33" s="188">
        <v>490</v>
      </c>
      <c r="R33" s="188">
        <v>0</v>
      </c>
      <c r="S33" s="188">
        <v>15</v>
      </c>
      <c r="T33" s="188">
        <f t="shared" si="9"/>
        <v>643</v>
      </c>
      <c r="U33" s="188">
        <f t="shared" si="10"/>
        <v>26</v>
      </c>
      <c r="V33" s="188">
        <f t="shared" si="11"/>
        <v>617</v>
      </c>
      <c r="W33" s="188">
        <f t="shared" si="12"/>
        <v>0</v>
      </c>
      <c r="X33" s="188">
        <f t="shared" si="13"/>
        <v>0</v>
      </c>
      <c r="Y33" s="188">
        <f t="shared" si="14"/>
        <v>0</v>
      </c>
      <c r="Z33" s="188">
        <f t="shared" si="15"/>
        <v>0</v>
      </c>
      <c r="AA33" s="188">
        <f t="shared" si="16"/>
        <v>0</v>
      </c>
      <c r="AB33" s="188">
        <f t="shared" si="17"/>
        <v>109</v>
      </c>
      <c r="AC33" s="188">
        <v>26</v>
      </c>
      <c r="AD33" s="188">
        <v>83</v>
      </c>
      <c r="AE33" s="188">
        <v>0</v>
      </c>
      <c r="AF33" s="188">
        <v>0</v>
      </c>
      <c r="AG33" s="188">
        <v>0</v>
      </c>
      <c r="AH33" s="188">
        <v>0</v>
      </c>
      <c r="AI33" s="188">
        <v>0</v>
      </c>
      <c r="AJ33" s="188">
        <f t="shared" si="18"/>
        <v>534</v>
      </c>
      <c r="AK33" s="188">
        <v>0</v>
      </c>
      <c r="AL33" s="188">
        <v>534</v>
      </c>
      <c r="AM33" s="188">
        <v>0</v>
      </c>
      <c r="AN33" s="188">
        <v>0</v>
      </c>
      <c r="AO33" s="188">
        <v>0</v>
      </c>
      <c r="AP33" s="188">
        <v>0</v>
      </c>
      <c r="AQ33" s="188">
        <v>0</v>
      </c>
      <c r="AR33" s="188">
        <f t="shared" si="19"/>
        <v>0</v>
      </c>
      <c r="AS33" s="188">
        <v>0</v>
      </c>
      <c r="AT33" s="188">
        <v>0</v>
      </c>
      <c r="AU33" s="188">
        <v>0</v>
      </c>
      <c r="AV33" s="188">
        <v>0</v>
      </c>
      <c r="AW33" s="188">
        <v>0</v>
      </c>
      <c r="AX33" s="188">
        <v>0</v>
      </c>
      <c r="AY33" s="188">
        <v>0</v>
      </c>
      <c r="AZ33" s="188">
        <f t="shared" si="20"/>
        <v>0</v>
      </c>
      <c r="BA33" s="188">
        <v>0</v>
      </c>
      <c r="BB33" s="188">
        <v>0</v>
      </c>
      <c r="BC33" s="188">
        <v>0</v>
      </c>
      <c r="BD33" s="188">
        <v>0</v>
      </c>
      <c r="BE33" s="188">
        <v>0</v>
      </c>
      <c r="BF33" s="188">
        <v>0</v>
      </c>
      <c r="BG33" s="188">
        <v>0</v>
      </c>
      <c r="BH33" s="188">
        <f t="shared" si="21"/>
        <v>0</v>
      </c>
      <c r="BI33" s="188">
        <v>0</v>
      </c>
      <c r="BJ33" s="188">
        <v>0</v>
      </c>
      <c r="BK33" s="188">
        <v>0</v>
      </c>
      <c r="BL33" s="188">
        <v>0</v>
      </c>
      <c r="BM33" s="188">
        <v>0</v>
      </c>
      <c r="BN33" s="188">
        <v>0</v>
      </c>
      <c r="BO33" s="188">
        <v>0</v>
      </c>
      <c r="BP33" s="188">
        <f t="shared" si="22"/>
        <v>3522</v>
      </c>
      <c r="BQ33" s="188">
        <v>3381</v>
      </c>
      <c r="BR33" s="188">
        <v>23</v>
      </c>
      <c r="BS33" s="188">
        <v>0</v>
      </c>
      <c r="BT33" s="188">
        <v>0</v>
      </c>
      <c r="BU33" s="188">
        <v>0</v>
      </c>
      <c r="BV33" s="188">
        <v>118</v>
      </c>
      <c r="BW33" s="188">
        <v>0</v>
      </c>
    </row>
    <row r="34" spans="1:75" ht="13.5">
      <c r="A34" s="182" t="s">
        <v>393</v>
      </c>
      <c r="B34" s="182" t="s">
        <v>192</v>
      </c>
      <c r="C34" s="184" t="s">
        <v>193</v>
      </c>
      <c r="D34" s="188">
        <f t="shared" si="0"/>
        <v>2479</v>
      </c>
      <c r="E34" s="188">
        <f t="shared" si="1"/>
        <v>1477</v>
      </c>
      <c r="F34" s="188">
        <f t="shared" si="2"/>
        <v>464</v>
      </c>
      <c r="G34" s="188">
        <f t="shared" si="3"/>
        <v>304</v>
      </c>
      <c r="H34" s="188">
        <f t="shared" si="4"/>
        <v>82</v>
      </c>
      <c r="I34" s="188">
        <f t="shared" si="5"/>
        <v>18</v>
      </c>
      <c r="J34" s="188">
        <f t="shared" si="6"/>
        <v>110</v>
      </c>
      <c r="K34" s="188">
        <f t="shared" si="7"/>
        <v>24</v>
      </c>
      <c r="L34" s="188">
        <f t="shared" si="8"/>
        <v>1835</v>
      </c>
      <c r="M34" s="188">
        <v>1238</v>
      </c>
      <c r="N34" s="188">
        <v>104</v>
      </c>
      <c r="O34" s="188">
        <v>302</v>
      </c>
      <c r="P34" s="188">
        <v>82</v>
      </c>
      <c r="Q34" s="188">
        <v>0</v>
      </c>
      <c r="R34" s="188">
        <v>95</v>
      </c>
      <c r="S34" s="188">
        <v>14</v>
      </c>
      <c r="T34" s="188">
        <f t="shared" si="9"/>
        <v>381</v>
      </c>
      <c r="U34" s="188">
        <f t="shared" si="10"/>
        <v>0</v>
      </c>
      <c r="V34" s="188">
        <f t="shared" si="11"/>
        <v>353</v>
      </c>
      <c r="W34" s="188">
        <f t="shared" si="12"/>
        <v>0</v>
      </c>
      <c r="X34" s="188">
        <f t="shared" si="13"/>
        <v>0</v>
      </c>
      <c r="Y34" s="188">
        <f t="shared" si="14"/>
        <v>18</v>
      </c>
      <c r="Z34" s="188">
        <f t="shared" si="15"/>
        <v>0</v>
      </c>
      <c r="AA34" s="188">
        <f t="shared" si="16"/>
        <v>10</v>
      </c>
      <c r="AB34" s="188">
        <f t="shared" si="17"/>
        <v>0</v>
      </c>
      <c r="AC34" s="188">
        <v>0</v>
      </c>
      <c r="AD34" s="188">
        <v>0</v>
      </c>
      <c r="AE34" s="188">
        <v>0</v>
      </c>
      <c r="AF34" s="188">
        <v>0</v>
      </c>
      <c r="AG34" s="188">
        <v>0</v>
      </c>
      <c r="AH34" s="188">
        <v>0</v>
      </c>
      <c r="AI34" s="188">
        <v>0</v>
      </c>
      <c r="AJ34" s="188">
        <f t="shared" si="18"/>
        <v>353</v>
      </c>
      <c r="AK34" s="188">
        <v>0</v>
      </c>
      <c r="AL34" s="188">
        <v>353</v>
      </c>
      <c r="AM34" s="188">
        <v>0</v>
      </c>
      <c r="AN34" s="188">
        <v>0</v>
      </c>
      <c r="AO34" s="188">
        <v>0</v>
      </c>
      <c r="AP34" s="188">
        <v>0</v>
      </c>
      <c r="AQ34" s="188">
        <v>0</v>
      </c>
      <c r="AR34" s="188">
        <f t="shared" si="19"/>
        <v>28</v>
      </c>
      <c r="AS34" s="188">
        <v>0</v>
      </c>
      <c r="AT34" s="188">
        <v>0</v>
      </c>
      <c r="AU34" s="188">
        <v>0</v>
      </c>
      <c r="AV34" s="188">
        <v>0</v>
      </c>
      <c r="AW34" s="188">
        <v>18</v>
      </c>
      <c r="AX34" s="188">
        <v>0</v>
      </c>
      <c r="AY34" s="188">
        <v>10</v>
      </c>
      <c r="AZ34" s="188">
        <f t="shared" si="20"/>
        <v>0</v>
      </c>
      <c r="BA34" s="188">
        <v>0</v>
      </c>
      <c r="BB34" s="188">
        <v>0</v>
      </c>
      <c r="BC34" s="188">
        <v>0</v>
      </c>
      <c r="BD34" s="188">
        <v>0</v>
      </c>
      <c r="BE34" s="188">
        <v>0</v>
      </c>
      <c r="BF34" s="188">
        <v>0</v>
      </c>
      <c r="BG34" s="188">
        <v>0</v>
      </c>
      <c r="BH34" s="188">
        <f t="shared" si="21"/>
        <v>0</v>
      </c>
      <c r="BI34" s="188">
        <v>0</v>
      </c>
      <c r="BJ34" s="188">
        <v>0</v>
      </c>
      <c r="BK34" s="188">
        <v>0</v>
      </c>
      <c r="BL34" s="188">
        <v>0</v>
      </c>
      <c r="BM34" s="188">
        <v>0</v>
      </c>
      <c r="BN34" s="188">
        <v>0</v>
      </c>
      <c r="BO34" s="188">
        <v>0</v>
      </c>
      <c r="BP34" s="188">
        <f t="shared" si="22"/>
        <v>263</v>
      </c>
      <c r="BQ34" s="188">
        <v>239</v>
      </c>
      <c r="BR34" s="188">
        <v>7</v>
      </c>
      <c r="BS34" s="188">
        <v>2</v>
      </c>
      <c r="BT34" s="188">
        <v>0</v>
      </c>
      <c r="BU34" s="188">
        <v>0</v>
      </c>
      <c r="BV34" s="188">
        <v>15</v>
      </c>
      <c r="BW34" s="188">
        <v>0</v>
      </c>
    </row>
    <row r="35" spans="1:75" ht="13.5">
      <c r="A35" s="182" t="s">
        <v>393</v>
      </c>
      <c r="B35" s="182" t="s">
        <v>194</v>
      </c>
      <c r="C35" s="184" t="s">
        <v>195</v>
      </c>
      <c r="D35" s="188">
        <f t="shared" si="0"/>
        <v>3991</v>
      </c>
      <c r="E35" s="188">
        <f t="shared" si="1"/>
        <v>2613</v>
      </c>
      <c r="F35" s="188">
        <f t="shared" si="2"/>
        <v>351</v>
      </c>
      <c r="G35" s="188">
        <f t="shared" si="3"/>
        <v>299</v>
      </c>
      <c r="H35" s="188">
        <f t="shared" si="4"/>
        <v>53</v>
      </c>
      <c r="I35" s="188">
        <f t="shared" si="5"/>
        <v>147</v>
      </c>
      <c r="J35" s="188">
        <f t="shared" si="6"/>
        <v>183</v>
      </c>
      <c r="K35" s="188">
        <f t="shared" si="7"/>
        <v>345</v>
      </c>
      <c r="L35" s="188">
        <f t="shared" si="8"/>
        <v>1623</v>
      </c>
      <c r="M35" s="188">
        <v>885</v>
      </c>
      <c r="N35" s="188">
        <v>191</v>
      </c>
      <c r="O35" s="188">
        <v>299</v>
      </c>
      <c r="P35" s="188">
        <v>53</v>
      </c>
      <c r="Q35" s="188">
        <v>7</v>
      </c>
      <c r="R35" s="188">
        <v>83</v>
      </c>
      <c r="S35" s="188">
        <v>105</v>
      </c>
      <c r="T35" s="188">
        <f t="shared" si="9"/>
        <v>532</v>
      </c>
      <c r="U35" s="188">
        <f t="shared" si="10"/>
        <v>0</v>
      </c>
      <c r="V35" s="188">
        <f t="shared" si="11"/>
        <v>152</v>
      </c>
      <c r="W35" s="188">
        <f t="shared" si="12"/>
        <v>0</v>
      </c>
      <c r="X35" s="188">
        <f t="shared" si="13"/>
        <v>0</v>
      </c>
      <c r="Y35" s="188">
        <f t="shared" si="14"/>
        <v>140</v>
      </c>
      <c r="Z35" s="188">
        <f t="shared" si="15"/>
        <v>0</v>
      </c>
      <c r="AA35" s="188">
        <f t="shared" si="16"/>
        <v>240</v>
      </c>
      <c r="AB35" s="188">
        <f t="shared" si="17"/>
        <v>167</v>
      </c>
      <c r="AC35" s="188">
        <v>0</v>
      </c>
      <c r="AD35" s="188">
        <v>0</v>
      </c>
      <c r="AE35" s="188">
        <v>0</v>
      </c>
      <c r="AF35" s="188">
        <v>0</v>
      </c>
      <c r="AG35" s="188">
        <v>0</v>
      </c>
      <c r="AH35" s="188">
        <v>0</v>
      </c>
      <c r="AI35" s="188">
        <v>167</v>
      </c>
      <c r="AJ35" s="188">
        <f t="shared" si="18"/>
        <v>365</v>
      </c>
      <c r="AK35" s="188">
        <v>0</v>
      </c>
      <c r="AL35" s="188">
        <v>152</v>
      </c>
      <c r="AM35" s="188">
        <v>0</v>
      </c>
      <c r="AN35" s="188">
        <v>0</v>
      </c>
      <c r="AO35" s="188">
        <v>140</v>
      </c>
      <c r="AP35" s="188">
        <v>0</v>
      </c>
      <c r="AQ35" s="188">
        <v>73</v>
      </c>
      <c r="AR35" s="188">
        <f t="shared" si="19"/>
        <v>0</v>
      </c>
      <c r="AS35" s="188">
        <v>0</v>
      </c>
      <c r="AT35" s="188">
        <v>0</v>
      </c>
      <c r="AU35" s="188">
        <v>0</v>
      </c>
      <c r="AV35" s="188">
        <v>0</v>
      </c>
      <c r="AW35" s="188">
        <v>0</v>
      </c>
      <c r="AX35" s="188">
        <v>0</v>
      </c>
      <c r="AY35" s="188">
        <v>0</v>
      </c>
      <c r="AZ35" s="188">
        <f t="shared" si="20"/>
        <v>0</v>
      </c>
      <c r="BA35" s="188">
        <v>0</v>
      </c>
      <c r="BB35" s="188">
        <v>0</v>
      </c>
      <c r="BC35" s="188">
        <v>0</v>
      </c>
      <c r="BD35" s="188">
        <v>0</v>
      </c>
      <c r="BE35" s="188">
        <v>0</v>
      </c>
      <c r="BF35" s="188">
        <v>0</v>
      </c>
      <c r="BG35" s="188">
        <v>0</v>
      </c>
      <c r="BH35" s="188">
        <f t="shared" si="21"/>
        <v>0</v>
      </c>
      <c r="BI35" s="188">
        <v>0</v>
      </c>
      <c r="BJ35" s="188">
        <v>0</v>
      </c>
      <c r="BK35" s="188">
        <v>0</v>
      </c>
      <c r="BL35" s="188">
        <v>0</v>
      </c>
      <c r="BM35" s="188">
        <v>0</v>
      </c>
      <c r="BN35" s="188">
        <v>0</v>
      </c>
      <c r="BO35" s="188">
        <v>0</v>
      </c>
      <c r="BP35" s="188">
        <f t="shared" si="22"/>
        <v>1836</v>
      </c>
      <c r="BQ35" s="188">
        <v>1728</v>
      </c>
      <c r="BR35" s="188">
        <v>8</v>
      </c>
      <c r="BS35" s="188">
        <v>0</v>
      </c>
      <c r="BT35" s="188">
        <v>0</v>
      </c>
      <c r="BU35" s="188">
        <v>0</v>
      </c>
      <c r="BV35" s="188">
        <v>100</v>
      </c>
      <c r="BW35" s="188">
        <v>0</v>
      </c>
    </row>
    <row r="36" spans="1:75" ht="13.5">
      <c r="A36" s="182" t="s">
        <v>393</v>
      </c>
      <c r="B36" s="182" t="s">
        <v>196</v>
      </c>
      <c r="C36" s="184" t="s">
        <v>197</v>
      </c>
      <c r="D36" s="188">
        <f t="shared" si="0"/>
        <v>6687</v>
      </c>
      <c r="E36" s="188">
        <f t="shared" si="1"/>
        <v>4334</v>
      </c>
      <c r="F36" s="188">
        <f t="shared" si="2"/>
        <v>609</v>
      </c>
      <c r="G36" s="188">
        <f t="shared" si="3"/>
        <v>570</v>
      </c>
      <c r="H36" s="188">
        <f t="shared" si="4"/>
        <v>137</v>
      </c>
      <c r="I36" s="188">
        <f t="shared" si="5"/>
        <v>722</v>
      </c>
      <c r="J36" s="188">
        <f t="shared" si="6"/>
        <v>186</v>
      </c>
      <c r="K36" s="188">
        <f t="shared" si="7"/>
        <v>129</v>
      </c>
      <c r="L36" s="188">
        <f t="shared" si="8"/>
        <v>3681</v>
      </c>
      <c r="M36" s="188">
        <v>3390</v>
      </c>
      <c r="N36" s="188">
        <v>219</v>
      </c>
      <c r="O36" s="188">
        <v>39</v>
      </c>
      <c r="P36" s="188">
        <v>0</v>
      </c>
      <c r="Q36" s="188">
        <v>0</v>
      </c>
      <c r="R36" s="188">
        <v>0</v>
      </c>
      <c r="S36" s="188">
        <v>33</v>
      </c>
      <c r="T36" s="188">
        <f t="shared" si="9"/>
        <v>2308</v>
      </c>
      <c r="U36" s="188">
        <f t="shared" si="10"/>
        <v>268</v>
      </c>
      <c r="V36" s="188">
        <f t="shared" si="11"/>
        <v>390</v>
      </c>
      <c r="W36" s="188">
        <f t="shared" si="12"/>
        <v>531</v>
      </c>
      <c r="X36" s="188">
        <f t="shared" si="13"/>
        <v>137</v>
      </c>
      <c r="Y36" s="188">
        <f t="shared" si="14"/>
        <v>722</v>
      </c>
      <c r="Z36" s="188">
        <f t="shared" si="15"/>
        <v>164</v>
      </c>
      <c r="AA36" s="188">
        <f t="shared" si="16"/>
        <v>96</v>
      </c>
      <c r="AB36" s="188">
        <f t="shared" si="17"/>
        <v>0</v>
      </c>
      <c r="AC36" s="188">
        <v>0</v>
      </c>
      <c r="AD36" s="188">
        <v>0</v>
      </c>
      <c r="AE36" s="188">
        <v>0</v>
      </c>
      <c r="AF36" s="188">
        <v>0</v>
      </c>
      <c r="AG36" s="188">
        <v>0</v>
      </c>
      <c r="AH36" s="188">
        <v>0</v>
      </c>
      <c r="AI36" s="188">
        <v>0</v>
      </c>
      <c r="AJ36" s="188">
        <f t="shared" si="18"/>
        <v>390</v>
      </c>
      <c r="AK36" s="188">
        <v>0</v>
      </c>
      <c r="AL36" s="188">
        <v>390</v>
      </c>
      <c r="AM36" s="188">
        <v>0</v>
      </c>
      <c r="AN36" s="188">
        <v>0</v>
      </c>
      <c r="AO36" s="188">
        <v>0</v>
      </c>
      <c r="AP36" s="188">
        <v>0</v>
      </c>
      <c r="AQ36" s="188">
        <v>0</v>
      </c>
      <c r="AR36" s="188">
        <f t="shared" si="19"/>
        <v>1918</v>
      </c>
      <c r="AS36" s="188">
        <v>268</v>
      </c>
      <c r="AT36" s="188">
        <v>0</v>
      </c>
      <c r="AU36" s="188">
        <v>531</v>
      </c>
      <c r="AV36" s="188">
        <v>137</v>
      </c>
      <c r="AW36" s="188">
        <v>722</v>
      </c>
      <c r="AX36" s="188">
        <v>164</v>
      </c>
      <c r="AY36" s="188">
        <v>96</v>
      </c>
      <c r="AZ36" s="188">
        <f t="shared" si="20"/>
        <v>0</v>
      </c>
      <c r="BA36" s="188">
        <v>0</v>
      </c>
      <c r="BB36" s="188">
        <v>0</v>
      </c>
      <c r="BC36" s="188">
        <v>0</v>
      </c>
      <c r="BD36" s="188">
        <v>0</v>
      </c>
      <c r="BE36" s="188">
        <v>0</v>
      </c>
      <c r="BF36" s="188">
        <v>0</v>
      </c>
      <c r="BG36" s="188">
        <v>0</v>
      </c>
      <c r="BH36" s="188">
        <f t="shared" si="21"/>
        <v>0</v>
      </c>
      <c r="BI36" s="188">
        <v>0</v>
      </c>
      <c r="BJ36" s="188">
        <v>0</v>
      </c>
      <c r="BK36" s="188">
        <v>0</v>
      </c>
      <c r="BL36" s="188">
        <v>0</v>
      </c>
      <c r="BM36" s="188">
        <v>0</v>
      </c>
      <c r="BN36" s="188">
        <v>0</v>
      </c>
      <c r="BO36" s="188">
        <v>0</v>
      </c>
      <c r="BP36" s="188">
        <f t="shared" si="22"/>
        <v>698</v>
      </c>
      <c r="BQ36" s="188">
        <v>676</v>
      </c>
      <c r="BR36" s="188">
        <v>0</v>
      </c>
      <c r="BS36" s="188">
        <v>0</v>
      </c>
      <c r="BT36" s="188">
        <v>0</v>
      </c>
      <c r="BU36" s="188">
        <v>0</v>
      </c>
      <c r="BV36" s="188">
        <v>22</v>
      </c>
      <c r="BW36" s="188">
        <v>0</v>
      </c>
    </row>
    <row r="37" spans="1:75" ht="13.5">
      <c r="A37" s="182" t="s">
        <v>393</v>
      </c>
      <c r="B37" s="182" t="s">
        <v>198</v>
      </c>
      <c r="C37" s="184" t="s">
        <v>199</v>
      </c>
      <c r="D37" s="188">
        <f t="shared" si="0"/>
        <v>6658</v>
      </c>
      <c r="E37" s="188">
        <f t="shared" si="1"/>
        <v>4170</v>
      </c>
      <c r="F37" s="188">
        <f t="shared" si="2"/>
        <v>689</v>
      </c>
      <c r="G37" s="188">
        <f t="shared" si="3"/>
        <v>462</v>
      </c>
      <c r="H37" s="188">
        <f t="shared" si="4"/>
        <v>140</v>
      </c>
      <c r="I37" s="188">
        <f t="shared" si="5"/>
        <v>697</v>
      </c>
      <c r="J37" s="188">
        <f t="shared" si="6"/>
        <v>255</v>
      </c>
      <c r="K37" s="188">
        <f t="shared" si="7"/>
        <v>245</v>
      </c>
      <c r="L37" s="188">
        <f t="shared" si="8"/>
        <v>4114</v>
      </c>
      <c r="M37" s="188">
        <v>3010</v>
      </c>
      <c r="N37" s="188">
        <v>0</v>
      </c>
      <c r="O37" s="188">
        <v>24</v>
      </c>
      <c r="P37" s="188">
        <v>140</v>
      </c>
      <c r="Q37" s="188">
        <v>697</v>
      </c>
      <c r="R37" s="188">
        <v>210</v>
      </c>
      <c r="S37" s="188">
        <v>33</v>
      </c>
      <c r="T37" s="188">
        <f t="shared" si="9"/>
        <v>1339</v>
      </c>
      <c r="U37" s="188">
        <f t="shared" si="10"/>
        <v>0</v>
      </c>
      <c r="V37" s="188">
        <f t="shared" si="11"/>
        <v>689</v>
      </c>
      <c r="W37" s="188">
        <f t="shared" si="12"/>
        <v>438</v>
      </c>
      <c r="X37" s="188">
        <f t="shared" si="13"/>
        <v>0</v>
      </c>
      <c r="Y37" s="188">
        <f t="shared" si="14"/>
        <v>0</v>
      </c>
      <c r="Z37" s="188">
        <f t="shared" si="15"/>
        <v>0</v>
      </c>
      <c r="AA37" s="188">
        <f t="shared" si="16"/>
        <v>212</v>
      </c>
      <c r="AB37" s="188">
        <f t="shared" si="17"/>
        <v>290</v>
      </c>
      <c r="AC37" s="188">
        <v>0</v>
      </c>
      <c r="AD37" s="188">
        <v>78</v>
      </c>
      <c r="AE37" s="188">
        <v>0</v>
      </c>
      <c r="AF37" s="188">
        <v>0</v>
      </c>
      <c r="AG37" s="188">
        <v>0</v>
      </c>
      <c r="AH37" s="188">
        <v>0</v>
      </c>
      <c r="AI37" s="188">
        <v>212</v>
      </c>
      <c r="AJ37" s="188">
        <f t="shared" si="18"/>
        <v>419</v>
      </c>
      <c r="AK37" s="188">
        <v>0</v>
      </c>
      <c r="AL37" s="188">
        <v>419</v>
      </c>
      <c r="AM37" s="188">
        <v>0</v>
      </c>
      <c r="AN37" s="188">
        <v>0</v>
      </c>
      <c r="AO37" s="188">
        <v>0</v>
      </c>
      <c r="AP37" s="188">
        <v>0</v>
      </c>
      <c r="AQ37" s="188">
        <v>0</v>
      </c>
      <c r="AR37" s="188">
        <f t="shared" si="19"/>
        <v>630</v>
      </c>
      <c r="AS37" s="188">
        <v>0</v>
      </c>
      <c r="AT37" s="188">
        <v>192</v>
      </c>
      <c r="AU37" s="188">
        <v>438</v>
      </c>
      <c r="AV37" s="188">
        <v>0</v>
      </c>
      <c r="AW37" s="188">
        <v>0</v>
      </c>
      <c r="AX37" s="188">
        <v>0</v>
      </c>
      <c r="AY37" s="188">
        <v>0</v>
      </c>
      <c r="AZ37" s="188">
        <f t="shared" si="20"/>
        <v>0</v>
      </c>
      <c r="BA37" s="188">
        <v>0</v>
      </c>
      <c r="BB37" s="188">
        <v>0</v>
      </c>
      <c r="BC37" s="188">
        <v>0</v>
      </c>
      <c r="BD37" s="188">
        <v>0</v>
      </c>
      <c r="BE37" s="188">
        <v>0</v>
      </c>
      <c r="BF37" s="188">
        <v>0</v>
      </c>
      <c r="BG37" s="188">
        <v>0</v>
      </c>
      <c r="BH37" s="188">
        <f t="shared" si="21"/>
        <v>0</v>
      </c>
      <c r="BI37" s="188">
        <v>0</v>
      </c>
      <c r="BJ37" s="188">
        <v>0</v>
      </c>
      <c r="BK37" s="188">
        <v>0</v>
      </c>
      <c r="BL37" s="188">
        <v>0</v>
      </c>
      <c r="BM37" s="188">
        <v>0</v>
      </c>
      <c r="BN37" s="188">
        <v>0</v>
      </c>
      <c r="BO37" s="188">
        <v>0</v>
      </c>
      <c r="BP37" s="188">
        <f t="shared" si="22"/>
        <v>1205</v>
      </c>
      <c r="BQ37" s="188">
        <v>1160</v>
      </c>
      <c r="BR37" s="188">
        <v>0</v>
      </c>
      <c r="BS37" s="188">
        <v>0</v>
      </c>
      <c r="BT37" s="188">
        <v>0</v>
      </c>
      <c r="BU37" s="188">
        <v>0</v>
      </c>
      <c r="BV37" s="188">
        <v>45</v>
      </c>
      <c r="BW37" s="188">
        <v>0</v>
      </c>
    </row>
    <row r="38" spans="1:75" ht="13.5">
      <c r="A38" s="182" t="s">
        <v>393</v>
      </c>
      <c r="B38" s="182" t="s">
        <v>18</v>
      </c>
      <c r="C38" s="184" t="s">
        <v>19</v>
      </c>
      <c r="D38" s="188">
        <f t="shared" si="0"/>
        <v>5220</v>
      </c>
      <c r="E38" s="188">
        <f t="shared" si="1"/>
        <v>2335</v>
      </c>
      <c r="F38" s="188">
        <f t="shared" si="2"/>
        <v>480</v>
      </c>
      <c r="G38" s="188">
        <f t="shared" si="3"/>
        <v>395</v>
      </c>
      <c r="H38" s="188">
        <f t="shared" si="4"/>
        <v>153</v>
      </c>
      <c r="I38" s="188">
        <f t="shared" si="5"/>
        <v>152</v>
      </c>
      <c r="J38" s="188">
        <f t="shared" si="6"/>
        <v>297</v>
      </c>
      <c r="K38" s="188">
        <f t="shared" si="7"/>
        <v>1408</v>
      </c>
      <c r="L38" s="188">
        <f t="shared" si="8"/>
        <v>4612</v>
      </c>
      <c r="M38" s="188">
        <v>2335</v>
      </c>
      <c r="N38" s="188">
        <v>480</v>
      </c>
      <c r="O38" s="188">
        <v>395</v>
      </c>
      <c r="P38" s="188">
        <v>153</v>
      </c>
      <c r="Q38" s="188">
        <v>152</v>
      </c>
      <c r="R38" s="188">
        <v>297</v>
      </c>
      <c r="S38" s="188">
        <v>800</v>
      </c>
      <c r="T38" s="188">
        <f t="shared" si="9"/>
        <v>608</v>
      </c>
      <c r="U38" s="188">
        <f t="shared" si="10"/>
        <v>0</v>
      </c>
      <c r="V38" s="188">
        <f t="shared" si="11"/>
        <v>0</v>
      </c>
      <c r="W38" s="188">
        <f t="shared" si="12"/>
        <v>0</v>
      </c>
      <c r="X38" s="188">
        <f t="shared" si="13"/>
        <v>0</v>
      </c>
      <c r="Y38" s="188">
        <f t="shared" si="14"/>
        <v>0</v>
      </c>
      <c r="Z38" s="188">
        <f t="shared" si="15"/>
        <v>0</v>
      </c>
      <c r="AA38" s="188">
        <f t="shared" si="16"/>
        <v>608</v>
      </c>
      <c r="AB38" s="188">
        <f t="shared" si="17"/>
        <v>0</v>
      </c>
      <c r="AC38" s="188">
        <v>0</v>
      </c>
      <c r="AD38" s="188">
        <v>0</v>
      </c>
      <c r="AE38" s="188">
        <v>0</v>
      </c>
      <c r="AF38" s="188">
        <v>0</v>
      </c>
      <c r="AG38" s="188">
        <v>0</v>
      </c>
      <c r="AH38" s="188">
        <v>0</v>
      </c>
      <c r="AI38" s="188">
        <v>0</v>
      </c>
      <c r="AJ38" s="188">
        <f t="shared" si="18"/>
        <v>0</v>
      </c>
      <c r="AK38" s="188">
        <v>0</v>
      </c>
      <c r="AL38" s="188">
        <v>0</v>
      </c>
      <c r="AM38" s="188">
        <v>0</v>
      </c>
      <c r="AN38" s="188">
        <v>0</v>
      </c>
      <c r="AO38" s="188">
        <v>0</v>
      </c>
      <c r="AP38" s="188">
        <v>0</v>
      </c>
      <c r="AQ38" s="188">
        <v>0</v>
      </c>
      <c r="AR38" s="188">
        <f t="shared" si="19"/>
        <v>0</v>
      </c>
      <c r="AS38" s="188">
        <v>0</v>
      </c>
      <c r="AT38" s="188">
        <v>0</v>
      </c>
      <c r="AU38" s="188">
        <v>0</v>
      </c>
      <c r="AV38" s="188">
        <v>0</v>
      </c>
      <c r="AW38" s="188">
        <v>0</v>
      </c>
      <c r="AX38" s="188">
        <v>0</v>
      </c>
      <c r="AY38" s="188">
        <v>0</v>
      </c>
      <c r="AZ38" s="188">
        <f t="shared" si="20"/>
        <v>32</v>
      </c>
      <c r="BA38" s="188">
        <v>0</v>
      </c>
      <c r="BB38" s="188">
        <v>0</v>
      </c>
      <c r="BC38" s="188">
        <v>0</v>
      </c>
      <c r="BD38" s="188">
        <v>0</v>
      </c>
      <c r="BE38" s="188">
        <v>0</v>
      </c>
      <c r="BF38" s="188">
        <v>0</v>
      </c>
      <c r="BG38" s="188">
        <v>32</v>
      </c>
      <c r="BH38" s="188">
        <f t="shared" si="21"/>
        <v>576</v>
      </c>
      <c r="BI38" s="188">
        <v>0</v>
      </c>
      <c r="BJ38" s="188">
        <v>0</v>
      </c>
      <c r="BK38" s="188">
        <v>0</v>
      </c>
      <c r="BL38" s="188">
        <v>0</v>
      </c>
      <c r="BM38" s="188">
        <v>0</v>
      </c>
      <c r="BN38" s="188">
        <v>0</v>
      </c>
      <c r="BO38" s="188">
        <v>576</v>
      </c>
      <c r="BP38" s="188">
        <f t="shared" si="22"/>
        <v>0</v>
      </c>
      <c r="BQ38" s="188">
        <v>0</v>
      </c>
      <c r="BR38" s="188">
        <v>0</v>
      </c>
      <c r="BS38" s="188">
        <v>0</v>
      </c>
      <c r="BT38" s="188">
        <v>0</v>
      </c>
      <c r="BU38" s="188">
        <v>0</v>
      </c>
      <c r="BV38" s="188">
        <v>0</v>
      </c>
      <c r="BW38" s="188">
        <v>0</v>
      </c>
    </row>
    <row r="39" spans="1:75" ht="13.5">
      <c r="A39" s="182" t="s">
        <v>393</v>
      </c>
      <c r="B39" s="182" t="s">
        <v>200</v>
      </c>
      <c r="C39" s="184" t="s">
        <v>201</v>
      </c>
      <c r="D39" s="188">
        <f t="shared" si="0"/>
        <v>2179</v>
      </c>
      <c r="E39" s="188">
        <f t="shared" si="1"/>
        <v>1451</v>
      </c>
      <c r="F39" s="188">
        <f t="shared" si="2"/>
        <v>381</v>
      </c>
      <c r="G39" s="188">
        <f t="shared" si="3"/>
        <v>97</v>
      </c>
      <c r="H39" s="188">
        <f t="shared" si="4"/>
        <v>28</v>
      </c>
      <c r="I39" s="188">
        <f t="shared" si="5"/>
        <v>16</v>
      </c>
      <c r="J39" s="188">
        <f t="shared" si="6"/>
        <v>73</v>
      </c>
      <c r="K39" s="188">
        <f t="shared" si="7"/>
        <v>133</v>
      </c>
      <c r="L39" s="188">
        <f t="shared" si="8"/>
        <v>999</v>
      </c>
      <c r="M39" s="188">
        <v>903</v>
      </c>
      <c r="N39" s="188">
        <v>0</v>
      </c>
      <c r="O39" s="188">
        <v>0</v>
      </c>
      <c r="P39" s="188">
        <v>28</v>
      </c>
      <c r="Q39" s="188">
        <v>16</v>
      </c>
      <c r="R39" s="188">
        <v>52</v>
      </c>
      <c r="S39" s="188">
        <v>0</v>
      </c>
      <c r="T39" s="188">
        <f t="shared" si="9"/>
        <v>611</v>
      </c>
      <c r="U39" s="188">
        <f t="shared" si="10"/>
        <v>0</v>
      </c>
      <c r="V39" s="188">
        <f t="shared" si="11"/>
        <v>381</v>
      </c>
      <c r="W39" s="188">
        <f t="shared" si="12"/>
        <v>97</v>
      </c>
      <c r="X39" s="188">
        <f t="shared" si="13"/>
        <v>0</v>
      </c>
      <c r="Y39" s="188">
        <f t="shared" si="14"/>
        <v>0</v>
      </c>
      <c r="Z39" s="188">
        <f t="shared" si="15"/>
        <v>0</v>
      </c>
      <c r="AA39" s="188">
        <f t="shared" si="16"/>
        <v>133</v>
      </c>
      <c r="AB39" s="188">
        <f t="shared" si="17"/>
        <v>183</v>
      </c>
      <c r="AC39" s="188">
        <v>0</v>
      </c>
      <c r="AD39" s="188">
        <v>50</v>
      </c>
      <c r="AE39" s="188">
        <v>0</v>
      </c>
      <c r="AF39" s="188">
        <v>0</v>
      </c>
      <c r="AG39" s="188">
        <v>0</v>
      </c>
      <c r="AH39" s="188">
        <v>0</v>
      </c>
      <c r="AI39" s="188">
        <v>133</v>
      </c>
      <c r="AJ39" s="188">
        <f t="shared" si="18"/>
        <v>297</v>
      </c>
      <c r="AK39" s="188">
        <v>0</v>
      </c>
      <c r="AL39" s="188">
        <v>297</v>
      </c>
      <c r="AM39" s="188">
        <v>0</v>
      </c>
      <c r="AN39" s="188">
        <v>0</v>
      </c>
      <c r="AO39" s="188">
        <v>0</v>
      </c>
      <c r="AP39" s="188">
        <v>0</v>
      </c>
      <c r="AQ39" s="188">
        <v>0</v>
      </c>
      <c r="AR39" s="188">
        <f t="shared" si="19"/>
        <v>131</v>
      </c>
      <c r="AS39" s="188">
        <v>0</v>
      </c>
      <c r="AT39" s="188">
        <v>34</v>
      </c>
      <c r="AU39" s="188">
        <v>97</v>
      </c>
      <c r="AV39" s="188">
        <v>0</v>
      </c>
      <c r="AW39" s="188">
        <v>0</v>
      </c>
      <c r="AX39" s="188">
        <v>0</v>
      </c>
      <c r="AY39" s="188">
        <v>0</v>
      </c>
      <c r="AZ39" s="188">
        <f t="shared" si="20"/>
        <v>0</v>
      </c>
      <c r="BA39" s="188">
        <v>0</v>
      </c>
      <c r="BB39" s="188">
        <v>0</v>
      </c>
      <c r="BC39" s="188">
        <v>0</v>
      </c>
      <c r="BD39" s="188">
        <v>0</v>
      </c>
      <c r="BE39" s="188">
        <v>0</v>
      </c>
      <c r="BF39" s="188">
        <v>0</v>
      </c>
      <c r="BG39" s="188">
        <v>0</v>
      </c>
      <c r="BH39" s="188">
        <f t="shared" si="21"/>
        <v>0</v>
      </c>
      <c r="BI39" s="188">
        <v>0</v>
      </c>
      <c r="BJ39" s="188">
        <v>0</v>
      </c>
      <c r="BK39" s="188">
        <v>0</v>
      </c>
      <c r="BL39" s="188">
        <v>0</v>
      </c>
      <c r="BM39" s="188">
        <v>0</v>
      </c>
      <c r="BN39" s="188">
        <v>0</v>
      </c>
      <c r="BO39" s="188">
        <v>0</v>
      </c>
      <c r="BP39" s="188">
        <f t="shared" si="22"/>
        <v>569</v>
      </c>
      <c r="BQ39" s="188">
        <v>548</v>
      </c>
      <c r="BR39" s="188">
        <v>0</v>
      </c>
      <c r="BS39" s="188">
        <v>0</v>
      </c>
      <c r="BT39" s="188">
        <v>0</v>
      </c>
      <c r="BU39" s="188">
        <v>0</v>
      </c>
      <c r="BV39" s="188">
        <v>21</v>
      </c>
      <c r="BW39" s="188">
        <v>0</v>
      </c>
    </row>
    <row r="40" spans="1:75" ht="13.5">
      <c r="A40" s="182" t="s">
        <v>393</v>
      </c>
      <c r="B40" s="182" t="s">
        <v>202</v>
      </c>
      <c r="C40" s="184" t="s">
        <v>203</v>
      </c>
      <c r="D40" s="188">
        <f t="shared" si="0"/>
        <v>3664</v>
      </c>
      <c r="E40" s="188">
        <f t="shared" si="1"/>
        <v>2347</v>
      </c>
      <c r="F40" s="188">
        <f t="shared" si="2"/>
        <v>540</v>
      </c>
      <c r="G40" s="188">
        <f t="shared" si="3"/>
        <v>329</v>
      </c>
      <c r="H40" s="188">
        <f t="shared" si="4"/>
        <v>101</v>
      </c>
      <c r="I40" s="188">
        <f t="shared" si="5"/>
        <v>245</v>
      </c>
      <c r="J40" s="188">
        <f t="shared" si="6"/>
        <v>95</v>
      </c>
      <c r="K40" s="188">
        <f t="shared" si="7"/>
        <v>7</v>
      </c>
      <c r="L40" s="188">
        <f t="shared" si="8"/>
        <v>2464</v>
      </c>
      <c r="M40" s="188">
        <v>1583</v>
      </c>
      <c r="N40" s="188">
        <v>130</v>
      </c>
      <c r="O40" s="188">
        <v>329</v>
      </c>
      <c r="P40" s="188">
        <v>101</v>
      </c>
      <c r="Q40" s="188">
        <v>245</v>
      </c>
      <c r="R40" s="188">
        <v>69</v>
      </c>
      <c r="S40" s="188">
        <v>7</v>
      </c>
      <c r="T40" s="188">
        <f t="shared" si="9"/>
        <v>419</v>
      </c>
      <c r="U40" s="188">
        <f t="shared" si="10"/>
        <v>17</v>
      </c>
      <c r="V40" s="188">
        <f t="shared" si="11"/>
        <v>402</v>
      </c>
      <c r="W40" s="188">
        <f t="shared" si="12"/>
        <v>0</v>
      </c>
      <c r="X40" s="188">
        <f t="shared" si="13"/>
        <v>0</v>
      </c>
      <c r="Y40" s="188">
        <f t="shared" si="14"/>
        <v>0</v>
      </c>
      <c r="Z40" s="188">
        <f t="shared" si="15"/>
        <v>0</v>
      </c>
      <c r="AA40" s="188">
        <f t="shared" si="16"/>
        <v>0</v>
      </c>
      <c r="AB40" s="188">
        <f t="shared" si="17"/>
        <v>63</v>
      </c>
      <c r="AC40" s="188">
        <v>17</v>
      </c>
      <c r="AD40" s="188">
        <v>46</v>
      </c>
      <c r="AE40" s="188">
        <v>0</v>
      </c>
      <c r="AF40" s="188">
        <v>0</v>
      </c>
      <c r="AG40" s="188">
        <v>0</v>
      </c>
      <c r="AH40" s="188">
        <v>0</v>
      </c>
      <c r="AI40" s="188">
        <v>0</v>
      </c>
      <c r="AJ40" s="188">
        <f t="shared" si="18"/>
        <v>356</v>
      </c>
      <c r="AK40" s="188">
        <v>0</v>
      </c>
      <c r="AL40" s="188">
        <v>356</v>
      </c>
      <c r="AM40" s="188">
        <v>0</v>
      </c>
      <c r="AN40" s="188">
        <v>0</v>
      </c>
      <c r="AO40" s="188">
        <v>0</v>
      </c>
      <c r="AP40" s="188">
        <v>0</v>
      </c>
      <c r="AQ40" s="188">
        <v>0</v>
      </c>
      <c r="AR40" s="188">
        <f t="shared" si="19"/>
        <v>0</v>
      </c>
      <c r="AS40" s="188">
        <v>0</v>
      </c>
      <c r="AT40" s="188">
        <v>0</v>
      </c>
      <c r="AU40" s="188">
        <v>0</v>
      </c>
      <c r="AV40" s="188">
        <v>0</v>
      </c>
      <c r="AW40" s="188">
        <v>0</v>
      </c>
      <c r="AX40" s="188">
        <v>0</v>
      </c>
      <c r="AY40" s="188">
        <v>0</v>
      </c>
      <c r="AZ40" s="188">
        <f t="shared" si="20"/>
        <v>0</v>
      </c>
      <c r="BA40" s="188">
        <v>0</v>
      </c>
      <c r="BB40" s="188">
        <v>0</v>
      </c>
      <c r="BC40" s="188">
        <v>0</v>
      </c>
      <c r="BD40" s="188">
        <v>0</v>
      </c>
      <c r="BE40" s="188">
        <v>0</v>
      </c>
      <c r="BF40" s="188">
        <v>0</v>
      </c>
      <c r="BG40" s="188">
        <v>0</v>
      </c>
      <c r="BH40" s="188">
        <f t="shared" si="21"/>
        <v>0</v>
      </c>
      <c r="BI40" s="188">
        <v>0</v>
      </c>
      <c r="BJ40" s="188">
        <v>0</v>
      </c>
      <c r="BK40" s="188">
        <v>0</v>
      </c>
      <c r="BL40" s="188">
        <v>0</v>
      </c>
      <c r="BM40" s="188">
        <v>0</v>
      </c>
      <c r="BN40" s="188">
        <v>0</v>
      </c>
      <c r="BO40" s="188">
        <v>0</v>
      </c>
      <c r="BP40" s="188">
        <f t="shared" si="22"/>
        <v>781</v>
      </c>
      <c r="BQ40" s="188">
        <v>747</v>
      </c>
      <c r="BR40" s="188">
        <v>8</v>
      </c>
      <c r="BS40" s="188">
        <v>0</v>
      </c>
      <c r="BT40" s="188">
        <v>0</v>
      </c>
      <c r="BU40" s="188">
        <v>0</v>
      </c>
      <c r="BV40" s="188">
        <v>26</v>
      </c>
      <c r="BW40" s="188">
        <v>0</v>
      </c>
    </row>
    <row r="41" spans="1:75" ht="13.5">
      <c r="A41" s="182" t="s">
        <v>393</v>
      </c>
      <c r="B41" s="182" t="s">
        <v>204</v>
      </c>
      <c r="C41" s="184" t="s">
        <v>205</v>
      </c>
      <c r="D41" s="188">
        <f t="shared" si="0"/>
        <v>921</v>
      </c>
      <c r="E41" s="188">
        <f t="shared" si="1"/>
        <v>553</v>
      </c>
      <c r="F41" s="188">
        <f t="shared" si="2"/>
        <v>137</v>
      </c>
      <c r="G41" s="188">
        <f t="shared" si="3"/>
        <v>135</v>
      </c>
      <c r="H41" s="188">
        <f t="shared" si="4"/>
        <v>32</v>
      </c>
      <c r="I41" s="188">
        <f t="shared" si="5"/>
        <v>2</v>
      </c>
      <c r="J41" s="188">
        <f t="shared" si="6"/>
        <v>48</v>
      </c>
      <c r="K41" s="188">
        <f t="shared" si="7"/>
        <v>14</v>
      </c>
      <c r="L41" s="188">
        <f t="shared" si="8"/>
        <v>874</v>
      </c>
      <c r="M41" s="188">
        <v>553</v>
      </c>
      <c r="N41" s="188">
        <v>104</v>
      </c>
      <c r="O41" s="188">
        <v>135</v>
      </c>
      <c r="P41" s="188">
        <v>32</v>
      </c>
      <c r="Q41" s="188">
        <v>2</v>
      </c>
      <c r="R41" s="188">
        <v>48</v>
      </c>
      <c r="S41" s="188">
        <v>0</v>
      </c>
      <c r="T41" s="188">
        <f t="shared" si="9"/>
        <v>47</v>
      </c>
      <c r="U41" s="188">
        <f t="shared" si="10"/>
        <v>0</v>
      </c>
      <c r="V41" s="188">
        <f t="shared" si="11"/>
        <v>33</v>
      </c>
      <c r="W41" s="188">
        <f t="shared" si="12"/>
        <v>0</v>
      </c>
      <c r="X41" s="188">
        <f t="shared" si="13"/>
        <v>0</v>
      </c>
      <c r="Y41" s="188">
        <f t="shared" si="14"/>
        <v>0</v>
      </c>
      <c r="Z41" s="188">
        <f t="shared" si="15"/>
        <v>0</v>
      </c>
      <c r="AA41" s="188">
        <f t="shared" si="16"/>
        <v>14</v>
      </c>
      <c r="AB41" s="188">
        <f t="shared" si="17"/>
        <v>0</v>
      </c>
      <c r="AC41" s="188">
        <v>0</v>
      </c>
      <c r="AD41" s="188">
        <v>0</v>
      </c>
      <c r="AE41" s="188">
        <v>0</v>
      </c>
      <c r="AF41" s="188">
        <v>0</v>
      </c>
      <c r="AG41" s="188">
        <v>0</v>
      </c>
      <c r="AH41" s="188">
        <v>0</v>
      </c>
      <c r="AI41" s="188">
        <v>0</v>
      </c>
      <c r="AJ41" s="188">
        <f t="shared" si="18"/>
        <v>47</v>
      </c>
      <c r="AK41" s="188">
        <v>0</v>
      </c>
      <c r="AL41" s="188">
        <v>33</v>
      </c>
      <c r="AM41" s="188">
        <v>0</v>
      </c>
      <c r="AN41" s="188">
        <v>0</v>
      </c>
      <c r="AO41" s="188">
        <v>0</v>
      </c>
      <c r="AP41" s="188">
        <v>0</v>
      </c>
      <c r="AQ41" s="188">
        <v>14</v>
      </c>
      <c r="AR41" s="188">
        <f t="shared" si="19"/>
        <v>0</v>
      </c>
      <c r="AS41" s="188">
        <v>0</v>
      </c>
      <c r="AT41" s="188">
        <v>0</v>
      </c>
      <c r="AU41" s="188">
        <v>0</v>
      </c>
      <c r="AV41" s="188">
        <v>0</v>
      </c>
      <c r="AW41" s="188">
        <v>0</v>
      </c>
      <c r="AX41" s="188">
        <v>0</v>
      </c>
      <c r="AY41" s="188">
        <v>0</v>
      </c>
      <c r="AZ41" s="188">
        <f t="shared" si="20"/>
        <v>0</v>
      </c>
      <c r="BA41" s="188">
        <v>0</v>
      </c>
      <c r="BB41" s="188">
        <v>0</v>
      </c>
      <c r="BC41" s="188">
        <v>0</v>
      </c>
      <c r="BD41" s="188">
        <v>0</v>
      </c>
      <c r="BE41" s="188">
        <v>0</v>
      </c>
      <c r="BF41" s="188">
        <v>0</v>
      </c>
      <c r="BG41" s="188">
        <v>0</v>
      </c>
      <c r="BH41" s="188">
        <f t="shared" si="21"/>
        <v>0</v>
      </c>
      <c r="BI41" s="188">
        <v>0</v>
      </c>
      <c r="BJ41" s="188">
        <v>0</v>
      </c>
      <c r="BK41" s="188">
        <v>0</v>
      </c>
      <c r="BL41" s="188">
        <v>0</v>
      </c>
      <c r="BM41" s="188">
        <v>0</v>
      </c>
      <c r="BN41" s="188">
        <v>0</v>
      </c>
      <c r="BO41" s="188">
        <v>0</v>
      </c>
      <c r="BP41" s="188">
        <f t="shared" si="22"/>
        <v>0</v>
      </c>
      <c r="BQ41" s="188">
        <v>0</v>
      </c>
      <c r="BR41" s="188">
        <v>0</v>
      </c>
      <c r="BS41" s="188">
        <v>0</v>
      </c>
      <c r="BT41" s="188">
        <v>0</v>
      </c>
      <c r="BU41" s="188">
        <v>0</v>
      </c>
      <c r="BV41" s="188">
        <v>0</v>
      </c>
      <c r="BW41" s="188">
        <v>0</v>
      </c>
    </row>
    <row r="42" spans="1:75" ht="13.5">
      <c r="A42" s="182" t="s">
        <v>393</v>
      </c>
      <c r="B42" s="182" t="s">
        <v>206</v>
      </c>
      <c r="C42" s="184" t="s">
        <v>207</v>
      </c>
      <c r="D42" s="188">
        <f t="shared" si="0"/>
        <v>831</v>
      </c>
      <c r="E42" s="188">
        <f t="shared" si="1"/>
        <v>521</v>
      </c>
      <c r="F42" s="188">
        <f t="shared" si="2"/>
        <v>123</v>
      </c>
      <c r="G42" s="188">
        <f t="shared" si="3"/>
        <v>109</v>
      </c>
      <c r="H42" s="188">
        <f t="shared" si="4"/>
        <v>29</v>
      </c>
      <c r="I42" s="188">
        <f t="shared" si="5"/>
        <v>33</v>
      </c>
      <c r="J42" s="188">
        <f t="shared" si="6"/>
        <v>14</v>
      </c>
      <c r="K42" s="188">
        <f t="shared" si="7"/>
        <v>2</v>
      </c>
      <c r="L42" s="188">
        <f t="shared" si="8"/>
        <v>600</v>
      </c>
      <c r="M42" s="188">
        <v>377</v>
      </c>
      <c r="N42" s="188">
        <v>42</v>
      </c>
      <c r="O42" s="188">
        <v>109</v>
      </c>
      <c r="P42" s="188">
        <v>29</v>
      </c>
      <c r="Q42" s="188">
        <v>33</v>
      </c>
      <c r="R42" s="188">
        <v>10</v>
      </c>
      <c r="S42" s="188">
        <v>0</v>
      </c>
      <c r="T42" s="188">
        <f t="shared" si="9"/>
        <v>83</v>
      </c>
      <c r="U42" s="188">
        <f t="shared" si="10"/>
        <v>0</v>
      </c>
      <c r="V42" s="188">
        <f t="shared" si="11"/>
        <v>81</v>
      </c>
      <c r="W42" s="188">
        <f t="shared" si="12"/>
        <v>0</v>
      </c>
      <c r="X42" s="188">
        <f t="shared" si="13"/>
        <v>0</v>
      </c>
      <c r="Y42" s="188">
        <f t="shared" si="14"/>
        <v>0</v>
      </c>
      <c r="Z42" s="188">
        <f t="shared" si="15"/>
        <v>0</v>
      </c>
      <c r="AA42" s="188">
        <f t="shared" si="16"/>
        <v>2</v>
      </c>
      <c r="AB42" s="188">
        <f t="shared" si="17"/>
        <v>0</v>
      </c>
      <c r="AC42" s="188">
        <v>0</v>
      </c>
      <c r="AD42" s="188">
        <v>0</v>
      </c>
      <c r="AE42" s="188">
        <v>0</v>
      </c>
      <c r="AF42" s="188">
        <v>0</v>
      </c>
      <c r="AG42" s="188">
        <v>0</v>
      </c>
      <c r="AH42" s="188">
        <v>0</v>
      </c>
      <c r="AI42" s="188">
        <v>0</v>
      </c>
      <c r="AJ42" s="188">
        <f t="shared" si="18"/>
        <v>81</v>
      </c>
      <c r="AK42" s="188">
        <v>0</v>
      </c>
      <c r="AL42" s="188">
        <v>81</v>
      </c>
      <c r="AM42" s="188">
        <v>0</v>
      </c>
      <c r="AN42" s="188">
        <v>0</v>
      </c>
      <c r="AO42" s="188">
        <v>0</v>
      </c>
      <c r="AP42" s="188">
        <v>0</v>
      </c>
      <c r="AQ42" s="188">
        <v>0</v>
      </c>
      <c r="AR42" s="188">
        <f t="shared" si="19"/>
        <v>2</v>
      </c>
      <c r="AS42" s="188">
        <v>0</v>
      </c>
      <c r="AT42" s="188">
        <v>0</v>
      </c>
      <c r="AU42" s="188">
        <v>0</v>
      </c>
      <c r="AV42" s="188">
        <v>0</v>
      </c>
      <c r="AW42" s="188">
        <v>0</v>
      </c>
      <c r="AX42" s="188">
        <v>0</v>
      </c>
      <c r="AY42" s="188">
        <v>2</v>
      </c>
      <c r="AZ42" s="188">
        <f t="shared" si="20"/>
        <v>0</v>
      </c>
      <c r="BA42" s="188">
        <v>0</v>
      </c>
      <c r="BB42" s="188">
        <v>0</v>
      </c>
      <c r="BC42" s="188">
        <v>0</v>
      </c>
      <c r="BD42" s="188">
        <v>0</v>
      </c>
      <c r="BE42" s="188">
        <v>0</v>
      </c>
      <c r="BF42" s="188">
        <v>0</v>
      </c>
      <c r="BG42" s="188">
        <v>0</v>
      </c>
      <c r="BH42" s="188">
        <f t="shared" si="21"/>
        <v>0</v>
      </c>
      <c r="BI42" s="188">
        <v>0</v>
      </c>
      <c r="BJ42" s="188">
        <v>0</v>
      </c>
      <c r="BK42" s="188">
        <v>0</v>
      </c>
      <c r="BL42" s="188">
        <v>0</v>
      </c>
      <c r="BM42" s="188">
        <v>0</v>
      </c>
      <c r="BN42" s="188">
        <v>0</v>
      </c>
      <c r="BO42" s="188">
        <v>0</v>
      </c>
      <c r="BP42" s="188">
        <f t="shared" si="22"/>
        <v>148</v>
      </c>
      <c r="BQ42" s="188">
        <v>144</v>
      </c>
      <c r="BR42" s="188">
        <v>0</v>
      </c>
      <c r="BS42" s="188">
        <v>0</v>
      </c>
      <c r="BT42" s="188">
        <v>0</v>
      </c>
      <c r="BU42" s="188">
        <v>0</v>
      </c>
      <c r="BV42" s="188">
        <v>4</v>
      </c>
      <c r="BW42" s="188">
        <v>0</v>
      </c>
    </row>
    <row r="43" spans="1:75" ht="13.5">
      <c r="A43" s="182" t="s">
        <v>393</v>
      </c>
      <c r="B43" s="182" t="s">
        <v>208</v>
      </c>
      <c r="C43" s="184" t="s">
        <v>209</v>
      </c>
      <c r="D43" s="188">
        <f t="shared" si="0"/>
        <v>3179</v>
      </c>
      <c r="E43" s="188">
        <f t="shared" si="1"/>
        <v>2252</v>
      </c>
      <c r="F43" s="188">
        <f t="shared" si="2"/>
        <v>394</v>
      </c>
      <c r="G43" s="188">
        <f t="shared" si="3"/>
        <v>331</v>
      </c>
      <c r="H43" s="188">
        <f t="shared" si="4"/>
        <v>106</v>
      </c>
      <c r="I43" s="188">
        <f t="shared" si="5"/>
        <v>15</v>
      </c>
      <c r="J43" s="188">
        <f t="shared" si="6"/>
        <v>81</v>
      </c>
      <c r="K43" s="188">
        <f t="shared" si="7"/>
        <v>0</v>
      </c>
      <c r="L43" s="188">
        <f t="shared" si="8"/>
        <v>1594</v>
      </c>
      <c r="M43" s="188">
        <v>931</v>
      </c>
      <c r="N43" s="188">
        <v>211</v>
      </c>
      <c r="O43" s="188">
        <v>331</v>
      </c>
      <c r="P43" s="188">
        <v>106</v>
      </c>
      <c r="Q43" s="188">
        <v>15</v>
      </c>
      <c r="R43" s="188">
        <v>0</v>
      </c>
      <c r="S43" s="188">
        <v>0</v>
      </c>
      <c r="T43" s="188">
        <f t="shared" si="9"/>
        <v>183</v>
      </c>
      <c r="U43" s="188">
        <f t="shared" si="10"/>
        <v>0</v>
      </c>
      <c r="V43" s="188">
        <f t="shared" si="11"/>
        <v>183</v>
      </c>
      <c r="W43" s="188">
        <f t="shared" si="12"/>
        <v>0</v>
      </c>
      <c r="X43" s="188">
        <f t="shared" si="13"/>
        <v>0</v>
      </c>
      <c r="Y43" s="188">
        <f t="shared" si="14"/>
        <v>0</v>
      </c>
      <c r="Z43" s="188">
        <f t="shared" si="15"/>
        <v>0</v>
      </c>
      <c r="AA43" s="188">
        <f t="shared" si="16"/>
        <v>0</v>
      </c>
      <c r="AB43" s="188">
        <f t="shared" si="17"/>
        <v>0</v>
      </c>
      <c r="AC43" s="188">
        <v>0</v>
      </c>
      <c r="AD43" s="188">
        <v>0</v>
      </c>
      <c r="AE43" s="188">
        <v>0</v>
      </c>
      <c r="AF43" s="188">
        <v>0</v>
      </c>
      <c r="AG43" s="188">
        <v>0</v>
      </c>
      <c r="AH43" s="188">
        <v>0</v>
      </c>
      <c r="AI43" s="188">
        <v>0</v>
      </c>
      <c r="AJ43" s="188">
        <f t="shared" si="18"/>
        <v>183</v>
      </c>
      <c r="AK43" s="188">
        <v>0</v>
      </c>
      <c r="AL43" s="188">
        <v>183</v>
      </c>
      <c r="AM43" s="188">
        <v>0</v>
      </c>
      <c r="AN43" s="188">
        <v>0</v>
      </c>
      <c r="AO43" s="188">
        <v>0</v>
      </c>
      <c r="AP43" s="188">
        <v>0</v>
      </c>
      <c r="AQ43" s="188">
        <v>0</v>
      </c>
      <c r="AR43" s="188">
        <f t="shared" si="19"/>
        <v>0</v>
      </c>
      <c r="AS43" s="188">
        <v>0</v>
      </c>
      <c r="AT43" s="188">
        <v>0</v>
      </c>
      <c r="AU43" s="188">
        <v>0</v>
      </c>
      <c r="AV43" s="188">
        <v>0</v>
      </c>
      <c r="AW43" s="188">
        <v>0</v>
      </c>
      <c r="AX43" s="188">
        <v>0</v>
      </c>
      <c r="AY43" s="188">
        <v>0</v>
      </c>
      <c r="AZ43" s="188">
        <f t="shared" si="20"/>
        <v>0</v>
      </c>
      <c r="BA43" s="188">
        <v>0</v>
      </c>
      <c r="BB43" s="188">
        <v>0</v>
      </c>
      <c r="BC43" s="188">
        <v>0</v>
      </c>
      <c r="BD43" s="188">
        <v>0</v>
      </c>
      <c r="BE43" s="188">
        <v>0</v>
      </c>
      <c r="BF43" s="188">
        <v>0</v>
      </c>
      <c r="BG43" s="188">
        <v>0</v>
      </c>
      <c r="BH43" s="188">
        <f t="shared" si="21"/>
        <v>0</v>
      </c>
      <c r="BI43" s="188">
        <v>0</v>
      </c>
      <c r="BJ43" s="188">
        <v>0</v>
      </c>
      <c r="BK43" s="188">
        <v>0</v>
      </c>
      <c r="BL43" s="188">
        <v>0</v>
      </c>
      <c r="BM43" s="188">
        <v>0</v>
      </c>
      <c r="BN43" s="188">
        <v>0</v>
      </c>
      <c r="BO43" s="188">
        <v>0</v>
      </c>
      <c r="BP43" s="188">
        <f t="shared" si="22"/>
        <v>1402</v>
      </c>
      <c r="BQ43" s="188">
        <v>1321</v>
      </c>
      <c r="BR43" s="188">
        <v>0</v>
      </c>
      <c r="BS43" s="188">
        <v>0</v>
      </c>
      <c r="BT43" s="188">
        <v>0</v>
      </c>
      <c r="BU43" s="188">
        <v>0</v>
      </c>
      <c r="BV43" s="188">
        <v>81</v>
      </c>
      <c r="BW43" s="188">
        <v>0</v>
      </c>
    </row>
    <row r="44" spans="1:75" ht="13.5">
      <c r="A44" s="182" t="s">
        <v>393</v>
      </c>
      <c r="B44" s="182" t="s">
        <v>210</v>
      </c>
      <c r="C44" s="184" t="s">
        <v>211</v>
      </c>
      <c r="D44" s="188">
        <f t="shared" si="0"/>
        <v>2483</v>
      </c>
      <c r="E44" s="188">
        <f t="shared" si="1"/>
        <v>1724</v>
      </c>
      <c r="F44" s="188">
        <f t="shared" si="2"/>
        <v>288</v>
      </c>
      <c r="G44" s="188">
        <f t="shared" si="3"/>
        <v>267</v>
      </c>
      <c r="H44" s="188">
        <f t="shared" si="4"/>
        <v>80</v>
      </c>
      <c r="I44" s="188">
        <f t="shared" si="5"/>
        <v>11</v>
      </c>
      <c r="J44" s="188">
        <f t="shared" si="6"/>
        <v>113</v>
      </c>
      <c r="K44" s="188">
        <f t="shared" si="7"/>
        <v>0</v>
      </c>
      <c r="L44" s="188">
        <f t="shared" si="8"/>
        <v>1383</v>
      </c>
      <c r="M44" s="188">
        <v>819</v>
      </c>
      <c r="N44" s="188">
        <v>141</v>
      </c>
      <c r="O44" s="188">
        <v>267</v>
      </c>
      <c r="P44" s="188">
        <v>80</v>
      </c>
      <c r="Q44" s="188">
        <v>11</v>
      </c>
      <c r="R44" s="188">
        <v>65</v>
      </c>
      <c r="S44" s="188">
        <v>0</v>
      </c>
      <c r="T44" s="188">
        <f t="shared" si="9"/>
        <v>147</v>
      </c>
      <c r="U44" s="188">
        <f t="shared" si="10"/>
        <v>0</v>
      </c>
      <c r="V44" s="188">
        <f t="shared" si="11"/>
        <v>147</v>
      </c>
      <c r="W44" s="188">
        <f t="shared" si="12"/>
        <v>0</v>
      </c>
      <c r="X44" s="188">
        <f t="shared" si="13"/>
        <v>0</v>
      </c>
      <c r="Y44" s="188">
        <f t="shared" si="14"/>
        <v>0</v>
      </c>
      <c r="Z44" s="188">
        <f t="shared" si="15"/>
        <v>0</v>
      </c>
      <c r="AA44" s="188">
        <f t="shared" si="16"/>
        <v>0</v>
      </c>
      <c r="AB44" s="188">
        <f t="shared" si="17"/>
        <v>0</v>
      </c>
      <c r="AC44" s="188">
        <v>0</v>
      </c>
      <c r="AD44" s="188">
        <v>0</v>
      </c>
      <c r="AE44" s="188">
        <v>0</v>
      </c>
      <c r="AF44" s="188">
        <v>0</v>
      </c>
      <c r="AG44" s="188">
        <v>0</v>
      </c>
      <c r="AH44" s="188">
        <v>0</v>
      </c>
      <c r="AI44" s="188">
        <v>0</v>
      </c>
      <c r="AJ44" s="188">
        <f t="shared" si="18"/>
        <v>147</v>
      </c>
      <c r="AK44" s="188">
        <v>0</v>
      </c>
      <c r="AL44" s="188">
        <v>147</v>
      </c>
      <c r="AM44" s="188">
        <v>0</v>
      </c>
      <c r="AN44" s="188">
        <v>0</v>
      </c>
      <c r="AO44" s="188">
        <v>0</v>
      </c>
      <c r="AP44" s="188">
        <v>0</v>
      </c>
      <c r="AQ44" s="188">
        <v>0</v>
      </c>
      <c r="AR44" s="188">
        <f t="shared" si="19"/>
        <v>0</v>
      </c>
      <c r="AS44" s="188">
        <v>0</v>
      </c>
      <c r="AT44" s="188">
        <v>0</v>
      </c>
      <c r="AU44" s="188">
        <v>0</v>
      </c>
      <c r="AV44" s="188">
        <v>0</v>
      </c>
      <c r="AW44" s="188">
        <v>0</v>
      </c>
      <c r="AX44" s="188">
        <v>0</v>
      </c>
      <c r="AY44" s="188">
        <v>0</v>
      </c>
      <c r="AZ44" s="188">
        <f t="shared" si="20"/>
        <v>0</v>
      </c>
      <c r="BA44" s="188">
        <v>0</v>
      </c>
      <c r="BB44" s="188">
        <v>0</v>
      </c>
      <c r="BC44" s="188">
        <v>0</v>
      </c>
      <c r="BD44" s="188">
        <v>0</v>
      </c>
      <c r="BE44" s="188">
        <v>0</v>
      </c>
      <c r="BF44" s="188">
        <v>0</v>
      </c>
      <c r="BG44" s="188">
        <v>0</v>
      </c>
      <c r="BH44" s="188">
        <f t="shared" si="21"/>
        <v>0</v>
      </c>
      <c r="BI44" s="188">
        <v>0</v>
      </c>
      <c r="BJ44" s="188">
        <v>0</v>
      </c>
      <c r="BK44" s="188">
        <v>0</v>
      </c>
      <c r="BL44" s="188">
        <v>0</v>
      </c>
      <c r="BM44" s="188">
        <v>0</v>
      </c>
      <c r="BN44" s="188">
        <v>0</v>
      </c>
      <c r="BO44" s="188">
        <v>0</v>
      </c>
      <c r="BP44" s="188">
        <f t="shared" si="22"/>
        <v>953</v>
      </c>
      <c r="BQ44" s="188">
        <v>905</v>
      </c>
      <c r="BR44" s="188">
        <v>0</v>
      </c>
      <c r="BS44" s="188">
        <v>0</v>
      </c>
      <c r="BT44" s="188">
        <v>0</v>
      </c>
      <c r="BU44" s="188">
        <v>0</v>
      </c>
      <c r="BV44" s="188">
        <v>48</v>
      </c>
      <c r="BW44" s="188">
        <v>0</v>
      </c>
    </row>
    <row r="45" spans="1:75" ht="13.5">
      <c r="A45" s="182" t="s">
        <v>393</v>
      </c>
      <c r="B45" s="182" t="s">
        <v>212</v>
      </c>
      <c r="C45" s="184" t="s">
        <v>213</v>
      </c>
      <c r="D45" s="188">
        <f t="shared" si="0"/>
        <v>566</v>
      </c>
      <c r="E45" s="188">
        <f t="shared" si="1"/>
        <v>454</v>
      </c>
      <c r="F45" s="188">
        <f t="shared" si="2"/>
        <v>52</v>
      </c>
      <c r="G45" s="188">
        <f t="shared" si="3"/>
        <v>45</v>
      </c>
      <c r="H45" s="188">
        <f t="shared" si="4"/>
        <v>12</v>
      </c>
      <c r="I45" s="188">
        <f t="shared" si="5"/>
        <v>3</v>
      </c>
      <c r="J45" s="188">
        <f t="shared" si="6"/>
        <v>0</v>
      </c>
      <c r="K45" s="188">
        <f t="shared" si="7"/>
        <v>0</v>
      </c>
      <c r="L45" s="188">
        <f t="shared" si="8"/>
        <v>147</v>
      </c>
      <c r="M45" s="188">
        <v>62</v>
      </c>
      <c r="N45" s="188">
        <v>25</v>
      </c>
      <c r="O45" s="188">
        <v>45</v>
      </c>
      <c r="P45" s="188">
        <v>12</v>
      </c>
      <c r="Q45" s="188">
        <v>3</v>
      </c>
      <c r="R45" s="188">
        <v>0</v>
      </c>
      <c r="S45" s="188">
        <v>0</v>
      </c>
      <c r="T45" s="188">
        <f t="shared" si="9"/>
        <v>27</v>
      </c>
      <c r="U45" s="188">
        <f t="shared" si="10"/>
        <v>0</v>
      </c>
      <c r="V45" s="188">
        <f t="shared" si="11"/>
        <v>27</v>
      </c>
      <c r="W45" s="188">
        <f t="shared" si="12"/>
        <v>0</v>
      </c>
      <c r="X45" s="188">
        <f t="shared" si="13"/>
        <v>0</v>
      </c>
      <c r="Y45" s="188">
        <f t="shared" si="14"/>
        <v>0</v>
      </c>
      <c r="Z45" s="188">
        <f t="shared" si="15"/>
        <v>0</v>
      </c>
      <c r="AA45" s="188">
        <f t="shared" si="16"/>
        <v>0</v>
      </c>
      <c r="AB45" s="188">
        <f t="shared" si="17"/>
        <v>0</v>
      </c>
      <c r="AC45" s="188">
        <v>0</v>
      </c>
      <c r="AD45" s="188">
        <v>0</v>
      </c>
      <c r="AE45" s="188">
        <v>0</v>
      </c>
      <c r="AF45" s="188">
        <v>0</v>
      </c>
      <c r="AG45" s="188">
        <v>0</v>
      </c>
      <c r="AH45" s="188">
        <v>0</v>
      </c>
      <c r="AI45" s="188">
        <v>0</v>
      </c>
      <c r="AJ45" s="188">
        <f t="shared" si="18"/>
        <v>0</v>
      </c>
      <c r="AK45" s="188">
        <v>0</v>
      </c>
      <c r="AL45" s="188">
        <v>0</v>
      </c>
      <c r="AM45" s="188">
        <v>0</v>
      </c>
      <c r="AN45" s="188">
        <v>0</v>
      </c>
      <c r="AO45" s="188">
        <v>0</v>
      </c>
      <c r="AP45" s="188">
        <v>0</v>
      </c>
      <c r="AQ45" s="188">
        <v>0</v>
      </c>
      <c r="AR45" s="188">
        <f t="shared" si="19"/>
        <v>27</v>
      </c>
      <c r="AS45" s="188">
        <v>0</v>
      </c>
      <c r="AT45" s="188">
        <v>27</v>
      </c>
      <c r="AU45" s="188">
        <v>0</v>
      </c>
      <c r="AV45" s="188">
        <v>0</v>
      </c>
      <c r="AW45" s="188">
        <v>0</v>
      </c>
      <c r="AX45" s="188">
        <v>0</v>
      </c>
      <c r="AY45" s="188">
        <v>0</v>
      </c>
      <c r="AZ45" s="188">
        <f t="shared" si="20"/>
        <v>0</v>
      </c>
      <c r="BA45" s="188">
        <v>0</v>
      </c>
      <c r="BB45" s="188">
        <v>0</v>
      </c>
      <c r="BC45" s="188">
        <v>0</v>
      </c>
      <c r="BD45" s="188">
        <v>0</v>
      </c>
      <c r="BE45" s="188">
        <v>0</v>
      </c>
      <c r="BF45" s="188">
        <v>0</v>
      </c>
      <c r="BG45" s="188">
        <v>0</v>
      </c>
      <c r="BH45" s="188">
        <f t="shared" si="21"/>
        <v>0</v>
      </c>
      <c r="BI45" s="188">
        <v>0</v>
      </c>
      <c r="BJ45" s="188">
        <v>0</v>
      </c>
      <c r="BK45" s="188">
        <v>0</v>
      </c>
      <c r="BL45" s="188">
        <v>0</v>
      </c>
      <c r="BM45" s="188">
        <v>0</v>
      </c>
      <c r="BN45" s="188">
        <v>0</v>
      </c>
      <c r="BO45" s="188">
        <v>0</v>
      </c>
      <c r="BP45" s="188">
        <f t="shared" si="22"/>
        <v>392</v>
      </c>
      <c r="BQ45" s="188">
        <v>392</v>
      </c>
      <c r="BR45" s="188">
        <v>0</v>
      </c>
      <c r="BS45" s="188">
        <v>0</v>
      </c>
      <c r="BT45" s="188">
        <v>0</v>
      </c>
      <c r="BU45" s="188">
        <v>0</v>
      </c>
      <c r="BV45" s="188">
        <v>0</v>
      </c>
      <c r="BW45" s="188">
        <v>0</v>
      </c>
    </row>
    <row r="46" spans="1:75" ht="13.5">
      <c r="A46" s="182" t="s">
        <v>393</v>
      </c>
      <c r="B46" s="182" t="s">
        <v>214</v>
      </c>
      <c r="C46" s="184" t="s">
        <v>215</v>
      </c>
      <c r="D46" s="188">
        <f t="shared" si="0"/>
        <v>1921</v>
      </c>
      <c r="E46" s="188">
        <f t="shared" si="1"/>
        <v>1164</v>
      </c>
      <c r="F46" s="188">
        <f t="shared" si="2"/>
        <v>219</v>
      </c>
      <c r="G46" s="188">
        <f t="shared" si="3"/>
        <v>201</v>
      </c>
      <c r="H46" s="188">
        <f t="shared" si="4"/>
        <v>63</v>
      </c>
      <c r="I46" s="188">
        <f t="shared" si="5"/>
        <v>156</v>
      </c>
      <c r="J46" s="188">
        <f t="shared" si="6"/>
        <v>26</v>
      </c>
      <c r="K46" s="188">
        <f t="shared" si="7"/>
        <v>92</v>
      </c>
      <c r="L46" s="188">
        <f t="shared" si="8"/>
        <v>534</v>
      </c>
      <c r="M46" s="188">
        <v>326</v>
      </c>
      <c r="N46" s="188">
        <v>62</v>
      </c>
      <c r="O46" s="188">
        <v>110</v>
      </c>
      <c r="P46" s="188">
        <v>32</v>
      </c>
      <c r="Q46" s="188">
        <v>4</v>
      </c>
      <c r="R46" s="188">
        <v>0</v>
      </c>
      <c r="S46" s="188">
        <v>0</v>
      </c>
      <c r="T46" s="188">
        <f t="shared" si="9"/>
        <v>610</v>
      </c>
      <c r="U46" s="188">
        <f t="shared" si="10"/>
        <v>92</v>
      </c>
      <c r="V46" s="188">
        <f t="shared" si="11"/>
        <v>152</v>
      </c>
      <c r="W46" s="188">
        <f t="shared" si="12"/>
        <v>91</v>
      </c>
      <c r="X46" s="188">
        <f t="shared" si="13"/>
        <v>31</v>
      </c>
      <c r="Y46" s="188">
        <f t="shared" si="14"/>
        <v>152</v>
      </c>
      <c r="Z46" s="188">
        <f t="shared" si="15"/>
        <v>0</v>
      </c>
      <c r="AA46" s="188">
        <f t="shared" si="16"/>
        <v>92</v>
      </c>
      <c r="AB46" s="188">
        <f t="shared" si="17"/>
        <v>0</v>
      </c>
      <c r="AC46" s="188">
        <v>0</v>
      </c>
      <c r="AD46" s="188">
        <v>0</v>
      </c>
      <c r="AE46" s="188">
        <v>0</v>
      </c>
      <c r="AF46" s="188">
        <v>0</v>
      </c>
      <c r="AG46" s="188">
        <v>0</v>
      </c>
      <c r="AH46" s="188">
        <v>0</v>
      </c>
      <c r="AI46" s="188">
        <v>0</v>
      </c>
      <c r="AJ46" s="188">
        <f t="shared" si="18"/>
        <v>0</v>
      </c>
      <c r="AK46" s="188">
        <v>0</v>
      </c>
      <c r="AL46" s="188">
        <v>0</v>
      </c>
      <c r="AM46" s="188">
        <v>0</v>
      </c>
      <c r="AN46" s="188">
        <v>0</v>
      </c>
      <c r="AO46" s="188">
        <v>0</v>
      </c>
      <c r="AP46" s="188">
        <v>0</v>
      </c>
      <c r="AQ46" s="188">
        <v>0</v>
      </c>
      <c r="AR46" s="188">
        <f t="shared" si="19"/>
        <v>610</v>
      </c>
      <c r="AS46" s="188">
        <v>92</v>
      </c>
      <c r="AT46" s="188">
        <v>152</v>
      </c>
      <c r="AU46" s="188">
        <v>91</v>
      </c>
      <c r="AV46" s="188">
        <v>31</v>
      </c>
      <c r="AW46" s="188">
        <v>152</v>
      </c>
      <c r="AX46" s="188">
        <v>0</v>
      </c>
      <c r="AY46" s="188">
        <v>92</v>
      </c>
      <c r="AZ46" s="188">
        <f t="shared" si="20"/>
        <v>0</v>
      </c>
      <c r="BA46" s="188">
        <v>0</v>
      </c>
      <c r="BB46" s="188">
        <v>0</v>
      </c>
      <c r="BC46" s="188">
        <v>0</v>
      </c>
      <c r="BD46" s="188">
        <v>0</v>
      </c>
      <c r="BE46" s="188">
        <v>0</v>
      </c>
      <c r="BF46" s="188">
        <v>0</v>
      </c>
      <c r="BG46" s="188">
        <v>0</v>
      </c>
      <c r="BH46" s="188">
        <f t="shared" si="21"/>
        <v>0</v>
      </c>
      <c r="BI46" s="188">
        <v>0</v>
      </c>
      <c r="BJ46" s="188">
        <v>0</v>
      </c>
      <c r="BK46" s="188">
        <v>0</v>
      </c>
      <c r="BL46" s="188">
        <v>0</v>
      </c>
      <c r="BM46" s="188">
        <v>0</v>
      </c>
      <c r="BN46" s="188">
        <v>0</v>
      </c>
      <c r="BO46" s="188">
        <v>0</v>
      </c>
      <c r="BP46" s="188">
        <f t="shared" si="22"/>
        <v>777</v>
      </c>
      <c r="BQ46" s="188">
        <v>746</v>
      </c>
      <c r="BR46" s="188">
        <v>5</v>
      </c>
      <c r="BS46" s="188">
        <v>0</v>
      </c>
      <c r="BT46" s="188">
        <v>0</v>
      </c>
      <c r="BU46" s="188">
        <v>0</v>
      </c>
      <c r="BV46" s="188">
        <v>26</v>
      </c>
      <c r="BW46" s="188">
        <v>0</v>
      </c>
    </row>
    <row r="47" spans="1:75" ht="13.5">
      <c r="A47" s="182" t="s">
        <v>393</v>
      </c>
      <c r="B47" s="182" t="s">
        <v>216</v>
      </c>
      <c r="C47" s="184" t="s">
        <v>217</v>
      </c>
      <c r="D47" s="188">
        <f t="shared" si="0"/>
        <v>1345</v>
      </c>
      <c r="E47" s="188">
        <f t="shared" si="1"/>
        <v>1095</v>
      </c>
      <c r="F47" s="188">
        <f t="shared" si="2"/>
        <v>54</v>
      </c>
      <c r="G47" s="188">
        <f t="shared" si="3"/>
        <v>152</v>
      </c>
      <c r="H47" s="188">
        <f t="shared" si="4"/>
        <v>29</v>
      </c>
      <c r="I47" s="188">
        <f t="shared" si="5"/>
        <v>0</v>
      </c>
      <c r="J47" s="188">
        <f t="shared" si="6"/>
        <v>0</v>
      </c>
      <c r="K47" s="188">
        <f t="shared" si="7"/>
        <v>15</v>
      </c>
      <c r="L47" s="188">
        <f t="shared" si="8"/>
        <v>1158</v>
      </c>
      <c r="M47" s="188">
        <v>925</v>
      </c>
      <c r="N47" s="188">
        <v>50</v>
      </c>
      <c r="O47" s="188">
        <v>152</v>
      </c>
      <c r="P47" s="188">
        <v>29</v>
      </c>
      <c r="Q47" s="188">
        <v>0</v>
      </c>
      <c r="R47" s="188">
        <v>0</v>
      </c>
      <c r="S47" s="188">
        <v>2</v>
      </c>
      <c r="T47" s="188">
        <f t="shared" si="9"/>
        <v>0</v>
      </c>
      <c r="U47" s="188">
        <f t="shared" si="10"/>
        <v>0</v>
      </c>
      <c r="V47" s="188">
        <f t="shared" si="11"/>
        <v>0</v>
      </c>
      <c r="W47" s="188">
        <f t="shared" si="12"/>
        <v>0</v>
      </c>
      <c r="X47" s="188">
        <f t="shared" si="13"/>
        <v>0</v>
      </c>
      <c r="Y47" s="188">
        <f t="shared" si="14"/>
        <v>0</v>
      </c>
      <c r="Z47" s="188">
        <f t="shared" si="15"/>
        <v>0</v>
      </c>
      <c r="AA47" s="188">
        <f t="shared" si="16"/>
        <v>0</v>
      </c>
      <c r="AB47" s="188">
        <f t="shared" si="17"/>
        <v>0</v>
      </c>
      <c r="AC47" s="188">
        <v>0</v>
      </c>
      <c r="AD47" s="188">
        <v>0</v>
      </c>
      <c r="AE47" s="188">
        <v>0</v>
      </c>
      <c r="AF47" s="188">
        <v>0</v>
      </c>
      <c r="AG47" s="188">
        <v>0</v>
      </c>
      <c r="AH47" s="188">
        <v>0</v>
      </c>
      <c r="AI47" s="188">
        <v>0</v>
      </c>
      <c r="AJ47" s="188">
        <f t="shared" si="18"/>
        <v>0</v>
      </c>
      <c r="AK47" s="188">
        <v>0</v>
      </c>
      <c r="AL47" s="188">
        <v>0</v>
      </c>
      <c r="AM47" s="188">
        <v>0</v>
      </c>
      <c r="AN47" s="188">
        <v>0</v>
      </c>
      <c r="AO47" s="188">
        <v>0</v>
      </c>
      <c r="AP47" s="188">
        <v>0</v>
      </c>
      <c r="AQ47" s="188">
        <v>0</v>
      </c>
      <c r="AR47" s="188">
        <f t="shared" si="19"/>
        <v>0</v>
      </c>
      <c r="AS47" s="188">
        <v>0</v>
      </c>
      <c r="AT47" s="188">
        <v>0</v>
      </c>
      <c r="AU47" s="188">
        <v>0</v>
      </c>
      <c r="AV47" s="188">
        <v>0</v>
      </c>
      <c r="AW47" s="188">
        <v>0</v>
      </c>
      <c r="AX47" s="188">
        <v>0</v>
      </c>
      <c r="AY47" s="188">
        <v>0</v>
      </c>
      <c r="AZ47" s="188">
        <f t="shared" si="20"/>
        <v>0</v>
      </c>
      <c r="BA47" s="188">
        <v>0</v>
      </c>
      <c r="BB47" s="188">
        <v>0</v>
      </c>
      <c r="BC47" s="188">
        <v>0</v>
      </c>
      <c r="BD47" s="188">
        <v>0</v>
      </c>
      <c r="BE47" s="188">
        <v>0</v>
      </c>
      <c r="BF47" s="188">
        <v>0</v>
      </c>
      <c r="BG47" s="188">
        <v>0</v>
      </c>
      <c r="BH47" s="188">
        <f t="shared" si="21"/>
        <v>0</v>
      </c>
      <c r="BI47" s="188">
        <v>0</v>
      </c>
      <c r="BJ47" s="188">
        <v>0</v>
      </c>
      <c r="BK47" s="188">
        <v>0</v>
      </c>
      <c r="BL47" s="188">
        <v>0</v>
      </c>
      <c r="BM47" s="188">
        <v>0</v>
      </c>
      <c r="BN47" s="188">
        <v>0</v>
      </c>
      <c r="BO47" s="188">
        <v>0</v>
      </c>
      <c r="BP47" s="188">
        <f t="shared" si="22"/>
        <v>187</v>
      </c>
      <c r="BQ47" s="188">
        <v>170</v>
      </c>
      <c r="BR47" s="188">
        <v>4</v>
      </c>
      <c r="BS47" s="188">
        <v>0</v>
      </c>
      <c r="BT47" s="188">
        <v>0</v>
      </c>
      <c r="BU47" s="188">
        <v>0</v>
      </c>
      <c r="BV47" s="188">
        <v>0</v>
      </c>
      <c r="BW47" s="188">
        <v>13</v>
      </c>
    </row>
    <row r="48" spans="1:75" ht="13.5">
      <c r="A48" s="182" t="s">
        <v>393</v>
      </c>
      <c r="B48" s="182" t="s">
        <v>218</v>
      </c>
      <c r="C48" s="184" t="s">
        <v>219</v>
      </c>
      <c r="D48" s="188">
        <f t="shared" si="0"/>
        <v>2186</v>
      </c>
      <c r="E48" s="188">
        <f t="shared" si="1"/>
        <v>1210</v>
      </c>
      <c r="F48" s="188">
        <f t="shared" si="2"/>
        <v>88</v>
      </c>
      <c r="G48" s="188">
        <f t="shared" si="3"/>
        <v>157</v>
      </c>
      <c r="H48" s="188">
        <f t="shared" si="4"/>
        <v>37</v>
      </c>
      <c r="I48" s="188">
        <f t="shared" si="5"/>
        <v>229</v>
      </c>
      <c r="J48" s="188">
        <f t="shared" si="6"/>
        <v>93</v>
      </c>
      <c r="K48" s="188">
        <f t="shared" si="7"/>
        <v>372</v>
      </c>
      <c r="L48" s="188">
        <f t="shared" si="8"/>
        <v>1492</v>
      </c>
      <c r="M48" s="188">
        <v>977</v>
      </c>
      <c r="N48" s="188">
        <v>62</v>
      </c>
      <c r="O48" s="188">
        <v>157</v>
      </c>
      <c r="P48" s="188">
        <v>37</v>
      </c>
      <c r="Q48" s="188">
        <v>173</v>
      </c>
      <c r="R48" s="188">
        <v>75</v>
      </c>
      <c r="S48" s="188">
        <v>11</v>
      </c>
      <c r="T48" s="188">
        <f t="shared" si="9"/>
        <v>451</v>
      </c>
      <c r="U48" s="188">
        <f t="shared" si="10"/>
        <v>8</v>
      </c>
      <c r="V48" s="188">
        <f t="shared" si="11"/>
        <v>26</v>
      </c>
      <c r="W48" s="188">
        <f t="shared" si="12"/>
        <v>0</v>
      </c>
      <c r="X48" s="188">
        <f t="shared" si="13"/>
        <v>0</v>
      </c>
      <c r="Y48" s="188">
        <f t="shared" si="14"/>
        <v>56</v>
      </c>
      <c r="Z48" s="188">
        <f t="shared" si="15"/>
        <v>0</v>
      </c>
      <c r="AA48" s="188">
        <f t="shared" si="16"/>
        <v>361</v>
      </c>
      <c r="AB48" s="188">
        <f t="shared" si="17"/>
        <v>151</v>
      </c>
      <c r="AC48" s="188">
        <v>8</v>
      </c>
      <c r="AD48" s="188">
        <v>15</v>
      </c>
      <c r="AE48" s="188">
        <v>0</v>
      </c>
      <c r="AF48" s="188">
        <v>0</v>
      </c>
      <c r="AG48" s="188">
        <v>0</v>
      </c>
      <c r="AH48" s="188">
        <v>0</v>
      </c>
      <c r="AI48" s="188">
        <v>128</v>
      </c>
      <c r="AJ48" s="188">
        <f t="shared" si="18"/>
        <v>67</v>
      </c>
      <c r="AK48" s="188">
        <v>0</v>
      </c>
      <c r="AL48" s="188">
        <v>11</v>
      </c>
      <c r="AM48" s="188">
        <v>0</v>
      </c>
      <c r="AN48" s="188">
        <v>0</v>
      </c>
      <c r="AO48" s="188">
        <v>56</v>
      </c>
      <c r="AP48" s="188">
        <v>0</v>
      </c>
      <c r="AQ48" s="188">
        <v>0</v>
      </c>
      <c r="AR48" s="188">
        <f t="shared" si="19"/>
        <v>156</v>
      </c>
      <c r="AS48" s="188">
        <v>0</v>
      </c>
      <c r="AT48" s="188">
        <v>0</v>
      </c>
      <c r="AU48" s="188">
        <v>0</v>
      </c>
      <c r="AV48" s="188">
        <v>0</v>
      </c>
      <c r="AW48" s="188">
        <v>0</v>
      </c>
      <c r="AX48" s="188">
        <v>0</v>
      </c>
      <c r="AY48" s="188">
        <v>156</v>
      </c>
      <c r="AZ48" s="188">
        <f t="shared" si="20"/>
        <v>0</v>
      </c>
      <c r="BA48" s="188">
        <v>0</v>
      </c>
      <c r="BB48" s="188">
        <v>0</v>
      </c>
      <c r="BC48" s="188">
        <v>0</v>
      </c>
      <c r="BD48" s="188">
        <v>0</v>
      </c>
      <c r="BE48" s="188">
        <v>0</v>
      </c>
      <c r="BF48" s="188">
        <v>0</v>
      </c>
      <c r="BG48" s="188">
        <v>0</v>
      </c>
      <c r="BH48" s="188">
        <f t="shared" si="21"/>
        <v>77</v>
      </c>
      <c r="BI48" s="188">
        <v>0</v>
      </c>
      <c r="BJ48" s="188">
        <v>0</v>
      </c>
      <c r="BK48" s="188">
        <v>0</v>
      </c>
      <c r="BL48" s="188">
        <v>0</v>
      </c>
      <c r="BM48" s="188">
        <v>0</v>
      </c>
      <c r="BN48" s="188">
        <v>0</v>
      </c>
      <c r="BO48" s="188">
        <v>77</v>
      </c>
      <c r="BP48" s="188">
        <f t="shared" si="22"/>
        <v>243</v>
      </c>
      <c r="BQ48" s="188">
        <v>225</v>
      </c>
      <c r="BR48" s="188">
        <v>0</v>
      </c>
      <c r="BS48" s="188">
        <v>0</v>
      </c>
      <c r="BT48" s="188">
        <v>0</v>
      </c>
      <c r="BU48" s="188">
        <v>0</v>
      </c>
      <c r="BV48" s="188">
        <v>18</v>
      </c>
      <c r="BW48" s="188">
        <v>0</v>
      </c>
    </row>
    <row r="49" spans="1:75" ht="13.5">
      <c r="A49" s="182" t="s">
        <v>393</v>
      </c>
      <c r="B49" s="182" t="s">
        <v>220</v>
      </c>
      <c r="C49" s="184" t="s">
        <v>221</v>
      </c>
      <c r="D49" s="188">
        <f t="shared" si="0"/>
        <v>3405</v>
      </c>
      <c r="E49" s="188">
        <f t="shared" si="1"/>
        <v>1890</v>
      </c>
      <c r="F49" s="188">
        <f t="shared" si="2"/>
        <v>102</v>
      </c>
      <c r="G49" s="188">
        <f t="shared" si="3"/>
        <v>220</v>
      </c>
      <c r="H49" s="188">
        <f t="shared" si="4"/>
        <v>149</v>
      </c>
      <c r="I49" s="188">
        <f t="shared" si="5"/>
        <v>498</v>
      </c>
      <c r="J49" s="188">
        <f t="shared" si="6"/>
        <v>0</v>
      </c>
      <c r="K49" s="188">
        <f t="shared" si="7"/>
        <v>546</v>
      </c>
      <c r="L49" s="188">
        <f t="shared" si="8"/>
        <v>779</v>
      </c>
      <c r="M49" s="188">
        <v>143</v>
      </c>
      <c r="N49" s="188">
        <v>102</v>
      </c>
      <c r="O49" s="188">
        <v>220</v>
      </c>
      <c r="P49" s="188">
        <v>149</v>
      </c>
      <c r="Q49" s="188">
        <v>107</v>
      </c>
      <c r="R49" s="188">
        <v>0</v>
      </c>
      <c r="S49" s="188">
        <v>58</v>
      </c>
      <c r="T49" s="188">
        <f t="shared" si="9"/>
        <v>731</v>
      </c>
      <c r="U49" s="188">
        <f t="shared" si="10"/>
        <v>0</v>
      </c>
      <c r="V49" s="188">
        <f t="shared" si="11"/>
        <v>0</v>
      </c>
      <c r="W49" s="188">
        <f t="shared" si="12"/>
        <v>0</v>
      </c>
      <c r="X49" s="188">
        <f t="shared" si="13"/>
        <v>0</v>
      </c>
      <c r="Y49" s="188">
        <f t="shared" si="14"/>
        <v>391</v>
      </c>
      <c r="Z49" s="188">
        <f t="shared" si="15"/>
        <v>0</v>
      </c>
      <c r="AA49" s="188">
        <f t="shared" si="16"/>
        <v>340</v>
      </c>
      <c r="AB49" s="188">
        <f t="shared" si="17"/>
        <v>0</v>
      </c>
      <c r="AC49" s="188">
        <v>0</v>
      </c>
      <c r="AD49" s="188">
        <v>0</v>
      </c>
      <c r="AE49" s="188">
        <v>0</v>
      </c>
      <c r="AF49" s="188">
        <v>0</v>
      </c>
      <c r="AG49" s="188">
        <v>0</v>
      </c>
      <c r="AH49" s="188">
        <v>0</v>
      </c>
      <c r="AI49" s="188">
        <v>0</v>
      </c>
      <c r="AJ49" s="188">
        <f t="shared" si="18"/>
        <v>291</v>
      </c>
      <c r="AK49" s="188">
        <v>0</v>
      </c>
      <c r="AL49" s="188">
        <v>0</v>
      </c>
      <c r="AM49" s="188">
        <v>0</v>
      </c>
      <c r="AN49" s="188">
        <v>0</v>
      </c>
      <c r="AO49" s="188">
        <v>284</v>
      </c>
      <c r="AP49" s="188">
        <v>0</v>
      </c>
      <c r="AQ49" s="188">
        <v>7</v>
      </c>
      <c r="AR49" s="188">
        <f t="shared" si="19"/>
        <v>343</v>
      </c>
      <c r="AS49" s="188">
        <v>0</v>
      </c>
      <c r="AT49" s="188">
        <v>0</v>
      </c>
      <c r="AU49" s="188">
        <v>0</v>
      </c>
      <c r="AV49" s="188">
        <v>0</v>
      </c>
      <c r="AW49" s="188">
        <v>107</v>
      </c>
      <c r="AX49" s="188">
        <v>0</v>
      </c>
      <c r="AY49" s="188">
        <v>236</v>
      </c>
      <c r="AZ49" s="188">
        <f t="shared" si="20"/>
        <v>0</v>
      </c>
      <c r="BA49" s="188">
        <v>0</v>
      </c>
      <c r="BB49" s="188">
        <v>0</v>
      </c>
      <c r="BC49" s="188">
        <v>0</v>
      </c>
      <c r="BD49" s="188">
        <v>0</v>
      </c>
      <c r="BE49" s="188">
        <v>0</v>
      </c>
      <c r="BF49" s="188">
        <v>0</v>
      </c>
      <c r="BG49" s="188">
        <v>0</v>
      </c>
      <c r="BH49" s="188">
        <f t="shared" si="21"/>
        <v>97</v>
      </c>
      <c r="BI49" s="188">
        <v>0</v>
      </c>
      <c r="BJ49" s="188">
        <v>0</v>
      </c>
      <c r="BK49" s="188">
        <v>0</v>
      </c>
      <c r="BL49" s="188">
        <v>0</v>
      </c>
      <c r="BM49" s="188">
        <v>0</v>
      </c>
      <c r="BN49" s="188">
        <v>0</v>
      </c>
      <c r="BO49" s="188">
        <v>97</v>
      </c>
      <c r="BP49" s="188">
        <f t="shared" si="22"/>
        <v>1895</v>
      </c>
      <c r="BQ49" s="188">
        <v>1747</v>
      </c>
      <c r="BR49" s="188">
        <v>0</v>
      </c>
      <c r="BS49" s="188">
        <v>0</v>
      </c>
      <c r="BT49" s="188">
        <v>0</v>
      </c>
      <c r="BU49" s="188">
        <v>0</v>
      </c>
      <c r="BV49" s="188">
        <v>0</v>
      </c>
      <c r="BW49" s="188">
        <v>148</v>
      </c>
    </row>
    <row r="50" spans="1:75" ht="13.5">
      <c r="A50" s="182" t="s">
        <v>393</v>
      </c>
      <c r="B50" s="182" t="s">
        <v>222</v>
      </c>
      <c r="C50" s="184" t="s">
        <v>223</v>
      </c>
      <c r="D50" s="188">
        <f t="shared" si="0"/>
        <v>3078</v>
      </c>
      <c r="E50" s="188">
        <f t="shared" si="1"/>
        <v>1892</v>
      </c>
      <c r="F50" s="188">
        <f t="shared" si="2"/>
        <v>232</v>
      </c>
      <c r="G50" s="188">
        <f t="shared" si="3"/>
        <v>246</v>
      </c>
      <c r="H50" s="188">
        <f t="shared" si="4"/>
        <v>35</v>
      </c>
      <c r="I50" s="188">
        <f t="shared" si="5"/>
        <v>497</v>
      </c>
      <c r="J50" s="188">
        <f t="shared" si="6"/>
        <v>176</v>
      </c>
      <c r="K50" s="188">
        <f t="shared" si="7"/>
        <v>0</v>
      </c>
      <c r="L50" s="188">
        <f t="shared" si="8"/>
        <v>2561</v>
      </c>
      <c r="M50" s="188">
        <v>1892</v>
      </c>
      <c r="N50" s="188">
        <v>232</v>
      </c>
      <c r="O50" s="188">
        <v>246</v>
      </c>
      <c r="P50" s="188">
        <v>0</v>
      </c>
      <c r="Q50" s="188">
        <v>15</v>
      </c>
      <c r="R50" s="188">
        <v>176</v>
      </c>
      <c r="S50" s="188">
        <v>0</v>
      </c>
      <c r="T50" s="188">
        <f t="shared" si="9"/>
        <v>517</v>
      </c>
      <c r="U50" s="188">
        <f t="shared" si="10"/>
        <v>0</v>
      </c>
      <c r="V50" s="188">
        <f t="shared" si="11"/>
        <v>0</v>
      </c>
      <c r="W50" s="188">
        <f t="shared" si="12"/>
        <v>0</v>
      </c>
      <c r="X50" s="188">
        <f t="shared" si="13"/>
        <v>35</v>
      </c>
      <c r="Y50" s="188">
        <f t="shared" si="14"/>
        <v>482</v>
      </c>
      <c r="Z50" s="188">
        <f t="shared" si="15"/>
        <v>0</v>
      </c>
      <c r="AA50" s="188">
        <f t="shared" si="16"/>
        <v>0</v>
      </c>
      <c r="AB50" s="188">
        <f t="shared" si="17"/>
        <v>0</v>
      </c>
      <c r="AC50" s="188">
        <v>0</v>
      </c>
      <c r="AD50" s="188">
        <v>0</v>
      </c>
      <c r="AE50" s="188">
        <v>0</v>
      </c>
      <c r="AF50" s="188">
        <v>0</v>
      </c>
      <c r="AG50" s="188">
        <v>0</v>
      </c>
      <c r="AH50" s="188">
        <v>0</v>
      </c>
      <c r="AI50" s="188">
        <v>0</v>
      </c>
      <c r="AJ50" s="188">
        <f t="shared" si="18"/>
        <v>0</v>
      </c>
      <c r="AK50" s="188">
        <v>0</v>
      </c>
      <c r="AL50" s="188">
        <v>0</v>
      </c>
      <c r="AM50" s="188">
        <v>0</v>
      </c>
      <c r="AN50" s="188">
        <v>0</v>
      </c>
      <c r="AO50" s="188">
        <v>0</v>
      </c>
      <c r="AP50" s="188">
        <v>0</v>
      </c>
      <c r="AQ50" s="188">
        <v>0</v>
      </c>
      <c r="AR50" s="188">
        <f t="shared" si="19"/>
        <v>517</v>
      </c>
      <c r="AS50" s="188">
        <v>0</v>
      </c>
      <c r="AT50" s="188">
        <v>0</v>
      </c>
      <c r="AU50" s="188">
        <v>0</v>
      </c>
      <c r="AV50" s="188">
        <v>35</v>
      </c>
      <c r="AW50" s="188">
        <v>482</v>
      </c>
      <c r="AX50" s="188">
        <v>0</v>
      </c>
      <c r="AY50" s="188">
        <v>0</v>
      </c>
      <c r="AZ50" s="188">
        <f t="shared" si="20"/>
        <v>0</v>
      </c>
      <c r="BA50" s="188">
        <v>0</v>
      </c>
      <c r="BB50" s="188">
        <v>0</v>
      </c>
      <c r="BC50" s="188">
        <v>0</v>
      </c>
      <c r="BD50" s="188">
        <v>0</v>
      </c>
      <c r="BE50" s="188">
        <v>0</v>
      </c>
      <c r="BF50" s="188">
        <v>0</v>
      </c>
      <c r="BG50" s="188">
        <v>0</v>
      </c>
      <c r="BH50" s="188">
        <f t="shared" si="21"/>
        <v>0</v>
      </c>
      <c r="BI50" s="188">
        <v>0</v>
      </c>
      <c r="BJ50" s="188">
        <v>0</v>
      </c>
      <c r="BK50" s="188">
        <v>0</v>
      </c>
      <c r="BL50" s="188">
        <v>0</v>
      </c>
      <c r="BM50" s="188">
        <v>0</v>
      </c>
      <c r="BN50" s="188">
        <v>0</v>
      </c>
      <c r="BO50" s="188">
        <v>0</v>
      </c>
      <c r="BP50" s="188">
        <f t="shared" si="22"/>
        <v>0</v>
      </c>
      <c r="BQ50" s="188">
        <v>0</v>
      </c>
      <c r="BR50" s="188">
        <v>0</v>
      </c>
      <c r="BS50" s="188">
        <v>0</v>
      </c>
      <c r="BT50" s="188">
        <v>0</v>
      </c>
      <c r="BU50" s="188">
        <v>0</v>
      </c>
      <c r="BV50" s="188">
        <v>0</v>
      </c>
      <c r="BW50" s="188">
        <v>0</v>
      </c>
    </row>
    <row r="51" spans="1:75" ht="13.5">
      <c r="A51" s="182" t="s">
        <v>393</v>
      </c>
      <c r="B51" s="182" t="s">
        <v>224</v>
      </c>
      <c r="C51" s="184" t="s">
        <v>225</v>
      </c>
      <c r="D51" s="188">
        <f t="shared" si="0"/>
        <v>1673</v>
      </c>
      <c r="E51" s="188">
        <f aca="true" t="shared" si="23" ref="E51:E93">M51+U51+BQ51</f>
        <v>1139</v>
      </c>
      <c r="F51" s="188">
        <f aca="true" t="shared" si="24" ref="F51:F93">N51+V51+BR51</f>
        <v>252</v>
      </c>
      <c r="G51" s="188">
        <f aca="true" t="shared" si="25" ref="G51:G93">O51+W51+BS51</f>
        <v>134</v>
      </c>
      <c r="H51" s="188">
        <f aca="true" t="shared" si="26" ref="H51:H93">P51+X51+BT51</f>
        <v>42</v>
      </c>
      <c r="I51" s="188">
        <f aca="true" t="shared" si="27" ref="I51:I93">Q51+Y51+BU51</f>
        <v>0</v>
      </c>
      <c r="J51" s="188">
        <f aca="true" t="shared" si="28" ref="J51:J93">R51+Z51+BV51</f>
        <v>106</v>
      </c>
      <c r="K51" s="188">
        <f aca="true" t="shared" si="29" ref="K51:K93">S51+AA51+BW51</f>
        <v>0</v>
      </c>
      <c r="L51" s="188">
        <f aca="true" t="shared" si="30" ref="L51:L93">SUM(M51:S51)</f>
        <v>1168</v>
      </c>
      <c r="M51" s="188">
        <v>851</v>
      </c>
      <c r="N51" s="188">
        <v>57</v>
      </c>
      <c r="O51" s="188">
        <v>134</v>
      </c>
      <c r="P51" s="188">
        <v>42</v>
      </c>
      <c r="Q51" s="188">
        <v>0</v>
      </c>
      <c r="R51" s="188">
        <v>84</v>
      </c>
      <c r="S51" s="188">
        <v>0</v>
      </c>
      <c r="T51" s="188">
        <f aca="true" t="shared" si="31" ref="T51:T93">SUM(U51:AA51)</f>
        <v>191</v>
      </c>
      <c r="U51" s="188">
        <f aca="true" t="shared" si="32" ref="U51:U93">AC51+AK51+AS51+BA51+BI51</f>
        <v>0</v>
      </c>
      <c r="V51" s="188">
        <f aca="true" t="shared" si="33" ref="V51:V93">AD51+AL51+AT51+BB51+BJ51</f>
        <v>191</v>
      </c>
      <c r="W51" s="188">
        <f aca="true" t="shared" si="34" ref="W51:W93">AE51+AM51+AU51+BC51+BK51</f>
        <v>0</v>
      </c>
      <c r="X51" s="188">
        <f aca="true" t="shared" si="35" ref="X51:X93">AF51+AN51+AV51+BD51+BL51</f>
        <v>0</v>
      </c>
      <c r="Y51" s="188">
        <f aca="true" t="shared" si="36" ref="Y51:Y93">AG51+AO51+AW51+BE51+BM51</f>
        <v>0</v>
      </c>
      <c r="Z51" s="188">
        <f aca="true" t="shared" si="37" ref="Z51:Z93">AH51+AP51+AX51+BF51+BN51</f>
        <v>0</v>
      </c>
      <c r="AA51" s="188">
        <f aca="true" t="shared" si="38" ref="AA51:AA93">AI51+AQ51+AY51+BG51+BO51</f>
        <v>0</v>
      </c>
      <c r="AB51" s="188">
        <f aca="true" t="shared" si="39" ref="AB51:AB93">SUM(AC51:AI51)</f>
        <v>0</v>
      </c>
      <c r="AC51" s="188">
        <v>0</v>
      </c>
      <c r="AD51" s="188">
        <v>0</v>
      </c>
      <c r="AE51" s="188">
        <v>0</v>
      </c>
      <c r="AF51" s="188">
        <v>0</v>
      </c>
      <c r="AG51" s="188">
        <v>0</v>
      </c>
      <c r="AH51" s="188">
        <v>0</v>
      </c>
      <c r="AI51" s="188">
        <v>0</v>
      </c>
      <c r="AJ51" s="188">
        <f aca="true" t="shared" si="40" ref="AJ51:AJ93">SUM(AK51:AQ51)</f>
        <v>191</v>
      </c>
      <c r="AK51" s="188">
        <v>0</v>
      </c>
      <c r="AL51" s="188">
        <v>191</v>
      </c>
      <c r="AM51" s="188">
        <v>0</v>
      </c>
      <c r="AN51" s="188">
        <v>0</v>
      </c>
      <c r="AO51" s="188">
        <v>0</v>
      </c>
      <c r="AP51" s="188">
        <v>0</v>
      </c>
      <c r="AQ51" s="188">
        <v>0</v>
      </c>
      <c r="AR51" s="188">
        <f aca="true" t="shared" si="41" ref="AR51:AR93">SUM(AS51:AY51)</f>
        <v>0</v>
      </c>
      <c r="AS51" s="188">
        <v>0</v>
      </c>
      <c r="AT51" s="188">
        <v>0</v>
      </c>
      <c r="AU51" s="188">
        <v>0</v>
      </c>
      <c r="AV51" s="188">
        <v>0</v>
      </c>
      <c r="AW51" s="188">
        <v>0</v>
      </c>
      <c r="AX51" s="188">
        <v>0</v>
      </c>
      <c r="AY51" s="188">
        <v>0</v>
      </c>
      <c r="AZ51" s="188">
        <f aca="true" t="shared" si="42" ref="AZ51:AZ93">SUM(BA51:BG51)</f>
        <v>0</v>
      </c>
      <c r="BA51" s="188">
        <v>0</v>
      </c>
      <c r="BB51" s="188">
        <v>0</v>
      </c>
      <c r="BC51" s="188">
        <v>0</v>
      </c>
      <c r="BD51" s="188">
        <v>0</v>
      </c>
      <c r="BE51" s="188">
        <v>0</v>
      </c>
      <c r="BF51" s="188">
        <v>0</v>
      </c>
      <c r="BG51" s="188">
        <v>0</v>
      </c>
      <c r="BH51" s="188">
        <f aca="true" t="shared" si="43" ref="BH51:BH93">SUM(BI51:BO51)</f>
        <v>0</v>
      </c>
      <c r="BI51" s="188">
        <v>0</v>
      </c>
      <c r="BJ51" s="188">
        <v>0</v>
      </c>
      <c r="BK51" s="188">
        <v>0</v>
      </c>
      <c r="BL51" s="188">
        <v>0</v>
      </c>
      <c r="BM51" s="188">
        <v>0</v>
      </c>
      <c r="BN51" s="188">
        <v>0</v>
      </c>
      <c r="BO51" s="188">
        <v>0</v>
      </c>
      <c r="BP51" s="188">
        <f aca="true" t="shared" si="44" ref="BP51:BP93">SUM(BQ51:BW51)</f>
        <v>314</v>
      </c>
      <c r="BQ51" s="188">
        <v>288</v>
      </c>
      <c r="BR51" s="188">
        <v>4</v>
      </c>
      <c r="BS51" s="188">
        <v>0</v>
      </c>
      <c r="BT51" s="188">
        <v>0</v>
      </c>
      <c r="BU51" s="188">
        <v>0</v>
      </c>
      <c r="BV51" s="188">
        <v>22</v>
      </c>
      <c r="BW51" s="188">
        <v>0</v>
      </c>
    </row>
    <row r="52" spans="1:75" ht="13.5">
      <c r="A52" s="182" t="s">
        <v>393</v>
      </c>
      <c r="B52" s="182" t="s">
        <v>226</v>
      </c>
      <c r="C52" s="184" t="s">
        <v>227</v>
      </c>
      <c r="D52" s="188">
        <f t="shared" si="0"/>
        <v>1041</v>
      </c>
      <c r="E52" s="188">
        <f t="shared" si="23"/>
        <v>766</v>
      </c>
      <c r="F52" s="188">
        <f t="shared" si="24"/>
        <v>142</v>
      </c>
      <c r="G52" s="188">
        <f t="shared" si="25"/>
        <v>69</v>
      </c>
      <c r="H52" s="188">
        <f t="shared" si="26"/>
        <v>16</v>
      </c>
      <c r="I52" s="188">
        <f t="shared" si="27"/>
        <v>0</v>
      </c>
      <c r="J52" s="188">
        <f t="shared" si="28"/>
        <v>48</v>
      </c>
      <c r="K52" s="188">
        <f t="shared" si="29"/>
        <v>0</v>
      </c>
      <c r="L52" s="188">
        <f t="shared" si="30"/>
        <v>152</v>
      </c>
      <c r="M52" s="188">
        <v>35</v>
      </c>
      <c r="N52" s="188">
        <v>26</v>
      </c>
      <c r="O52" s="188">
        <v>69</v>
      </c>
      <c r="P52" s="188">
        <v>16</v>
      </c>
      <c r="Q52" s="188">
        <v>0</v>
      </c>
      <c r="R52" s="188">
        <v>6</v>
      </c>
      <c r="S52" s="188">
        <v>0</v>
      </c>
      <c r="T52" s="188">
        <f t="shared" si="31"/>
        <v>112</v>
      </c>
      <c r="U52" s="188">
        <f t="shared" si="32"/>
        <v>0</v>
      </c>
      <c r="V52" s="188">
        <f t="shared" si="33"/>
        <v>112</v>
      </c>
      <c r="W52" s="188">
        <f t="shared" si="34"/>
        <v>0</v>
      </c>
      <c r="X52" s="188">
        <f t="shared" si="35"/>
        <v>0</v>
      </c>
      <c r="Y52" s="188">
        <f t="shared" si="36"/>
        <v>0</v>
      </c>
      <c r="Z52" s="188">
        <f t="shared" si="37"/>
        <v>0</v>
      </c>
      <c r="AA52" s="188">
        <f t="shared" si="38"/>
        <v>0</v>
      </c>
      <c r="AB52" s="188">
        <f t="shared" si="39"/>
        <v>0</v>
      </c>
      <c r="AC52" s="188">
        <v>0</v>
      </c>
      <c r="AD52" s="188">
        <v>0</v>
      </c>
      <c r="AE52" s="188">
        <v>0</v>
      </c>
      <c r="AF52" s="188">
        <v>0</v>
      </c>
      <c r="AG52" s="188">
        <v>0</v>
      </c>
      <c r="AH52" s="188">
        <v>0</v>
      </c>
      <c r="AI52" s="188">
        <v>0</v>
      </c>
      <c r="AJ52" s="188">
        <f t="shared" si="40"/>
        <v>112</v>
      </c>
      <c r="AK52" s="188">
        <v>0</v>
      </c>
      <c r="AL52" s="188">
        <v>112</v>
      </c>
      <c r="AM52" s="188">
        <v>0</v>
      </c>
      <c r="AN52" s="188">
        <v>0</v>
      </c>
      <c r="AO52" s="188">
        <v>0</v>
      </c>
      <c r="AP52" s="188">
        <v>0</v>
      </c>
      <c r="AQ52" s="188">
        <v>0</v>
      </c>
      <c r="AR52" s="188">
        <f t="shared" si="41"/>
        <v>0</v>
      </c>
      <c r="AS52" s="188">
        <v>0</v>
      </c>
      <c r="AT52" s="188">
        <v>0</v>
      </c>
      <c r="AU52" s="188">
        <v>0</v>
      </c>
      <c r="AV52" s="188">
        <v>0</v>
      </c>
      <c r="AW52" s="188">
        <v>0</v>
      </c>
      <c r="AX52" s="188">
        <v>0</v>
      </c>
      <c r="AY52" s="188">
        <v>0</v>
      </c>
      <c r="AZ52" s="188">
        <f t="shared" si="42"/>
        <v>0</v>
      </c>
      <c r="BA52" s="188">
        <v>0</v>
      </c>
      <c r="BB52" s="188">
        <v>0</v>
      </c>
      <c r="BC52" s="188">
        <v>0</v>
      </c>
      <c r="BD52" s="188">
        <v>0</v>
      </c>
      <c r="BE52" s="188">
        <v>0</v>
      </c>
      <c r="BF52" s="188">
        <v>0</v>
      </c>
      <c r="BG52" s="188">
        <v>0</v>
      </c>
      <c r="BH52" s="188">
        <f t="shared" si="43"/>
        <v>0</v>
      </c>
      <c r="BI52" s="188">
        <v>0</v>
      </c>
      <c r="BJ52" s="188">
        <v>0</v>
      </c>
      <c r="BK52" s="188">
        <v>0</v>
      </c>
      <c r="BL52" s="188">
        <v>0</v>
      </c>
      <c r="BM52" s="188">
        <v>0</v>
      </c>
      <c r="BN52" s="188">
        <v>0</v>
      </c>
      <c r="BO52" s="188">
        <v>0</v>
      </c>
      <c r="BP52" s="188">
        <f t="shared" si="44"/>
        <v>777</v>
      </c>
      <c r="BQ52" s="188">
        <v>731</v>
      </c>
      <c r="BR52" s="188">
        <v>4</v>
      </c>
      <c r="BS52" s="188">
        <v>0</v>
      </c>
      <c r="BT52" s="188">
        <v>0</v>
      </c>
      <c r="BU52" s="188">
        <v>0</v>
      </c>
      <c r="BV52" s="188">
        <v>42</v>
      </c>
      <c r="BW52" s="188">
        <v>0</v>
      </c>
    </row>
    <row r="53" spans="1:75" ht="13.5">
      <c r="A53" s="182" t="s">
        <v>393</v>
      </c>
      <c r="B53" s="182" t="s">
        <v>228</v>
      </c>
      <c r="C53" s="184" t="s">
        <v>229</v>
      </c>
      <c r="D53" s="188">
        <f t="shared" si="0"/>
        <v>1300</v>
      </c>
      <c r="E53" s="188">
        <f t="shared" si="23"/>
        <v>1003</v>
      </c>
      <c r="F53" s="188">
        <f t="shared" si="24"/>
        <v>68</v>
      </c>
      <c r="G53" s="188">
        <f t="shared" si="25"/>
        <v>149</v>
      </c>
      <c r="H53" s="188">
        <f t="shared" si="26"/>
        <v>23</v>
      </c>
      <c r="I53" s="188">
        <f t="shared" si="27"/>
        <v>0</v>
      </c>
      <c r="J53" s="188">
        <f t="shared" si="28"/>
        <v>57</v>
      </c>
      <c r="K53" s="188">
        <f t="shared" si="29"/>
        <v>0</v>
      </c>
      <c r="L53" s="188">
        <f t="shared" si="30"/>
        <v>277</v>
      </c>
      <c r="M53" s="188">
        <v>61</v>
      </c>
      <c r="N53" s="188">
        <v>45</v>
      </c>
      <c r="O53" s="188">
        <v>148</v>
      </c>
      <c r="P53" s="188">
        <v>23</v>
      </c>
      <c r="Q53" s="188">
        <v>0</v>
      </c>
      <c r="R53" s="188">
        <v>0</v>
      </c>
      <c r="S53" s="188">
        <v>0</v>
      </c>
      <c r="T53" s="188">
        <f t="shared" si="31"/>
        <v>0</v>
      </c>
      <c r="U53" s="188">
        <f t="shared" si="32"/>
        <v>0</v>
      </c>
      <c r="V53" s="188">
        <f t="shared" si="33"/>
        <v>0</v>
      </c>
      <c r="W53" s="188">
        <f t="shared" si="34"/>
        <v>0</v>
      </c>
      <c r="X53" s="188">
        <f t="shared" si="35"/>
        <v>0</v>
      </c>
      <c r="Y53" s="188">
        <f t="shared" si="36"/>
        <v>0</v>
      </c>
      <c r="Z53" s="188">
        <f t="shared" si="37"/>
        <v>0</v>
      </c>
      <c r="AA53" s="188">
        <f t="shared" si="38"/>
        <v>0</v>
      </c>
      <c r="AB53" s="188">
        <f t="shared" si="39"/>
        <v>0</v>
      </c>
      <c r="AC53" s="188">
        <v>0</v>
      </c>
      <c r="AD53" s="188">
        <v>0</v>
      </c>
      <c r="AE53" s="188">
        <v>0</v>
      </c>
      <c r="AF53" s="188">
        <v>0</v>
      </c>
      <c r="AG53" s="188">
        <v>0</v>
      </c>
      <c r="AH53" s="188">
        <v>0</v>
      </c>
      <c r="AI53" s="188">
        <v>0</v>
      </c>
      <c r="AJ53" s="188">
        <f t="shared" si="40"/>
        <v>0</v>
      </c>
      <c r="AK53" s="188">
        <v>0</v>
      </c>
      <c r="AL53" s="188">
        <v>0</v>
      </c>
      <c r="AM53" s="188">
        <v>0</v>
      </c>
      <c r="AN53" s="188">
        <v>0</v>
      </c>
      <c r="AO53" s="188">
        <v>0</v>
      </c>
      <c r="AP53" s="188">
        <v>0</v>
      </c>
      <c r="AQ53" s="188">
        <v>0</v>
      </c>
      <c r="AR53" s="188">
        <f t="shared" si="41"/>
        <v>0</v>
      </c>
      <c r="AS53" s="188">
        <v>0</v>
      </c>
      <c r="AT53" s="188">
        <v>0</v>
      </c>
      <c r="AU53" s="188">
        <v>0</v>
      </c>
      <c r="AV53" s="188">
        <v>0</v>
      </c>
      <c r="AW53" s="188">
        <v>0</v>
      </c>
      <c r="AX53" s="188">
        <v>0</v>
      </c>
      <c r="AY53" s="188">
        <v>0</v>
      </c>
      <c r="AZ53" s="188">
        <f t="shared" si="42"/>
        <v>0</v>
      </c>
      <c r="BA53" s="188">
        <v>0</v>
      </c>
      <c r="BB53" s="188">
        <v>0</v>
      </c>
      <c r="BC53" s="188">
        <v>0</v>
      </c>
      <c r="BD53" s="188">
        <v>0</v>
      </c>
      <c r="BE53" s="188">
        <v>0</v>
      </c>
      <c r="BF53" s="188">
        <v>0</v>
      </c>
      <c r="BG53" s="188">
        <v>0</v>
      </c>
      <c r="BH53" s="188">
        <f t="shared" si="43"/>
        <v>0</v>
      </c>
      <c r="BI53" s="188">
        <v>0</v>
      </c>
      <c r="BJ53" s="188">
        <v>0</v>
      </c>
      <c r="BK53" s="188">
        <v>0</v>
      </c>
      <c r="BL53" s="188">
        <v>0</v>
      </c>
      <c r="BM53" s="188">
        <v>0</v>
      </c>
      <c r="BN53" s="188">
        <v>0</v>
      </c>
      <c r="BO53" s="188">
        <v>0</v>
      </c>
      <c r="BP53" s="188">
        <f t="shared" si="44"/>
        <v>1023</v>
      </c>
      <c r="BQ53" s="188">
        <v>942</v>
      </c>
      <c r="BR53" s="188">
        <v>23</v>
      </c>
      <c r="BS53" s="188">
        <v>1</v>
      </c>
      <c r="BT53" s="188">
        <v>0</v>
      </c>
      <c r="BU53" s="188">
        <v>0</v>
      </c>
      <c r="BV53" s="188">
        <v>57</v>
      </c>
      <c r="BW53" s="188">
        <v>0</v>
      </c>
    </row>
    <row r="54" spans="1:75" ht="13.5">
      <c r="A54" s="182" t="s">
        <v>393</v>
      </c>
      <c r="B54" s="182" t="s">
        <v>230</v>
      </c>
      <c r="C54" s="184" t="s">
        <v>231</v>
      </c>
      <c r="D54" s="188">
        <f t="shared" si="0"/>
        <v>1373</v>
      </c>
      <c r="E54" s="188">
        <f t="shared" si="23"/>
        <v>1072</v>
      </c>
      <c r="F54" s="188">
        <f t="shared" si="24"/>
        <v>20</v>
      </c>
      <c r="G54" s="188">
        <f t="shared" si="25"/>
        <v>191</v>
      </c>
      <c r="H54" s="188">
        <f t="shared" si="26"/>
        <v>25</v>
      </c>
      <c r="I54" s="188">
        <f t="shared" si="27"/>
        <v>0</v>
      </c>
      <c r="J54" s="188">
        <f t="shared" si="28"/>
        <v>0</v>
      </c>
      <c r="K54" s="188">
        <f t="shared" si="29"/>
        <v>65</v>
      </c>
      <c r="L54" s="188">
        <f t="shared" si="30"/>
        <v>1310</v>
      </c>
      <c r="M54" s="188">
        <v>1072</v>
      </c>
      <c r="N54" s="188">
        <v>0</v>
      </c>
      <c r="O54" s="188">
        <v>191</v>
      </c>
      <c r="P54" s="188">
        <v>25</v>
      </c>
      <c r="Q54" s="188">
        <v>0</v>
      </c>
      <c r="R54" s="188">
        <v>0</v>
      </c>
      <c r="S54" s="188">
        <v>22</v>
      </c>
      <c r="T54" s="188">
        <f t="shared" si="31"/>
        <v>63</v>
      </c>
      <c r="U54" s="188">
        <f t="shared" si="32"/>
        <v>0</v>
      </c>
      <c r="V54" s="188">
        <f t="shared" si="33"/>
        <v>20</v>
      </c>
      <c r="W54" s="188">
        <f t="shared" si="34"/>
        <v>0</v>
      </c>
      <c r="X54" s="188">
        <f t="shared" si="35"/>
        <v>0</v>
      </c>
      <c r="Y54" s="188">
        <f t="shared" si="36"/>
        <v>0</v>
      </c>
      <c r="Z54" s="188">
        <f t="shared" si="37"/>
        <v>0</v>
      </c>
      <c r="AA54" s="188">
        <f t="shared" si="38"/>
        <v>43</v>
      </c>
      <c r="AB54" s="188">
        <f t="shared" si="39"/>
        <v>20</v>
      </c>
      <c r="AC54" s="188">
        <v>0</v>
      </c>
      <c r="AD54" s="188">
        <v>20</v>
      </c>
      <c r="AE54" s="188">
        <v>0</v>
      </c>
      <c r="AF54" s="188">
        <v>0</v>
      </c>
      <c r="AG54" s="188">
        <v>0</v>
      </c>
      <c r="AH54" s="188">
        <v>0</v>
      </c>
      <c r="AI54" s="188">
        <v>0</v>
      </c>
      <c r="AJ54" s="188">
        <f t="shared" si="40"/>
        <v>0</v>
      </c>
      <c r="AK54" s="188">
        <v>0</v>
      </c>
      <c r="AL54" s="188">
        <v>0</v>
      </c>
      <c r="AM54" s="188">
        <v>0</v>
      </c>
      <c r="AN54" s="188">
        <v>0</v>
      </c>
      <c r="AO54" s="188">
        <v>0</v>
      </c>
      <c r="AP54" s="188">
        <v>0</v>
      </c>
      <c r="AQ54" s="188">
        <v>0</v>
      </c>
      <c r="AR54" s="188">
        <f t="shared" si="41"/>
        <v>43</v>
      </c>
      <c r="AS54" s="188">
        <v>0</v>
      </c>
      <c r="AT54" s="188">
        <v>0</v>
      </c>
      <c r="AU54" s="188">
        <v>0</v>
      </c>
      <c r="AV54" s="188">
        <v>0</v>
      </c>
      <c r="AW54" s="188">
        <v>0</v>
      </c>
      <c r="AX54" s="188">
        <v>0</v>
      </c>
      <c r="AY54" s="188">
        <v>43</v>
      </c>
      <c r="AZ54" s="188">
        <f t="shared" si="42"/>
        <v>0</v>
      </c>
      <c r="BA54" s="188">
        <v>0</v>
      </c>
      <c r="BB54" s="188">
        <v>0</v>
      </c>
      <c r="BC54" s="188">
        <v>0</v>
      </c>
      <c r="BD54" s="188">
        <v>0</v>
      </c>
      <c r="BE54" s="188">
        <v>0</v>
      </c>
      <c r="BF54" s="188">
        <v>0</v>
      </c>
      <c r="BG54" s="188">
        <v>0</v>
      </c>
      <c r="BH54" s="188">
        <f t="shared" si="43"/>
        <v>0</v>
      </c>
      <c r="BI54" s="188">
        <v>0</v>
      </c>
      <c r="BJ54" s="188">
        <v>0</v>
      </c>
      <c r="BK54" s="188">
        <v>0</v>
      </c>
      <c r="BL54" s="188">
        <v>0</v>
      </c>
      <c r="BM54" s="188">
        <v>0</v>
      </c>
      <c r="BN54" s="188">
        <v>0</v>
      </c>
      <c r="BO54" s="188">
        <v>0</v>
      </c>
      <c r="BP54" s="188">
        <f t="shared" si="44"/>
        <v>0</v>
      </c>
      <c r="BQ54" s="188">
        <v>0</v>
      </c>
      <c r="BR54" s="188">
        <v>0</v>
      </c>
      <c r="BS54" s="188">
        <v>0</v>
      </c>
      <c r="BT54" s="188">
        <v>0</v>
      </c>
      <c r="BU54" s="188">
        <v>0</v>
      </c>
      <c r="BV54" s="188">
        <v>0</v>
      </c>
      <c r="BW54" s="188">
        <v>0</v>
      </c>
    </row>
    <row r="55" spans="1:75" ht="13.5">
      <c r="A55" s="182" t="s">
        <v>393</v>
      </c>
      <c r="B55" s="182" t="s">
        <v>232</v>
      </c>
      <c r="C55" s="184" t="s">
        <v>233</v>
      </c>
      <c r="D55" s="188">
        <f t="shared" si="0"/>
        <v>1789</v>
      </c>
      <c r="E55" s="188">
        <f t="shared" si="23"/>
        <v>1513</v>
      </c>
      <c r="F55" s="188">
        <f t="shared" si="24"/>
        <v>56</v>
      </c>
      <c r="G55" s="188">
        <f t="shared" si="25"/>
        <v>165</v>
      </c>
      <c r="H55" s="188">
        <f t="shared" si="26"/>
        <v>48</v>
      </c>
      <c r="I55" s="188">
        <f t="shared" si="27"/>
        <v>0</v>
      </c>
      <c r="J55" s="188">
        <f t="shared" si="28"/>
        <v>1</v>
      </c>
      <c r="K55" s="188">
        <f t="shared" si="29"/>
        <v>6</v>
      </c>
      <c r="L55" s="188">
        <f t="shared" si="30"/>
        <v>1242</v>
      </c>
      <c r="M55" s="188">
        <v>966</v>
      </c>
      <c r="N55" s="188">
        <v>56</v>
      </c>
      <c r="O55" s="188">
        <v>165</v>
      </c>
      <c r="P55" s="188">
        <v>48</v>
      </c>
      <c r="Q55" s="188">
        <v>0</v>
      </c>
      <c r="R55" s="188">
        <v>1</v>
      </c>
      <c r="S55" s="188">
        <v>6</v>
      </c>
      <c r="T55" s="188">
        <f t="shared" si="31"/>
        <v>0</v>
      </c>
      <c r="U55" s="188">
        <f t="shared" si="32"/>
        <v>0</v>
      </c>
      <c r="V55" s="188">
        <f t="shared" si="33"/>
        <v>0</v>
      </c>
      <c r="W55" s="188">
        <f t="shared" si="34"/>
        <v>0</v>
      </c>
      <c r="X55" s="188">
        <f t="shared" si="35"/>
        <v>0</v>
      </c>
      <c r="Y55" s="188">
        <f t="shared" si="36"/>
        <v>0</v>
      </c>
      <c r="Z55" s="188">
        <f t="shared" si="37"/>
        <v>0</v>
      </c>
      <c r="AA55" s="188">
        <f t="shared" si="38"/>
        <v>0</v>
      </c>
      <c r="AB55" s="188">
        <f t="shared" si="39"/>
        <v>0</v>
      </c>
      <c r="AC55" s="188">
        <v>0</v>
      </c>
      <c r="AD55" s="188">
        <v>0</v>
      </c>
      <c r="AE55" s="188">
        <v>0</v>
      </c>
      <c r="AF55" s="188">
        <v>0</v>
      </c>
      <c r="AG55" s="188">
        <v>0</v>
      </c>
      <c r="AH55" s="188">
        <v>0</v>
      </c>
      <c r="AI55" s="188">
        <v>0</v>
      </c>
      <c r="AJ55" s="188">
        <f t="shared" si="40"/>
        <v>0</v>
      </c>
      <c r="AK55" s="188">
        <v>0</v>
      </c>
      <c r="AL55" s="188">
        <v>0</v>
      </c>
      <c r="AM55" s="188">
        <v>0</v>
      </c>
      <c r="AN55" s="188">
        <v>0</v>
      </c>
      <c r="AO55" s="188">
        <v>0</v>
      </c>
      <c r="AP55" s="188">
        <v>0</v>
      </c>
      <c r="AQ55" s="188">
        <v>0</v>
      </c>
      <c r="AR55" s="188">
        <f t="shared" si="41"/>
        <v>0</v>
      </c>
      <c r="AS55" s="188">
        <v>0</v>
      </c>
      <c r="AT55" s="188">
        <v>0</v>
      </c>
      <c r="AU55" s="188">
        <v>0</v>
      </c>
      <c r="AV55" s="188">
        <v>0</v>
      </c>
      <c r="AW55" s="188">
        <v>0</v>
      </c>
      <c r="AX55" s="188">
        <v>0</v>
      </c>
      <c r="AY55" s="188">
        <v>0</v>
      </c>
      <c r="AZ55" s="188">
        <f t="shared" si="42"/>
        <v>0</v>
      </c>
      <c r="BA55" s="188">
        <v>0</v>
      </c>
      <c r="BB55" s="188">
        <v>0</v>
      </c>
      <c r="BC55" s="188">
        <v>0</v>
      </c>
      <c r="BD55" s="188">
        <v>0</v>
      </c>
      <c r="BE55" s="188">
        <v>0</v>
      </c>
      <c r="BF55" s="188">
        <v>0</v>
      </c>
      <c r="BG55" s="188">
        <v>0</v>
      </c>
      <c r="BH55" s="188">
        <f t="shared" si="43"/>
        <v>0</v>
      </c>
      <c r="BI55" s="188">
        <v>0</v>
      </c>
      <c r="BJ55" s="188">
        <v>0</v>
      </c>
      <c r="BK55" s="188">
        <v>0</v>
      </c>
      <c r="BL55" s="188">
        <v>0</v>
      </c>
      <c r="BM55" s="188">
        <v>0</v>
      </c>
      <c r="BN55" s="188">
        <v>0</v>
      </c>
      <c r="BO55" s="188">
        <v>0</v>
      </c>
      <c r="BP55" s="188">
        <f t="shared" si="44"/>
        <v>547</v>
      </c>
      <c r="BQ55" s="188">
        <v>547</v>
      </c>
      <c r="BR55" s="188">
        <v>0</v>
      </c>
      <c r="BS55" s="188">
        <v>0</v>
      </c>
      <c r="BT55" s="188">
        <v>0</v>
      </c>
      <c r="BU55" s="188">
        <v>0</v>
      </c>
      <c r="BV55" s="188">
        <v>0</v>
      </c>
      <c r="BW55" s="188">
        <v>0</v>
      </c>
    </row>
    <row r="56" spans="1:75" ht="13.5">
      <c r="A56" s="182" t="s">
        <v>393</v>
      </c>
      <c r="B56" s="182" t="s">
        <v>234</v>
      </c>
      <c r="C56" s="184" t="s">
        <v>235</v>
      </c>
      <c r="D56" s="188">
        <f t="shared" si="0"/>
        <v>1622</v>
      </c>
      <c r="E56" s="188">
        <f t="shared" si="23"/>
        <v>1264</v>
      </c>
      <c r="F56" s="188">
        <f t="shared" si="24"/>
        <v>85</v>
      </c>
      <c r="G56" s="188">
        <f t="shared" si="25"/>
        <v>162</v>
      </c>
      <c r="H56" s="188">
        <f t="shared" si="26"/>
        <v>25</v>
      </c>
      <c r="I56" s="188">
        <f t="shared" si="27"/>
        <v>0</v>
      </c>
      <c r="J56" s="188">
        <f t="shared" si="28"/>
        <v>86</v>
      </c>
      <c r="K56" s="188">
        <f t="shared" si="29"/>
        <v>0</v>
      </c>
      <c r="L56" s="188">
        <f t="shared" si="30"/>
        <v>488</v>
      </c>
      <c r="M56" s="188">
        <v>246</v>
      </c>
      <c r="N56" s="188">
        <v>55</v>
      </c>
      <c r="O56" s="188">
        <v>162</v>
      </c>
      <c r="P56" s="188">
        <v>25</v>
      </c>
      <c r="Q56" s="188">
        <v>0</v>
      </c>
      <c r="R56" s="188">
        <v>0</v>
      </c>
      <c r="S56" s="188">
        <v>0</v>
      </c>
      <c r="T56" s="188">
        <f t="shared" si="31"/>
        <v>0</v>
      </c>
      <c r="U56" s="188">
        <f t="shared" si="32"/>
        <v>0</v>
      </c>
      <c r="V56" s="188">
        <f t="shared" si="33"/>
        <v>0</v>
      </c>
      <c r="W56" s="188">
        <f t="shared" si="34"/>
        <v>0</v>
      </c>
      <c r="X56" s="188">
        <f t="shared" si="35"/>
        <v>0</v>
      </c>
      <c r="Y56" s="188">
        <f t="shared" si="36"/>
        <v>0</v>
      </c>
      <c r="Z56" s="188">
        <f t="shared" si="37"/>
        <v>0</v>
      </c>
      <c r="AA56" s="188">
        <f t="shared" si="38"/>
        <v>0</v>
      </c>
      <c r="AB56" s="188">
        <f t="shared" si="39"/>
        <v>0</v>
      </c>
      <c r="AC56" s="188">
        <v>0</v>
      </c>
      <c r="AD56" s="188">
        <v>0</v>
      </c>
      <c r="AE56" s="188">
        <v>0</v>
      </c>
      <c r="AF56" s="188">
        <v>0</v>
      </c>
      <c r="AG56" s="188">
        <v>0</v>
      </c>
      <c r="AH56" s="188">
        <v>0</v>
      </c>
      <c r="AI56" s="188">
        <v>0</v>
      </c>
      <c r="AJ56" s="188">
        <f t="shared" si="40"/>
        <v>0</v>
      </c>
      <c r="AK56" s="188">
        <v>0</v>
      </c>
      <c r="AL56" s="188">
        <v>0</v>
      </c>
      <c r="AM56" s="188">
        <v>0</v>
      </c>
      <c r="AN56" s="188">
        <v>0</v>
      </c>
      <c r="AO56" s="188">
        <v>0</v>
      </c>
      <c r="AP56" s="188">
        <v>0</v>
      </c>
      <c r="AQ56" s="188">
        <v>0</v>
      </c>
      <c r="AR56" s="188">
        <f t="shared" si="41"/>
        <v>0</v>
      </c>
      <c r="AS56" s="188">
        <v>0</v>
      </c>
      <c r="AT56" s="188">
        <v>0</v>
      </c>
      <c r="AU56" s="188">
        <v>0</v>
      </c>
      <c r="AV56" s="188">
        <v>0</v>
      </c>
      <c r="AW56" s="188">
        <v>0</v>
      </c>
      <c r="AX56" s="188">
        <v>0</v>
      </c>
      <c r="AY56" s="188">
        <v>0</v>
      </c>
      <c r="AZ56" s="188">
        <f t="shared" si="42"/>
        <v>0</v>
      </c>
      <c r="BA56" s="188">
        <v>0</v>
      </c>
      <c r="BB56" s="188">
        <v>0</v>
      </c>
      <c r="BC56" s="188">
        <v>0</v>
      </c>
      <c r="BD56" s="188">
        <v>0</v>
      </c>
      <c r="BE56" s="188">
        <v>0</v>
      </c>
      <c r="BF56" s="188">
        <v>0</v>
      </c>
      <c r="BG56" s="188">
        <v>0</v>
      </c>
      <c r="BH56" s="188">
        <f t="shared" si="43"/>
        <v>0</v>
      </c>
      <c r="BI56" s="188">
        <v>0</v>
      </c>
      <c r="BJ56" s="188">
        <v>0</v>
      </c>
      <c r="BK56" s="188">
        <v>0</v>
      </c>
      <c r="BL56" s="188">
        <v>0</v>
      </c>
      <c r="BM56" s="188">
        <v>0</v>
      </c>
      <c r="BN56" s="188">
        <v>0</v>
      </c>
      <c r="BO56" s="188">
        <v>0</v>
      </c>
      <c r="BP56" s="188">
        <f t="shared" si="44"/>
        <v>1134</v>
      </c>
      <c r="BQ56" s="188">
        <v>1018</v>
      </c>
      <c r="BR56" s="188">
        <v>30</v>
      </c>
      <c r="BS56" s="188">
        <v>0</v>
      </c>
      <c r="BT56" s="188">
        <v>0</v>
      </c>
      <c r="BU56" s="188">
        <v>0</v>
      </c>
      <c r="BV56" s="188">
        <v>86</v>
      </c>
      <c r="BW56" s="188">
        <v>0</v>
      </c>
    </row>
    <row r="57" spans="1:75" ht="13.5">
      <c r="A57" s="182" t="s">
        <v>393</v>
      </c>
      <c r="B57" s="182" t="s">
        <v>236</v>
      </c>
      <c r="C57" s="184" t="s">
        <v>237</v>
      </c>
      <c r="D57" s="188">
        <f t="shared" si="0"/>
        <v>2175</v>
      </c>
      <c r="E57" s="188">
        <f t="shared" si="23"/>
        <v>1244</v>
      </c>
      <c r="F57" s="188">
        <f t="shared" si="24"/>
        <v>75</v>
      </c>
      <c r="G57" s="188">
        <f t="shared" si="25"/>
        <v>244</v>
      </c>
      <c r="H57" s="188">
        <f t="shared" si="26"/>
        <v>55</v>
      </c>
      <c r="I57" s="188">
        <f t="shared" si="27"/>
        <v>0</v>
      </c>
      <c r="J57" s="188">
        <f t="shared" si="28"/>
        <v>31</v>
      </c>
      <c r="K57" s="188">
        <f t="shared" si="29"/>
        <v>526</v>
      </c>
      <c r="L57" s="188">
        <f t="shared" si="30"/>
        <v>1680</v>
      </c>
      <c r="M57" s="188">
        <v>1244</v>
      </c>
      <c r="N57" s="188">
        <v>75</v>
      </c>
      <c r="O57" s="188">
        <v>244</v>
      </c>
      <c r="P57" s="188">
        <v>55</v>
      </c>
      <c r="Q57" s="188">
        <v>0</v>
      </c>
      <c r="R57" s="188">
        <v>31</v>
      </c>
      <c r="S57" s="188">
        <v>31</v>
      </c>
      <c r="T57" s="188">
        <f t="shared" si="31"/>
        <v>495</v>
      </c>
      <c r="U57" s="188">
        <f t="shared" si="32"/>
        <v>0</v>
      </c>
      <c r="V57" s="188">
        <f t="shared" si="33"/>
        <v>0</v>
      </c>
      <c r="W57" s="188">
        <f t="shared" si="34"/>
        <v>0</v>
      </c>
      <c r="X57" s="188">
        <f t="shared" si="35"/>
        <v>0</v>
      </c>
      <c r="Y57" s="188">
        <f t="shared" si="36"/>
        <v>0</v>
      </c>
      <c r="Z57" s="188">
        <f t="shared" si="37"/>
        <v>0</v>
      </c>
      <c r="AA57" s="188">
        <f t="shared" si="38"/>
        <v>495</v>
      </c>
      <c r="AB57" s="188">
        <f t="shared" si="39"/>
        <v>0</v>
      </c>
      <c r="AC57" s="188">
        <v>0</v>
      </c>
      <c r="AD57" s="188">
        <v>0</v>
      </c>
      <c r="AE57" s="188">
        <v>0</v>
      </c>
      <c r="AF57" s="188">
        <v>0</v>
      </c>
      <c r="AG57" s="188">
        <v>0</v>
      </c>
      <c r="AH57" s="188">
        <v>0</v>
      </c>
      <c r="AI57" s="188">
        <v>0</v>
      </c>
      <c r="AJ57" s="188">
        <f t="shared" si="40"/>
        <v>495</v>
      </c>
      <c r="AK57" s="188">
        <v>0</v>
      </c>
      <c r="AL57" s="188">
        <v>0</v>
      </c>
      <c r="AM57" s="188">
        <v>0</v>
      </c>
      <c r="AN57" s="188">
        <v>0</v>
      </c>
      <c r="AO57" s="188">
        <v>0</v>
      </c>
      <c r="AP57" s="188">
        <v>0</v>
      </c>
      <c r="AQ57" s="188">
        <v>495</v>
      </c>
      <c r="AR57" s="188">
        <f t="shared" si="41"/>
        <v>0</v>
      </c>
      <c r="AS57" s="188">
        <v>0</v>
      </c>
      <c r="AT57" s="188">
        <v>0</v>
      </c>
      <c r="AU57" s="188">
        <v>0</v>
      </c>
      <c r="AV57" s="188">
        <v>0</v>
      </c>
      <c r="AW57" s="188">
        <v>0</v>
      </c>
      <c r="AX57" s="188">
        <v>0</v>
      </c>
      <c r="AY57" s="188">
        <v>0</v>
      </c>
      <c r="AZ57" s="188">
        <f t="shared" si="42"/>
        <v>0</v>
      </c>
      <c r="BA57" s="188">
        <v>0</v>
      </c>
      <c r="BB57" s="188">
        <v>0</v>
      </c>
      <c r="BC57" s="188">
        <v>0</v>
      </c>
      <c r="BD57" s="188">
        <v>0</v>
      </c>
      <c r="BE57" s="188">
        <v>0</v>
      </c>
      <c r="BF57" s="188">
        <v>0</v>
      </c>
      <c r="BG57" s="188">
        <v>0</v>
      </c>
      <c r="BH57" s="188">
        <f t="shared" si="43"/>
        <v>0</v>
      </c>
      <c r="BI57" s="188">
        <v>0</v>
      </c>
      <c r="BJ57" s="188">
        <v>0</v>
      </c>
      <c r="BK57" s="188">
        <v>0</v>
      </c>
      <c r="BL57" s="188">
        <v>0</v>
      </c>
      <c r="BM57" s="188">
        <v>0</v>
      </c>
      <c r="BN57" s="188">
        <v>0</v>
      </c>
      <c r="BO57" s="188">
        <v>0</v>
      </c>
      <c r="BP57" s="188">
        <f t="shared" si="44"/>
        <v>0</v>
      </c>
      <c r="BQ57" s="188">
        <v>0</v>
      </c>
      <c r="BR57" s="188">
        <v>0</v>
      </c>
      <c r="BS57" s="188">
        <v>0</v>
      </c>
      <c r="BT57" s="188">
        <v>0</v>
      </c>
      <c r="BU57" s="188">
        <v>0</v>
      </c>
      <c r="BV57" s="188">
        <v>0</v>
      </c>
      <c r="BW57" s="188">
        <v>0</v>
      </c>
    </row>
    <row r="58" spans="1:75" ht="13.5">
      <c r="A58" s="182" t="s">
        <v>393</v>
      </c>
      <c r="B58" s="182" t="s">
        <v>238</v>
      </c>
      <c r="C58" s="184" t="s">
        <v>239</v>
      </c>
      <c r="D58" s="188">
        <f t="shared" si="0"/>
        <v>340</v>
      </c>
      <c r="E58" s="188">
        <f t="shared" si="23"/>
        <v>262</v>
      </c>
      <c r="F58" s="188">
        <f t="shared" si="24"/>
        <v>46</v>
      </c>
      <c r="G58" s="188">
        <f t="shared" si="25"/>
        <v>25</v>
      </c>
      <c r="H58" s="188">
        <f t="shared" si="26"/>
        <v>7</v>
      </c>
      <c r="I58" s="188">
        <f t="shared" si="27"/>
        <v>0</v>
      </c>
      <c r="J58" s="188">
        <f t="shared" si="28"/>
        <v>0</v>
      </c>
      <c r="K58" s="188">
        <f t="shared" si="29"/>
        <v>0</v>
      </c>
      <c r="L58" s="188">
        <f t="shared" si="30"/>
        <v>0</v>
      </c>
      <c r="M58" s="188">
        <v>0</v>
      </c>
      <c r="N58" s="188">
        <v>0</v>
      </c>
      <c r="O58" s="188">
        <v>0</v>
      </c>
      <c r="P58" s="188">
        <v>0</v>
      </c>
      <c r="Q58" s="188">
        <v>0</v>
      </c>
      <c r="R58" s="188">
        <v>0</v>
      </c>
      <c r="S58" s="188">
        <v>0</v>
      </c>
      <c r="T58" s="188">
        <f t="shared" si="31"/>
        <v>78</v>
      </c>
      <c r="U58" s="188">
        <f t="shared" si="32"/>
        <v>0</v>
      </c>
      <c r="V58" s="188">
        <f t="shared" si="33"/>
        <v>46</v>
      </c>
      <c r="W58" s="188">
        <f t="shared" si="34"/>
        <v>25</v>
      </c>
      <c r="X58" s="188">
        <f t="shared" si="35"/>
        <v>7</v>
      </c>
      <c r="Y58" s="188">
        <f t="shared" si="36"/>
        <v>0</v>
      </c>
      <c r="Z58" s="188">
        <f t="shared" si="37"/>
        <v>0</v>
      </c>
      <c r="AA58" s="188">
        <f t="shared" si="38"/>
        <v>0</v>
      </c>
      <c r="AB58" s="188">
        <f t="shared" si="39"/>
        <v>0</v>
      </c>
      <c r="AC58" s="188">
        <v>0</v>
      </c>
      <c r="AD58" s="188">
        <v>0</v>
      </c>
      <c r="AE58" s="188">
        <v>0</v>
      </c>
      <c r="AF58" s="188">
        <v>0</v>
      </c>
      <c r="AG58" s="188">
        <v>0</v>
      </c>
      <c r="AH58" s="188">
        <v>0</v>
      </c>
      <c r="AI58" s="188">
        <v>0</v>
      </c>
      <c r="AJ58" s="188">
        <f t="shared" si="40"/>
        <v>0</v>
      </c>
      <c r="AK58" s="188">
        <v>0</v>
      </c>
      <c r="AL58" s="188">
        <v>0</v>
      </c>
      <c r="AM58" s="188">
        <v>0</v>
      </c>
      <c r="AN58" s="188">
        <v>0</v>
      </c>
      <c r="AO58" s="188">
        <v>0</v>
      </c>
      <c r="AP58" s="188">
        <v>0</v>
      </c>
      <c r="AQ58" s="188">
        <v>0</v>
      </c>
      <c r="AR58" s="188">
        <f t="shared" si="41"/>
        <v>78</v>
      </c>
      <c r="AS58" s="188">
        <v>0</v>
      </c>
      <c r="AT58" s="188">
        <v>46</v>
      </c>
      <c r="AU58" s="188">
        <v>25</v>
      </c>
      <c r="AV58" s="188">
        <v>7</v>
      </c>
      <c r="AW58" s="188">
        <v>0</v>
      </c>
      <c r="AX58" s="188">
        <v>0</v>
      </c>
      <c r="AY58" s="188">
        <v>0</v>
      </c>
      <c r="AZ58" s="188">
        <f t="shared" si="42"/>
        <v>0</v>
      </c>
      <c r="BA58" s="188">
        <v>0</v>
      </c>
      <c r="BB58" s="188">
        <v>0</v>
      </c>
      <c r="BC58" s="188">
        <v>0</v>
      </c>
      <c r="BD58" s="188">
        <v>0</v>
      </c>
      <c r="BE58" s="188">
        <v>0</v>
      </c>
      <c r="BF58" s="188">
        <v>0</v>
      </c>
      <c r="BG58" s="188">
        <v>0</v>
      </c>
      <c r="BH58" s="188">
        <f t="shared" si="43"/>
        <v>0</v>
      </c>
      <c r="BI58" s="188">
        <v>0</v>
      </c>
      <c r="BJ58" s="188">
        <v>0</v>
      </c>
      <c r="BK58" s="188">
        <v>0</v>
      </c>
      <c r="BL58" s="188">
        <v>0</v>
      </c>
      <c r="BM58" s="188">
        <v>0</v>
      </c>
      <c r="BN58" s="188">
        <v>0</v>
      </c>
      <c r="BO58" s="188">
        <v>0</v>
      </c>
      <c r="BP58" s="188">
        <f t="shared" si="44"/>
        <v>262</v>
      </c>
      <c r="BQ58" s="188">
        <v>262</v>
      </c>
      <c r="BR58" s="188">
        <v>0</v>
      </c>
      <c r="BS58" s="188">
        <v>0</v>
      </c>
      <c r="BT58" s="188">
        <v>0</v>
      </c>
      <c r="BU58" s="188">
        <v>0</v>
      </c>
      <c r="BV58" s="188">
        <v>0</v>
      </c>
      <c r="BW58" s="188">
        <v>0</v>
      </c>
    </row>
    <row r="59" spans="1:75" ht="13.5">
      <c r="A59" s="182" t="s">
        <v>393</v>
      </c>
      <c r="B59" s="182" t="s">
        <v>240</v>
      </c>
      <c r="C59" s="184" t="s">
        <v>241</v>
      </c>
      <c r="D59" s="188">
        <f t="shared" si="0"/>
        <v>400</v>
      </c>
      <c r="E59" s="188">
        <f t="shared" si="23"/>
        <v>129</v>
      </c>
      <c r="F59" s="188">
        <f t="shared" si="24"/>
        <v>80</v>
      </c>
      <c r="G59" s="188">
        <f t="shared" si="25"/>
        <v>36</v>
      </c>
      <c r="H59" s="188">
        <f t="shared" si="26"/>
        <v>5</v>
      </c>
      <c r="I59" s="188">
        <f t="shared" si="27"/>
        <v>0</v>
      </c>
      <c r="J59" s="188">
        <f t="shared" si="28"/>
        <v>0</v>
      </c>
      <c r="K59" s="188">
        <f t="shared" si="29"/>
        <v>150</v>
      </c>
      <c r="L59" s="188">
        <f t="shared" si="30"/>
        <v>250</v>
      </c>
      <c r="M59" s="188">
        <v>129</v>
      </c>
      <c r="N59" s="188">
        <v>80</v>
      </c>
      <c r="O59" s="188">
        <v>36</v>
      </c>
      <c r="P59" s="188">
        <v>5</v>
      </c>
      <c r="Q59" s="188">
        <v>0</v>
      </c>
      <c r="R59" s="188">
        <v>0</v>
      </c>
      <c r="S59" s="188">
        <v>0</v>
      </c>
      <c r="T59" s="188">
        <f t="shared" si="31"/>
        <v>150</v>
      </c>
      <c r="U59" s="188">
        <f t="shared" si="32"/>
        <v>0</v>
      </c>
      <c r="V59" s="188">
        <f t="shared" si="33"/>
        <v>0</v>
      </c>
      <c r="W59" s="188">
        <f t="shared" si="34"/>
        <v>0</v>
      </c>
      <c r="X59" s="188">
        <f t="shared" si="35"/>
        <v>0</v>
      </c>
      <c r="Y59" s="188">
        <f t="shared" si="36"/>
        <v>0</v>
      </c>
      <c r="Z59" s="188">
        <f t="shared" si="37"/>
        <v>0</v>
      </c>
      <c r="AA59" s="188">
        <f t="shared" si="38"/>
        <v>150</v>
      </c>
      <c r="AB59" s="188">
        <f t="shared" si="39"/>
        <v>0</v>
      </c>
      <c r="AC59" s="188">
        <v>0</v>
      </c>
      <c r="AD59" s="188">
        <v>0</v>
      </c>
      <c r="AE59" s="188">
        <v>0</v>
      </c>
      <c r="AF59" s="188">
        <v>0</v>
      </c>
      <c r="AG59" s="188">
        <v>0</v>
      </c>
      <c r="AH59" s="188">
        <v>0</v>
      </c>
      <c r="AI59" s="188">
        <v>0</v>
      </c>
      <c r="AJ59" s="188">
        <f t="shared" si="40"/>
        <v>0</v>
      </c>
      <c r="AK59" s="188">
        <v>0</v>
      </c>
      <c r="AL59" s="188">
        <v>0</v>
      </c>
      <c r="AM59" s="188">
        <v>0</v>
      </c>
      <c r="AN59" s="188">
        <v>0</v>
      </c>
      <c r="AO59" s="188">
        <v>0</v>
      </c>
      <c r="AP59" s="188">
        <v>0</v>
      </c>
      <c r="AQ59" s="188">
        <v>0</v>
      </c>
      <c r="AR59" s="188">
        <f t="shared" si="41"/>
        <v>150</v>
      </c>
      <c r="AS59" s="188">
        <v>0</v>
      </c>
      <c r="AT59" s="188">
        <v>0</v>
      </c>
      <c r="AU59" s="188">
        <v>0</v>
      </c>
      <c r="AV59" s="188">
        <v>0</v>
      </c>
      <c r="AW59" s="188">
        <v>0</v>
      </c>
      <c r="AX59" s="188">
        <v>0</v>
      </c>
      <c r="AY59" s="188">
        <v>150</v>
      </c>
      <c r="AZ59" s="188">
        <f t="shared" si="42"/>
        <v>0</v>
      </c>
      <c r="BA59" s="188">
        <v>0</v>
      </c>
      <c r="BB59" s="188">
        <v>0</v>
      </c>
      <c r="BC59" s="188">
        <v>0</v>
      </c>
      <c r="BD59" s="188">
        <v>0</v>
      </c>
      <c r="BE59" s="188">
        <v>0</v>
      </c>
      <c r="BF59" s="188">
        <v>0</v>
      </c>
      <c r="BG59" s="188">
        <v>0</v>
      </c>
      <c r="BH59" s="188">
        <f t="shared" si="43"/>
        <v>0</v>
      </c>
      <c r="BI59" s="188">
        <v>0</v>
      </c>
      <c r="BJ59" s="188">
        <v>0</v>
      </c>
      <c r="BK59" s="188">
        <v>0</v>
      </c>
      <c r="BL59" s="188">
        <v>0</v>
      </c>
      <c r="BM59" s="188">
        <v>0</v>
      </c>
      <c r="BN59" s="188">
        <v>0</v>
      </c>
      <c r="BO59" s="188">
        <v>0</v>
      </c>
      <c r="BP59" s="188">
        <f t="shared" si="44"/>
        <v>0</v>
      </c>
      <c r="BQ59" s="188">
        <v>0</v>
      </c>
      <c r="BR59" s="188">
        <v>0</v>
      </c>
      <c r="BS59" s="188">
        <v>0</v>
      </c>
      <c r="BT59" s="188">
        <v>0</v>
      </c>
      <c r="BU59" s="188">
        <v>0</v>
      </c>
      <c r="BV59" s="188">
        <v>0</v>
      </c>
      <c r="BW59" s="188">
        <v>0</v>
      </c>
    </row>
    <row r="60" spans="1:75" ht="13.5">
      <c r="A60" s="182" t="s">
        <v>393</v>
      </c>
      <c r="B60" s="182" t="s">
        <v>242</v>
      </c>
      <c r="C60" s="184" t="s">
        <v>243</v>
      </c>
      <c r="D60" s="188">
        <f t="shared" si="0"/>
        <v>2407</v>
      </c>
      <c r="E60" s="188">
        <f t="shared" si="23"/>
        <v>1723</v>
      </c>
      <c r="F60" s="188">
        <f t="shared" si="24"/>
        <v>311</v>
      </c>
      <c r="G60" s="188">
        <f t="shared" si="25"/>
        <v>239</v>
      </c>
      <c r="H60" s="188">
        <f t="shared" si="26"/>
        <v>11</v>
      </c>
      <c r="I60" s="188">
        <f t="shared" si="27"/>
        <v>0</v>
      </c>
      <c r="J60" s="188">
        <f t="shared" si="28"/>
        <v>92</v>
      </c>
      <c r="K60" s="188">
        <f t="shared" si="29"/>
        <v>31</v>
      </c>
      <c r="L60" s="188">
        <f t="shared" si="30"/>
        <v>667</v>
      </c>
      <c r="M60" s="188">
        <v>417</v>
      </c>
      <c r="N60" s="188">
        <v>0</v>
      </c>
      <c r="O60" s="188">
        <v>239</v>
      </c>
      <c r="P60" s="188">
        <v>0</v>
      </c>
      <c r="Q60" s="188">
        <v>0</v>
      </c>
      <c r="R60" s="188">
        <v>11</v>
      </c>
      <c r="S60" s="188">
        <v>0</v>
      </c>
      <c r="T60" s="188">
        <f t="shared" si="31"/>
        <v>320</v>
      </c>
      <c r="U60" s="188">
        <f t="shared" si="32"/>
        <v>0</v>
      </c>
      <c r="V60" s="188">
        <f t="shared" si="33"/>
        <v>278</v>
      </c>
      <c r="W60" s="188">
        <f t="shared" si="34"/>
        <v>0</v>
      </c>
      <c r="X60" s="188">
        <f t="shared" si="35"/>
        <v>11</v>
      </c>
      <c r="Y60" s="188">
        <f t="shared" si="36"/>
        <v>0</v>
      </c>
      <c r="Z60" s="188">
        <f t="shared" si="37"/>
        <v>0</v>
      </c>
      <c r="AA60" s="188">
        <f t="shared" si="38"/>
        <v>31</v>
      </c>
      <c r="AB60" s="188">
        <f t="shared" si="39"/>
        <v>299</v>
      </c>
      <c r="AC60" s="188">
        <v>0</v>
      </c>
      <c r="AD60" s="188">
        <v>257</v>
      </c>
      <c r="AE60" s="188">
        <v>0</v>
      </c>
      <c r="AF60" s="188">
        <v>11</v>
      </c>
      <c r="AG60" s="188">
        <v>0</v>
      </c>
      <c r="AH60" s="188">
        <v>0</v>
      </c>
      <c r="AI60" s="188">
        <v>31</v>
      </c>
      <c r="AJ60" s="188">
        <f t="shared" si="40"/>
        <v>0</v>
      </c>
      <c r="AK60" s="188">
        <v>0</v>
      </c>
      <c r="AL60" s="188">
        <v>0</v>
      </c>
      <c r="AM60" s="188">
        <v>0</v>
      </c>
      <c r="AN60" s="188">
        <v>0</v>
      </c>
      <c r="AO60" s="188">
        <v>0</v>
      </c>
      <c r="AP60" s="188">
        <v>0</v>
      </c>
      <c r="AQ60" s="188">
        <v>0</v>
      </c>
      <c r="AR60" s="188">
        <f t="shared" si="41"/>
        <v>21</v>
      </c>
      <c r="AS60" s="188">
        <v>0</v>
      </c>
      <c r="AT60" s="188">
        <v>21</v>
      </c>
      <c r="AU60" s="188">
        <v>0</v>
      </c>
      <c r="AV60" s="188">
        <v>0</v>
      </c>
      <c r="AW60" s="188">
        <v>0</v>
      </c>
      <c r="AX60" s="188">
        <v>0</v>
      </c>
      <c r="AY60" s="188">
        <v>0</v>
      </c>
      <c r="AZ60" s="188">
        <f t="shared" si="42"/>
        <v>0</v>
      </c>
      <c r="BA60" s="188">
        <v>0</v>
      </c>
      <c r="BB60" s="188">
        <v>0</v>
      </c>
      <c r="BC60" s="188">
        <v>0</v>
      </c>
      <c r="BD60" s="188">
        <v>0</v>
      </c>
      <c r="BE60" s="188">
        <v>0</v>
      </c>
      <c r="BF60" s="188">
        <v>0</v>
      </c>
      <c r="BG60" s="188">
        <v>0</v>
      </c>
      <c r="BH60" s="188">
        <f t="shared" si="43"/>
        <v>0</v>
      </c>
      <c r="BI60" s="188">
        <v>0</v>
      </c>
      <c r="BJ60" s="188">
        <v>0</v>
      </c>
      <c r="BK60" s="188">
        <v>0</v>
      </c>
      <c r="BL60" s="188">
        <v>0</v>
      </c>
      <c r="BM60" s="188">
        <v>0</v>
      </c>
      <c r="BN60" s="188">
        <v>0</v>
      </c>
      <c r="BO60" s="188">
        <v>0</v>
      </c>
      <c r="BP60" s="188">
        <f t="shared" si="44"/>
        <v>1420</v>
      </c>
      <c r="BQ60" s="188">
        <v>1306</v>
      </c>
      <c r="BR60" s="188">
        <v>33</v>
      </c>
      <c r="BS60" s="188">
        <v>0</v>
      </c>
      <c r="BT60" s="188">
        <v>0</v>
      </c>
      <c r="BU60" s="188">
        <v>0</v>
      </c>
      <c r="BV60" s="188">
        <v>81</v>
      </c>
      <c r="BW60" s="188">
        <v>0</v>
      </c>
    </row>
    <row r="61" spans="1:75" ht="13.5">
      <c r="A61" s="182" t="s">
        <v>393</v>
      </c>
      <c r="B61" s="182" t="s">
        <v>244</v>
      </c>
      <c r="C61" s="184" t="s">
        <v>245</v>
      </c>
      <c r="D61" s="188">
        <f t="shared" si="0"/>
        <v>2292</v>
      </c>
      <c r="E61" s="188">
        <f t="shared" si="23"/>
        <v>1552</v>
      </c>
      <c r="F61" s="188">
        <f t="shared" si="24"/>
        <v>271</v>
      </c>
      <c r="G61" s="188">
        <f t="shared" si="25"/>
        <v>288</v>
      </c>
      <c r="H61" s="188">
        <f t="shared" si="26"/>
        <v>6</v>
      </c>
      <c r="I61" s="188">
        <f t="shared" si="27"/>
        <v>0</v>
      </c>
      <c r="J61" s="188">
        <f t="shared" si="28"/>
        <v>175</v>
      </c>
      <c r="K61" s="188">
        <f t="shared" si="29"/>
        <v>0</v>
      </c>
      <c r="L61" s="188">
        <f t="shared" si="30"/>
        <v>956</v>
      </c>
      <c r="M61" s="188">
        <v>835</v>
      </c>
      <c r="N61" s="188">
        <v>0</v>
      </c>
      <c r="O61" s="188">
        <v>26</v>
      </c>
      <c r="P61" s="188">
        <v>0</v>
      </c>
      <c r="Q61" s="188">
        <v>0</v>
      </c>
      <c r="R61" s="188">
        <v>95</v>
      </c>
      <c r="S61" s="188">
        <v>0</v>
      </c>
      <c r="T61" s="188">
        <f t="shared" si="31"/>
        <v>519</v>
      </c>
      <c r="U61" s="188">
        <f t="shared" si="32"/>
        <v>0</v>
      </c>
      <c r="V61" s="188">
        <f t="shared" si="33"/>
        <v>251</v>
      </c>
      <c r="W61" s="188">
        <f t="shared" si="34"/>
        <v>262</v>
      </c>
      <c r="X61" s="188">
        <f t="shared" si="35"/>
        <v>6</v>
      </c>
      <c r="Y61" s="188">
        <f t="shared" si="36"/>
        <v>0</v>
      </c>
      <c r="Z61" s="188">
        <f t="shared" si="37"/>
        <v>0</v>
      </c>
      <c r="AA61" s="188">
        <f t="shared" si="38"/>
        <v>0</v>
      </c>
      <c r="AB61" s="188">
        <f t="shared" si="39"/>
        <v>229</v>
      </c>
      <c r="AC61" s="188">
        <v>0</v>
      </c>
      <c r="AD61" s="188">
        <v>229</v>
      </c>
      <c r="AE61" s="188">
        <v>0</v>
      </c>
      <c r="AF61" s="188">
        <v>0</v>
      </c>
      <c r="AG61" s="188">
        <v>0</v>
      </c>
      <c r="AH61" s="188">
        <v>0</v>
      </c>
      <c r="AI61" s="188">
        <v>0</v>
      </c>
      <c r="AJ61" s="188">
        <f t="shared" si="40"/>
        <v>0</v>
      </c>
      <c r="AK61" s="188">
        <v>0</v>
      </c>
      <c r="AL61" s="188">
        <v>0</v>
      </c>
      <c r="AM61" s="188">
        <v>0</v>
      </c>
      <c r="AN61" s="188">
        <v>0</v>
      </c>
      <c r="AO61" s="188">
        <v>0</v>
      </c>
      <c r="AP61" s="188">
        <v>0</v>
      </c>
      <c r="AQ61" s="188">
        <v>0</v>
      </c>
      <c r="AR61" s="188">
        <f t="shared" si="41"/>
        <v>290</v>
      </c>
      <c r="AS61" s="188">
        <v>0</v>
      </c>
      <c r="AT61" s="188">
        <v>22</v>
      </c>
      <c r="AU61" s="188">
        <v>262</v>
      </c>
      <c r="AV61" s="188">
        <v>6</v>
      </c>
      <c r="AW61" s="188">
        <v>0</v>
      </c>
      <c r="AX61" s="188">
        <v>0</v>
      </c>
      <c r="AY61" s="188">
        <v>0</v>
      </c>
      <c r="AZ61" s="188">
        <f t="shared" si="42"/>
        <v>0</v>
      </c>
      <c r="BA61" s="188">
        <v>0</v>
      </c>
      <c r="BB61" s="188">
        <v>0</v>
      </c>
      <c r="BC61" s="188">
        <v>0</v>
      </c>
      <c r="BD61" s="188">
        <v>0</v>
      </c>
      <c r="BE61" s="188">
        <v>0</v>
      </c>
      <c r="BF61" s="188">
        <v>0</v>
      </c>
      <c r="BG61" s="188">
        <v>0</v>
      </c>
      <c r="BH61" s="188">
        <f t="shared" si="43"/>
        <v>0</v>
      </c>
      <c r="BI61" s="188">
        <v>0</v>
      </c>
      <c r="BJ61" s="188">
        <v>0</v>
      </c>
      <c r="BK61" s="188">
        <v>0</v>
      </c>
      <c r="BL61" s="188">
        <v>0</v>
      </c>
      <c r="BM61" s="188">
        <v>0</v>
      </c>
      <c r="BN61" s="188">
        <v>0</v>
      </c>
      <c r="BO61" s="188">
        <v>0</v>
      </c>
      <c r="BP61" s="188">
        <f t="shared" si="44"/>
        <v>817</v>
      </c>
      <c r="BQ61" s="188">
        <v>717</v>
      </c>
      <c r="BR61" s="188">
        <v>20</v>
      </c>
      <c r="BS61" s="188">
        <v>0</v>
      </c>
      <c r="BT61" s="188">
        <v>0</v>
      </c>
      <c r="BU61" s="188">
        <v>0</v>
      </c>
      <c r="BV61" s="188">
        <v>80</v>
      </c>
      <c r="BW61" s="188">
        <v>0</v>
      </c>
    </row>
    <row r="62" spans="1:75" ht="13.5">
      <c r="A62" s="182" t="s">
        <v>393</v>
      </c>
      <c r="B62" s="182" t="s">
        <v>246</v>
      </c>
      <c r="C62" s="184" t="s">
        <v>247</v>
      </c>
      <c r="D62" s="188">
        <f t="shared" si="0"/>
        <v>464</v>
      </c>
      <c r="E62" s="188">
        <f t="shared" si="23"/>
        <v>290</v>
      </c>
      <c r="F62" s="188">
        <f t="shared" si="24"/>
        <v>108</v>
      </c>
      <c r="G62" s="188">
        <f t="shared" si="25"/>
        <v>46</v>
      </c>
      <c r="H62" s="188">
        <f t="shared" si="26"/>
        <v>5</v>
      </c>
      <c r="I62" s="188">
        <f t="shared" si="27"/>
        <v>1</v>
      </c>
      <c r="J62" s="188">
        <f t="shared" si="28"/>
        <v>14</v>
      </c>
      <c r="K62" s="188">
        <f t="shared" si="29"/>
        <v>0</v>
      </c>
      <c r="L62" s="188">
        <f t="shared" si="30"/>
        <v>0</v>
      </c>
      <c r="M62" s="188">
        <v>0</v>
      </c>
      <c r="N62" s="188">
        <v>0</v>
      </c>
      <c r="O62" s="188">
        <v>0</v>
      </c>
      <c r="P62" s="188">
        <v>0</v>
      </c>
      <c r="Q62" s="188">
        <v>0</v>
      </c>
      <c r="R62" s="188">
        <v>0</v>
      </c>
      <c r="S62" s="188">
        <v>0</v>
      </c>
      <c r="T62" s="188">
        <f t="shared" si="31"/>
        <v>374</v>
      </c>
      <c r="U62" s="188">
        <f t="shared" si="32"/>
        <v>210</v>
      </c>
      <c r="V62" s="188">
        <f t="shared" si="33"/>
        <v>103</v>
      </c>
      <c r="W62" s="188">
        <f t="shared" si="34"/>
        <v>46</v>
      </c>
      <c r="X62" s="188">
        <f t="shared" si="35"/>
        <v>5</v>
      </c>
      <c r="Y62" s="188">
        <f t="shared" si="36"/>
        <v>1</v>
      </c>
      <c r="Z62" s="188">
        <f t="shared" si="37"/>
        <v>9</v>
      </c>
      <c r="AA62" s="188">
        <f t="shared" si="38"/>
        <v>0</v>
      </c>
      <c r="AB62" s="188">
        <f t="shared" si="39"/>
        <v>0</v>
      </c>
      <c r="AC62" s="188">
        <v>0</v>
      </c>
      <c r="AD62" s="188">
        <v>0</v>
      </c>
      <c r="AE62" s="188">
        <v>0</v>
      </c>
      <c r="AF62" s="188">
        <v>0</v>
      </c>
      <c r="AG62" s="188">
        <v>0</v>
      </c>
      <c r="AH62" s="188">
        <v>0</v>
      </c>
      <c r="AI62" s="188">
        <v>0</v>
      </c>
      <c r="AJ62" s="188">
        <f t="shared" si="40"/>
        <v>73</v>
      </c>
      <c r="AK62" s="188">
        <v>0</v>
      </c>
      <c r="AL62" s="188">
        <v>73</v>
      </c>
      <c r="AM62" s="188">
        <v>0</v>
      </c>
      <c r="AN62" s="188">
        <v>0</v>
      </c>
      <c r="AO62" s="188">
        <v>0</v>
      </c>
      <c r="AP62" s="188">
        <v>0</v>
      </c>
      <c r="AQ62" s="188">
        <v>0</v>
      </c>
      <c r="AR62" s="188">
        <f t="shared" si="41"/>
        <v>301</v>
      </c>
      <c r="AS62" s="188">
        <v>210</v>
      </c>
      <c r="AT62" s="188">
        <v>30</v>
      </c>
      <c r="AU62" s="188">
        <v>46</v>
      </c>
      <c r="AV62" s="188">
        <v>5</v>
      </c>
      <c r="AW62" s="188">
        <v>1</v>
      </c>
      <c r="AX62" s="188">
        <v>9</v>
      </c>
      <c r="AY62" s="188">
        <v>0</v>
      </c>
      <c r="AZ62" s="188">
        <f t="shared" si="42"/>
        <v>0</v>
      </c>
      <c r="BA62" s="188">
        <v>0</v>
      </c>
      <c r="BB62" s="188">
        <v>0</v>
      </c>
      <c r="BC62" s="188">
        <v>0</v>
      </c>
      <c r="BD62" s="188">
        <v>0</v>
      </c>
      <c r="BE62" s="188">
        <v>0</v>
      </c>
      <c r="BF62" s="188">
        <v>0</v>
      </c>
      <c r="BG62" s="188">
        <v>0</v>
      </c>
      <c r="BH62" s="188">
        <f t="shared" si="43"/>
        <v>0</v>
      </c>
      <c r="BI62" s="188">
        <v>0</v>
      </c>
      <c r="BJ62" s="188">
        <v>0</v>
      </c>
      <c r="BK62" s="188">
        <v>0</v>
      </c>
      <c r="BL62" s="188">
        <v>0</v>
      </c>
      <c r="BM62" s="188">
        <v>0</v>
      </c>
      <c r="BN62" s="188">
        <v>0</v>
      </c>
      <c r="BO62" s="188">
        <v>0</v>
      </c>
      <c r="BP62" s="188">
        <f t="shared" si="44"/>
        <v>90</v>
      </c>
      <c r="BQ62" s="188">
        <v>80</v>
      </c>
      <c r="BR62" s="188">
        <v>5</v>
      </c>
      <c r="BS62" s="188">
        <v>0</v>
      </c>
      <c r="BT62" s="188">
        <v>0</v>
      </c>
      <c r="BU62" s="188">
        <v>0</v>
      </c>
      <c r="BV62" s="188">
        <v>5</v>
      </c>
      <c r="BW62" s="188">
        <v>0</v>
      </c>
    </row>
    <row r="63" spans="1:75" ht="13.5">
      <c r="A63" s="182" t="s">
        <v>393</v>
      </c>
      <c r="B63" s="182" t="s">
        <v>248</v>
      </c>
      <c r="C63" s="184" t="s">
        <v>249</v>
      </c>
      <c r="D63" s="188">
        <f t="shared" si="0"/>
        <v>204</v>
      </c>
      <c r="E63" s="188">
        <f t="shared" si="23"/>
        <v>134</v>
      </c>
      <c r="F63" s="188">
        <f t="shared" si="24"/>
        <v>14</v>
      </c>
      <c r="G63" s="188">
        <f t="shared" si="25"/>
        <v>34</v>
      </c>
      <c r="H63" s="188">
        <f t="shared" si="26"/>
        <v>5</v>
      </c>
      <c r="I63" s="188">
        <f t="shared" si="27"/>
        <v>1</v>
      </c>
      <c r="J63" s="188">
        <f t="shared" si="28"/>
        <v>16</v>
      </c>
      <c r="K63" s="188">
        <f t="shared" si="29"/>
        <v>0</v>
      </c>
      <c r="L63" s="188">
        <f t="shared" si="30"/>
        <v>204</v>
      </c>
      <c r="M63" s="188">
        <v>134</v>
      </c>
      <c r="N63" s="188">
        <v>14</v>
      </c>
      <c r="O63" s="188">
        <v>34</v>
      </c>
      <c r="P63" s="188">
        <v>5</v>
      </c>
      <c r="Q63" s="188">
        <v>1</v>
      </c>
      <c r="R63" s="188">
        <v>16</v>
      </c>
      <c r="S63" s="188">
        <v>0</v>
      </c>
      <c r="T63" s="188">
        <f t="shared" si="31"/>
        <v>0</v>
      </c>
      <c r="U63" s="188">
        <f t="shared" si="32"/>
        <v>0</v>
      </c>
      <c r="V63" s="188">
        <f t="shared" si="33"/>
        <v>0</v>
      </c>
      <c r="W63" s="188">
        <f t="shared" si="34"/>
        <v>0</v>
      </c>
      <c r="X63" s="188">
        <f t="shared" si="35"/>
        <v>0</v>
      </c>
      <c r="Y63" s="188">
        <f t="shared" si="36"/>
        <v>0</v>
      </c>
      <c r="Z63" s="188">
        <f t="shared" si="37"/>
        <v>0</v>
      </c>
      <c r="AA63" s="188">
        <f t="shared" si="38"/>
        <v>0</v>
      </c>
      <c r="AB63" s="188">
        <f t="shared" si="39"/>
        <v>0</v>
      </c>
      <c r="AC63" s="188">
        <v>0</v>
      </c>
      <c r="AD63" s="188">
        <v>0</v>
      </c>
      <c r="AE63" s="188">
        <v>0</v>
      </c>
      <c r="AF63" s="188">
        <v>0</v>
      </c>
      <c r="AG63" s="188">
        <v>0</v>
      </c>
      <c r="AH63" s="188">
        <v>0</v>
      </c>
      <c r="AI63" s="188">
        <v>0</v>
      </c>
      <c r="AJ63" s="188">
        <f t="shared" si="40"/>
        <v>0</v>
      </c>
      <c r="AK63" s="188">
        <v>0</v>
      </c>
      <c r="AL63" s="188">
        <v>0</v>
      </c>
      <c r="AM63" s="188">
        <v>0</v>
      </c>
      <c r="AN63" s="188">
        <v>0</v>
      </c>
      <c r="AO63" s="188">
        <v>0</v>
      </c>
      <c r="AP63" s="188">
        <v>0</v>
      </c>
      <c r="AQ63" s="188">
        <v>0</v>
      </c>
      <c r="AR63" s="188">
        <f t="shared" si="41"/>
        <v>0</v>
      </c>
      <c r="AS63" s="188">
        <v>0</v>
      </c>
      <c r="AT63" s="188">
        <v>0</v>
      </c>
      <c r="AU63" s="188">
        <v>0</v>
      </c>
      <c r="AV63" s="188">
        <v>0</v>
      </c>
      <c r="AW63" s="188">
        <v>0</v>
      </c>
      <c r="AX63" s="188">
        <v>0</v>
      </c>
      <c r="AY63" s="188">
        <v>0</v>
      </c>
      <c r="AZ63" s="188">
        <f t="shared" si="42"/>
        <v>0</v>
      </c>
      <c r="BA63" s="188">
        <v>0</v>
      </c>
      <c r="BB63" s="188">
        <v>0</v>
      </c>
      <c r="BC63" s="188">
        <v>0</v>
      </c>
      <c r="BD63" s="188">
        <v>0</v>
      </c>
      <c r="BE63" s="188">
        <v>0</v>
      </c>
      <c r="BF63" s="188">
        <v>0</v>
      </c>
      <c r="BG63" s="188">
        <v>0</v>
      </c>
      <c r="BH63" s="188">
        <f t="shared" si="43"/>
        <v>0</v>
      </c>
      <c r="BI63" s="188">
        <v>0</v>
      </c>
      <c r="BJ63" s="188">
        <v>0</v>
      </c>
      <c r="BK63" s="188">
        <v>0</v>
      </c>
      <c r="BL63" s="188">
        <v>0</v>
      </c>
      <c r="BM63" s="188">
        <v>0</v>
      </c>
      <c r="BN63" s="188">
        <v>0</v>
      </c>
      <c r="BO63" s="188">
        <v>0</v>
      </c>
      <c r="BP63" s="188">
        <f t="shared" si="44"/>
        <v>0</v>
      </c>
      <c r="BQ63" s="188">
        <v>0</v>
      </c>
      <c r="BR63" s="188">
        <v>0</v>
      </c>
      <c r="BS63" s="188">
        <v>0</v>
      </c>
      <c r="BT63" s="188">
        <v>0</v>
      </c>
      <c r="BU63" s="188">
        <v>0</v>
      </c>
      <c r="BV63" s="188">
        <v>0</v>
      </c>
      <c r="BW63" s="188">
        <v>0</v>
      </c>
    </row>
    <row r="64" spans="1:75" ht="13.5">
      <c r="A64" s="182" t="s">
        <v>393</v>
      </c>
      <c r="B64" s="182" t="s">
        <v>250</v>
      </c>
      <c r="C64" s="184" t="s">
        <v>251</v>
      </c>
      <c r="D64" s="188">
        <f t="shared" si="0"/>
        <v>1756</v>
      </c>
      <c r="E64" s="188">
        <f t="shared" si="23"/>
        <v>1249</v>
      </c>
      <c r="F64" s="188">
        <f t="shared" si="24"/>
        <v>112</v>
      </c>
      <c r="G64" s="188">
        <f t="shared" si="25"/>
        <v>187</v>
      </c>
      <c r="H64" s="188">
        <f t="shared" si="26"/>
        <v>16</v>
      </c>
      <c r="I64" s="188">
        <f t="shared" si="27"/>
        <v>0</v>
      </c>
      <c r="J64" s="188">
        <f t="shared" si="28"/>
        <v>69</v>
      </c>
      <c r="K64" s="188">
        <f t="shared" si="29"/>
        <v>123</v>
      </c>
      <c r="L64" s="188">
        <f t="shared" si="30"/>
        <v>988</v>
      </c>
      <c r="M64" s="188">
        <v>664</v>
      </c>
      <c r="N64" s="188">
        <v>81</v>
      </c>
      <c r="O64" s="188">
        <v>186</v>
      </c>
      <c r="P64" s="188">
        <v>16</v>
      </c>
      <c r="Q64" s="188">
        <v>0</v>
      </c>
      <c r="R64" s="188">
        <v>41</v>
      </c>
      <c r="S64" s="188">
        <v>0</v>
      </c>
      <c r="T64" s="188">
        <f t="shared" si="31"/>
        <v>137</v>
      </c>
      <c r="U64" s="188">
        <f t="shared" si="32"/>
        <v>0</v>
      </c>
      <c r="V64" s="188">
        <f t="shared" si="33"/>
        <v>14</v>
      </c>
      <c r="W64" s="188">
        <f t="shared" si="34"/>
        <v>0</v>
      </c>
      <c r="X64" s="188">
        <f t="shared" si="35"/>
        <v>0</v>
      </c>
      <c r="Y64" s="188">
        <f t="shared" si="36"/>
        <v>0</v>
      </c>
      <c r="Z64" s="188">
        <f t="shared" si="37"/>
        <v>0</v>
      </c>
      <c r="AA64" s="188">
        <f t="shared" si="38"/>
        <v>123</v>
      </c>
      <c r="AB64" s="188">
        <f t="shared" si="39"/>
        <v>18</v>
      </c>
      <c r="AC64" s="188">
        <v>0</v>
      </c>
      <c r="AD64" s="188">
        <v>14</v>
      </c>
      <c r="AE64" s="188">
        <v>0</v>
      </c>
      <c r="AF64" s="188">
        <v>0</v>
      </c>
      <c r="AG64" s="188">
        <v>0</v>
      </c>
      <c r="AH64" s="188">
        <v>0</v>
      </c>
      <c r="AI64" s="188">
        <v>4</v>
      </c>
      <c r="AJ64" s="188">
        <f t="shared" si="40"/>
        <v>0</v>
      </c>
      <c r="AK64" s="188">
        <v>0</v>
      </c>
      <c r="AL64" s="188">
        <v>0</v>
      </c>
      <c r="AM64" s="188">
        <v>0</v>
      </c>
      <c r="AN64" s="188">
        <v>0</v>
      </c>
      <c r="AO64" s="188">
        <v>0</v>
      </c>
      <c r="AP64" s="188">
        <v>0</v>
      </c>
      <c r="AQ64" s="188">
        <v>0</v>
      </c>
      <c r="AR64" s="188">
        <f t="shared" si="41"/>
        <v>119</v>
      </c>
      <c r="AS64" s="188">
        <v>0</v>
      </c>
      <c r="AT64" s="188">
        <v>0</v>
      </c>
      <c r="AU64" s="188">
        <v>0</v>
      </c>
      <c r="AV64" s="188">
        <v>0</v>
      </c>
      <c r="AW64" s="188">
        <v>0</v>
      </c>
      <c r="AX64" s="188">
        <v>0</v>
      </c>
      <c r="AY64" s="188">
        <v>119</v>
      </c>
      <c r="AZ64" s="188">
        <f t="shared" si="42"/>
        <v>0</v>
      </c>
      <c r="BA64" s="188">
        <v>0</v>
      </c>
      <c r="BB64" s="188">
        <v>0</v>
      </c>
      <c r="BC64" s="188">
        <v>0</v>
      </c>
      <c r="BD64" s="188">
        <v>0</v>
      </c>
      <c r="BE64" s="188">
        <v>0</v>
      </c>
      <c r="BF64" s="188">
        <v>0</v>
      </c>
      <c r="BG64" s="188">
        <v>0</v>
      </c>
      <c r="BH64" s="188">
        <f t="shared" si="43"/>
        <v>0</v>
      </c>
      <c r="BI64" s="188">
        <v>0</v>
      </c>
      <c r="BJ64" s="188">
        <v>0</v>
      </c>
      <c r="BK64" s="188">
        <v>0</v>
      </c>
      <c r="BL64" s="188">
        <v>0</v>
      </c>
      <c r="BM64" s="188">
        <v>0</v>
      </c>
      <c r="BN64" s="188">
        <v>0</v>
      </c>
      <c r="BO64" s="188">
        <v>0</v>
      </c>
      <c r="BP64" s="188">
        <f t="shared" si="44"/>
        <v>631</v>
      </c>
      <c r="BQ64" s="188">
        <v>585</v>
      </c>
      <c r="BR64" s="188">
        <v>17</v>
      </c>
      <c r="BS64" s="188">
        <v>1</v>
      </c>
      <c r="BT64" s="188">
        <v>0</v>
      </c>
      <c r="BU64" s="188">
        <v>0</v>
      </c>
      <c r="BV64" s="188">
        <v>28</v>
      </c>
      <c r="BW64" s="188">
        <v>0</v>
      </c>
    </row>
    <row r="65" spans="1:75" ht="13.5">
      <c r="A65" s="182" t="s">
        <v>393</v>
      </c>
      <c r="B65" s="182" t="s">
        <v>252</v>
      </c>
      <c r="C65" s="184" t="s">
        <v>253</v>
      </c>
      <c r="D65" s="188">
        <f t="shared" si="0"/>
        <v>2294</v>
      </c>
      <c r="E65" s="188">
        <f t="shared" si="23"/>
        <v>1425</v>
      </c>
      <c r="F65" s="188">
        <f t="shared" si="24"/>
        <v>303</v>
      </c>
      <c r="G65" s="188">
        <f t="shared" si="25"/>
        <v>267</v>
      </c>
      <c r="H65" s="188">
        <f t="shared" si="26"/>
        <v>56</v>
      </c>
      <c r="I65" s="188">
        <f t="shared" si="27"/>
        <v>204</v>
      </c>
      <c r="J65" s="188">
        <f t="shared" si="28"/>
        <v>27</v>
      </c>
      <c r="K65" s="188">
        <f t="shared" si="29"/>
        <v>12</v>
      </c>
      <c r="L65" s="188">
        <f t="shared" si="30"/>
        <v>2115</v>
      </c>
      <c r="M65" s="188">
        <v>1425</v>
      </c>
      <c r="N65" s="188">
        <v>124</v>
      </c>
      <c r="O65" s="188">
        <v>267</v>
      </c>
      <c r="P65" s="188">
        <v>56</v>
      </c>
      <c r="Q65" s="188">
        <v>204</v>
      </c>
      <c r="R65" s="188">
        <v>27</v>
      </c>
      <c r="S65" s="188">
        <v>12</v>
      </c>
      <c r="T65" s="188">
        <f t="shared" si="31"/>
        <v>179</v>
      </c>
      <c r="U65" s="188">
        <f t="shared" si="32"/>
        <v>0</v>
      </c>
      <c r="V65" s="188">
        <f t="shared" si="33"/>
        <v>179</v>
      </c>
      <c r="W65" s="188">
        <f t="shared" si="34"/>
        <v>0</v>
      </c>
      <c r="X65" s="188">
        <f t="shared" si="35"/>
        <v>0</v>
      </c>
      <c r="Y65" s="188">
        <f t="shared" si="36"/>
        <v>0</v>
      </c>
      <c r="Z65" s="188">
        <f t="shared" si="37"/>
        <v>0</v>
      </c>
      <c r="AA65" s="188">
        <f t="shared" si="38"/>
        <v>0</v>
      </c>
      <c r="AB65" s="188">
        <f t="shared" si="39"/>
        <v>0</v>
      </c>
      <c r="AC65" s="188">
        <v>0</v>
      </c>
      <c r="AD65" s="188">
        <v>0</v>
      </c>
      <c r="AE65" s="188">
        <v>0</v>
      </c>
      <c r="AF65" s="188">
        <v>0</v>
      </c>
      <c r="AG65" s="188">
        <v>0</v>
      </c>
      <c r="AH65" s="188">
        <v>0</v>
      </c>
      <c r="AI65" s="188">
        <v>0</v>
      </c>
      <c r="AJ65" s="188">
        <f t="shared" si="40"/>
        <v>179</v>
      </c>
      <c r="AK65" s="188">
        <v>0</v>
      </c>
      <c r="AL65" s="188">
        <v>179</v>
      </c>
      <c r="AM65" s="188">
        <v>0</v>
      </c>
      <c r="AN65" s="188">
        <v>0</v>
      </c>
      <c r="AO65" s="188">
        <v>0</v>
      </c>
      <c r="AP65" s="188">
        <v>0</v>
      </c>
      <c r="AQ65" s="188">
        <v>0</v>
      </c>
      <c r="AR65" s="188">
        <f t="shared" si="41"/>
        <v>0</v>
      </c>
      <c r="AS65" s="188">
        <v>0</v>
      </c>
      <c r="AT65" s="188">
        <v>0</v>
      </c>
      <c r="AU65" s="188">
        <v>0</v>
      </c>
      <c r="AV65" s="188">
        <v>0</v>
      </c>
      <c r="AW65" s="188">
        <v>0</v>
      </c>
      <c r="AX65" s="188">
        <v>0</v>
      </c>
      <c r="AY65" s="188">
        <v>0</v>
      </c>
      <c r="AZ65" s="188">
        <f t="shared" si="42"/>
        <v>0</v>
      </c>
      <c r="BA65" s="188">
        <v>0</v>
      </c>
      <c r="BB65" s="188">
        <v>0</v>
      </c>
      <c r="BC65" s="188">
        <v>0</v>
      </c>
      <c r="BD65" s="188">
        <v>0</v>
      </c>
      <c r="BE65" s="188">
        <v>0</v>
      </c>
      <c r="BF65" s="188">
        <v>0</v>
      </c>
      <c r="BG65" s="188">
        <v>0</v>
      </c>
      <c r="BH65" s="188">
        <f t="shared" si="43"/>
        <v>0</v>
      </c>
      <c r="BI65" s="188">
        <v>0</v>
      </c>
      <c r="BJ65" s="188">
        <v>0</v>
      </c>
      <c r="BK65" s="188">
        <v>0</v>
      </c>
      <c r="BL65" s="188">
        <v>0</v>
      </c>
      <c r="BM65" s="188">
        <v>0</v>
      </c>
      <c r="BN65" s="188">
        <v>0</v>
      </c>
      <c r="BO65" s="188">
        <v>0</v>
      </c>
      <c r="BP65" s="188">
        <f t="shared" si="44"/>
        <v>0</v>
      </c>
      <c r="BQ65" s="188">
        <v>0</v>
      </c>
      <c r="BR65" s="188">
        <v>0</v>
      </c>
      <c r="BS65" s="188">
        <v>0</v>
      </c>
      <c r="BT65" s="188">
        <v>0</v>
      </c>
      <c r="BU65" s="188">
        <v>0</v>
      </c>
      <c r="BV65" s="188">
        <v>0</v>
      </c>
      <c r="BW65" s="188">
        <v>0</v>
      </c>
    </row>
    <row r="66" spans="1:75" ht="13.5">
      <c r="A66" s="182" t="s">
        <v>393</v>
      </c>
      <c r="B66" s="182" t="s">
        <v>254</v>
      </c>
      <c r="C66" s="184" t="s">
        <v>255</v>
      </c>
      <c r="D66" s="188">
        <f t="shared" si="0"/>
        <v>4232</v>
      </c>
      <c r="E66" s="188">
        <f t="shared" si="23"/>
        <v>2744</v>
      </c>
      <c r="F66" s="188">
        <f t="shared" si="24"/>
        <v>453</v>
      </c>
      <c r="G66" s="188">
        <f t="shared" si="25"/>
        <v>439</v>
      </c>
      <c r="H66" s="188">
        <f t="shared" si="26"/>
        <v>113</v>
      </c>
      <c r="I66" s="188">
        <f t="shared" si="27"/>
        <v>371</v>
      </c>
      <c r="J66" s="188">
        <f t="shared" si="28"/>
        <v>110</v>
      </c>
      <c r="K66" s="188">
        <f t="shared" si="29"/>
        <v>2</v>
      </c>
      <c r="L66" s="188">
        <f t="shared" si="30"/>
        <v>3970</v>
      </c>
      <c r="M66" s="188">
        <v>2744</v>
      </c>
      <c r="N66" s="188">
        <v>193</v>
      </c>
      <c r="O66" s="188">
        <v>439</v>
      </c>
      <c r="P66" s="188">
        <v>113</v>
      </c>
      <c r="Q66" s="188">
        <v>371</v>
      </c>
      <c r="R66" s="188">
        <v>110</v>
      </c>
      <c r="S66" s="188">
        <v>0</v>
      </c>
      <c r="T66" s="188">
        <f t="shared" si="31"/>
        <v>262</v>
      </c>
      <c r="U66" s="188">
        <f t="shared" si="32"/>
        <v>0</v>
      </c>
      <c r="V66" s="188">
        <f t="shared" si="33"/>
        <v>260</v>
      </c>
      <c r="W66" s="188">
        <f t="shared" si="34"/>
        <v>0</v>
      </c>
      <c r="X66" s="188">
        <f t="shared" si="35"/>
        <v>0</v>
      </c>
      <c r="Y66" s="188">
        <f t="shared" si="36"/>
        <v>0</v>
      </c>
      <c r="Z66" s="188">
        <f t="shared" si="37"/>
        <v>0</v>
      </c>
      <c r="AA66" s="188">
        <f t="shared" si="38"/>
        <v>2</v>
      </c>
      <c r="AB66" s="188">
        <f t="shared" si="39"/>
        <v>0</v>
      </c>
      <c r="AC66" s="188">
        <v>0</v>
      </c>
      <c r="AD66" s="188">
        <v>0</v>
      </c>
      <c r="AE66" s="188">
        <v>0</v>
      </c>
      <c r="AF66" s="188">
        <v>0</v>
      </c>
      <c r="AG66" s="188">
        <v>0</v>
      </c>
      <c r="AH66" s="188">
        <v>0</v>
      </c>
      <c r="AI66" s="188">
        <v>0</v>
      </c>
      <c r="AJ66" s="188">
        <f t="shared" si="40"/>
        <v>262</v>
      </c>
      <c r="AK66" s="188">
        <v>0</v>
      </c>
      <c r="AL66" s="188">
        <v>260</v>
      </c>
      <c r="AM66" s="188">
        <v>0</v>
      </c>
      <c r="AN66" s="188">
        <v>0</v>
      </c>
      <c r="AO66" s="188">
        <v>0</v>
      </c>
      <c r="AP66" s="188">
        <v>0</v>
      </c>
      <c r="AQ66" s="188">
        <v>2</v>
      </c>
      <c r="AR66" s="188">
        <f t="shared" si="41"/>
        <v>0</v>
      </c>
      <c r="AS66" s="188">
        <v>0</v>
      </c>
      <c r="AT66" s="188">
        <v>0</v>
      </c>
      <c r="AU66" s="188">
        <v>0</v>
      </c>
      <c r="AV66" s="188">
        <v>0</v>
      </c>
      <c r="AW66" s="188">
        <v>0</v>
      </c>
      <c r="AX66" s="188">
        <v>0</v>
      </c>
      <c r="AY66" s="188">
        <v>0</v>
      </c>
      <c r="AZ66" s="188">
        <f t="shared" si="42"/>
        <v>0</v>
      </c>
      <c r="BA66" s="188">
        <v>0</v>
      </c>
      <c r="BB66" s="188">
        <v>0</v>
      </c>
      <c r="BC66" s="188">
        <v>0</v>
      </c>
      <c r="BD66" s="188">
        <v>0</v>
      </c>
      <c r="BE66" s="188">
        <v>0</v>
      </c>
      <c r="BF66" s="188">
        <v>0</v>
      </c>
      <c r="BG66" s="188">
        <v>0</v>
      </c>
      <c r="BH66" s="188">
        <f t="shared" si="43"/>
        <v>0</v>
      </c>
      <c r="BI66" s="188">
        <v>0</v>
      </c>
      <c r="BJ66" s="188">
        <v>0</v>
      </c>
      <c r="BK66" s="188">
        <v>0</v>
      </c>
      <c r="BL66" s="188">
        <v>0</v>
      </c>
      <c r="BM66" s="188">
        <v>0</v>
      </c>
      <c r="BN66" s="188">
        <v>0</v>
      </c>
      <c r="BO66" s="188">
        <v>0</v>
      </c>
      <c r="BP66" s="188">
        <f t="shared" si="44"/>
        <v>0</v>
      </c>
      <c r="BQ66" s="188">
        <v>0</v>
      </c>
      <c r="BR66" s="188">
        <v>0</v>
      </c>
      <c r="BS66" s="188">
        <v>0</v>
      </c>
      <c r="BT66" s="188">
        <v>0</v>
      </c>
      <c r="BU66" s="188">
        <v>0</v>
      </c>
      <c r="BV66" s="188">
        <v>0</v>
      </c>
      <c r="BW66" s="188">
        <v>0</v>
      </c>
    </row>
    <row r="67" spans="1:75" ht="13.5">
      <c r="A67" s="182" t="s">
        <v>393</v>
      </c>
      <c r="B67" s="182" t="s">
        <v>256</v>
      </c>
      <c r="C67" s="184" t="s">
        <v>257</v>
      </c>
      <c r="D67" s="188">
        <f t="shared" si="0"/>
        <v>1976</v>
      </c>
      <c r="E67" s="188">
        <f t="shared" si="23"/>
        <v>1165</v>
      </c>
      <c r="F67" s="188">
        <f t="shared" si="24"/>
        <v>457</v>
      </c>
      <c r="G67" s="188">
        <f t="shared" si="25"/>
        <v>234</v>
      </c>
      <c r="H67" s="188">
        <f t="shared" si="26"/>
        <v>54</v>
      </c>
      <c r="I67" s="188">
        <f t="shared" si="27"/>
        <v>0</v>
      </c>
      <c r="J67" s="188">
        <f t="shared" si="28"/>
        <v>59</v>
      </c>
      <c r="K67" s="188">
        <f t="shared" si="29"/>
        <v>7</v>
      </c>
      <c r="L67" s="188">
        <f t="shared" si="30"/>
        <v>982</v>
      </c>
      <c r="M67" s="188">
        <v>477</v>
      </c>
      <c r="N67" s="188">
        <v>251</v>
      </c>
      <c r="O67" s="188">
        <v>214</v>
      </c>
      <c r="P67" s="188">
        <v>0</v>
      </c>
      <c r="Q67" s="188">
        <v>0</v>
      </c>
      <c r="R67" s="188">
        <v>33</v>
      </c>
      <c r="S67" s="188">
        <v>7</v>
      </c>
      <c r="T67" s="188">
        <f t="shared" si="31"/>
        <v>260</v>
      </c>
      <c r="U67" s="188">
        <f t="shared" si="32"/>
        <v>0</v>
      </c>
      <c r="V67" s="188">
        <f t="shared" si="33"/>
        <v>206</v>
      </c>
      <c r="W67" s="188">
        <f t="shared" si="34"/>
        <v>0</v>
      </c>
      <c r="X67" s="188">
        <f t="shared" si="35"/>
        <v>54</v>
      </c>
      <c r="Y67" s="188">
        <f t="shared" si="36"/>
        <v>0</v>
      </c>
      <c r="Z67" s="188">
        <f t="shared" si="37"/>
        <v>0</v>
      </c>
      <c r="AA67" s="188">
        <f t="shared" si="38"/>
        <v>0</v>
      </c>
      <c r="AB67" s="188">
        <f t="shared" si="39"/>
        <v>0</v>
      </c>
      <c r="AC67" s="188">
        <v>0</v>
      </c>
      <c r="AD67" s="188">
        <v>0</v>
      </c>
      <c r="AE67" s="188">
        <v>0</v>
      </c>
      <c r="AF67" s="188">
        <v>0</v>
      </c>
      <c r="AG67" s="188">
        <v>0</v>
      </c>
      <c r="AH67" s="188">
        <v>0</v>
      </c>
      <c r="AI67" s="188">
        <v>0</v>
      </c>
      <c r="AJ67" s="188">
        <f t="shared" si="40"/>
        <v>0</v>
      </c>
      <c r="AK67" s="188">
        <v>0</v>
      </c>
      <c r="AL67" s="188">
        <v>0</v>
      </c>
      <c r="AM67" s="188">
        <v>0</v>
      </c>
      <c r="AN67" s="188">
        <v>0</v>
      </c>
      <c r="AO67" s="188">
        <v>0</v>
      </c>
      <c r="AP67" s="188">
        <v>0</v>
      </c>
      <c r="AQ67" s="188">
        <v>0</v>
      </c>
      <c r="AR67" s="188">
        <f t="shared" si="41"/>
        <v>260</v>
      </c>
      <c r="AS67" s="188">
        <v>0</v>
      </c>
      <c r="AT67" s="188">
        <v>206</v>
      </c>
      <c r="AU67" s="188">
        <v>0</v>
      </c>
      <c r="AV67" s="188">
        <v>54</v>
      </c>
      <c r="AW67" s="188">
        <v>0</v>
      </c>
      <c r="AX67" s="188">
        <v>0</v>
      </c>
      <c r="AY67" s="188">
        <v>0</v>
      </c>
      <c r="AZ67" s="188">
        <f t="shared" si="42"/>
        <v>0</v>
      </c>
      <c r="BA67" s="188">
        <v>0</v>
      </c>
      <c r="BB67" s="188">
        <v>0</v>
      </c>
      <c r="BC67" s="188">
        <v>0</v>
      </c>
      <c r="BD67" s="188">
        <v>0</v>
      </c>
      <c r="BE67" s="188">
        <v>0</v>
      </c>
      <c r="BF67" s="188">
        <v>0</v>
      </c>
      <c r="BG67" s="188">
        <v>0</v>
      </c>
      <c r="BH67" s="188">
        <f t="shared" si="43"/>
        <v>0</v>
      </c>
      <c r="BI67" s="188">
        <v>0</v>
      </c>
      <c r="BJ67" s="188">
        <v>0</v>
      </c>
      <c r="BK67" s="188">
        <v>0</v>
      </c>
      <c r="BL67" s="188">
        <v>0</v>
      </c>
      <c r="BM67" s="188">
        <v>0</v>
      </c>
      <c r="BN67" s="188">
        <v>0</v>
      </c>
      <c r="BO67" s="188">
        <v>0</v>
      </c>
      <c r="BP67" s="188">
        <f t="shared" si="44"/>
        <v>734</v>
      </c>
      <c r="BQ67" s="188">
        <v>688</v>
      </c>
      <c r="BR67" s="188">
        <v>0</v>
      </c>
      <c r="BS67" s="188">
        <v>20</v>
      </c>
      <c r="BT67" s="188">
        <v>0</v>
      </c>
      <c r="BU67" s="188">
        <v>0</v>
      </c>
      <c r="BV67" s="188">
        <v>26</v>
      </c>
      <c r="BW67" s="188">
        <v>0</v>
      </c>
    </row>
    <row r="68" spans="1:75" ht="13.5">
      <c r="A68" s="182" t="s">
        <v>393</v>
      </c>
      <c r="B68" s="182" t="s">
        <v>258</v>
      </c>
      <c r="C68" s="184" t="s">
        <v>109</v>
      </c>
      <c r="D68" s="188">
        <f t="shared" si="0"/>
        <v>1947</v>
      </c>
      <c r="E68" s="188">
        <f t="shared" si="23"/>
        <v>1185</v>
      </c>
      <c r="F68" s="188">
        <f t="shared" si="24"/>
        <v>427</v>
      </c>
      <c r="G68" s="188">
        <f t="shared" si="25"/>
        <v>206</v>
      </c>
      <c r="H68" s="188">
        <f t="shared" si="26"/>
        <v>43</v>
      </c>
      <c r="I68" s="188">
        <f t="shared" si="27"/>
        <v>0</v>
      </c>
      <c r="J68" s="188">
        <f t="shared" si="28"/>
        <v>82</v>
      </c>
      <c r="K68" s="188">
        <f t="shared" si="29"/>
        <v>4</v>
      </c>
      <c r="L68" s="188">
        <f t="shared" si="30"/>
        <v>1032</v>
      </c>
      <c r="M68" s="188">
        <v>551</v>
      </c>
      <c r="N68" s="188">
        <v>231</v>
      </c>
      <c r="O68" s="188">
        <v>192</v>
      </c>
      <c r="P68" s="188">
        <v>0</v>
      </c>
      <c r="Q68" s="188">
        <v>0</v>
      </c>
      <c r="R68" s="188">
        <v>54</v>
      </c>
      <c r="S68" s="188">
        <v>4</v>
      </c>
      <c r="T68" s="188">
        <f t="shared" si="31"/>
        <v>230</v>
      </c>
      <c r="U68" s="188">
        <f t="shared" si="32"/>
        <v>0</v>
      </c>
      <c r="V68" s="188">
        <f t="shared" si="33"/>
        <v>187</v>
      </c>
      <c r="W68" s="188">
        <f t="shared" si="34"/>
        <v>0</v>
      </c>
      <c r="X68" s="188">
        <f t="shared" si="35"/>
        <v>43</v>
      </c>
      <c r="Y68" s="188">
        <f t="shared" si="36"/>
        <v>0</v>
      </c>
      <c r="Z68" s="188">
        <f t="shared" si="37"/>
        <v>0</v>
      </c>
      <c r="AA68" s="188">
        <f t="shared" si="38"/>
        <v>0</v>
      </c>
      <c r="AB68" s="188">
        <f t="shared" si="39"/>
        <v>0</v>
      </c>
      <c r="AC68" s="188">
        <v>0</v>
      </c>
      <c r="AD68" s="188">
        <v>0</v>
      </c>
      <c r="AE68" s="188">
        <v>0</v>
      </c>
      <c r="AF68" s="188">
        <v>0</v>
      </c>
      <c r="AG68" s="188">
        <v>0</v>
      </c>
      <c r="AH68" s="188">
        <v>0</v>
      </c>
      <c r="AI68" s="188">
        <v>0</v>
      </c>
      <c r="AJ68" s="188">
        <f t="shared" si="40"/>
        <v>0</v>
      </c>
      <c r="AK68" s="188">
        <v>0</v>
      </c>
      <c r="AL68" s="188">
        <v>0</v>
      </c>
      <c r="AM68" s="188">
        <v>0</v>
      </c>
      <c r="AN68" s="188">
        <v>0</v>
      </c>
      <c r="AO68" s="188">
        <v>0</v>
      </c>
      <c r="AP68" s="188">
        <v>0</v>
      </c>
      <c r="AQ68" s="188">
        <v>0</v>
      </c>
      <c r="AR68" s="188">
        <f t="shared" si="41"/>
        <v>230</v>
      </c>
      <c r="AS68" s="188">
        <v>0</v>
      </c>
      <c r="AT68" s="188">
        <v>187</v>
      </c>
      <c r="AU68" s="188">
        <v>0</v>
      </c>
      <c r="AV68" s="188">
        <v>43</v>
      </c>
      <c r="AW68" s="188">
        <v>0</v>
      </c>
      <c r="AX68" s="188">
        <v>0</v>
      </c>
      <c r="AY68" s="188">
        <v>0</v>
      </c>
      <c r="AZ68" s="188">
        <f t="shared" si="42"/>
        <v>0</v>
      </c>
      <c r="BA68" s="188">
        <v>0</v>
      </c>
      <c r="BB68" s="188">
        <v>0</v>
      </c>
      <c r="BC68" s="188">
        <v>0</v>
      </c>
      <c r="BD68" s="188">
        <v>0</v>
      </c>
      <c r="BE68" s="188">
        <v>0</v>
      </c>
      <c r="BF68" s="188">
        <v>0</v>
      </c>
      <c r="BG68" s="188">
        <v>0</v>
      </c>
      <c r="BH68" s="188">
        <f t="shared" si="43"/>
        <v>0</v>
      </c>
      <c r="BI68" s="188">
        <v>0</v>
      </c>
      <c r="BJ68" s="188">
        <v>0</v>
      </c>
      <c r="BK68" s="188">
        <v>0</v>
      </c>
      <c r="BL68" s="188">
        <v>0</v>
      </c>
      <c r="BM68" s="188">
        <v>0</v>
      </c>
      <c r="BN68" s="188">
        <v>0</v>
      </c>
      <c r="BO68" s="188">
        <v>0</v>
      </c>
      <c r="BP68" s="188">
        <f t="shared" si="44"/>
        <v>685</v>
      </c>
      <c r="BQ68" s="188">
        <v>634</v>
      </c>
      <c r="BR68" s="188">
        <v>9</v>
      </c>
      <c r="BS68" s="188">
        <v>14</v>
      </c>
      <c r="BT68" s="188">
        <v>0</v>
      </c>
      <c r="BU68" s="188">
        <v>0</v>
      </c>
      <c r="BV68" s="188">
        <v>28</v>
      </c>
      <c r="BW68" s="188">
        <v>0</v>
      </c>
    </row>
    <row r="69" spans="1:75" ht="13.5">
      <c r="A69" s="182" t="s">
        <v>393</v>
      </c>
      <c r="B69" s="182" t="s">
        <v>259</v>
      </c>
      <c r="C69" s="184" t="s">
        <v>260</v>
      </c>
      <c r="D69" s="188">
        <f t="shared" si="0"/>
        <v>2362</v>
      </c>
      <c r="E69" s="188">
        <f t="shared" si="23"/>
        <v>1472</v>
      </c>
      <c r="F69" s="188">
        <f t="shared" si="24"/>
        <v>431</v>
      </c>
      <c r="G69" s="188">
        <f t="shared" si="25"/>
        <v>325</v>
      </c>
      <c r="H69" s="188">
        <f t="shared" si="26"/>
        <v>92</v>
      </c>
      <c r="I69" s="188">
        <f t="shared" si="27"/>
        <v>0</v>
      </c>
      <c r="J69" s="188">
        <f t="shared" si="28"/>
        <v>29</v>
      </c>
      <c r="K69" s="188">
        <f t="shared" si="29"/>
        <v>13</v>
      </c>
      <c r="L69" s="188">
        <f t="shared" si="30"/>
        <v>830</v>
      </c>
      <c r="M69" s="188">
        <v>802</v>
      </c>
      <c r="N69" s="188">
        <v>0</v>
      </c>
      <c r="O69" s="188">
        <v>0</v>
      </c>
      <c r="P69" s="188">
        <v>0</v>
      </c>
      <c r="Q69" s="188">
        <v>0</v>
      </c>
      <c r="R69" s="188">
        <v>15</v>
      </c>
      <c r="S69" s="188">
        <v>13</v>
      </c>
      <c r="T69" s="188">
        <f t="shared" si="31"/>
        <v>805</v>
      </c>
      <c r="U69" s="188">
        <f t="shared" si="32"/>
        <v>0</v>
      </c>
      <c r="V69" s="188">
        <f t="shared" si="33"/>
        <v>413</v>
      </c>
      <c r="W69" s="188">
        <f t="shared" si="34"/>
        <v>300</v>
      </c>
      <c r="X69" s="188">
        <f t="shared" si="35"/>
        <v>92</v>
      </c>
      <c r="Y69" s="188">
        <f t="shared" si="36"/>
        <v>0</v>
      </c>
      <c r="Z69" s="188">
        <f t="shared" si="37"/>
        <v>0</v>
      </c>
      <c r="AA69" s="188">
        <f t="shared" si="38"/>
        <v>0</v>
      </c>
      <c r="AB69" s="188">
        <f t="shared" si="39"/>
        <v>0</v>
      </c>
      <c r="AC69" s="188">
        <v>0</v>
      </c>
      <c r="AD69" s="188">
        <v>0</v>
      </c>
      <c r="AE69" s="188">
        <v>0</v>
      </c>
      <c r="AF69" s="188">
        <v>0</v>
      </c>
      <c r="AG69" s="188">
        <v>0</v>
      </c>
      <c r="AH69" s="188">
        <v>0</v>
      </c>
      <c r="AI69" s="188">
        <v>0</v>
      </c>
      <c r="AJ69" s="188">
        <f t="shared" si="40"/>
        <v>320</v>
      </c>
      <c r="AK69" s="188">
        <v>0</v>
      </c>
      <c r="AL69" s="188">
        <v>320</v>
      </c>
      <c r="AM69" s="188">
        <v>0</v>
      </c>
      <c r="AN69" s="188">
        <v>0</v>
      </c>
      <c r="AO69" s="188">
        <v>0</v>
      </c>
      <c r="AP69" s="188">
        <v>0</v>
      </c>
      <c r="AQ69" s="188">
        <v>0</v>
      </c>
      <c r="AR69" s="188">
        <f t="shared" si="41"/>
        <v>485</v>
      </c>
      <c r="AS69" s="188">
        <v>0</v>
      </c>
      <c r="AT69" s="188">
        <v>93</v>
      </c>
      <c r="AU69" s="188">
        <v>300</v>
      </c>
      <c r="AV69" s="188">
        <v>92</v>
      </c>
      <c r="AW69" s="188">
        <v>0</v>
      </c>
      <c r="AX69" s="188">
        <v>0</v>
      </c>
      <c r="AY69" s="188">
        <v>0</v>
      </c>
      <c r="AZ69" s="188">
        <f t="shared" si="42"/>
        <v>0</v>
      </c>
      <c r="BA69" s="188">
        <v>0</v>
      </c>
      <c r="BB69" s="188">
        <v>0</v>
      </c>
      <c r="BC69" s="188">
        <v>0</v>
      </c>
      <c r="BD69" s="188">
        <v>0</v>
      </c>
      <c r="BE69" s="188">
        <v>0</v>
      </c>
      <c r="BF69" s="188">
        <v>0</v>
      </c>
      <c r="BG69" s="188">
        <v>0</v>
      </c>
      <c r="BH69" s="188">
        <f t="shared" si="43"/>
        <v>0</v>
      </c>
      <c r="BI69" s="188">
        <v>0</v>
      </c>
      <c r="BJ69" s="188">
        <v>0</v>
      </c>
      <c r="BK69" s="188">
        <v>0</v>
      </c>
      <c r="BL69" s="188">
        <v>0</v>
      </c>
      <c r="BM69" s="188">
        <v>0</v>
      </c>
      <c r="BN69" s="188">
        <v>0</v>
      </c>
      <c r="BO69" s="188">
        <v>0</v>
      </c>
      <c r="BP69" s="188">
        <f t="shared" si="44"/>
        <v>727</v>
      </c>
      <c r="BQ69" s="188">
        <v>670</v>
      </c>
      <c r="BR69" s="188">
        <v>18</v>
      </c>
      <c r="BS69" s="188">
        <v>25</v>
      </c>
      <c r="BT69" s="188">
        <v>0</v>
      </c>
      <c r="BU69" s="188">
        <v>0</v>
      </c>
      <c r="BV69" s="188">
        <v>14</v>
      </c>
      <c r="BW69" s="188">
        <v>0</v>
      </c>
    </row>
    <row r="70" spans="1:75" ht="13.5">
      <c r="A70" s="182" t="s">
        <v>393</v>
      </c>
      <c r="B70" s="182" t="s">
        <v>261</v>
      </c>
      <c r="C70" s="184" t="s">
        <v>262</v>
      </c>
      <c r="D70" s="188">
        <f t="shared" si="0"/>
        <v>1691</v>
      </c>
      <c r="E70" s="188">
        <f t="shared" si="23"/>
        <v>1300</v>
      </c>
      <c r="F70" s="188">
        <f t="shared" si="24"/>
        <v>103</v>
      </c>
      <c r="G70" s="188">
        <f t="shared" si="25"/>
        <v>168</v>
      </c>
      <c r="H70" s="188">
        <f t="shared" si="26"/>
        <v>37</v>
      </c>
      <c r="I70" s="188">
        <f t="shared" si="27"/>
        <v>10</v>
      </c>
      <c r="J70" s="188">
        <f t="shared" si="28"/>
        <v>55</v>
      </c>
      <c r="K70" s="188">
        <f t="shared" si="29"/>
        <v>18</v>
      </c>
      <c r="L70" s="188">
        <f t="shared" si="30"/>
        <v>664</v>
      </c>
      <c r="M70" s="188">
        <v>426</v>
      </c>
      <c r="N70" s="188">
        <v>77</v>
      </c>
      <c r="O70" s="188">
        <v>161</v>
      </c>
      <c r="P70" s="188">
        <v>0</v>
      </c>
      <c r="Q70" s="188">
        <v>0</v>
      </c>
      <c r="R70" s="188">
        <v>0</v>
      </c>
      <c r="S70" s="188">
        <v>0</v>
      </c>
      <c r="T70" s="188">
        <f t="shared" si="31"/>
        <v>57</v>
      </c>
      <c r="U70" s="188">
        <f t="shared" si="32"/>
        <v>0</v>
      </c>
      <c r="V70" s="188">
        <f t="shared" si="33"/>
        <v>0</v>
      </c>
      <c r="W70" s="188">
        <f t="shared" si="34"/>
        <v>0</v>
      </c>
      <c r="X70" s="188">
        <f t="shared" si="35"/>
        <v>37</v>
      </c>
      <c r="Y70" s="188">
        <f t="shared" si="36"/>
        <v>10</v>
      </c>
      <c r="Z70" s="188">
        <f t="shared" si="37"/>
        <v>0</v>
      </c>
      <c r="AA70" s="188">
        <f t="shared" si="38"/>
        <v>10</v>
      </c>
      <c r="AB70" s="188">
        <f t="shared" si="39"/>
        <v>0</v>
      </c>
      <c r="AC70" s="188">
        <v>0</v>
      </c>
      <c r="AD70" s="188">
        <v>0</v>
      </c>
      <c r="AE70" s="188">
        <v>0</v>
      </c>
      <c r="AF70" s="188">
        <v>0</v>
      </c>
      <c r="AG70" s="188">
        <v>0</v>
      </c>
      <c r="AH70" s="188">
        <v>0</v>
      </c>
      <c r="AI70" s="188">
        <v>0</v>
      </c>
      <c r="AJ70" s="188">
        <f t="shared" si="40"/>
        <v>0</v>
      </c>
      <c r="AK70" s="188">
        <v>0</v>
      </c>
      <c r="AL70" s="188">
        <v>0</v>
      </c>
      <c r="AM70" s="188">
        <v>0</v>
      </c>
      <c r="AN70" s="188">
        <v>0</v>
      </c>
      <c r="AO70" s="188">
        <v>0</v>
      </c>
      <c r="AP70" s="188">
        <v>0</v>
      </c>
      <c r="AQ70" s="188">
        <v>0</v>
      </c>
      <c r="AR70" s="188">
        <f t="shared" si="41"/>
        <v>47</v>
      </c>
      <c r="AS70" s="188">
        <v>0</v>
      </c>
      <c r="AT70" s="188">
        <v>0</v>
      </c>
      <c r="AU70" s="188">
        <v>0</v>
      </c>
      <c r="AV70" s="188">
        <v>37</v>
      </c>
      <c r="AW70" s="188">
        <v>10</v>
      </c>
      <c r="AX70" s="188">
        <v>0</v>
      </c>
      <c r="AY70" s="188">
        <v>0</v>
      </c>
      <c r="AZ70" s="188">
        <f t="shared" si="42"/>
        <v>0</v>
      </c>
      <c r="BA70" s="188">
        <v>0</v>
      </c>
      <c r="BB70" s="188">
        <v>0</v>
      </c>
      <c r="BC70" s="188">
        <v>0</v>
      </c>
      <c r="BD70" s="188">
        <v>0</v>
      </c>
      <c r="BE70" s="188">
        <v>0</v>
      </c>
      <c r="BF70" s="188">
        <v>0</v>
      </c>
      <c r="BG70" s="188">
        <v>0</v>
      </c>
      <c r="BH70" s="188">
        <f t="shared" si="43"/>
        <v>10</v>
      </c>
      <c r="BI70" s="188">
        <v>0</v>
      </c>
      <c r="BJ70" s="188">
        <v>0</v>
      </c>
      <c r="BK70" s="188">
        <v>0</v>
      </c>
      <c r="BL70" s="188">
        <v>0</v>
      </c>
      <c r="BM70" s="188">
        <v>0</v>
      </c>
      <c r="BN70" s="188">
        <v>0</v>
      </c>
      <c r="BO70" s="188">
        <v>10</v>
      </c>
      <c r="BP70" s="188">
        <f t="shared" si="44"/>
        <v>970</v>
      </c>
      <c r="BQ70" s="188">
        <v>874</v>
      </c>
      <c r="BR70" s="188">
        <v>26</v>
      </c>
      <c r="BS70" s="188">
        <v>7</v>
      </c>
      <c r="BT70" s="188">
        <v>0</v>
      </c>
      <c r="BU70" s="188">
        <v>0</v>
      </c>
      <c r="BV70" s="188">
        <v>55</v>
      </c>
      <c r="BW70" s="188">
        <v>8</v>
      </c>
    </row>
    <row r="71" spans="1:75" ht="13.5">
      <c r="A71" s="182" t="s">
        <v>393</v>
      </c>
      <c r="B71" s="182" t="s">
        <v>263</v>
      </c>
      <c r="C71" s="184" t="s">
        <v>264</v>
      </c>
      <c r="D71" s="188">
        <f aca="true" t="shared" si="45" ref="D71:D93">SUM(E71:K71)</f>
        <v>1701</v>
      </c>
      <c r="E71" s="188">
        <f t="shared" si="23"/>
        <v>1065</v>
      </c>
      <c r="F71" s="188">
        <f t="shared" si="24"/>
        <v>299</v>
      </c>
      <c r="G71" s="188">
        <f t="shared" si="25"/>
        <v>208</v>
      </c>
      <c r="H71" s="188">
        <f t="shared" si="26"/>
        <v>46</v>
      </c>
      <c r="I71" s="188">
        <f t="shared" si="27"/>
        <v>0</v>
      </c>
      <c r="J71" s="188">
        <f t="shared" si="28"/>
        <v>66</v>
      </c>
      <c r="K71" s="188">
        <f t="shared" si="29"/>
        <v>17</v>
      </c>
      <c r="L71" s="188">
        <f t="shared" si="30"/>
        <v>0</v>
      </c>
      <c r="M71" s="188">
        <v>0</v>
      </c>
      <c r="N71" s="188">
        <v>0</v>
      </c>
      <c r="O71" s="188">
        <v>0</v>
      </c>
      <c r="P71" s="188">
        <v>0</v>
      </c>
      <c r="Q71" s="188">
        <v>0</v>
      </c>
      <c r="R71" s="188">
        <v>0</v>
      </c>
      <c r="S71" s="188">
        <v>0</v>
      </c>
      <c r="T71" s="188">
        <f t="shared" si="31"/>
        <v>301</v>
      </c>
      <c r="U71" s="188">
        <f t="shared" si="32"/>
        <v>45</v>
      </c>
      <c r="V71" s="188">
        <f t="shared" si="33"/>
        <v>188</v>
      </c>
      <c r="W71" s="188">
        <f t="shared" si="34"/>
        <v>5</v>
      </c>
      <c r="X71" s="188">
        <f t="shared" si="35"/>
        <v>46</v>
      </c>
      <c r="Y71" s="188">
        <f t="shared" si="36"/>
        <v>0</v>
      </c>
      <c r="Z71" s="188">
        <f t="shared" si="37"/>
        <v>0</v>
      </c>
      <c r="AA71" s="188">
        <f t="shared" si="38"/>
        <v>17</v>
      </c>
      <c r="AB71" s="188">
        <f t="shared" si="39"/>
        <v>0</v>
      </c>
      <c r="AC71" s="188">
        <v>0</v>
      </c>
      <c r="AD71" s="188">
        <v>0</v>
      </c>
      <c r="AE71" s="188">
        <v>0</v>
      </c>
      <c r="AF71" s="188">
        <v>0</v>
      </c>
      <c r="AG71" s="188">
        <v>0</v>
      </c>
      <c r="AH71" s="188">
        <v>0</v>
      </c>
      <c r="AI71" s="188">
        <v>0</v>
      </c>
      <c r="AJ71" s="188">
        <f t="shared" si="40"/>
        <v>0</v>
      </c>
      <c r="AK71" s="188">
        <v>0</v>
      </c>
      <c r="AL71" s="188">
        <v>0</v>
      </c>
      <c r="AM71" s="188">
        <v>0</v>
      </c>
      <c r="AN71" s="188">
        <v>0</v>
      </c>
      <c r="AO71" s="188">
        <v>0</v>
      </c>
      <c r="AP71" s="188">
        <v>0</v>
      </c>
      <c r="AQ71" s="188">
        <v>0</v>
      </c>
      <c r="AR71" s="188">
        <f t="shared" si="41"/>
        <v>301</v>
      </c>
      <c r="AS71" s="188">
        <v>45</v>
      </c>
      <c r="AT71" s="188">
        <v>188</v>
      </c>
      <c r="AU71" s="188">
        <v>5</v>
      </c>
      <c r="AV71" s="188">
        <v>46</v>
      </c>
      <c r="AW71" s="188">
        <v>0</v>
      </c>
      <c r="AX71" s="188">
        <v>0</v>
      </c>
      <c r="AY71" s="188">
        <v>17</v>
      </c>
      <c r="AZ71" s="188">
        <f t="shared" si="42"/>
        <v>0</v>
      </c>
      <c r="BA71" s="188">
        <v>0</v>
      </c>
      <c r="BB71" s="188">
        <v>0</v>
      </c>
      <c r="BC71" s="188">
        <v>0</v>
      </c>
      <c r="BD71" s="188">
        <v>0</v>
      </c>
      <c r="BE71" s="188">
        <v>0</v>
      </c>
      <c r="BF71" s="188">
        <v>0</v>
      </c>
      <c r="BG71" s="188">
        <v>0</v>
      </c>
      <c r="BH71" s="188">
        <f t="shared" si="43"/>
        <v>0</v>
      </c>
      <c r="BI71" s="188">
        <v>0</v>
      </c>
      <c r="BJ71" s="188">
        <v>0</v>
      </c>
      <c r="BK71" s="188">
        <v>0</v>
      </c>
      <c r="BL71" s="188">
        <v>0</v>
      </c>
      <c r="BM71" s="188">
        <v>0</v>
      </c>
      <c r="BN71" s="188">
        <v>0</v>
      </c>
      <c r="BO71" s="188">
        <v>0</v>
      </c>
      <c r="BP71" s="188">
        <f t="shared" si="44"/>
        <v>1400</v>
      </c>
      <c r="BQ71" s="188">
        <v>1020</v>
      </c>
      <c r="BR71" s="188">
        <v>111</v>
      </c>
      <c r="BS71" s="188">
        <v>203</v>
      </c>
      <c r="BT71" s="188">
        <v>0</v>
      </c>
      <c r="BU71" s="188">
        <v>0</v>
      </c>
      <c r="BV71" s="188">
        <v>66</v>
      </c>
      <c r="BW71" s="188">
        <v>0</v>
      </c>
    </row>
    <row r="72" spans="1:75" ht="13.5">
      <c r="A72" s="182" t="s">
        <v>393</v>
      </c>
      <c r="B72" s="182" t="s">
        <v>266</v>
      </c>
      <c r="C72" s="184" t="s">
        <v>267</v>
      </c>
      <c r="D72" s="188">
        <f t="shared" si="45"/>
        <v>1003</v>
      </c>
      <c r="E72" s="188">
        <f t="shared" si="23"/>
        <v>678</v>
      </c>
      <c r="F72" s="188">
        <f t="shared" si="24"/>
        <v>144</v>
      </c>
      <c r="G72" s="188">
        <f t="shared" si="25"/>
        <v>97</v>
      </c>
      <c r="H72" s="188">
        <f t="shared" si="26"/>
        <v>32</v>
      </c>
      <c r="I72" s="188">
        <f t="shared" si="27"/>
        <v>0</v>
      </c>
      <c r="J72" s="188">
        <f t="shared" si="28"/>
        <v>38</v>
      </c>
      <c r="K72" s="188">
        <f t="shared" si="29"/>
        <v>14</v>
      </c>
      <c r="L72" s="188">
        <f t="shared" si="30"/>
        <v>858</v>
      </c>
      <c r="M72" s="188">
        <v>657</v>
      </c>
      <c r="N72" s="188">
        <v>45</v>
      </c>
      <c r="O72" s="188">
        <v>95</v>
      </c>
      <c r="P72" s="188">
        <v>16</v>
      </c>
      <c r="Q72" s="188">
        <v>0</v>
      </c>
      <c r="R72" s="188">
        <v>38</v>
      </c>
      <c r="S72" s="188">
        <v>7</v>
      </c>
      <c r="T72" s="188">
        <f t="shared" si="31"/>
        <v>145</v>
      </c>
      <c r="U72" s="188">
        <f t="shared" si="32"/>
        <v>21</v>
      </c>
      <c r="V72" s="188">
        <f t="shared" si="33"/>
        <v>99</v>
      </c>
      <c r="W72" s="188">
        <f t="shared" si="34"/>
        <v>2</v>
      </c>
      <c r="X72" s="188">
        <f t="shared" si="35"/>
        <v>16</v>
      </c>
      <c r="Y72" s="188">
        <f t="shared" si="36"/>
        <v>0</v>
      </c>
      <c r="Z72" s="188">
        <f t="shared" si="37"/>
        <v>0</v>
      </c>
      <c r="AA72" s="188">
        <f t="shared" si="38"/>
        <v>7</v>
      </c>
      <c r="AB72" s="188">
        <f t="shared" si="39"/>
        <v>21</v>
      </c>
      <c r="AC72" s="188">
        <v>21</v>
      </c>
      <c r="AD72" s="188">
        <v>0</v>
      </c>
      <c r="AE72" s="188">
        <v>0</v>
      </c>
      <c r="AF72" s="188">
        <v>0</v>
      </c>
      <c r="AG72" s="188">
        <v>0</v>
      </c>
      <c r="AH72" s="188">
        <v>0</v>
      </c>
      <c r="AI72" s="188">
        <v>0</v>
      </c>
      <c r="AJ72" s="188">
        <f t="shared" si="40"/>
        <v>0</v>
      </c>
      <c r="AK72" s="188">
        <v>0</v>
      </c>
      <c r="AL72" s="188">
        <v>0</v>
      </c>
      <c r="AM72" s="188">
        <v>0</v>
      </c>
      <c r="AN72" s="188">
        <v>0</v>
      </c>
      <c r="AO72" s="188">
        <v>0</v>
      </c>
      <c r="AP72" s="188">
        <v>0</v>
      </c>
      <c r="AQ72" s="188">
        <v>0</v>
      </c>
      <c r="AR72" s="188">
        <f t="shared" si="41"/>
        <v>124</v>
      </c>
      <c r="AS72" s="188">
        <v>0</v>
      </c>
      <c r="AT72" s="188">
        <v>99</v>
      </c>
      <c r="AU72" s="188">
        <v>2</v>
      </c>
      <c r="AV72" s="188">
        <v>16</v>
      </c>
      <c r="AW72" s="188">
        <v>0</v>
      </c>
      <c r="AX72" s="188">
        <v>0</v>
      </c>
      <c r="AY72" s="188">
        <v>7</v>
      </c>
      <c r="AZ72" s="188">
        <f t="shared" si="42"/>
        <v>0</v>
      </c>
      <c r="BA72" s="188">
        <v>0</v>
      </c>
      <c r="BB72" s="188">
        <v>0</v>
      </c>
      <c r="BC72" s="188">
        <v>0</v>
      </c>
      <c r="BD72" s="188">
        <v>0</v>
      </c>
      <c r="BE72" s="188">
        <v>0</v>
      </c>
      <c r="BF72" s="188">
        <v>0</v>
      </c>
      <c r="BG72" s="188">
        <v>0</v>
      </c>
      <c r="BH72" s="188">
        <f t="shared" si="43"/>
        <v>0</v>
      </c>
      <c r="BI72" s="188">
        <v>0</v>
      </c>
      <c r="BJ72" s="188">
        <v>0</v>
      </c>
      <c r="BK72" s="188">
        <v>0</v>
      </c>
      <c r="BL72" s="188">
        <v>0</v>
      </c>
      <c r="BM72" s="188">
        <v>0</v>
      </c>
      <c r="BN72" s="188">
        <v>0</v>
      </c>
      <c r="BO72" s="188">
        <v>0</v>
      </c>
      <c r="BP72" s="188">
        <f t="shared" si="44"/>
        <v>0</v>
      </c>
      <c r="BQ72" s="188">
        <v>0</v>
      </c>
      <c r="BR72" s="188">
        <v>0</v>
      </c>
      <c r="BS72" s="188">
        <v>0</v>
      </c>
      <c r="BT72" s="188">
        <v>0</v>
      </c>
      <c r="BU72" s="188">
        <v>0</v>
      </c>
      <c r="BV72" s="188">
        <v>0</v>
      </c>
      <c r="BW72" s="188">
        <v>0</v>
      </c>
    </row>
    <row r="73" spans="1:75" ht="13.5">
      <c r="A73" s="182" t="s">
        <v>393</v>
      </c>
      <c r="B73" s="182" t="s">
        <v>268</v>
      </c>
      <c r="C73" s="184" t="s">
        <v>269</v>
      </c>
      <c r="D73" s="188">
        <f t="shared" si="45"/>
        <v>3505</v>
      </c>
      <c r="E73" s="188">
        <f t="shared" si="23"/>
        <v>2305</v>
      </c>
      <c r="F73" s="188">
        <f t="shared" si="24"/>
        <v>373</v>
      </c>
      <c r="G73" s="188">
        <f t="shared" si="25"/>
        <v>285</v>
      </c>
      <c r="H73" s="188">
        <f t="shared" si="26"/>
        <v>85</v>
      </c>
      <c r="I73" s="188">
        <f t="shared" si="27"/>
        <v>317</v>
      </c>
      <c r="J73" s="188">
        <f t="shared" si="28"/>
        <v>140</v>
      </c>
      <c r="K73" s="188">
        <f t="shared" si="29"/>
        <v>0</v>
      </c>
      <c r="L73" s="188">
        <f t="shared" si="30"/>
        <v>370</v>
      </c>
      <c r="M73" s="188">
        <v>349</v>
      </c>
      <c r="N73" s="188">
        <v>0</v>
      </c>
      <c r="O73" s="188">
        <v>21</v>
      </c>
      <c r="P73" s="188">
        <v>0</v>
      </c>
      <c r="Q73" s="188">
        <v>0</v>
      </c>
      <c r="R73" s="188">
        <v>0</v>
      </c>
      <c r="S73" s="188">
        <v>0</v>
      </c>
      <c r="T73" s="188">
        <f t="shared" si="31"/>
        <v>1021</v>
      </c>
      <c r="U73" s="188">
        <f t="shared" si="32"/>
        <v>0</v>
      </c>
      <c r="V73" s="188">
        <f t="shared" si="33"/>
        <v>355</v>
      </c>
      <c r="W73" s="188">
        <f t="shared" si="34"/>
        <v>264</v>
      </c>
      <c r="X73" s="188">
        <f t="shared" si="35"/>
        <v>85</v>
      </c>
      <c r="Y73" s="188">
        <f t="shared" si="36"/>
        <v>317</v>
      </c>
      <c r="Z73" s="188">
        <f t="shared" si="37"/>
        <v>0</v>
      </c>
      <c r="AA73" s="188">
        <f t="shared" si="38"/>
        <v>0</v>
      </c>
      <c r="AB73" s="188">
        <f t="shared" si="39"/>
        <v>0</v>
      </c>
      <c r="AC73" s="188">
        <v>0</v>
      </c>
      <c r="AD73" s="188">
        <v>0</v>
      </c>
      <c r="AE73" s="188">
        <v>0</v>
      </c>
      <c r="AF73" s="188">
        <v>0</v>
      </c>
      <c r="AG73" s="188">
        <v>0</v>
      </c>
      <c r="AH73" s="188">
        <v>0</v>
      </c>
      <c r="AI73" s="188">
        <v>0</v>
      </c>
      <c r="AJ73" s="188">
        <f t="shared" si="40"/>
        <v>205</v>
      </c>
      <c r="AK73" s="188">
        <v>0</v>
      </c>
      <c r="AL73" s="188">
        <v>205</v>
      </c>
      <c r="AM73" s="188">
        <v>0</v>
      </c>
      <c r="AN73" s="188">
        <v>0</v>
      </c>
      <c r="AO73" s="188">
        <v>0</v>
      </c>
      <c r="AP73" s="188">
        <v>0</v>
      </c>
      <c r="AQ73" s="188">
        <v>0</v>
      </c>
      <c r="AR73" s="188">
        <f t="shared" si="41"/>
        <v>816</v>
      </c>
      <c r="AS73" s="188">
        <v>0</v>
      </c>
      <c r="AT73" s="188">
        <v>150</v>
      </c>
      <c r="AU73" s="188">
        <v>264</v>
      </c>
      <c r="AV73" s="188">
        <v>85</v>
      </c>
      <c r="AW73" s="188">
        <v>317</v>
      </c>
      <c r="AX73" s="188">
        <v>0</v>
      </c>
      <c r="AY73" s="188">
        <v>0</v>
      </c>
      <c r="AZ73" s="188">
        <f t="shared" si="42"/>
        <v>0</v>
      </c>
      <c r="BA73" s="188">
        <v>0</v>
      </c>
      <c r="BB73" s="188">
        <v>0</v>
      </c>
      <c r="BC73" s="188">
        <v>0</v>
      </c>
      <c r="BD73" s="188">
        <v>0</v>
      </c>
      <c r="BE73" s="188">
        <v>0</v>
      </c>
      <c r="BF73" s="188">
        <v>0</v>
      </c>
      <c r="BG73" s="188">
        <v>0</v>
      </c>
      <c r="BH73" s="188">
        <f t="shared" si="43"/>
        <v>0</v>
      </c>
      <c r="BI73" s="188">
        <v>0</v>
      </c>
      <c r="BJ73" s="188">
        <v>0</v>
      </c>
      <c r="BK73" s="188">
        <v>0</v>
      </c>
      <c r="BL73" s="188">
        <v>0</v>
      </c>
      <c r="BM73" s="188">
        <v>0</v>
      </c>
      <c r="BN73" s="188">
        <v>0</v>
      </c>
      <c r="BO73" s="188">
        <v>0</v>
      </c>
      <c r="BP73" s="188">
        <f t="shared" si="44"/>
        <v>2114</v>
      </c>
      <c r="BQ73" s="188">
        <v>1956</v>
      </c>
      <c r="BR73" s="188">
        <v>18</v>
      </c>
      <c r="BS73" s="188">
        <v>0</v>
      </c>
      <c r="BT73" s="188">
        <v>0</v>
      </c>
      <c r="BU73" s="188">
        <v>0</v>
      </c>
      <c r="BV73" s="188">
        <v>140</v>
      </c>
      <c r="BW73" s="188">
        <v>0</v>
      </c>
    </row>
    <row r="74" spans="1:75" ht="13.5">
      <c r="A74" s="182" t="s">
        <v>393</v>
      </c>
      <c r="B74" s="182" t="s">
        <v>270</v>
      </c>
      <c r="C74" s="184" t="s">
        <v>271</v>
      </c>
      <c r="D74" s="188">
        <f t="shared" si="45"/>
        <v>727</v>
      </c>
      <c r="E74" s="188">
        <f t="shared" si="23"/>
        <v>466</v>
      </c>
      <c r="F74" s="188">
        <f t="shared" si="24"/>
        <v>40</v>
      </c>
      <c r="G74" s="188">
        <f t="shared" si="25"/>
        <v>89</v>
      </c>
      <c r="H74" s="188">
        <f t="shared" si="26"/>
        <v>18</v>
      </c>
      <c r="I74" s="188">
        <f t="shared" si="27"/>
        <v>61</v>
      </c>
      <c r="J74" s="188">
        <f t="shared" si="28"/>
        <v>49</v>
      </c>
      <c r="K74" s="188">
        <f t="shared" si="29"/>
        <v>4</v>
      </c>
      <c r="L74" s="188">
        <f t="shared" si="30"/>
        <v>0</v>
      </c>
      <c r="M74" s="188">
        <v>0</v>
      </c>
      <c r="N74" s="188">
        <v>0</v>
      </c>
      <c r="O74" s="188">
        <v>0</v>
      </c>
      <c r="P74" s="188">
        <v>0</v>
      </c>
      <c r="Q74" s="188">
        <v>0</v>
      </c>
      <c r="R74" s="188">
        <v>0</v>
      </c>
      <c r="S74" s="188">
        <v>0</v>
      </c>
      <c r="T74" s="188">
        <f t="shared" si="31"/>
        <v>237</v>
      </c>
      <c r="U74" s="188">
        <f t="shared" si="32"/>
        <v>35</v>
      </c>
      <c r="V74" s="188">
        <f t="shared" si="33"/>
        <v>34</v>
      </c>
      <c r="W74" s="188">
        <f t="shared" si="34"/>
        <v>85</v>
      </c>
      <c r="X74" s="188">
        <f t="shared" si="35"/>
        <v>18</v>
      </c>
      <c r="Y74" s="188">
        <f t="shared" si="36"/>
        <v>61</v>
      </c>
      <c r="Z74" s="188">
        <f t="shared" si="37"/>
        <v>0</v>
      </c>
      <c r="AA74" s="188">
        <f t="shared" si="38"/>
        <v>4</v>
      </c>
      <c r="AB74" s="188">
        <f t="shared" si="39"/>
        <v>0</v>
      </c>
      <c r="AC74" s="188">
        <v>0</v>
      </c>
      <c r="AD74" s="188">
        <v>0</v>
      </c>
      <c r="AE74" s="188">
        <v>0</v>
      </c>
      <c r="AF74" s="188">
        <v>0</v>
      </c>
      <c r="AG74" s="188">
        <v>0</v>
      </c>
      <c r="AH74" s="188">
        <v>0</v>
      </c>
      <c r="AI74" s="188">
        <v>0</v>
      </c>
      <c r="AJ74" s="188">
        <f t="shared" si="40"/>
        <v>0</v>
      </c>
      <c r="AK74" s="188">
        <v>0</v>
      </c>
      <c r="AL74" s="188">
        <v>0</v>
      </c>
      <c r="AM74" s="188">
        <v>0</v>
      </c>
      <c r="AN74" s="188">
        <v>0</v>
      </c>
      <c r="AO74" s="188">
        <v>0</v>
      </c>
      <c r="AP74" s="188">
        <v>0</v>
      </c>
      <c r="AQ74" s="188">
        <v>0</v>
      </c>
      <c r="AR74" s="188">
        <f t="shared" si="41"/>
        <v>237</v>
      </c>
      <c r="AS74" s="188">
        <v>35</v>
      </c>
      <c r="AT74" s="188">
        <v>34</v>
      </c>
      <c r="AU74" s="188">
        <v>85</v>
      </c>
      <c r="AV74" s="188">
        <v>18</v>
      </c>
      <c r="AW74" s="188">
        <v>61</v>
      </c>
      <c r="AX74" s="188">
        <v>0</v>
      </c>
      <c r="AY74" s="188">
        <v>4</v>
      </c>
      <c r="AZ74" s="188">
        <f t="shared" si="42"/>
        <v>0</v>
      </c>
      <c r="BA74" s="188">
        <v>0</v>
      </c>
      <c r="BB74" s="188">
        <v>0</v>
      </c>
      <c r="BC74" s="188">
        <v>0</v>
      </c>
      <c r="BD74" s="188">
        <v>0</v>
      </c>
      <c r="BE74" s="188">
        <v>0</v>
      </c>
      <c r="BF74" s="188">
        <v>0</v>
      </c>
      <c r="BG74" s="188">
        <v>0</v>
      </c>
      <c r="BH74" s="188">
        <f t="shared" si="43"/>
        <v>0</v>
      </c>
      <c r="BI74" s="188">
        <v>0</v>
      </c>
      <c r="BJ74" s="188">
        <v>0</v>
      </c>
      <c r="BK74" s="188">
        <v>0</v>
      </c>
      <c r="BL74" s="188">
        <v>0</v>
      </c>
      <c r="BM74" s="188">
        <v>0</v>
      </c>
      <c r="BN74" s="188">
        <v>0</v>
      </c>
      <c r="BO74" s="188">
        <v>0</v>
      </c>
      <c r="BP74" s="188">
        <f t="shared" si="44"/>
        <v>490</v>
      </c>
      <c r="BQ74" s="188">
        <v>431</v>
      </c>
      <c r="BR74" s="188">
        <v>6</v>
      </c>
      <c r="BS74" s="188">
        <v>4</v>
      </c>
      <c r="BT74" s="188">
        <v>0</v>
      </c>
      <c r="BU74" s="188">
        <v>0</v>
      </c>
      <c r="BV74" s="188">
        <v>49</v>
      </c>
      <c r="BW74" s="188">
        <v>0</v>
      </c>
    </row>
    <row r="75" spans="1:75" ht="13.5">
      <c r="A75" s="182" t="s">
        <v>393</v>
      </c>
      <c r="B75" s="182" t="s">
        <v>272</v>
      </c>
      <c r="C75" s="184" t="s">
        <v>273</v>
      </c>
      <c r="D75" s="188">
        <f t="shared" si="45"/>
        <v>3044</v>
      </c>
      <c r="E75" s="188">
        <f t="shared" si="23"/>
        <v>2075</v>
      </c>
      <c r="F75" s="188">
        <f t="shared" si="24"/>
        <v>411</v>
      </c>
      <c r="G75" s="188">
        <f t="shared" si="25"/>
        <v>188</v>
      </c>
      <c r="H75" s="188">
        <f t="shared" si="26"/>
        <v>82</v>
      </c>
      <c r="I75" s="188">
        <f t="shared" si="27"/>
        <v>49</v>
      </c>
      <c r="J75" s="188">
        <f t="shared" si="28"/>
        <v>77</v>
      </c>
      <c r="K75" s="188">
        <f t="shared" si="29"/>
        <v>162</v>
      </c>
      <c r="L75" s="188">
        <f t="shared" si="30"/>
        <v>1596</v>
      </c>
      <c r="M75" s="188">
        <v>1391</v>
      </c>
      <c r="N75" s="188">
        <v>21</v>
      </c>
      <c r="O75" s="188">
        <v>0</v>
      </c>
      <c r="P75" s="188">
        <v>82</v>
      </c>
      <c r="Q75" s="188">
        <v>49</v>
      </c>
      <c r="R75" s="188">
        <v>53</v>
      </c>
      <c r="S75" s="188">
        <v>0</v>
      </c>
      <c r="T75" s="188">
        <f t="shared" si="31"/>
        <v>738</v>
      </c>
      <c r="U75" s="188">
        <f t="shared" si="32"/>
        <v>0</v>
      </c>
      <c r="V75" s="188">
        <f t="shared" si="33"/>
        <v>388</v>
      </c>
      <c r="W75" s="188">
        <f t="shared" si="34"/>
        <v>188</v>
      </c>
      <c r="X75" s="188">
        <f t="shared" si="35"/>
        <v>0</v>
      </c>
      <c r="Y75" s="188">
        <f t="shared" si="36"/>
        <v>0</v>
      </c>
      <c r="Z75" s="188">
        <f t="shared" si="37"/>
        <v>0</v>
      </c>
      <c r="AA75" s="188">
        <f t="shared" si="38"/>
        <v>162</v>
      </c>
      <c r="AB75" s="188">
        <f t="shared" si="39"/>
        <v>222</v>
      </c>
      <c r="AC75" s="188">
        <v>0</v>
      </c>
      <c r="AD75" s="188">
        <v>60</v>
      </c>
      <c r="AE75" s="188">
        <v>0</v>
      </c>
      <c r="AF75" s="188">
        <v>0</v>
      </c>
      <c r="AG75" s="188">
        <v>0</v>
      </c>
      <c r="AH75" s="188">
        <v>0</v>
      </c>
      <c r="AI75" s="188">
        <v>162</v>
      </c>
      <c r="AJ75" s="188">
        <f t="shared" si="40"/>
        <v>290</v>
      </c>
      <c r="AK75" s="188">
        <v>0</v>
      </c>
      <c r="AL75" s="188">
        <v>290</v>
      </c>
      <c r="AM75" s="188">
        <v>0</v>
      </c>
      <c r="AN75" s="188">
        <v>0</v>
      </c>
      <c r="AO75" s="188">
        <v>0</v>
      </c>
      <c r="AP75" s="188">
        <v>0</v>
      </c>
      <c r="AQ75" s="188">
        <v>0</v>
      </c>
      <c r="AR75" s="188">
        <f t="shared" si="41"/>
        <v>226</v>
      </c>
      <c r="AS75" s="188">
        <v>0</v>
      </c>
      <c r="AT75" s="188">
        <v>38</v>
      </c>
      <c r="AU75" s="188">
        <v>188</v>
      </c>
      <c r="AV75" s="188">
        <v>0</v>
      </c>
      <c r="AW75" s="188">
        <v>0</v>
      </c>
      <c r="AX75" s="188">
        <v>0</v>
      </c>
      <c r="AY75" s="188">
        <v>0</v>
      </c>
      <c r="AZ75" s="188">
        <f t="shared" si="42"/>
        <v>0</v>
      </c>
      <c r="BA75" s="188">
        <v>0</v>
      </c>
      <c r="BB75" s="188">
        <v>0</v>
      </c>
      <c r="BC75" s="188">
        <v>0</v>
      </c>
      <c r="BD75" s="188">
        <v>0</v>
      </c>
      <c r="BE75" s="188">
        <v>0</v>
      </c>
      <c r="BF75" s="188">
        <v>0</v>
      </c>
      <c r="BG75" s="188">
        <v>0</v>
      </c>
      <c r="BH75" s="188">
        <f t="shared" si="43"/>
        <v>0</v>
      </c>
      <c r="BI75" s="188">
        <v>0</v>
      </c>
      <c r="BJ75" s="188">
        <v>0</v>
      </c>
      <c r="BK75" s="188">
        <v>0</v>
      </c>
      <c r="BL75" s="188">
        <v>0</v>
      </c>
      <c r="BM75" s="188">
        <v>0</v>
      </c>
      <c r="BN75" s="188">
        <v>0</v>
      </c>
      <c r="BO75" s="188">
        <v>0</v>
      </c>
      <c r="BP75" s="188">
        <f t="shared" si="44"/>
        <v>710</v>
      </c>
      <c r="BQ75" s="188">
        <v>684</v>
      </c>
      <c r="BR75" s="188">
        <v>2</v>
      </c>
      <c r="BS75" s="188">
        <v>0</v>
      </c>
      <c r="BT75" s="188">
        <v>0</v>
      </c>
      <c r="BU75" s="188">
        <v>0</v>
      </c>
      <c r="BV75" s="188">
        <v>24</v>
      </c>
      <c r="BW75" s="188">
        <v>0</v>
      </c>
    </row>
    <row r="76" spans="1:75" ht="13.5">
      <c r="A76" s="182" t="s">
        <v>393</v>
      </c>
      <c r="B76" s="182" t="s">
        <v>274</v>
      </c>
      <c r="C76" s="184" t="s">
        <v>397</v>
      </c>
      <c r="D76" s="188">
        <f t="shared" si="45"/>
        <v>1523</v>
      </c>
      <c r="E76" s="188">
        <f t="shared" si="23"/>
        <v>1160</v>
      </c>
      <c r="F76" s="188">
        <f t="shared" si="24"/>
        <v>117</v>
      </c>
      <c r="G76" s="188">
        <f t="shared" si="25"/>
        <v>157</v>
      </c>
      <c r="H76" s="188">
        <f t="shared" si="26"/>
        <v>63</v>
      </c>
      <c r="I76" s="188">
        <f t="shared" si="27"/>
        <v>0</v>
      </c>
      <c r="J76" s="188">
        <f t="shared" si="28"/>
        <v>19</v>
      </c>
      <c r="K76" s="188">
        <f t="shared" si="29"/>
        <v>7</v>
      </c>
      <c r="L76" s="188">
        <f t="shared" si="30"/>
        <v>962</v>
      </c>
      <c r="M76" s="188">
        <v>912</v>
      </c>
      <c r="N76" s="188">
        <v>0</v>
      </c>
      <c r="O76" s="188">
        <v>0</v>
      </c>
      <c r="P76" s="188">
        <v>50</v>
      </c>
      <c r="Q76" s="188">
        <v>0</v>
      </c>
      <c r="R76" s="188">
        <v>0</v>
      </c>
      <c r="S76" s="188">
        <v>0</v>
      </c>
      <c r="T76" s="188">
        <f t="shared" si="31"/>
        <v>291</v>
      </c>
      <c r="U76" s="188">
        <f t="shared" si="32"/>
        <v>0</v>
      </c>
      <c r="V76" s="188">
        <f t="shared" si="33"/>
        <v>114</v>
      </c>
      <c r="W76" s="188">
        <f t="shared" si="34"/>
        <v>157</v>
      </c>
      <c r="X76" s="188">
        <f t="shared" si="35"/>
        <v>13</v>
      </c>
      <c r="Y76" s="188">
        <f t="shared" si="36"/>
        <v>0</v>
      </c>
      <c r="Z76" s="188">
        <f t="shared" si="37"/>
        <v>0</v>
      </c>
      <c r="AA76" s="188">
        <f t="shared" si="38"/>
        <v>7</v>
      </c>
      <c r="AB76" s="188">
        <f t="shared" si="39"/>
        <v>0</v>
      </c>
      <c r="AC76" s="188">
        <v>0</v>
      </c>
      <c r="AD76" s="188">
        <v>0</v>
      </c>
      <c r="AE76" s="188">
        <v>0</v>
      </c>
      <c r="AF76" s="188">
        <v>0</v>
      </c>
      <c r="AG76" s="188">
        <v>0</v>
      </c>
      <c r="AH76" s="188">
        <v>0</v>
      </c>
      <c r="AI76" s="188">
        <v>0</v>
      </c>
      <c r="AJ76" s="188">
        <f t="shared" si="40"/>
        <v>0</v>
      </c>
      <c r="AK76" s="188">
        <v>0</v>
      </c>
      <c r="AL76" s="188">
        <v>0</v>
      </c>
      <c r="AM76" s="188">
        <v>0</v>
      </c>
      <c r="AN76" s="188">
        <v>0</v>
      </c>
      <c r="AO76" s="188">
        <v>0</v>
      </c>
      <c r="AP76" s="188">
        <v>0</v>
      </c>
      <c r="AQ76" s="188">
        <v>0</v>
      </c>
      <c r="AR76" s="188">
        <f t="shared" si="41"/>
        <v>291</v>
      </c>
      <c r="AS76" s="188">
        <v>0</v>
      </c>
      <c r="AT76" s="188">
        <v>114</v>
      </c>
      <c r="AU76" s="188">
        <v>157</v>
      </c>
      <c r="AV76" s="188">
        <v>13</v>
      </c>
      <c r="AW76" s="188">
        <v>0</v>
      </c>
      <c r="AX76" s="188">
        <v>0</v>
      </c>
      <c r="AY76" s="188">
        <v>7</v>
      </c>
      <c r="AZ76" s="188">
        <f t="shared" si="42"/>
        <v>0</v>
      </c>
      <c r="BA76" s="188">
        <v>0</v>
      </c>
      <c r="BB76" s="188">
        <v>0</v>
      </c>
      <c r="BC76" s="188">
        <v>0</v>
      </c>
      <c r="BD76" s="188">
        <v>0</v>
      </c>
      <c r="BE76" s="188">
        <v>0</v>
      </c>
      <c r="BF76" s="188">
        <v>0</v>
      </c>
      <c r="BG76" s="188">
        <v>0</v>
      </c>
      <c r="BH76" s="188">
        <f t="shared" si="43"/>
        <v>0</v>
      </c>
      <c r="BI76" s="188">
        <v>0</v>
      </c>
      <c r="BJ76" s="188">
        <v>0</v>
      </c>
      <c r="BK76" s="188">
        <v>0</v>
      </c>
      <c r="BL76" s="188">
        <v>0</v>
      </c>
      <c r="BM76" s="188">
        <v>0</v>
      </c>
      <c r="BN76" s="188">
        <v>0</v>
      </c>
      <c r="BO76" s="188">
        <v>0</v>
      </c>
      <c r="BP76" s="188">
        <f t="shared" si="44"/>
        <v>270</v>
      </c>
      <c r="BQ76" s="188">
        <v>248</v>
      </c>
      <c r="BR76" s="188">
        <v>3</v>
      </c>
      <c r="BS76" s="188">
        <v>0</v>
      </c>
      <c r="BT76" s="188">
        <v>0</v>
      </c>
      <c r="BU76" s="188">
        <v>0</v>
      </c>
      <c r="BV76" s="188">
        <v>19</v>
      </c>
      <c r="BW76" s="188">
        <v>0</v>
      </c>
    </row>
    <row r="77" spans="1:75" ht="13.5">
      <c r="A77" s="182" t="s">
        <v>393</v>
      </c>
      <c r="B77" s="182" t="s">
        <v>275</v>
      </c>
      <c r="C77" s="184" t="s">
        <v>276</v>
      </c>
      <c r="D77" s="188">
        <f t="shared" si="45"/>
        <v>256</v>
      </c>
      <c r="E77" s="188">
        <f t="shared" si="23"/>
        <v>165</v>
      </c>
      <c r="F77" s="188">
        <f t="shared" si="24"/>
        <v>11</v>
      </c>
      <c r="G77" s="188">
        <f t="shared" si="25"/>
        <v>45</v>
      </c>
      <c r="H77" s="188">
        <f t="shared" si="26"/>
        <v>7</v>
      </c>
      <c r="I77" s="188">
        <f t="shared" si="27"/>
        <v>16</v>
      </c>
      <c r="J77" s="188">
        <f t="shared" si="28"/>
        <v>8</v>
      </c>
      <c r="K77" s="188">
        <f t="shared" si="29"/>
        <v>4</v>
      </c>
      <c r="L77" s="188">
        <f t="shared" si="30"/>
        <v>70</v>
      </c>
      <c r="M77" s="188">
        <v>15</v>
      </c>
      <c r="N77" s="188">
        <v>10</v>
      </c>
      <c r="O77" s="188">
        <v>45</v>
      </c>
      <c r="P77" s="188">
        <v>0</v>
      </c>
      <c r="Q77" s="188">
        <v>0</v>
      </c>
      <c r="R77" s="188">
        <v>0</v>
      </c>
      <c r="S77" s="188">
        <v>0</v>
      </c>
      <c r="T77" s="188">
        <f t="shared" si="31"/>
        <v>23</v>
      </c>
      <c r="U77" s="188">
        <f t="shared" si="32"/>
        <v>0</v>
      </c>
      <c r="V77" s="188">
        <f t="shared" si="33"/>
        <v>0</v>
      </c>
      <c r="W77" s="188">
        <f t="shared" si="34"/>
        <v>0</v>
      </c>
      <c r="X77" s="188">
        <f t="shared" si="35"/>
        <v>7</v>
      </c>
      <c r="Y77" s="188">
        <f t="shared" si="36"/>
        <v>16</v>
      </c>
      <c r="Z77" s="188">
        <f t="shared" si="37"/>
        <v>0</v>
      </c>
      <c r="AA77" s="188">
        <f t="shared" si="38"/>
        <v>0</v>
      </c>
      <c r="AB77" s="188">
        <f t="shared" si="39"/>
        <v>0</v>
      </c>
      <c r="AC77" s="188">
        <v>0</v>
      </c>
      <c r="AD77" s="188">
        <v>0</v>
      </c>
      <c r="AE77" s="188">
        <v>0</v>
      </c>
      <c r="AF77" s="188">
        <v>0</v>
      </c>
      <c r="AG77" s="188">
        <v>0</v>
      </c>
      <c r="AH77" s="188">
        <v>0</v>
      </c>
      <c r="AI77" s="188">
        <v>0</v>
      </c>
      <c r="AJ77" s="188">
        <f t="shared" si="40"/>
        <v>0</v>
      </c>
      <c r="AK77" s="188">
        <v>0</v>
      </c>
      <c r="AL77" s="188">
        <v>0</v>
      </c>
      <c r="AM77" s="188">
        <v>0</v>
      </c>
      <c r="AN77" s="188">
        <v>0</v>
      </c>
      <c r="AO77" s="188">
        <v>0</v>
      </c>
      <c r="AP77" s="188">
        <v>0</v>
      </c>
      <c r="AQ77" s="188">
        <v>0</v>
      </c>
      <c r="AR77" s="188">
        <f t="shared" si="41"/>
        <v>23</v>
      </c>
      <c r="AS77" s="188">
        <v>0</v>
      </c>
      <c r="AT77" s="188">
        <v>0</v>
      </c>
      <c r="AU77" s="188">
        <v>0</v>
      </c>
      <c r="AV77" s="188">
        <v>7</v>
      </c>
      <c r="AW77" s="188">
        <v>16</v>
      </c>
      <c r="AX77" s="188">
        <v>0</v>
      </c>
      <c r="AY77" s="188">
        <v>0</v>
      </c>
      <c r="AZ77" s="188">
        <f t="shared" si="42"/>
        <v>0</v>
      </c>
      <c r="BA77" s="188">
        <v>0</v>
      </c>
      <c r="BB77" s="188">
        <v>0</v>
      </c>
      <c r="BC77" s="188">
        <v>0</v>
      </c>
      <c r="BD77" s="188">
        <v>0</v>
      </c>
      <c r="BE77" s="188">
        <v>0</v>
      </c>
      <c r="BF77" s="188">
        <v>0</v>
      </c>
      <c r="BG77" s="188">
        <v>0</v>
      </c>
      <c r="BH77" s="188">
        <f t="shared" si="43"/>
        <v>0</v>
      </c>
      <c r="BI77" s="188">
        <v>0</v>
      </c>
      <c r="BJ77" s="188">
        <v>0</v>
      </c>
      <c r="BK77" s="188">
        <v>0</v>
      </c>
      <c r="BL77" s="188">
        <v>0</v>
      </c>
      <c r="BM77" s="188">
        <v>0</v>
      </c>
      <c r="BN77" s="188">
        <v>0</v>
      </c>
      <c r="BO77" s="188">
        <v>0</v>
      </c>
      <c r="BP77" s="188">
        <f t="shared" si="44"/>
        <v>163</v>
      </c>
      <c r="BQ77" s="188">
        <v>150</v>
      </c>
      <c r="BR77" s="188">
        <v>1</v>
      </c>
      <c r="BS77" s="188">
        <v>0</v>
      </c>
      <c r="BT77" s="188">
        <v>0</v>
      </c>
      <c r="BU77" s="188">
        <v>0</v>
      </c>
      <c r="BV77" s="188">
        <v>8</v>
      </c>
      <c r="BW77" s="188">
        <v>4</v>
      </c>
    </row>
    <row r="78" spans="1:75" ht="13.5">
      <c r="A78" s="182" t="s">
        <v>393</v>
      </c>
      <c r="B78" s="182" t="s">
        <v>277</v>
      </c>
      <c r="C78" s="184" t="s">
        <v>278</v>
      </c>
      <c r="D78" s="188">
        <f t="shared" si="45"/>
        <v>627</v>
      </c>
      <c r="E78" s="188">
        <f t="shared" si="23"/>
        <v>434</v>
      </c>
      <c r="F78" s="188">
        <f t="shared" si="24"/>
        <v>32</v>
      </c>
      <c r="G78" s="188">
        <f t="shared" si="25"/>
        <v>102</v>
      </c>
      <c r="H78" s="188">
        <f t="shared" si="26"/>
        <v>18</v>
      </c>
      <c r="I78" s="188">
        <f t="shared" si="27"/>
        <v>0</v>
      </c>
      <c r="J78" s="188">
        <f t="shared" si="28"/>
        <v>41</v>
      </c>
      <c r="K78" s="188">
        <f t="shared" si="29"/>
        <v>0</v>
      </c>
      <c r="L78" s="188">
        <f t="shared" si="30"/>
        <v>475</v>
      </c>
      <c r="M78" s="188">
        <v>434</v>
      </c>
      <c r="N78" s="188">
        <v>0</v>
      </c>
      <c r="O78" s="188">
        <v>0</v>
      </c>
      <c r="P78" s="188">
        <v>0</v>
      </c>
      <c r="Q78" s="188">
        <v>0</v>
      </c>
      <c r="R78" s="188">
        <v>41</v>
      </c>
      <c r="S78" s="188">
        <v>0</v>
      </c>
      <c r="T78" s="188">
        <f t="shared" si="31"/>
        <v>152</v>
      </c>
      <c r="U78" s="188">
        <f t="shared" si="32"/>
        <v>0</v>
      </c>
      <c r="V78" s="188">
        <f t="shared" si="33"/>
        <v>32</v>
      </c>
      <c r="W78" s="188">
        <f t="shared" si="34"/>
        <v>102</v>
      </c>
      <c r="X78" s="188">
        <f t="shared" si="35"/>
        <v>18</v>
      </c>
      <c r="Y78" s="188">
        <f t="shared" si="36"/>
        <v>0</v>
      </c>
      <c r="Z78" s="188">
        <f t="shared" si="37"/>
        <v>0</v>
      </c>
      <c r="AA78" s="188">
        <f t="shared" si="38"/>
        <v>0</v>
      </c>
      <c r="AB78" s="188">
        <f t="shared" si="39"/>
        <v>0</v>
      </c>
      <c r="AC78" s="188">
        <v>0</v>
      </c>
      <c r="AD78" s="188">
        <v>0</v>
      </c>
      <c r="AE78" s="188">
        <v>0</v>
      </c>
      <c r="AF78" s="188">
        <v>0</v>
      </c>
      <c r="AG78" s="188">
        <v>0</v>
      </c>
      <c r="AH78" s="188">
        <v>0</v>
      </c>
      <c r="AI78" s="188">
        <v>0</v>
      </c>
      <c r="AJ78" s="188">
        <f t="shared" si="40"/>
        <v>0</v>
      </c>
      <c r="AK78" s="188">
        <v>0</v>
      </c>
      <c r="AL78" s="188">
        <v>0</v>
      </c>
      <c r="AM78" s="188">
        <v>0</v>
      </c>
      <c r="AN78" s="188">
        <v>0</v>
      </c>
      <c r="AO78" s="188">
        <v>0</v>
      </c>
      <c r="AP78" s="188">
        <v>0</v>
      </c>
      <c r="AQ78" s="188">
        <v>0</v>
      </c>
      <c r="AR78" s="188">
        <f t="shared" si="41"/>
        <v>152</v>
      </c>
      <c r="AS78" s="188">
        <v>0</v>
      </c>
      <c r="AT78" s="188">
        <v>32</v>
      </c>
      <c r="AU78" s="188">
        <v>102</v>
      </c>
      <c r="AV78" s="188">
        <v>18</v>
      </c>
      <c r="AW78" s="188">
        <v>0</v>
      </c>
      <c r="AX78" s="188">
        <v>0</v>
      </c>
      <c r="AY78" s="188">
        <v>0</v>
      </c>
      <c r="AZ78" s="188">
        <f t="shared" si="42"/>
        <v>0</v>
      </c>
      <c r="BA78" s="188">
        <v>0</v>
      </c>
      <c r="BB78" s="188">
        <v>0</v>
      </c>
      <c r="BC78" s="188">
        <v>0</v>
      </c>
      <c r="BD78" s="188">
        <v>0</v>
      </c>
      <c r="BE78" s="188">
        <v>0</v>
      </c>
      <c r="BF78" s="188">
        <v>0</v>
      </c>
      <c r="BG78" s="188">
        <v>0</v>
      </c>
      <c r="BH78" s="188">
        <f t="shared" si="43"/>
        <v>0</v>
      </c>
      <c r="BI78" s="188">
        <v>0</v>
      </c>
      <c r="BJ78" s="188">
        <v>0</v>
      </c>
      <c r="BK78" s="188">
        <v>0</v>
      </c>
      <c r="BL78" s="188">
        <v>0</v>
      </c>
      <c r="BM78" s="188">
        <v>0</v>
      </c>
      <c r="BN78" s="188">
        <v>0</v>
      </c>
      <c r="BO78" s="188">
        <v>0</v>
      </c>
      <c r="BP78" s="188">
        <f t="shared" si="44"/>
        <v>0</v>
      </c>
      <c r="BQ78" s="188">
        <v>0</v>
      </c>
      <c r="BR78" s="188">
        <v>0</v>
      </c>
      <c r="BS78" s="188">
        <v>0</v>
      </c>
      <c r="BT78" s="188">
        <v>0</v>
      </c>
      <c r="BU78" s="188">
        <v>0</v>
      </c>
      <c r="BV78" s="188">
        <v>0</v>
      </c>
      <c r="BW78" s="188">
        <v>0</v>
      </c>
    </row>
    <row r="79" spans="1:75" ht="13.5">
      <c r="A79" s="182" t="s">
        <v>393</v>
      </c>
      <c r="B79" s="182" t="s">
        <v>279</v>
      </c>
      <c r="C79" s="184" t="s">
        <v>280</v>
      </c>
      <c r="D79" s="188">
        <f t="shared" si="45"/>
        <v>287</v>
      </c>
      <c r="E79" s="188">
        <f t="shared" si="23"/>
        <v>206</v>
      </c>
      <c r="F79" s="188">
        <f t="shared" si="24"/>
        <v>13</v>
      </c>
      <c r="G79" s="188">
        <f t="shared" si="25"/>
        <v>41</v>
      </c>
      <c r="H79" s="188">
        <f t="shared" si="26"/>
        <v>10</v>
      </c>
      <c r="I79" s="188">
        <f t="shared" si="27"/>
        <v>2</v>
      </c>
      <c r="J79" s="188">
        <f t="shared" si="28"/>
        <v>15</v>
      </c>
      <c r="K79" s="188">
        <f t="shared" si="29"/>
        <v>0</v>
      </c>
      <c r="L79" s="188">
        <f t="shared" si="30"/>
        <v>234</v>
      </c>
      <c r="M79" s="188">
        <v>156</v>
      </c>
      <c r="N79" s="188">
        <v>12</v>
      </c>
      <c r="O79" s="188">
        <v>41</v>
      </c>
      <c r="P79" s="188">
        <v>10</v>
      </c>
      <c r="Q79" s="188">
        <v>2</v>
      </c>
      <c r="R79" s="188">
        <v>13</v>
      </c>
      <c r="S79" s="188">
        <v>0</v>
      </c>
      <c r="T79" s="188">
        <f t="shared" si="31"/>
        <v>0</v>
      </c>
      <c r="U79" s="188">
        <f t="shared" si="32"/>
        <v>0</v>
      </c>
      <c r="V79" s="188">
        <f t="shared" si="33"/>
        <v>0</v>
      </c>
      <c r="W79" s="188">
        <f t="shared" si="34"/>
        <v>0</v>
      </c>
      <c r="X79" s="188">
        <f t="shared" si="35"/>
        <v>0</v>
      </c>
      <c r="Y79" s="188">
        <f t="shared" si="36"/>
        <v>0</v>
      </c>
      <c r="Z79" s="188">
        <f t="shared" si="37"/>
        <v>0</v>
      </c>
      <c r="AA79" s="188">
        <f t="shared" si="38"/>
        <v>0</v>
      </c>
      <c r="AB79" s="188">
        <f t="shared" si="39"/>
        <v>0</v>
      </c>
      <c r="AC79" s="188">
        <v>0</v>
      </c>
      <c r="AD79" s="188">
        <v>0</v>
      </c>
      <c r="AE79" s="188">
        <v>0</v>
      </c>
      <c r="AF79" s="188">
        <v>0</v>
      </c>
      <c r="AG79" s="188">
        <v>0</v>
      </c>
      <c r="AH79" s="188">
        <v>0</v>
      </c>
      <c r="AI79" s="188">
        <v>0</v>
      </c>
      <c r="AJ79" s="188">
        <f t="shared" si="40"/>
        <v>0</v>
      </c>
      <c r="AK79" s="188">
        <v>0</v>
      </c>
      <c r="AL79" s="188">
        <v>0</v>
      </c>
      <c r="AM79" s="188">
        <v>0</v>
      </c>
      <c r="AN79" s="188">
        <v>0</v>
      </c>
      <c r="AO79" s="188">
        <v>0</v>
      </c>
      <c r="AP79" s="188">
        <v>0</v>
      </c>
      <c r="AQ79" s="188">
        <v>0</v>
      </c>
      <c r="AR79" s="188">
        <f t="shared" si="41"/>
        <v>0</v>
      </c>
      <c r="AS79" s="188">
        <v>0</v>
      </c>
      <c r="AT79" s="188">
        <v>0</v>
      </c>
      <c r="AU79" s="188">
        <v>0</v>
      </c>
      <c r="AV79" s="188">
        <v>0</v>
      </c>
      <c r="AW79" s="188">
        <v>0</v>
      </c>
      <c r="AX79" s="188">
        <v>0</v>
      </c>
      <c r="AY79" s="188">
        <v>0</v>
      </c>
      <c r="AZ79" s="188">
        <f t="shared" si="42"/>
        <v>0</v>
      </c>
      <c r="BA79" s="188">
        <v>0</v>
      </c>
      <c r="BB79" s="188">
        <v>0</v>
      </c>
      <c r="BC79" s="188">
        <v>0</v>
      </c>
      <c r="BD79" s="188">
        <v>0</v>
      </c>
      <c r="BE79" s="188">
        <v>0</v>
      </c>
      <c r="BF79" s="188">
        <v>0</v>
      </c>
      <c r="BG79" s="188">
        <v>0</v>
      </c>
      <c r="BH79" s="188">
        <f t="shared" si="43"/>
        <v>0</v>
      </c>
      <c r="BI79" s="188">
        <v>0</v>
      </c>
      <c r="BJ79" s="188">
        <v>0</v>
      </c>
      <c r="BK79" s="188">
        <v>0</v>
      </c>
      <c r="BL79" s="188">
        <v>0</v>
      </c>
      <c r="BM79" s="188">
        <v>0</v>
      </c>
      <c r="BN79" s="188">
        <v>0</v>
      </c>
      <c r="BO79" s="188">
        <v>0</v>
      </c>
      <c r="BP79" s="188">
        <f t="shared" si="44"/>
        <v>53</v>
      </c>
      <c r="BQ79" s="188">
        <v>50</v>
      </c>
      <c r="BR79" s="188">
        <v>1</v>
      </c>
      <c r="BS79" s="188">
        <v>0</v>
      </c>
      <c r="BT79" s="188">
        <v>0</v>
      </c>
      <c r="BU79" s="188">
        <v>0</v>
      </c>
      <c r="BV79" s="188">
        <v>2</v>
      </c>
      <c r="BW79" s="188">
        <v>0</v>
      </c>
    </row>
    <row r="80" spans="1:75" ht="13.5">
      <c r="A80" s="182" t="s">
        <v>393</v>
      </c>
      <c r="B80" s="182" t="s">
        <v>281</v>
      </c>
      <c r="C80" s="184" t="s">
        <v>282</v>
      </c>
      <c r="D80" s="188">
        <f t="shared" si="45"/>
        <v>245</v>
      </c>
      <c r="E80" s="188">
        <f t="shared" si="23"/>
        <v>190</v>
      </c>
      <c r="F80" s="188">
        <f t="shared" si="24"/>
        <v>11</v>
      </c>
      <c r="G80" s="188">
        <f t="shared" si="25"/>
        <v>44</v>
      </c>
      <c r="H80" s="188">
        <f t="shared" si="26"/>
        <v>0</v>
      </c>
      <c r="I80" s="188">
        <f t="shared" si="27"/>
        <v>0</v>
      </c>
      <c r="J80" s="188">
        <f t="shared" si="28"/>
        <v>0</v>
      </c>
      <c r="K80" s="188">
        <f t="shared" si="29"/>
        <v>0</v>
      </c>
      <c r="L80" s="188">
        <f t="shared" si="30"/>
        <v>62</v>
      </c>
      <c r="M80" s="188">
        <v>62</v>
      </c>
      <c r="N80" s="188">
        <v>0</v>
      </c>
      <c r="O80" s="188">
        <v>0</v>
      </c>
      <c r="P80" s="188">
        <v>0</v>
      </c>
      <c r="Q80" s="188">
        <v>0</v>
      </c>
      <c r="R80" s="188">
        <v>0</v>
      </c>
      <c r="S80" s="188">
        <v>0</v>
      </c>
      <c r="T80" s="188">
        <f t="shared" si="31"/>
        <v>55</v>
      </c>
      <c r="U80" s="188">
        <f t="shared" si="32"/>
        <v>0</v>
      </c>
      <c r="V80" s="188">
        <f t="shared" si="33"/>
        <v>11</v>
      </c>
      <c r="W80" s="188">
        <f t="shared" si="34"/>
        <v>44</v>
      </c>
      <c r="X80" s="188">
        <f t="shared" si="35"/>
        <v>0</v>
      </c>
      <c r="Y80" s="188">
        <f t="shared" si="36"/>
        <v>0</v>
      </c>
      <c r="Z80" s="188">
        <f t="shared" si="37"/>
        <v>0</v>
      </c>
      <c r="AA80" s="188">
        <f t="shared" si="38"/>
        <v>0</v>
      </c>
      <c r="AB80" s="188">
        <f t="shared" si="39"/>
        <v>0</v>
      </c>
      <c r="AC80" s="188">
        <v>0</v>
      </c>
      <c r="AD80" s="188">
        <v>0</v>
      </c>
      <c r="AE80" s="188">
        <v>0</v>
      </c>
      <c r="AF80" s="188">
        <v>0</v>
      </c>
      <c r="AG80" s="188">
        <v>0</v>
      </c>
      <c r="AH80" s="188">
        <v>0</v>
      </c>
      <c r="AI80" s="188">
        <v>0</v>
      </c>
      <c r="AJ80" s="188">
        <f t="shared" si="40"/>
        <v>0</v>
      </c>
      <c r="AK80" s="188">
        <v>0</v>
      </c>
      <c r="AL80" s="188">
        <v>0</v>
      </c>
      <c r="AM80" s="188">
        <v>0</v>
      </c>
      <c r="AN80" s="188">
        <v>0</v>
      </c>
      <c r="AO80" s="188">
        <v>0</v>
      </c>
      <c r="AP80" s="188">
        <v>0</v>
      </c>
      <c r="AQ80" s="188">
        <v>0</v>
      </c>
      <c r="AR80" s="188">
        <f t="shared" si="41"/>
        <v>55</v>
      </c>
      <c r="AS80" s="188">
        <v>0</v>
      </c>
      <c r="AT80" s="188">
        <v>11</v>
      </c>
      <c r="AU80" s="188">
        <v>44</v>
      </c>
      <c r="AV80" s="188">
        <v>0</v>
      </c>
      <c r="AW80" s="188">
        <v>0</v>
      </c>
      <c r="AX80" s="188">
        <v>0</v>
      </c>
      <c r="AY80" s="188">
        <v>0</v>
      </c>
      <c r="AZ80" s="188">
        <f t="shared" si="42"/>
        <v>0</v>
      </c>
      <c r="BA80" s="188">
        <v>0</v>
      </c>
      <c r="BB80" s="188">
        <v>0</v>
      </c>
      <c r="BC80" s="188">
        <v>0</v>
      </c>
      <c r="BD80" s="188">
        <v>0</v>
      </c>
      <c r="BE80" s="188">
        <v>0</v>
      </c>
      <c r="BF80" s="188">
        <v>0</v>
      </c>
      <c r="BG80" s="188">
        <v>0</v>
      </c>
      <c r="BH80" s="188">
        <f t="shared" si="43"/>
        <v>0</v>
      </c>
      <c r="BI80" s="188">
        <v>0</v>
      </c>
      <c r="BJ80" s="188">
        <v>0</v>
      </c>
      <c r="BK80" s="188">
        <v>0</v>
      </c>
      <c r="BL80" s="188">
        <v>0</v>
      </c>
      <c r="BM80" s="188">
        <v>0</v>
      </c>
      <c r="BN80" s="188">
        <v>0</v>
      </c>
      <c r="BO80" s="188">
        <v>0</v>
      </c>
      <c r="BP80" s="188">
        <f t="shared" si="44"/>
        <v>128</v>
      </c>
      <c r="BQ80" s="188">
        <v>128</v>
      </c>
      <c r="BR80" s="188">
        <v>0</v>
      </c>
      <c r="BS80" s="188">
        <v>0</v>
      </c>
      <c r="BT80" s="188">
        <v>0</v>
      </c>
      <c r="BU80" s="188">
        <v>0</v>
      </c>
      <c r="BV80" s="188">
        <v>0</v>
      </c>
      <c r="BW80" s="188">
        <v>0</v>
      </c>
    </row>
    <row r="81" spans="1:75" ht="13.5">
      <c r="A81" s="182" t="s">
        <v>393</v>
      </c>
      <c r="B81" s="182" t="s">
        <v>20</v>
      </c>
      <c r="C81" s="184" t="s">
        <v>294</v>
      </c>
      <c r="D81" s="188">
        <f t="shared" si="45"/>
        <v>152</v>
      </c>
      <c r="E81" s="188">
        <f t="shared" si="23"/>
        <v>70</v>
      </c>
      <c r="F81" s="188">
        <f t="shared" si="24"/>
        <v>39</v>
      </c>
      <c r="G81" s="188">
        <f t="shared" si="25"/>
        <v>37</v>
      </c>
      <c r="H81" s="188">
        <f t="shared" si="26"/>
        <v>5</v>
      </c>
      <c r="I81" s="188">
        <f t="shared" si="27"/>
        <v>0</v>
      </c>
      <c r="J81" s="188">
        <f t="shared" si="28"/>
        <v>0</v>
      </c>
      <c r="K81" s="188">
        <f t="shared" si="29"/>
        <v>1</v>
      </c>
      <c r="L81" s="188">
        <f t="shared" si="30"/>
        <v>7</v>
      </c>
      <c r="M81" s="188">
        <v>0</v>
      </c>
      <c r="N81" s="188">
        <v>1</v>
      </c>
      <c r="O81" s="188">
        <v>4</v>
      </c>
      <c r="P81" s="188">
        <v>2</v>
      </c>
      <c r="Q81" s="188">
        <v>0</v>
      </c>
      <c r="R81" s="188">
        <v>0</v>
      </c>
      <c r="S81" s="188">
        <v>0</v>
      </c>
      <c r="T81" s="188">
        <f t="shared" si="31"/>
        <v>145</v>
      </c>
      <c r="U81" s="188">
        <f t="shared" si="32"/>
        <v>70</v>
      </c>
      <c r="V81" s="188">
        <f t="shared" si="33"/>
        <v>38</v>
      </c>
      <c r="W81" s="188">
        <f t="shared" si="34"/>
        <v>33</v>
      </c>
      <c r="X81" s="188">
        <f t="shared" si="35"/>
        <v>3</v>
      </c>
      <c r="Y81" s="188">
        <f t="shared" si="36"/>
        <v>0</v>
      </c>
      <c r="Z81" s="188">
        <f t="shared" si="37"/>
        <v>0</v>
      </c>
      <c r="AA81" s="188">
        <f t="shared" si="38"/>
        <v>1</v>
      </c>
      <c r="AB81" s="188">
        <f t="shared" si="39"/>
        <v>0</v>
      </c>
      <c r="AC81" s="188">
        <v>0</v>
      </c>
      <c r="AD81" s="188">
        <v>0</v>
      </c>
      <c r="AE81" s="188">
        <v>0</v>
      </c>
      <c r="AF81" s="188">
        <v>0</v>
      </c>
      <c r="AG81" s="188">
        <v>0</v>
      </c>
      <c r="AH81" s="188">
        <v>0</v>
      </c>
      <c r="AI81" s="188">
        <v>0</v>
      </c>
      <c r="AJ81" s="188">
        <f t="shared" si="40"/>
        <v>2</v>
      </c>
      <c r="AK81" s="188">
        <v>0</v>
      </c>
      <c r="AL81" s="188">
        <v>2</v>
      </c>
      <c r="AM81" s="188">
        <v>0</v>
      </c>
      <c r="AN81" s="188">
        <v>0</v>
      </c>
      <c r="AO81" s="188">
        <v>0</v>
      </c>
      <c r="AP81" s="188">
        <v>0</v>
      </c>
      <c r="AQ81" s="188">
        <v>0</v>
      </c>
      <c r="AR81" s="188">
        <f t="shared" si="41"/>
        <v>143</v>
      </c>
      <c r="AS81" s="188">
        <v>70</v>
      </c>
      <c r="AT81" s="188">
        <v>36</v>
      </c>
      <c r="AU81" s="188">
        <v>33</v>
      </c>
      <c r="AV81" s="188">
        <v>3</v>
      </c>
      <c r="AW81" s="188">
        <v>0</v>
      </c>
      <c r="AX81" s="188">
        <v>0</v>
      </c>
      <c r="AY81" s="188">
        <v>1</v>
      </c>
      <c r="AZ81" s="188">
        <f t="shared" si="42"/>
        <v>0</v>
      </c>
      <c r="BA81" s="188">
        <v>0</v>
      </c>
      <c r="BB81" s="188">
        <v>0</v>
      </c>
      <c r="BC81" s="188">
        <v>0</v>
      </c>
      <c r="BD81" s="188">
        <v>0</v>
      </c>
      <c r="BE81" s="188">
        <v>0</v>
      </c>
      <c r="BF81" s="188">
        <v>0</v>
      </c>
      <c r="BG81" s="188">
        <v>0</v>
      </c>
      <c r="BH81" s="188">
        <f t="shared" si="43"/>
        <v>0</v>
      </c>
      <c r="BI81" s="188">
        <v>0</v>
      </c>
      <c r="BJ81" s="188">
        <v>0</v>
      </c>
      <c r="BK81" s="188">
        <v>0</v>
      </c>
      <c r="BL81" s="188">
        <v>0</v>
      </c>
      <c r="BM81" s="188">
        <v>0</v>
      </c>
      <c r="BN81" s="188">
        <v>0</v>
      </c>
      <c r="BO81" s="188">
        <v>0</v>
      </c>
      <c r="BP81" s="188">
        <f t="shared" si="44"/>
        <v>0</v>
      </c>
      <c r="BQ81" s="188">
        <v>0</v>
      </c>
      <c r="BR81" s="188">
        <v>0</v>
      </c>
      <c r="BS81" s="188">
        <v>0</v>
      </c>
      <c r="BT81" s="188">
        <v>0</v>
      </c>
      <c r="BU81" s="188">
        <v>0</v>
      </c>
      <c r="BV81" s="188">
        <v>0</v>
      </c>
      <c r="BW81" s="188">
        <v>0</v>
      </c>
    </row>
    <row r="82" spans="1:75" ht="13.5">
      <c r="A82" s="182" t="s">
        <v>393</v>
      </c>
      <c r="B82" s="182" t="s">
        <v>284</v>
      </c>
      <c r="C82" s="184" t="s">
        <v>285</v>
      </c>
      <c r="D82" s="188">
        <f t="shared" si="45"/>
        <v>148</v>
      </c>
      <c r="E82" s="188">
        <f t="shared" si="23"/>
        <v>16</v>
      </c>
      <c r="F82" s="188">
        <f t="shared" si="24"/>
        <v>68</v>
      </c>
      <c r="G82" s="188">
        <f t="shared" si="25"/>
        <v>54</v>
      </c>
      <c r="H82" s="188">
        <f t="shared" si="26"/>
        <v>9</v>
      </c>
      <c r="I82" s="188">
        <f t="shared" si="27"/>
        <v>0</v>
      </c>
      <c r="J82" s="188">
        <f t="shared" si="28"/>
        <v>0</v>
      </c>
      <c r="K82" s="188">
        <f t="shared" si="29"/>
        <v>1</v>
      </c>
      <c r="L82" s="188">
        <f t="shared" si="30"/>
        <v>0</v>
      </c>
      <c r="M82" s="188">
        <v>0</v>
      </c>
      <c r="N82" s="188">
        <v>0</v>
      </c>
      <c r="O82" s="188">
        <v>0</v>
      </c>
      <c r="P82" s="188">
        <v>0</v>
      </c>
      <c r="Q82" s="188">
        <v>0</v>
      </c>
      <c r="R82" s="188">
        <v>0</v>
      </c>
      <c r="S82" s="188">
        <v>0</v>
      </c>
      <c r="T82" s="188">
        <f t="shared" si="31"/>
        <v>148</v>
      </c>
      <c r="U82" s="188">
        <f t="shared" si="32"/>
        <v>16</v>
      </c>
      <c r="V82" s="188">
        <f t="shared" si="33"/>
        <v>68</v>
      </c>
      <c r="W82" s="188">
        <f t="shared" si="34"/>
        <v>54</v>
      </c>
      <c r="X82" s="188">
        <f t="shared" si="35"/>
        <v>9</v>
      </c>
      <c r="Y82" s="188">
        <f t="shared" si="36"/>
        <v>0</v>
      </c>
      <c r="Z82" s="188">
        <f t="shared" si="37"/>
        <v>0</v>
      </c>
      <c r="AA82" s="188">
        <f t="shared" si="38"/>
        <v>1</v>
      </c>
      <c r="AB82" s="188">
        <f t="shared" si="39"/>
        <v>0</v>
      </c>
      <c r="AC82" s="188">
        <v>0</v>
      </c>
      <c r="AD82" s="188">
        <v>0</v>
      </c>
      <c r="AE82" s="188">
        <v>0</v>
      </c>
      <c r="AF82" s="188">
        <v>0</v>
      </c>
      <c r="AG82" s="188">
        <v>0</v>
      </c>
      <c r="AH82" s="188">
        <v>0</v>
      </c>
      <c r="AI82" s="188">
        <v>0</v>
      </c>
      <c r="AJ82" s="188">
        <f t="shared" si="40"/>
        <v>0</v>
      </c>
      <c r="AK82" s="188">
        <v>0</v>
      </c>
      <c r="AL82" s="188">
        <v>0</v>
      </c>
      <c r="AM82" s="188">
        <v>0</v>
      </c>
      <c r="AN82" s="188">
        <v>0</v>
      </c>
      <c r="AO82" s="188">
        <v>0</v>
      </c>
      <c r="AP82" s="188">
        <v>0</v>
      </c>
      <c r="AQ82" s="188">
        <v>0</v>
      </c>
      <c r="AR82" s="188">
        <f t="shared" si="41"/>
        <v>148</v>
      </c>
      <c r="AS82" s="188">
        <v>16</v>
      </c>
      <c r="AT82" s="188">
        <v>68</v>
      </c>
      <c r="AU82" s="188">
        <v>54</v>
      </c>
      <c r="AV82" s="188">
        <v>9</v>
      </c>
      <c r="AW82" s="188">
        <v>0</v>
      </c>
      <c r="AX82" s="188">
        <v>0</v>
      </c>
      <c r="AY82" s="188">
        <v>1</v>
      </c>
      <c r="AZ82" s="188">
        <f t="shared" si="42"/>
        <v>0</v>
      </c>
      <c r="BA82" s="188">
        <v>0</v>
      </c>
      <c r="BB82" s="188">
        <v>0</v>
      </c>
      <c r="BC82" s="188">
        <v>0</v>
      </c>
      <c r="BD82" s="188">
        <v>0</v>
      </c>
      <c r="BE82" s="188">
        <v>0</v>
      </c>
      <c r="BF82" s="188">
        <v>0</v>
      </c>
      <c r="BG82" s="188">
        <v>0</v>
      </c>
      <c r="BH82" s="188">
        <f t="shared" si="43"/>
        <v>0</v>
      </c>
      <c r="BI82" s="188">
        <v>0</v>
      </c>
      <c r="BJ82" s="188">
        <v>0</v>
      </c>
      <c r="BK82" s="188">
        <v>0</v>
      </c>
      <c r="BL82" s="188">
        <v>0</v>
      </c>
      <c r="BM82" s="188">
        <v>0</v>
      </c>
      <c r="BN82" s="188">
        <v>0</v>
      </c>
      <c r="BO82" s="188">
        <v>0</v>
      </c>
      <c r="BP82" s="188">
        <f t="shared" si="44"/>
        <v>0</v>
      </c>
      <c r="BQ82" s="188">
        <v>0</v>
      </c>
      <c r="BR82" s="188">
        <v>0</v>
      </c>
      <c r="BS82" s="188">
        <v>0</v>
      </c>
      <c r="BT82" s="188">
        <v>0</v>
      </c>
      <c r="BU82" s="188">
        <v>0</v>
      </c>
      <c r="BV82" s="188">
        <v>0</v>
      </c>
      <c r="BW82" s="188">
        <v>0</v>
      </c>
    </row>
    <row r="83" spans="1:75" ht="13.5">
      <c r="A83" s="182" t="s">
        <v>393</v>
      </c>
      <c r="B83" s="182" t="s">
        <v>286</v>
      </c>
      <c r="C83" s="184" t="s">
        <v>287</v>
      </c>
      <c r="D83" s="188">
        <f t="shared" si="45"/>
        <v>206</v>
      </c>
      <c r="E83" s="188">
        <f t="shared" si="23"/>
        <v>55</v>
      </c>
      <c r="F83" s="188">
        <f t="shared" si="24"/>
        <v>92</v>
      </c>
      <c r="G83" s="188">
        <f t="shared" si="25"/>
        <v>50</v>
      </c>
      <c r="H83" s="188">
        <f t="shared" si="26"/>
        <v>8</v>
      </c>
      <c r="I83" s="188">
        <f t="shared" si="27"/>
        <v>0</v>
      </c>
      <c r="J83" s="188">
        <f t="shared" si="28"/>
        <v>0</v>
      </c>
      <c r="K83" s="188">
        <f t="shared" si="29"/>
        <v>1</v>
      </c>
      <c r="L83" s="188">
        <f t="shared" si="30"/>
        <v>0</v>
      </c>
      <c r="M83" s="188">
        <v>0</v>
      </c>
      <c r="N83" s="188">
        <v>0</v>
      </c>
      <c r="O83" s="188">
        <v>0</v>
      </c>
      <c r="P83" s="188">
        <v>0</v>
      </c>
      <c r="Q83" s="188">
        <v>0</v>
      </c>
      <c r="R83" s="188">
        <v>0</v>
      </c>
      <c r="S83" s="188">
        <v>0</v>
      </c>
      <c r="T83" s="188">
        <f t="shared" si="31"/>
        <v>158</v>
      </c>
      <c r="U83" s="188">
        <f t="shared" si="32"/>
        <v>36</v>
      </c>
      <c r="V83" s="188">
        <f t="shared" si="33"/>
        <v>63</v>
      </c>
      <c r="W83" s="188">
        <f t="shared" si="34"/>
        <v>50</v>
      </c>
      <c r="X83" s="188">
        <f t="shared" si="35"/>
        <v>8</v>
      </c>
      <c r="Y83" s="188">
        <f t="shared" si="36"/>
        <v>0</v>
      </c>
      <c r="Z83" s="188">
        <f t="shared" si="37"/>
        <v>0</v>
      </c>
      <c r="AA83" s="188">
        <f t="shared" si="38"/>
        <v>1</v>
      </c>
      <c r="AB83" s="188">
        <f t="shared" si="39"/>
        <v>0</v>
      </c>
      <c r="AC83" s="188">
        <v>0</v>
      </c>
      <c r="AD83" s="188">
        <v>0</v>
      </c>
      <c r="AE83" s="188">
        <v>0</v>
      </c>
      <c r="AF83" s="188">
        <v>0</v>
      </c>
      <c r="AG83" s="188">
        <v>0</v>
      </c>
      <c r="AH83" s="188">
        <v>0</v>
      </c>
      <c r="AI83" s="188">
        <v>0</v>
      </c>
      <c r="AJ83" s="188">
        <f t="shared" si="40"/>
        <v>0</v>
      </c>
      <c r="AK83" s="188">
        <v>0</v>
      </c>
      <c r="AL83" s="188">
        <v>0</v>
      </c>
      <c r="AM83" s="188">
        <v>0</v>
      </c>
      <c r="AN83" s="188">
        <v>0</v>
      </c>
      <c r="AO83" s="188">
        <v>0</v>
      </c>
      <c r="AP83" s="188">
        <v>0</v>
      </c>
      <c r="AQ83" s="188">
        <v>0</v>
      </c>
      <c r="AR83" s="188">
        <f t="shared" si="41"/>
        <v>158</v>
      </c>
      <c r="AS83" s="188">
        <v>36</v>
      </c>
      <c r="AT83" s="188">
        <v>63</v>
      </c>
      <c r="AU83" s="188">
        <v>50</v>
      </c>
      <c r="AV83" s="188">
        <v>8</v>
      </c>
      <c r="AW83" s="188">
        <v>0</v>
      </c>
      <c r="AX83" s="188">
        <v>0</v>
      </c>
      <c r="AY83" s="188">
        <v>1</v>
      </c>
      <c r="AZ83" s="188">
        <f t="shared" si="42"/>
        <v>0</v>
      </c>
      <c r="BA83" s="188">
        <v>0</v>
      </c>
      <c r="BB83" s="188">
        <v>0</v>
      </c>
      <c r="BC83" s="188">
        <v>0</v>
      </c>
      <c r="BD83" s="188">
        <v>0</v>
      </c>
      <c r="BE83" s="188">
        <v>0</v>
      </c>
      <c r="BF83" s="188">
        <v>0</v>
      </c>
      <c r="BG83" s="188">
        <v>0</v>
      </c>
      <c r="BH83" s="188">
        <f t="shared" si="43"/>
        <v>0</v>
      </c>
      <c r="BI83" s="188">
        <v>0</v>
      </c>
      <c r="BJ83" s="188">
        <v>0</v>
      </c>
      <c r="BK83" s="188">
        <v>0</v>
      </c>
      <c r="BL83" s="188">
        <v>0</v>
      </c>
      <c r="BM83" s="188">
        <v>0</v>
      </c>
      <c r="BN83" s="188">
        <v>0</v>
      </c>
      <c r="BO83" s="188">
        <v>0</v>
      </c>
      <c r="BP83" s="188">
        <f t="shared" si="44"/>
        <v>48</v>
      </c>
      <c r="BQ83" s="188">
        <v>19</v>
      </c>
      <c r="BR83" s="188">
        <v>29</v>
      </c>
      <c r="BS83" s="188">
        <v>0</v>
      </c>
      <c r="BT83" s="188">
        <v>0</v>
      </c>
      <c r="BU83" s="188">
        <v>0</v>
      </c>
      <c r="BV83" s="188">
        <v>0</v>
      </c>
      <c r="BW83" s="188">
        <v>0</v>
      </c>
    </row>
    <row r="84" spans="1:75" ht="13.5">
      <c r="A84" s="182" t="s">
        <v>393</v>
      </c>
      <c r="B84" s="182" t="s">
        <v>288</v>
      </c>
      <c r="C84" s="184" t="s">
        <v>289</v>
      </c>
      <c r="D84" s="188">
        <f t="shared" si="45"/>
        <v>51</v>
      </c>
      <c r="E84" s="188">
        <f t="shared" si="23"/>
        <v>5</v>
      </c>
      <c r="F84" s="188">
        <f t="shared" si="24"/>
        <v>25</v>
      </c>
      <c r="G84" s="188">
        <f t="shared" si="25"/>
        <v>19</v>
      </c>
      <c r="H84" s="188">
        <f t="shared" si="26"/>
        <v>2</v>
      </c>
      <c r="I84" s="188">
        <f t="shared" si="27"/>
        <v>0</v>
      </c>
      <c r="J84" s="188">
        <f t="shared" si="28"/>
        <v>0</v>
      </c>
      <c r="K84" s="188">
        <f t="shared" si="29"/>
        <v>0</v>
      </c>
      <c r="L84" s="188">
        <f t="shared" si="30"/>
        <v>2</v>
      </c>
      <c r="M84" s="188">
        <v>0</v>
      </c>
      <c r="N84" s="188">
        <v>0</v>
      </c>
      <c r="O84" s="188">
        <v>0</v>
      </c>
      <c r="P84" s="188">
        <v>2</v>
      </c>
      <c r="Q84" s="188">
        <v>0</v>
      </c>
      <c r="R84" s="188">
        <v>0</v>
      </c>
      <c r="S84" s="188">
        <v>0</v>
      </c>
      <c r="T84" s="188">
        <f t="shared" si="31"/>
        <v>49</v>
      </c>
      <c r="U84" s="188">
        <f t="shared" si="32"/>
        <v>5</v>
      </c>
      <c r="V84" s="188">
        <f t="shared" si="33"/>
        <v>25</v>
      </c>
      <c r="W84" s="188">
        <f t="shared" si="34"/>
        <v>19</v>
      </c>
      <c r="X84" s="188">
        <f t="shared" si="35"/>
        <v>0</v>
      </c>
      <c r="Y84" s="188">
        <f t="shared" si="36"/>
        <v>0</v>
      </c>
      <c r="Z84" s="188">
        <f t="shared" si="37"/>
        <v>0</v>
      </c>
      <c r="AA84" s="188">
        <f t="shared" si="38"/>
        <v>0</v>
      </c>
      <c r="AB84" s="188">
        <f t="shared" si="39"/>
        <v>0</v>
      </c>
      <c r="AC84" s="188">
        <v>0</v>
      </c>
      <c r="AD84" s="188">
        <v>0</v>
      </c>
      <c r="AE84" s="188">
        <v>0</v>
      </c>
      <c r="AF84" s="188">
        <v>0</v>
      </c>
      <c r="AG84" s="188">
        <v>0</v>
      </c>
      <c r="AH84" s="188">
        <v>0</v>
      </c>
      <c r="AI84" s="188">
        <v>0</v>
      </c>
      <c r="AJ84" s="188">
        <f t="shared" si="40"/>
        <v>0</v>
      </c>
      <c r="AK84" s="188">
        <v>0</v>
      </c>
      <c r="AL84" s="188">
        <v>0</v>
      </c>
      <c r="AM84" s="188">
        <v>0</v>
      </c>
      <c r="AN84" s="188">
        <v>0</v>
      </c>
      <c r="AO84" s="188">
        <v>0</v>
      </c>
      <c r="AP84" s="188">
        <v>0</v>
      </c>
      <c r="AQ84" s="188">
        <v>0</v>
      </c>
      <c r="AR84" s="188">
        <f t="shared" si="41"/>
        <v>49</v>
      </c>
      <c r="AS84" s="188">
        <v>5</v>
      </c>
      <c r="AT84" s="188">
        <v>25</v>
      </c>
      <c r="AU84" s="188">
        <v>19</v>
      </c>
      <c r="AV84" s="188">
        <v>0</v>
      </c>
      <c r="AW84" s="188">
        <v>0</v>
      </c>
      <c r="AX84" s="188">
        <v>0</v>
      </c>
      <c r="AY84" s="188">
        <v>0</v>
      </c>
      <c r="AZ84" s="188">
        <f t="shared" si="42"/>
        <v>0</v>
      </c>
      <c r="BA84" s="188">
        <v>0</v>
      </c>
      <c r="BB84" s="188">
        <v>0</v>
      </c>
      <c r="BC84" s="188">
        <v>0</v>
      </c>
      <c r="BD84" s="188">
        <v>0</v>
      </c>
      <c r="BE84" s="188">
        <v>0</v>
      </c>
      <c r="BF84" s="188">
        <v>0</v>
      </c>
      <c r="BG84" s="188">
        <v>0</v>
      </c>
      <c r="BH84" s="188">
        <f t="shared" si="43"/>
        <v>0</v>
      </c>
      <c r="BI84" s="188">
        <v>0</v>
      </c>
      <c r="BJ84" s="188">
        <v>0</v>
      </c>
      <c r="BK84" s="188">
        <v>0</v>
      </c>
      <c r="BL84" s="188">
        <v>0</v>
      </c>
      <c r="BM84" s="188">
        <v>0</v>
      </c>
      <c r="BN84" s="188">
        <v>0</v>
      </c>
      <c r="BO84" s="188">
        <v>0</v>
      </c>
      <c r="BP84" s="188">
        <f t="shared" si="44"/>
        <v>0</v>
      </c>
      <c r="BQ84" s="188">
        <v>0</v>
      </c>
      <c r="BR84" s="188">
        <v>0</v>
      </c>
      <c r="BS84" s="188">
        <v>0</v>
      </c>
      <c r="BT84" s="188">
        <v>0</v>
      </c>
      <c r="BU84" s="188">
        <v>0</v>
      </c>
      <c r="BV84" s="188">
        <v>0</v>
      </c>
      <c r="BW84" s="188">
        <v>0</v>
      </c>
    </row>
    <row r="85" spans="1:75" ht="13.5">
      <c r="A85" s="182" t="s">
        <v>393</v>
      </c>
      <c r="B85" s="182" t="s">
        <v>290</v>
      </c>
      <c r="C85" s="184" t="s">
        <v>291</v>
      </c>
      <c r="D85" s="188">
        <f t="shared" si="45"/>
        <v>10</v>
      </c>
      <c r="E85" s="188">
        <f t="shared" si="23"/>
        <v>1</v>
      </c>
      <c r="F85" s="188">
        <f t="shared" si="24"/>
        <v>6</v>
      </c>
      <c r="G85" s="188">
        <f t="shared" si="25"/>
        <v>1</v>
      </c>
      <c r="H85" s="188">
        <f t="shared" si="26"/>
        <v>1</v>
      </c>
      <c r="I85" s="188">
        <f t="shared" si="27"/>
        <v>0</v>
      </c>
      <c r="J85" s="188">
        <f t="shared" si="28"/>
        <v>0</v>
      </c>
      <c r="K85" s="188">
        <f t="shared" si="29"/>
        <v>1</v>
      </c>
      <c r="L85" s="188">
        <f t="shared" si="30"/>
        <v>0</v>
      </c>
      <c r="M85" s="188">
        <v>0</v>
      </c>
      <c r="N85" s="188">
        <v>0</v>
      </c>
      <c r="O85" s="188">
        <v>0</v>
      </c>
      <c r="P85" s="188">
        <v>0</v>
      </c>
      <c r="Q85" s="188">
        <v>0</v>
      </c>
      <c r="R85" s="188">
        <v>0</v>
      </c>
      <c r="S85" s="188">
        <v>0</v>
      </c>
      <c r="T85" s="188">
        <f t="shared" si="31"/>
        <v>10</v>
      </c>
      <c r="U85" s="188">
        <f t="shared" si="32"/>
        <v>1</v>
      </c>
      <c r="V85" s="188">
        <f t="shared" si="33"/>
        <v>6</v>
      </c>
      <c r="W85" s="188">
        <f t="shared" si="34"/>
        <v>1</v>
      </c>
      <c r="X85" s="188">
        <f t="shared" si="35"/>
        <v>1</v>
      </c>
      <c r="Y85" s="188">
        <f t="shared" si="36"/>
        <v>0</v>
      </c>
      <c r="Z85" s="188">
        <f t="shared" si="37"/>
        <v>0</v>
      </c>
      <c r="AA85" s="188">
        <f t="shared" si="38"/>
        <v>1</v>
      </c>
      <c r="AB85" s="188">
        <f t="shared" si="39"/>
        <v>0</v>
      </c>
      <c r="AC85" s="188">
        <v>0</v>
      </c>
      <c r="AD85" s="188">
        <v>0</v>
      </c>
      <c r="AE85" s="188">
        <v>0</v>
      </c>
      <c r="AF85" s="188">
        <v>0</v>
      </c>
      <c r="AG85" s="188">
        <v>0</v>
      </c>
      <c r="AH85" s="188">
        <v>0</v>
      </c>
      <c r="AI85" s="188">
        <v>0</v>
      </c>
      <c r="AJ85" s="188">
        <f t="shared" si="40"/>
        <v>0</v>
      </c>
      <c r="AK85" s="188">
        <v>0</v>
      </c>
      <c r="AL85" s="188">
        <v>0</v>
      </c>
      <c r="AM85" s="188">
        <v>0</v>
      </c>
      <c r="AN85" s="188">
        <v>0</v>
      </c>
      <c r="AO85" s="188">
        <v>0</v>
      </c>
      <c r="AP85" s="188">
        <v>0</v>
      </c>
      <c r="AQ85" s="188">
        <v>0</v>
      </c>
      <c r="AR85" s="188">
        <f t="shared" si="41"/>
        <v>10</v>
      </c>
      <c r="AS85" s="188">
        <v>1</v>
      </c>
      <c r="AT85" s="188">
        <v>6</v>
      </c>
      <c r="AU85" s="188">
        <v>1</v>
      </c>
      <c r="AV85" s="188">
        <v>1</v>
      </c>
      <c r="AW85" s="188">
        <v>0</v>
      </c>
      <c r="AX85" s="188">
        <v>0</v>
      </c>
      <c r="AY85" s="188">
        <v>1</v>
      </c>
      <c r="AZ85" s="188">
        <f t="shared" si="42"/>
        <v>0</v>
      </c>
      <c r="BA85" s="188">
        <v>0</v>
      </c>
      <c r="BB85" s="188">
        <v>0</v>
      </c>
      <c r="BC85" s="188">
        <v>0</v>
      </c>
      <c r="BD85" s="188">
        <v>0</v>
      </c>
      <c r="BE85" s="188">
        <v>0</v>
      </c>
      <c r="BF85" s="188">
        <v>0</v>
      </c>
      <c r="BG85" s="188">
        <v>0</v>
      </c>
      <c r="BH85" s="188">
        <f t="shared" si="43"/>
        <v>0</v>
      </c>
      <c r="BI85" s="188">
        <v>0</v>
      </c>
      <c r="BJ85" s="188">
        <v>0</v>
      </c>
      <c r="BK85" s="188">
        <v>0</v>
      </c>
      <c r="BL85" s="188">
        <v>0</v>
      </c>
      <c r="BM85" s="188">
        <v>0</v>
      </c>
      <c r="BN85" s="188">
        <v>0</v>
      </c>
      <c r="BO85" s="188">
        <v>0</v>
      </c>
      <c r="BP85" s="188">
        <f t="shared" si="44"/>
        <v>0</v>
      </c>
      <c r="BQ85" s="188">
        <v>0</v>
      </c>
      <c r="BR85" s="188">
        <v>0</v>
      </c>
      <c r="BS85" s="188">
        <v>0</v>
      </c>
      <c r="BT85" s="188">
        <v>0</v>
      </c>
      <c r="BU85" s="188">
        <v>0</v>
      </c>
      <c r="BV85" s="188">
        <v>0</v>
      </c>
      <c r="BW85" s="188">
        <v>0</v>
      </c>
    </row>
    <row r="86" spans="1:75" ht="13.5">
      <c r="A86" s="182" t="s">
        <v>393</v>
      </c>
      <c r="B86" s="182" t="s">
        <v>292</v>
      </c>
      <c r="C86" s="184" t="s">
        <v>293</v>
      </c>
      <c r="D86" s="188">
        <f t="shared" si="45"/>
        <v>55</v>
      </c>
      <c r="E86" s="188">
        <f t="shared" si="23"/>
        <v>9</v>
      </c>
      <c r="F86" s="188">
        <f t="shared" si="24"/>
        <v>25</v>
      </c>
      <c r="G86" s="188">
        <f t="shared" si="25"/>
        <v>19</v>
      </c>
      <c r="H86" s="188">
        <f t="shared" si="26"/>
        <v>1</v>
      </c>
      <c r="I86" s="188">
        <f t="shared" si="27"/>
        <v>0</v>
      </c>
      <c r="J86" s="188">
        <f t="shared" si="28"/>
        <v>0</v>
      </c>
      <c r="K86" s="188">
        <f t="shared" si="29"/>
        <v>1</v>
      </c>
      <c r="L86" s="188">
        <f t="shared" si="30"/>
        <v>0</v>
      </c>
      <c r="M86" s="188">
        <v>0</v>
      </c>
      <c r="N86" s="188">
        <v>0</v>
      </c>
      <c r="O86" s="188">
        <v>0</v>
      </c>
      <c r="P86" s="188">
        <v>0</v>
      </c>
      <c r="Q86" s="188">
        <v>0</v>
      </c>
      <c r="R86" s="188">
        <v>0</v>
      </c>
      <c r="S86" s="188">
        <v>0</v>
      </c>
      <c r="T86" s="188">
        <f t="shared" si="31"/>
        <v>55</v>
      </c>
      <c r="U86" s="188">
        <f t="shared" si="32"/>
        <v>9</v>
      </c>
      <c r="V86" s="188">
        <f t="shared" si="33"/>
        <v>25</v>
      </c>
      <c r="W86" s="188">
        <f t="shared" si="34"/>
        <v>19</v>
      </c>
      <c r="X86" s="188">
        <f t="shared" si="35"/>
        <v>1</v>
      </c>
      <c r="Y86" s="188">
        <f t="shared" si="36"/>
        <v>0</v>
      </c>
      <c r="Z86" s="188">
        <f t="shared" si="37"/>
        <v>0</v>
      </c>
      <c r="AA86" s="188">
        <f t="shared" si="38"/>
        <v>1</v>
      </c>
      <c r="AB86" s="188">
        <f t="shared" si="39"/>
        <v>0</v>
      </c>
      <c r="AC86" s="188">
        <v>0</v>
      </c>
      <c r="AD86" s="188">
        <v>0</v>
      </c>
      <c r="AE86" s="188">
        <v>0</v>
      </c>
      <c r="AF86" s="188">
        <v>0</v>
      </c>
      <c r="AG86" s="188">
        <v>0</v>
      </c>
      <c r="AH86" s="188">
        <v>0</v>
      </c>
      <c r="AI86" s="188">
        <v>0</v>
      </c>
      <c r="AJ86" s="188">
        <f t="shared" si="40"/>
        <v>0</v>
      </c>
      <c r="AK86" s="188">
        <v>0</v>
      </c>
      <c r="AL86" s="188">
        <v>0</v>
      </c>
      <c r="AM86" s="188">
        <v>0</v>
      </c>
      <c r="AN86" s="188">
        <v>0</v>
      </c>
      <c r="AO86" s="188">
        <v>0</v>
      </c>
      <c r="AP86" s="188">
        <v>0</v>
      </c>
      <c r="AQ86" s="188">
        <v>0</v>
      </c>
      <c r="AR86" s="188">
        <f t="shared" si="41"/>
        <v>55</v>
      </c>
      <c r="AS86" s="188">
        <v>9</v>
      </c>
      <c r="AT86" s="188">
        <v>25</v>
      </c>
      <c r="AU86" s="188">
        <v>19</v>
      </c>
      <c r="AV86" s="188">
        <v>1</v>
      </c>
      <c r="AW86" s="188">
        <v>0</v>
      </c>
      <c r="AX86" s="188">
        <v>0</v>
      </c>
      <c r="AY86" s="188">
        <v>1</v>
      </c>
      <c r="AZ86" s="188">
        <f t="shared" si="42"/>
        <v>0</v>
      </c>
      <c r="BA86" s="188">
        <v>0</v>
      </c>
      <c r="BB86" s="188">
        <v>0</v>
      </c>
      <c r="BC86" s="188">
        <v>0</v>
      </c>
      <c r="BD86" s="188">
        <v>0</v>
      </c>
      <c r="BE86" s="188">
        <v>0</v>
      </c>
      <c r="BF86" s="188">
        <v>0</v>
      </c>
      <c r="BG86" s="188">
        <v>0</v>
      </c>
      <c r="BH86" s="188">
        <f t="shared" si="43"/>
        <v>0</v>
      </c>
      <c r="BI86" s="188">
        <v>0</v>
      </c>
      <c r="BJ86" s="188">
        <v>0</v>
      </c>
      <c r="BK86" s="188">
        <v>0</v>
      </c>
      <c r="BL86" s="188">
        <v>0</v>
      </c>
      <c r="BM86" s="188">
        <v>0</v>
      </c>
      <c r="BN86" s="188">
        <v>0</v>
      </c>
      <c r="BO86" s="188">
        <v>0</v>
      </c>
      <c r="BP86" s="188">
        <f t="shared" si="44"/>
        <v>0</v>
      </c>
      <c r="BQ86" s="188">
        <v>0</v>
      </c>
      <c r="BR86" s="188">
        <v>0</v>
      </c>
      <c r="BS86" s="188">
        <v>0</v>
      </c>
      <c r="BT86" s="188">
        <v>0</v>
      </c>
      <c r="BU86" s="188">
        <v>0</v>
      </c>
      <c r="BV86" s="188">
        <v>0</v>
      </c>
      <c r="BW86" s="188">
        <v>0</v>
      </c>
    </row>
    <row r="87" spans="1:75" ht="13.5">
      <c r="A87" s="182" t="s">
        <v>393</v>
      </c>
      <c r="B87" s="182" t="s">
        <v>295</v>
      </c>
      <c r="C87" s="184" t="s">
        <v>296</v>
      </c>
      <c r="D87" s="188">
        <f t="shared" si="45"/>
        <v>1021</v>
      </c>
      <c r="E87" s="188">
        <f t="shared" si="23"/>
        <v>709</v>
      </c>
      <c r="F87" s="188">
        <f t="shared" si="24"/>
        <v>131</v>
      </c>
      <c r="G87" s="188">
        <f t="shared" si="25"/>
        <v>114</v>
      </c>
      <c r="H87" s="188">
        <f t="shared" si="26"/>
        <v>22</v>
      </c>
      <c r="I87" s="188">
        <f t="shared" si="27"/>
        <v>40</v>
      </c>
      <c r="J87" s="188">
        <f t="shared" si="28"/>
        <v>5</v>
      </c>
      <c r="K87" s="188">
        <f t="shared" si="29"/>
        <v>0</v>
      </c>
      <c r="L87" s="188">
        <f t="shared" si="30"/>
        <v>701</v>
      </c>
      <c r="M87" s="188">
        <v>684</v>
      </c>
      <c r="N87" s="188">
        <v>0</v>
      </c>
      <c r="O87" s="188">
        <v>12</v>
      </c>
      <c r="P87" s="188">
        <v>0</v>
      </c>
      <c r="Q87" s="188">
        <v>0</v>
      </c>
      <c r="R87" s="188">
        <v>5</v>
      </c>
      <c r="S87" s="188">
        <v>0</v>
      </c>
      <c r="T87" s="188">
        <f t="shared" si="31"/>
        <v>291</v>
      </c>
      <c r="U87" s="188">
        <f t="shared" si="32"/>
        <v>0</v>
      </c>
      <c r="V87" s="188">
        <f t="shared" si="33"/>
        <v>127</v>
      </c>
      <c r="W87" s="188">
        <f t="shared" si="34"/>
        <v>102</v>
      </c>
      <c r="X87" s="188">
        <f t="shared" si="35"/>
        <v>22</v>
      </c>
      <c r="Y87" s="188">
        <f t="shared" si="36"/>
        <v>40</v>
      </c>
      <c r="Z87" s="188">
        <f t="shared" si="37"/>
        <v>0</v>
      </c>
      <c r="AA87" s="188">
        <f t="shared" si="38"/>
        <v>0</v>
      </c>
      <c r="AB87" s="188">
        <f t="shared" si="39"/>
        <v>0</v>
      </c>
      <c r="AC87" s="188">
        <v>0</v>
      </c>
      <c r="AD87" s="188">
        <v>0</v>
      </c>
      <c r="AE87" s="188">
        <v>0</v>
      </c>
      <c r="AF87" s="188">
        <v>0</v>
      </c>
      <c r="AG87" s="188">
        <v>0</v>
      </c>
      <c r="AH87" s="188">
        <v>0</v>
      </c>
      <c r="AI87" s="188">
        <v>0</v>
      </c>
      <c r="AJ87" s="188">
        <f t="shared" si="40"/>
        <v>0</v>
      </c>
      <c r="AK87" s="188">
        <v>0</v>
      </c>
      <c r="AL87" s="188">
        <v>0</v>
      </c>
      <c r="AM87" s="188">
        <v>0</v>
      </c>
      <c r="AN87" s="188">
        <v>0</v>
      </c>
      <c r="AO87" s="188">
        <v>0</v>
      </c>
      <c r="AP87" s="188">
        <v>0</v>
      </c>
      <c r="AQ87" s="188">
        <v>0</v>
      </c>
      <c r="AR87" s="188">
        <f t="shared" si="41"/>
        <v>291</v>
      </c>
      <c r="AS87" s="188">
        <v>0</v>
      </c>
      <c r="AT87" s="188">
        <v>127</v>
      </c>
      <c r="AU87" s="188">
        <v>102</v>
      </c>
      <c r="AV87" s="188">
        <v>22</v>
      </c>
      <c r="AW87" s="188">
        <v>40</v>
      </c>
      <c r="AX87" s="188">
        <v>0</v>
      </c>
      <c r="AY87" s="188">
        <v>0</v>
      </c>
      <c r="AZ87" s="188">
        <f t="shared" si="42"/>
        <v>0</v>
      </c>
      <c r="BA87" s="188">
        <v>0</v>
      </c>
      <c r="BB87" s="188">
        <v>0</v>
      </c>
      <c r="BC87" s="188">
        <v>0</v>
      </c>
      <c r="BD87" s="188">
        <v>0</v>
      </c>
      <c r="BE87" s="188">
        <v>0</v>
      </c>
      <c r="BF87" s="188">
        <v>0</v>
      </c>
      <c r="BG87" s="188">
        <v>0</v>
      </c>
      <c r="BH87" s="188">
        <f t="shared" si="43"/>
        <v>0</v>
      </c>
      <c r="BI87" s="188">
        <v>0</v>
      </c>
      <c r="BJ87" s="188">
        <v>0</v>
      </c>
      <c r="BK87" s="188">
        <v>0</v>
      </c>
      <c r="BL87" s="188">
        <v>0</v>
      </c>
      <c r="BM87" s="188">
        <v>0</v>
      </c>
      <c r="BN87" s="188">
        <v>0</v>
      </c>
      <c r="BO87" s="188">
        <v>0</v>
      </c>
      <c r="BP87" s="188">
        <f t="shared" si="44"/>
        <v>29</v>
      </c>
      <c r="BQ87" s="188">
        <v>25</v>
      </c>
      <c r="BR87" s="188">
        <v>4</v>
      </c>
      <c r="BS87" s="188">
        <v>0</v>
      </c>
      <c r="BT87" s="188">
        <v>0</v>
      </c>
      <c r="BU87" s="188">
        <v>0</v>
      </c>
      <c r="BV87" s="188">
        <v>0</v>
      </c>
      <c r="BW87" s="188">
        <v>0</v>
      </c>
    </row>
    <row r="88" spans="1:75" ht="13.5">
      <c r="A88" s="182" t="s">
        <v>393</v>
      </c>
      <c r="B88" s="182" t="s">
        <v>297</v>
      </c>
      <c r="C88" s="184" t="s">
        <v>298</v>
      </c>
      <c r="D88" s="188">
        <f t="shared" si="45"/>
        <v>201</v>
      </c>
      <c r="E88" s="188">
        <f t="shared" si="23"/>
        <v>114</v>
      </c>
      <c r="F88" s="188">
        <f t="shared" si="24"/>
        <v>24</v>
      </c>
      <c r="G88" s="188">
        <f t="shared" si="25"/>
        <v>29</v>
      </c>
      <c r="H88" s="188">
        <f t="shared" si="26"/>
        <v>5</v>
      </c>
      <c r="I88" s="188">
        <f t="shared" si="27"/>
        <v>7</v>
      </c>
      <c r="J88" s="188">
        <f t="shared" si="28"/>
        <v>0</v>
      </c>
      <c r="K88" s="188">
        <f t="shared" si="29"/>
        <v>22</v>
      </c>
      <c r="L88" s="188">
        <f t="shared" si="30"/>
        <v>60</v>
      </c>
      <c r="M88" s="188">
        <v>60</v>
      </c>
      <c r="N88" s="188">
        <v>0</v>
      </c>
      <c r="O88" s="188">
        <v>0</v>
      </c>
      <c r="P88" s="188">
        <v>0</v>
      </c>
      <c r="Q88" s="188">
        <v>0</v>
      </c>
      <c r="R88" s="188">
        <v>0</v>
      </c>
      <c r="S88" s="188">
        <v>0</v>
      </c>
      <c r="T88" s="188">
        <f t="shared" si="31"/>
        <v>86</v>
      </c>
      <c r="U88" s="188">
        <f t="shared" si="32"/>
        <v>0</v>
      </c>
      <c r="V88" s="188">
        <f t="shared" si="33"/>
        <v>24</v>
      </c>
      <c r="W88" s="188">
        <f t="shared" si="34"/>
        <v>28</v>
      </c>
      <c r="X88" s="188">
        <f t="shared" si="35"/>
        <v>5</v>
      </c>
      <c r="Y88" s="188">
        <f t="shared" si="36"/>
        <v>7</v>
      </c>
      <c r="Z88" s="188">
        <f t="shared" si="37"/>
        <v>0</v>
      </c>
      <c r="AA88" s="188">
        <f t="shared" si="38"/>
        <v>22</v>
      </c>
      <c r="AB88" s="188">
        <f t="shared" si="39"/>
        <v>0</v>
      </c>
      <c r="AC88" s="188">
        <v>0</v>
      </c>
      <c r="AD88" s="188">
        <v>0</v>
      </c>
      <c r="AE88" s="188">
        <v>0</v>
      </c>
      <c r="AF88" s="188">
        <v>0</v>
      </c>
      <c r="AG88" s="188">
        <v>0</v>
      </c>
      <c r="AH88" s="188">
        <v>0</v>
      </c>
      <c r="AI88" s="188">
        <v>0</v>
      </c>
      <c r="AJ88" s="188">
        <f t="shared" si="40"/>
        <v>0</v>
      </c>
      <c r="AK88" s="188">
        <v>0</v>
      </c>
      <c r="AL88" s="188">
        <v>0</v>
      </c>
      <c r="AM88" s="188">
        <v>0</v>
      </c>
      <c r="AN88" s="188">
        <v>0</v>
      </c>
      <c r="AO88" s="188">
        <v>0</v>
      </c>
      <c r="AP88" s="188">
        <v>0</v>
      </c>
      <c r="AQ88" s="188">
        <v>0</v>
      </c>
      <c r="AR88" s="188">
        <f t="shared" si="41"/>
        <v>86</v>
      </c>
      <c r="AS88" s="188">
        <v>0</v>
      </c>
      <c r="AT88" s="188">
        <v>24</v>
      </c>
      <c r="AU88" s="188">
        <v>28</v>
      </c>
      <c r="AV88" s="188">
        <v>5</v>
      </c>
      <c r="AW88" s="188">
        <v>7</v>
      </c>
      <c r="AX88" s="188">
        <v>0</v>
      </c>
      <c r="AY88" s="188">
        <v>22</v>
      </c>
      <c r="AZ88" s="188">
        <f t="shared" si="42"/>
        <v>0</v>
      </c>
      <c r="BA88" s="188">
        <v>0</v>
      </c>
      <c r="BB88" s="188">
        <v>0</v>
      </c>
      <c r="BC88" s="188">
        <v>0</v>
      </c>
      <c r="BD88" s="188">
        <v>0</v>
      </c>
      <c r="BE88" s="188">
        <v>0</v>
      </c>
      <c r="BF88" s="188">
        <v>0</v>
      </c>
      <c r="BG88" s="188">
        <v>0</v>
      </c>
      <c r="BH88" s="188">
        <f t="shared" si="43"/>
        <v>0</v>
      </c>
      <c r="BI88" s="188">
        <v>0</v>
      </c>
      <c r="BJ88" s="188">
        <v>0</v>
      </c>
      <c r="BK88" s="188">
        <v>0</v>
      </c>
      <c r="BL88" s="188">
        <v>0</v>
      </c>
      <c r="BM88" s="188">
        <v>0</v>
      </c>
      <c r="BN88" s="188">
        <v>0</v>
      </c>
      <c r="BO88" s="188">
        <v>0</v>
      </c>
      <c r="BP88" s="188">
        <f t="shared" si="44"/>
        <v>55</v>
      </c>
      <c r="BQ88" s="188">
        <v>54</v>
      </c>
      <c r="BR88" s="188">
        <v>0</v>
      </c>
      <c r="BS88" s="188">
        <v>1</v>
      </c>
      <c r="BT88" s="188">
        <v>0</v>
      </c>
      <c r="BU88" s="188">
        <v>0</v>
      </c>
      <c r="BV88" s="188">
        <v>0</v>
      </c>
      <c r="BW88" s="188">
        <v>0</v>
      </c>
    </row>
    <row r="89" spans="1:75" ht="13.5">
      <c r="A89" s="182" t="s">
        <v>393</v>
      </c>
      <c r="B89" s="182" t="s">
        <v>299</v>
      </c>
      <c r="C89" s="184" t="s">
        <v>300</v>
      </c>
      <c r="D89" s="188">
        <f t="shared" si="45"/>
        <v>931</v>
      </c>
      <c r="E89" s="188">
        <f t="shared" si="23"/>
        <v>484</v>
      </c>
      <c r="F89" s="188">
        <f t="shared" si="24"/>
        <v>156</v>
      </c>
      <c r="G89" s="188">
        <f t="shared" si="25"/>
        <v>51</v>
      </c>
      <c r="H89" s="188">
        <f t="shared" si="26"/>
        <v>18</v>
      </c>
      <c r="I89" s="188">
        <f t="shared" si="27"/>
        <v>2</v>
      </c>
      <c r="J89" s="188">
        <f t="shared" si="28"/>
        <v>9</v>
      </c>
      <c r="K89" s="188">
        <f t="shared" si="29"/>
        <v>211</v>
      </c>
      <c r="L89" s="188">
        <f t="shared" si="30"/>
        <v>413</v>
      </c>
      <c r="M89" s="188">
        <v>300</v>
      </c>
      <c r="N89" s="188">
        <v>66</v>
      </c>
      <c r="O89" s="188">
        <v>47</v>
      </c>
      <c r="P89" s="188">
        <v>0</v>
      </c>
      <c r="Q89" s="188">
        <v>0</v>
      </c>
      <c r="R89" s="188">
        <v>0</v>
      </c>
      <c r="S89" s="188">
        <v>0</v>
      </c>
      <c r="T89" s="188">
        <f t="shared" si="31"/>
        <v>323</v>
      </c>
      <c r="U89" s="188">
        <f t="shared" si="32"/>
        <v>0</v>
      </c>
      <c r="V89" s="188">
        <f t="shared" si="33"/>
        <v>90</v>
      </c>
      <c r="W89" s="188">
        <f t="shared" si="34"/>
        <v>4</v>
      </c>
      <c r="X89" s="188">
        <f t="shared" si="35"/>
        <v>18</v>
      </c>
      <c r="Y89" s="188">
        <f t="shared" si="36"/>
        <v>2</v>
      </c>
      <c r="Z89" s="188">
        <f t="shared" si="37"/>
        <v>0</v>
      </c>
      <c r="AA89" s="188">
        <f t="shared" si="38"/>
        <v>209</v>
      </c>
      <c r="AB89" s="188">
        <f t="shared" si="39"/>
        <v>231</v>
      </c>
      <c r="AC89" s="188">
        <v>0</v>
      </c>
      <c r="AD89" s="188">
        <v>27</v>
      </c>
      <c r="AE89" s="188">
        <v>0</v>
      </c>
      <c r="AF89" s="188">
        <v>0</v>
      </c>
      <c r="AG89" s="188">
        <v>0</v>
      </c>
      <c r="AH89" s="188">
        <v>0</v>
      </c>
      <c r="AI89" s="188">
        <v>204</v>
      </c>
      <c r="AJ89" s="188">
        <f t="shared" si="40"/>
        <v>0</v>
      </c>
      <c r="AK89" s="188">
        <v>0</v>
      </c>
      <c r="AL89" s="188">
        <v>0</v>
      </c>
      <c r="AM89" s="188">
        <v>0</v>
      </c>
      <c r="AN89" s="188">
        <v>0</v>
      </c>
      <c r="AO89" s="188">
        <v>0</v>
      </c>
      <c r="AP89" s="188">
        <v>0</v>
      </c>
      <c r="AQ89" s="188">
        <v>0</v>
      </c>
      <c r="AR89" s="188">
        <f t="shared" si="41"/>
        <v>92</v>
      </c>
      <c r="AS89" s="188">
        <v>0</v>
      </c>
      <c r="AT89" s="188">
        <v>63</v>
      </c>
      <c r="AU89" s="188">
        <v>4</v>
      </c>
      <c r="AV89" s="188">
        <v>18</v>
      </c>
      <c r="AW89" s="188">
        <v>2</v>
      </c>
      <c r="AX89" s="188">
        <v>0</v>
      </c>
      <c r="AY89" s="188">
        <v>5</v>
      </c>
      <c r="AZ89" s="188">
        <f t="shared" si="42"/>
        <v>0</v>
      </c>
      <c r="BA89" s="188">
        <v>0</v>
      </c>
      <c r="BB89" s="188">
        <v>0</v>
      </c>
      <c r="BC89" s="188">
        <v>0</v>
      </c>
      <c r="BD89" s="188">
        <v>0</v>
      </c>
      <c r="BE89" s="188">
        <v>0</v>
      </c>
      <c r="BF89" s="188">
        <v>0</v>
      </c>
      <c r="BG89" s="188">
        <v>0</v>
      </c>
      <c r="BH89" s="188">
        <f t="shared" si="43"/>
        <v>0</v>
      </c>
      <c r="BI89" s="188">
        <v>0</v>
      </c>
      <c r="BJ89" s="188">
        <v>0</v>
      </c>
      <c r="BK89" s="188">
        <v>0</v>
      </c>
      <c r="BL89" s="188">
        <v>0</v>
      </c>
      <c r="BM89" s="188">
        <v>0</v>
      </c>
      <c r="BN89" s="188">
        <v>0</v>
      </c>
      <c r="BO89" s="188">
        <v>0</v>
      </c>
      <c r="BP89" s="188">
        <f t="shared" si="44"/>
        <v>195</v>
      </c>
      <c r="BQ89" s="188">
        <v>184</v>
      </c>
      <c r="BR89" s="188">
        <v>0</v>
      </c>
      <c r="BS89" s="188">
        <v>0</v>
      </c>
      <c r="BT89" s="188">
        <v>0</v>
      </c>
      <c r="BU89" s="188">
        <v>0</v>
      </c>
      <c r="BV89" s="188">
        <v>9</v>
      </c>
      <c r="BW89" s="188">
        <v>2</v>
      </c>
    </row>
    <row r="90" spans="1:75" ht="13.5">
      <c r="A90" s="182" t="s">
        <v>393</v>
      </c>
      <c r="B90" s="182" t="s">
        <v>301</v>
      </c>
      <c r="C90" s="184" t="s">
        <v>357</v>
      </c>
      <c r="D90" s="188">
        <f t="shared" si="45"/>
        <v>1779</v>
      </c>
      <c r="E90" s="188">
        <f t="shared" si="23"/>
        <v>921</v>
      </c>
      <c r="F90" s="188">
        <f t="shared" si="24"/>
        <v>242</v>
      </c>
      <c r="G90" s="188">
        <f t="shared" si="25"/>
        <v>129</v>
      </c>
      <c r="H90" s="188">
        <f t="shared" si="26"/>
        <v>46</v>
      </c>
      <c r="I90" s="188">
        <f t="shared" si="27"/>
        <v>3</v>
      </c>
      <c r="J90" s="188">
        <f t="shared" si="28"/>
        <v>74</v>
      </c>
      <c r="K90" s="188">
        <f t="shared" si="29"/>
        <v>364</v>
      </c>
      <c r="L90" s="188">
        <f t="shared" si="30"/>
        <v>1125</v>
      </c>
      <c r="M90" s="188">
        <v>778</v>
      </c>
      <c r="N90" s="188">
        <v>150</v>
      </c>
      <c r="O90" s="188">
        <v>129</v>
      </c>
      <c r="P90" s="188">
        <v>0</v>
      </c>
      <c r="Q90" s="188">
        <v>0</v>
      </c>
      <c r="R90" s="188">
        <v>68</v>
      </c>
      <c r="S90" s="188">
        <v>0</v>
      </c>
      <c r="T90" s="188">
        <f t="shared" si="31"/>
        <v>505</v>
      </c>
      <c r="U90" s="188">
        <f t="shared" si="32"/>
        <v>0</v>
      </c>
      <c r="V90" s="188">
        <f t="shared" si="33"/>
        <v>92</v>
      </c>
      <c r="W90" s="188">
        <f t="shared" si="34"/>
        <v>0</v>
      </c>
      <c r="X90" s="188">
        <f t="shared" si="35"/>
        <v>46</v>
      </c>
      <c r="Y90" s="188">
        <f t="shared" si="36"/>
        <v>3</v>
      </c>
      <c r="Z90" s="188">
        <f t="shared" si="37"/>
        <v>0</v>
      </c>
      <c r="AA90" s="188">
        <f t="shared" si="38"/>
        <v>364</v>
      </c>
      <c r="AB90" s="188">
        <f t="shared" si="39"/>
        <v>395</v>
      </c>
      <c r="AC90" s="188">
        <v>0</v>
      </c>
      <c r="AD90" s="188">
        <v>41</v>
      </c>
      <c r="AE90" s="188">
        <v>0</v>
      </c>
      <c r="AF90" s="188">
        <v>0</v>
      </c>
      <c r="AG90" s="188">
        <v>0</v>
      </c>
      <c r="AH90" s="188">
        <v>0</v>
      </c>
      <c r="AI90" s="188">
        <v>354</v>
      </c>
      <c r="AJ90" s="188">
        <f t="shared" si="40"/>
        <v>0</v>
      </c>
      <c r="AK90" s="188">
        <v>0</v>
      </c>
      <c r="AL90" s="188">
        <v>0</v>
      </c>
      <c r="AM90" s="188">
        <v>0</v>
      </c>
      <c r="AN90" s="188">
        <v>0</v>
      </c>
      <c r="AO90" s="188">
        <v>0</v>
      </c>
      <c r="AP90" s="188">
        <v>0</v>
      </c>
      <c r="AQ90" s="188">
        <v>0</v>
      </c>
      <c r="AR90" s="188">
        <f t="shared" si="41"/>
        <v>110</v>
      </c>
      <c r="AS90" s="188">
        <v>0</v>
      </c>
      <c r="AT90" s="188">
        <v>51</v>
      </c>
      <c r="AU90" s="188">
        <v>0</v>
      </c>
      <c r="AV90" s="188">
        <v>46</v>
      </c>
      <c r="AW90" s="188">
        <v>3</v>
      </c>
      <c r="AX90" s="188">
        <v>0</v>
      </c>
      <c r="AY90" s="188">
        <v>10</v>
      </c>
      <c r="AZ90" s="188">
        <f t="shared" si="42"/>
        <v>0</v>
      </c>
      <c r="BA90" s="188">
        <v>0</v>
      </c>
      <c r="BB90" s="188">
        <v>0</v>
      </c>
      <c r="BC90" s="188">
        <v>0</v>
      </c>
      <c r="BD90" s="188">
        <v>0</v>
      </c>
      <c r="BE90" s="188">
        <v>0</v>
      </c>
      <c r="BF90" s="188">
        <v>0</v>
      </c>
      <c r="BG90" s="188">
        <v>0</v>
      </c>
      <c r="BH90" s="188">
        <f t="shared" si="43"/>
        <v>0</v>
      </c>
      <c r="BI90" s="188">
        <v>0</v>
      </c>
      <c r="BJ90" s="188">
        <v>0</v>
      </c>
      <c r="BK90" s="188">
        <v>0</v>
      </c>
      <c r="BL90" s="188">
        <v>0</v>
      </c>
      <c r="BM90" s="188">
        <v>0</v>
      </c>
      <c r="BN90" s="188">
        <v>0</v>
      </c>
      <c r="BO90" s="188">
        <v>0</v>
      </c>
      <c r="BP90" s="188">
        <f t="shared" si="44"/>
        <v>149</v>
      </c>
      <c r="BQ90" s="188">
        <v>143</v>
      </c>
      <c r="BR90" s="188">
        <v>0</v>
      </c>
      <c r="BS90" s="188">
        <v>0</v>
      </c>
      <c r="BT90" s="188">
        <v>0</v>
      </c>
      <c r="BU90" s="188">
        <v>0</v>
      </c>
      <c r="BV90" s="188">
        <v>6</v>
      </c>
      <c r="BW90" s="188">
        <v>0</v>
      </c>
    </row>
    <row r="91" spans="1:75" ht="13.5">
      <c r="A91" s="182" t="s">
        <v>393</v>
      </c>
      <c r="B91" s="182" t="s">
        <v>302</v>
      </c>
      <c r="C91" s="184" t="s">
        <v>303</v>
      </c>
      <c r="D91" s="188">
        <f t="shared" si="45"/>
        <v>2569</v>
      </c>
      <c r="E91" s="188">
        <f t="shared" si="23"/>
        <v>1365</v>
      </c>
      <c r="F91" s="188">
        <f t="shared" si="24"/>
        <v>375</v>
      </c>
      <c r="G91" s="188">
        <f t="shared" si="25"/>
        <v>209</v>
      </c>
      <c r="H91" s="188">
        <f t="shared" si="26"/>
        <v>61</v>
      </c>
      <c r="I91" s="188">
        <f t="shared" si="27"/>
        <v>6</v>
      </c>
      <c r="J91" s="188">
        <f t="shared" si="28"/>
        <v>67</v>
      </c>
      <c r="K91" s="188">
        <f t="shared" si="29"/>
        <v>486</v>
      </c>
      <c r="L91" s="188">
        <f t="shared" si="30"/>
        <v>1858</v>
      </c>
      <c r="M91" s="188">
        <v>1364</v>
      </c>
      <c r="N91" s="188">
        <v>227</v>
      </c>
      <c r="O91" s="188">
        <v>200</v>
      </c>
      <c r="P91" s="188">
        <v>0</v>
      </c>
      <c r="Q91" s="188">
        <v>0</v>
      </c>
      <c r="R91" s="188">
        <v>67</v>
      </c>
      <c r="S91" s="188">
        <v>0</v>
      </c>
      <c r="T91" s="188">
        <f t="shared" si="31"/>
        <v>699</v>
      </c>
      <c r="U91" s="188">
        <f t="shared" si="32"/>
        <v>0</v>
      </c>
      <c r="V91" s="188">
        <f t="shared" si="33"/>
        <v>143</v>
      </c>
      <c r="W91" s="188">
        <f t="shared" si="34"/>
        <v>3</v>
      </c>
      <c r="X91" s="188">
        <f t="shared" si="35"/>
        <v>61</v>
      </c>
      <c r="Y91" s="188">
        <f t="shared" si="36"/>
        <v>6</v>
      </c>
      <c r="Z91" s="188">
        <f t="shared" si="37"/>
        <v>0</v>
      </c>
      <c r="AA91" s="188">
        <f t="shared" si="38"/>
        <v>486</v>
      </c>
      <c r="AB91" s="188">
        <f t="shared" si="39"/>
        <v>538</v>
      </c>
      <c r="AC91" s="188">
        <v>0</v>
      </c>
      <c r="AD91" s="188">
        <v>62</v>
      </c>
      <c r="AE91" s="188">
        <v>0</v>
      </c>
      <c r="AF91" s="188">
        <v>0</v>
      </c>
      <c r="AG91" s="188">
        <v>0</v>
      </c>
      <c r="AH91" s="188">
        <v>0</v>
      </c>
      <c r="AI91" s="188">
        <v>476</v>
      </c>
      <c r="AJ91" s="188">
        <f t="shared" si="40"/>
        <v>0</v>
      </c>
      <c r="AK91" s="188">
        <v>0</v>
      </c>
      <c r="AL91" s="188">
        <v>0</v>
      </c>
      <c r="AM91" s="188">
        <v>0</v>
      </c>
      <c r="AN91" s="188">
        <v>0</v>
      </c>
      <c r="AO91" s="188">
        <v>0</v>
      </c>
      <c r="AP91" s="188">
        <v>0</v>
      </c>
      <c r="AQ91" s="188">
        <v>0</v>
      </c>
      <c r="AR91" s="188">
        <f t="shared" si="41"/>
        <v>161</v>
      </c>
      <c r="AS91" s="188">
        <v>0</v>
      </c>
      <c r="AT91" s="188">
        <v>81</v>
      </c>
      <c r="AU91" s="188">
        <v>3</v>
      </c>
      <c r="AV91" s="188">
        <v>61</v>
      </c>
      <c r="AW91" s="188">
        <v>6</v>
      </c>
      <c r="AX91" s="188">
        <v>0</v>
      </c>
      <c r="AY91" s="188">
        <v>10</v>
      </c>
      <c r="AZ91" s="188">
        <f t="shared" si="42"/>
        <v>0</v>
      </c>
      <c r="BA91" s="188">
        <v>0</v>
      </c>
      <c r="BB91" s="188">
        <v>0</v>
      </c>
      <c r="BC91" s="188">
        <v>0</v>
      </c>
      <c r="BD91" s="188">
        <v>0</v>
      </c>
      <c r="BE91" s="188">
        <v>0</v>
      </c>
      <c r="BF91" s="188">
        <v>0</v>
      </c>
      <c r="BG91" s="188">
        <v>0</v>
      </c>
      <c r="BH91" s="188">
        <f t="shared" si="43"/>
        <v>0</v>
      </c>
      <c r="BI91" s="188">
        <v>0</v>
      </c>
      <c r="BJ91" s="188">
        <v>0</v>
      </c>
      <c r="BK91" s="188">
        <v>0</v>
      </c>
      <c r="BL91" s="188">
        <v>0</v>
      </c>
      <c r="BM91" s="188">
        <v>0</v>
      </c>
      <c r="BN91" s="188">
        <v>0</v>
      </c>
      <c r="BO91" s="188">
        <v>0</v>
      </c>
      <c r="BP91" s="188">
        <f t="shared" si="44"/>
        <v>12</v>
      </c>
      <c r="BQ91" s="188">
        <v>1</v>
      </c>
      <c r="BR91" s="188">
        <v>5</v>
      </c>
      <c r="BS91" s="188">
        <v>6</v>
      </c>
      <c r="BT91" s="188">
        <v>0</v>
      </c>
      <c r="BU91" s="188">
        <v>0</v>
      </c>
      <c r="BV91" s="188">
        <v>0</v>
      </c>
      <c r="BW91" s="188">
        <v>0</v>
      </c>
    </row>
    <row r="92" spans="1:75" ht="13.5">
      <c r="A92" s="182" t="s">
        <v>393</v>
      </c>
      <c r="B92" s="182" t="s">
        <v>304</v>
      </c>
      <c r="C92" s="184" t="s">
        <v>305</v>
      </c>
      <c r="D92" s="188">
        <f t="shared" si="45"/>
        <v>1665</v>
      </c>
      <c r="E92" s="188">
        <f t="shared" si="23"/>
        <v>889</v>
      </c>
      <c r="F92" s="188">
        <f t="shared" si="24"/>
        <v>225</v>
      </c>
      <c r="G92" s="188">
        <f t="shared" si="25"/>
        <v>120</v>
      </c>
      <c r="H92" s="188">
        <f t="shared" si="26"/>
        <v>41</v>
      </c>
      <c r="I92" s="188">
        <f t="shared" si="27"/>
        <v>4</v>
      </c>
      <c r="J92" s="188">
        <f t="shared" si="28"/>
        <v>73</v>
      </c>
      <c r="K92" s="188">
        <f t="shared" si="29"/>
        <v>313</v>
      </c>
      <c r="L92" s="188">
        <f t="shared" si="30"/>
        <v>1215</v>
      </c>
      <c r="M92" s="188">
        <v>889</v>
      </c>
      <c r="N92" s="188">
        <v>133</v>
      </c>
      <c r="O92" s="188">
        <v>120</v>
      </c>
      <c r="P92" s="188">
        <v>0</v>
      </c>
      <c r="Q92" s="188">
        <v>0</v>
      </c>
      <c r="R92" s="188">
        <v>73</v>
      </c>
      <c r="S92" s="188">
        <v>0</v>
      </c>
      <c r="T92" s="188">
        <f t="shared" si="31"/>
        <v>450</v>
      </c>
      <c r="U92" s="188">
        <f t="shared" si="32"/>
        <v>0</v>
      </c>
      <c r="V92" s="188">
        <f t="shared" si="33"/>
        <v>92</v>
      </c>
      <c r="W92" s="188">
        <f t="shared" si="34"/>
        <v>0</v>
      </c>
      <c r="X92" s="188">
        <f t="shared" si="35"/>
        <v>41</v>
      </c>
      <c r="Y92" s="188">
        <f t="shared" si="36"/>
        <v>4</v>
      </c>
      <c r="Z92" s="188">
        <f t="shared" si="37"/>
        <v>0</v>
      </c>
      <c r="AA92" s="188">
        <f t="shared" si="38"/>
        <v>313</v>
      </c>
      <c r="AB92" s="188">
        <f t="shared" si="39"/>
        <v>341</v>
      </c>
      <c r="AC92" s="188">
        <v>0</v>
      </c>
      <c r="AD92" s="188">
        <v>39</v>
      </c>
      <c r="AE92" s="188">
        <v>0</v>
      </c>
      <c r="AF92" s="188">
        <v>0</v>
      </c>
      <c r="AG92" s="188">
        <v>0</v>
      </c>
      <c r="AH92" s="188">
        <v>0</v>
      </c>
      <c r="AI92" s="188">
        <v>302</v>
      </c>
      <c r="AJ92" s="188">
        <f t="shared" si="40"/>
        <v>0</v>
      </c>
      <c r="AK92" s="188">
        <v>0</v>
      </c>
      <c r="AL92" s="188">
        <v>0</v>
      </c>
      <c r="AM92" s="188">
        <v>0</v>
      </c>
      <c r="AN92" s="188">
        <v>0</v>
      </c>
      <c r="AO92" s="188">
        <v>0</v>
      </c>
      <c r="AP92" s="188">
        <v>0</v>
      </c>
      <c r="AQ92" s="188">
        <v>0</v>
      </c>
      <c r="AR92" s="188">
        <f t="shared" si="41"/>
        <v>109</v>
      </c>
      <c r="AS92" s="188">
        <v>0</v>
      </c>
      <c r="AT92" s="188">
        <v>53</v>
      </c>
      <c r="AU92" s="188">
        <v>0</v>
      </c>
      <c r="AV92" s="188">
        <v>41</v>
      </c>
      <c r="AW92" s="188">
        <v>4</v>
      </c>
      <c r="AX92" s="188">
        <v>0</v>
      </c>
      <c r="AY92" s="188">
        <v>11</v>
      </c>
      <c r="AZ92" s="188">
        <f t="shared" si="42"/>
        <v>0</v>
      </c>
      <c r="BA92" s="188">
        <v>0</v>
      </c>
      <c r="BB92" s="188">
        <v>0</v>
      </c>
      <c r="BC92" s="188">
        <v>0</v>
      </c>
      <c r="BD92" s="188">
        <v>0</v>
      </c>
      <c r="BE92" s="188">
        <v>0</v>
      </c>
      <c r="BF92" s="188">
        <v>0</v>
      </c>
      <c r="BG92" s="188">
        <v>0</v>
      </c>
      <c r="BH92" s="188">
        <f t="shared" si="43"/>
        <v>0</v>
      </c>
      <c r="BI92" s="188">
        <v>0</v>
      </c>
      <c r="BJ92" s="188">
        <v>0</v>
      </c>
      <c r="BK92" s="188">
        <v>0</v>
      </c>
      <c r="BL92" s="188">
        <v>0</v>
      </c>
      <c r="BM92" s="188">
        <v>0</v>
      </c>
      <c r="BN92" s="188">
        <v>0</v>
      </c>
      <c r="BO92" s="188">
        <v>0</v>
      </c>
      <c r="BP92" s="188">
        <f t="shared" si="44"/>
        <v>0</v>
      </c>
      <c r="BQ92" s="188">
        <v>0</v>
      </c>
      <c r="BR92" s="188">
        <v>0</v>
      </c>
      <c r="BS92" s="188">
        <v>0</v>
      </c>
      <c r="BT92" s="188">
        <v>0</v>
      </c>
      <c r="BU92" s="188">
        <v>0</v>
      </c>
      <c r="BV92" s="188">
        <v>0</v>
      </c>
      <c r="BW92" s="188">
        <v>0</v>
      </c>
    </row>
    <row r="93" spans="1:75" ht="13.5">
      <c r="A93" s="182" t="s">
        <v>393</v>
      </c>
      <c r="B93" s="182" t="s">
        <v>21</v>
      </c>
      <c r="C93" s="184" t="s">
        <v>22</v>
      </c>
      <c r="D93" s="188">
        <f t="shared" si="45"/>
        <v>1442</v>
      </c>
      <c r="E93" s="188">
        <f t="shared" si="23"/>
        <v>860</v>
      </c>
      <c r="F93" s="188">
        <f t="shared" si="24"/>
        <v>181</v>
      </c>
      <c r="G93" s="188">
        <f t="shared" si="25"/>
        <v>202</v>
      </c>
      <c r="H93" s="188">
        <f t="shared" si="26"/>
        <v>71</v>
      </c>
      <c r="I93" s="188">
        <f t="shared" si="27"/>
        <v>25</v>
      </c>
      <c r="J93" s="188">
        <f t="shared" si="28"/>
        <v>103</v>
      </c>
      <c r="K93" s="188">
        <f t="shared" si="29"/>
        <v>0</v>
      </c>
      <c r="L93" s="188">
        <f t="shared" si="30"/>
        <v>696</v>
      </c>
      <c r="M93" s="188">
        <v>232</v>
      </c>
      <c r="N93" s="188">
        <v>137</v>
      </c>
      <c r="O93" s="188">
        <v>202</v>
      </c>
      <c r="P93" s="188">
        <v>71</v>
      </c>
      <c r="Q93" s="188">
        <v>25</v>
      </c>
      <c r="R93" s="188">
        <v>29</v>
      </c>
      <c r="S93" s="188">
        <v>0</v>
      </c>
      <c r="T93" s="188">
        <f t="shared" si="31"/>
        <v>0</v>
      </c>
      <c r="U93" s="188">
        <f t="shared" si="32"/>
        <v>0</v>
      </c>
      <c r="V93" s="188">
        <f t="shared" si="33"/>
        <v>0</v>
      </c>
      <c r="W93" s="188">
        <f t="shared" si="34"/>
        <v>0</v>
      </c>
      <c r="X93" s="188">
        <f t="shared" si="35"/>
        <v>0</v>
      </c>
      <c r="Y93" s="188">
        <f t="shared" si="36"/>
        <v>0</v>
      </c>
      <c r="Z93" s="188">
        <f t="shared" si="37"/>
        <v>0</v>
      </c>
      <c r="AA93" s="188">
        <f t="shared" si="38"/>
        <v>0</v>
      </c>
      <c r="AB93" s="188">
        <f t="shared" si="39"/>
        <v>0</v>
      </c>
      <c r="AC93" s="188">
        <v>0</v>
      </c>
      <c r="AD93" s="188">
        <v>0</v>
      </c>
      <c r="AE93" s="188">
        <v>0</v>
      </c>
      <c r="AF93" s="188">
        <v>0</v>
      </c>
      <c r="AG93" s="188">
        <v>0</v>
      </c>
      <c r="AH93" s="188">
        <v>0</v>
      </c>
      <c r="AI93" s="188">
        <v>0</v>
      </c>
      <c r="AJ93" s="188">
        <f t="shared" si="40"/>
        <v>0</v>
      </c>
      <c r="AK93" s="188">
        <v>0</v>
      </c>
      <c r="AL93" s="188">
        <v>0</v>
      </c>
      <c r="AM93" s="188">
        <v>0</v>
      </c>
      <c r="AN93" s="188">
        <v>0</v>
      </c>
      <c r="AO93" s="188">
        <v>0</v>
      </c>
      <c r="AP93" s="188">
        <v>0</v>
      </c>
      <c r="AQ93" s="188">
        <v>0</v>
      </c>
      <c r="AR93" s="188">
        <f t="shared" si="41"/>
        <v>0</v>
      </c>
      <c r="AS93" s="188">
        <v>0</v>
      </c>
      <c r="AT93" s="188">
        <v>0</v>
      </c>
      <c r="AU93" s="188">
        <v>0</v>
      </c>
      <c r="AV93" s="188">
        <v>0</v>
      </c>
      <c r="AW93" s="188">
        <v>0</v>
      </c>
      <c r="AX93" s="188">
        <v>0</v>
      </c>
      <c r="AY93" s="188">
        <v>0</v>
      </c>
      <c r="AZ93" s="188">
        <f t="shared" si="42"/>
        <v>0</v>
      </c>
      <c r="BA93" s="188">
        <v>0</v>
      </c>
      <c r="BB93" s="188">
        <v>0</v>
      </c>
      <c r="BC93" s="188">
        <v>0</v>
      </c>
      <c r="BD93" s="188">
        <v>0</v>
      </c>
      <c r="BE93" s="188">
        <v>0</v>
      </c>
      <c r="BF93" s="188">
        <v>0</v>
      </c>
      <c r="BG93" s="188">
        <v>0</v>
      </c>
      <c r="BH93" s="188">
        <f t="shared" si="43"/>
        <v>0</v>
      </c>
      <c r="BI93" s="188">
        <v>0</v>
      </c>
      <c r="BJ93" s="188">
        <v>0</v>
      </c>
      <c r="BK93" s="188">
        <v>0</v>
      </c>
      <c r="BL93" s="188">
        <v>0</v>
      </c>
      <c r="BM93" s="188">
        <v>0</v>
      </c>
      <c r="BN93" s="188">
        <v>0</v>
      </c>
      <c r="BO93" s="188">
        <v>0</v>
      </c>
      <c r="BP93" s="188">
        <f t="shared" si="44"/>
        <v>746</v>
      </c>
      <c r="BQ93" s="188">
        <v>628</v>
      </c>
      <c r="BR93" s="188">
        <v>44</v>
      </c>
      <c r="BS93" s="188">
        <v>0</v>
      </c>
      <c r="BT93" s="188">
        <v>0</v>
      </c>
      <c r="BU93" s="188">
        <v>0</v>
      </c>
      <c r="BV93" s="188">
        <v>74</v>
      </c>
      <c r="BW93" s="188">
        <v>0</v>
      </c>
    </row>
    <row r="94" spans="1:75" ht="13.5">
      <c r="A94" s="201" t="s">
        <v>23</v>
      </c>
      <c r="B94" s="202"/>
      <c r="C94" s="202"/>
      <c r="D94" s="188">
        <f aca="true" t="shared" si="46" ref="D94:AI94">SUM(D7:D93)</f>
        <v>616435</v>
      </c>
      <c r="E94" s="188">
        <f t="shared" si="46"/>
        <v>384777</v>
      </c>
      <c r="F94" s="188">
        <f t="shared" si="46"/>
        <v>66925</v>
      </c>
      <c r="G94" s="188">
        <f t="shared" si="46"/>
        <v>55338</v>
      </c>
      <c r="H94" s="188">
        <f t="shared" si="46"/>
        <v>16086</v>
      </c>
      <c r="I94" s="188">
        <f t="shared" si="46"/>
        <v>44805</v>
      </c>
      <c r="J94" s="188">
        <f t="shared" si="46"/>
        <v>15746</v>
      </c>
      <c r="K94" s="188">
        <f t="shared" si="46"/>
        <v>32758</v>
      </c>
      <c r="L94" s="188">
        <f t="shared" si="46"/>
        <v>182556</v>
      </c>
      <c r="M94" s="188">
        <f t="shared" si="46"/>
        <v>126882</v>
      </c>
      <c r="N94" s="188">
        <f t="shared" si="46"/>
        <v>9695</v>
      </c>
      <c r="O94" s="188">
        <f t="shared" si="46"/>
        <v>15730</v>
      </c>
      <c r="P94" s="188">
        <f t="shared" si="46"/>
        <v>4505</v>
      </c>
      <c r="Q94" s="188">
        <f t="shared" si="46"/>
        <v>10854</v>
      </c>
      <c r="R94" s="188">
        <f t="shared" si="46"/>
        <v>7761</v>
      </c>
      <c r="S94" s="188">
        <f t="shared" si="46"/>
        <v>7129</v>
      </c>
      <c r="T94" s="188">
        <f t="shared" si="46"/>
        <v>186343</v>
      </c>
      <c r="U94" s="188">
        <f t="shared" si="46"/>
        <v>21899</v>
      </c>
      <c r="V94" s="188">
        <f t="shared" si="46"/>
        <v>54607</v>
      </c>
      <c r="W94" s="188">
        <f t="shared" si="46"/>
        <v>38553</v>
      </c>
      <c r="X94" s="188">
        <f t="shared" si="46"/>
        <v>11388</v>
      </c>
      <c r="Y94" s="188">
        <f t="shared" si="46"/>
        <v>33951</v>
      </c>
      <c r="Z94" s="188">
        <f t="shared" si="46"/>
        <v>529</v>
      </c>
      <c r="AA94" s="188">
        <f t="shared" si="46"/>
        <v>25416</v>
      </c>
      <c r="AB94" s="188">
        <f t="shared" si="46"/>
        <v>27830</v>
      </c>
      <c r="AC94" s="188">
        <f t="shared" si="46"/>
        <v>332</v>
      </c>
      <c r="AD94" s="188">
        <f t="shared" si="46"/>
        <v>7306</v>
      </c>
      <c r="AE94" s="188">
        <f t="shared" si="46"/>
        <v>0</v>
      </c>
      <c r="AF94" s="188">
        <f t="shared" si="46"/>
        <v>11</v>
      </c>
      <c r="AG94" s="188">
        <f t="shared" si="46"/>
        <v>0</v>
      </c>
      <c r="AH94" s="188">
        <f t="shared" si="46"/>
        <v>0</v>
      </c>
      <c r="AI94" s="188">
        <f t="shared" si="46"/>
        <v>20181</v>
      </c>
      <c r="AJ94" s="188">
        <f aca="true" t="shared" si="47" ref="AJ94:BO94">SUM(AJ7:AJ93)</f>
        <v>31141</v>
      </c>
      <c r="AK94" s="188">
        <f t="shared" si="47"/>
        <v>0</v>
      </c>
      <c r="AL94" s="188">
        <f t="shared" si="47"/>
        <v>28476</v>
      </c>
      <c r="AM94" s="188">
        <f t="shared" si="47"/>
        <v>0</v>
      </c>
      <c r="AN94" s="188">
        <f t="shared" si="47"/>
        <v>6</v>
      </c>
      <c r="AO94" s="188">
        <f t="shared" si="47"/>
        <v>1906</v>
      </c>
      <c r="AP94" s="188">
        <f t="shared" si="47"/>
        <v>0</v>
      </c>
      <c r="AQ94" s="188">
        <f t="shared" si="47"/>
        <v>753</v>
      </c>
      <c r="AR94" s="188">
        <f t="shared" si="47"/>
        <v>126412</v>
      </c>
      <c r="AS94" s="188">
        <f t="shared" si="47"/>
        <v>21567</v>
      </c>
      <c r="AT94" s="188">
        <f t="shared" si="47"/>
        <v>18825</v>
      </c>
      <c r="AU94" s="188">
        <f t="shared" si="47"/>
        <v>38553</v>
      </c>
      <c r="AV94" s="188">
        <f t="shared" si="47"/>
        <v>11371</v>
      </c>
      <c r="AW94" s="188">
        <f t="shared" si="47"/>
        <v>32045</v>
      </c>
      <c r="AX94" s="188">
        <f t="shared" si="47"/>
        <v>529</v>
      </c>
      <c r="AY94" s="188">
        <f t="shared" si="47"/>
        <v>3522</v>
      </c>
      <c r="AZ94" s="188">
        <f t="shared" si="47"/>
        <v>50</v>
      </c>
      <c r="BA94" s="188">
        <f t="shared" si="47"/>
        <v>0</v>
      </c>
      <c r="BB94" s="188">
        <f t="shared" si="47"/>
        <v>0</v>
      </c>
      <c r="BC94" s="188">
        <f t="shared" si="47"/>
        <v>0</v>
      </c>
      <c r="BD94" s="188">
        <f t="shared" si="47"/>
        <v>0</v>
      </c>
      <c r="BE94" s="188">
        <f t="shared" si="47"/>
        <v>0</v>
      </c>
      <c r="BF94" s="188">
        <f t="shared" si="47"/>
        <v>0</v>
      </c>
      <c r="BG94" s="188">
        <f t="shared" si="47"/>
        <v>50</v>
      </c>
      <c r="BH94" s="188">
        <f t="shared" si="47"/>
        <v>910</v>
      </c>
      <c r="BI94" s="188">
        <f t="shared" si="47"/>
        <v>0</v>
      </c>
      <c r="BJ94" s="188">
        <f t="shared" si="47"/>
        <v>0</v>
      </c>
      <c r="BK94" s="188">
        <f t="shared" si="47"/>
        <v>0</v>
      </c>
      <c r="BL94" s="188">
        <f t="shared" si="47"/>
        <v>0</v>
      </c>
      <c r="BM94" s="188">
        <f t="shared" si="47"/>
        <v>0</v>
      </c>
      <c r="BN94" s="188">
        <f t="shared" si="47"/>
        <v>0</v>
      </c>
      <c r="BO94" s="188">
        <f t="shared" si="47"/>
        <v>910</v>
      </c>
      <c r="BP94" s="188">
        <f aca="true" t="shared" si="48" ref="BP94:BW94">SUM(BP7:BP93)</f>
        <v>247536</v>
      </c>
      <c r="BQ94" s="188">
        <f t="shared" si="48"/>
        <v>235996</v>
      </c>
      <c r="BR94" s="188">
        <f t="shared" si="48"/>
        <v>2623</v>
      </c>
      <c r="BS94" s="188">
        <f t="shared" si="48"/>
        <v>1055</v>
      </c>
      <c r="BT94" s="188">
        <f t="shared" si="48"/>
        <v>193</v>
      </c>
      <c r="BU94" s="188">
        <f t="shared" si="48"/>
        <v>0</v>
      </c>
      <c r="BV94" s="188">
        <f t="shared" si="48"/>
        <v>7456</v>
      </c>
      <c r="BW94" s="188">
        <f t="shared" si="48"/>
        <v>213</v>
      </c>
    </row>
  </sheetData>
  <mergeCells count="85"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BW3:BW5"/>
    <mergeCell ref="BR3:BR5"/>
    <mergeCell ref="BV3:BV5"/>
    <mergeCell ref="BS3:BS5"/>
    <mergeCell ref="BT3:BT5"/>
    <mergeCell ref="BU3:BU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AC4:AC5"/>
    <mergeCell ref="AD4:AD5"/>
    <mergeCell ref="AE4:AE5"/>
    <mergeCell ref="AF4:AF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S3:S5"/>
    <mergeCell ref="T3:T5"/>
    <mergeCell ref="AN4:AN5"/>
    <mergeCell ref="AO4:AO5"/>
    <mergeCell ref="AB4:AB5"/>
    <mergeCell ref="AK4:AK5"/>
    <mergeCell ref="AL4:AL5"/>
    <mergeCell ref="AM4:AM5"/>
    <mergeCell ref="AG4:AG5"/>
    <mergeCell ref="AH4:AH5"/>
    <mergeCell ref="O3:O5"/>
    <mergeCell ref="P3:P5"/>
    <mergeCell ref="Q3:Q5"/>
    <mergeCell ref="R3:R5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A94:C9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46" customWidth="1"/>
    <col min="3" max="3" width="9.50390625" style="46" customWidth="1"/>
    <col min="4" max="4" width="13.00390625" style="46" customWidth="1"/>
    <col min="5" max="5" width="3.375" style="46" customWidth="1"/>
    <col min="6" max="8" width="3.625" style="46" customWidth="1"/>
    <col min="9" max="9" width="14.625" style="46" customWidth="1"/>
    <col min="10" max="13" width="13.00390625" style="46" customWidth="1"/>
    <col min="14" max="14" width="11.50390625" style="46" customWidth="1"/>
    <col min="15" max="16384" width="8.00390625" style="46" customWidth="1"/>
  </cols>
  <sheetData>
    <row r="1" spans="1:3" ht="19.5" customHeight="1" thickBot="1">
      <c r="A1" s="296" t="s">
        <v>265</v>
      </c>
      <c r="B1" s="254"/>
      <c r="C1" s="183" t="s">
        <v>70</v>
      </c>
    </row>
    <row r="2" spans="6:13" s="47" customFormat="1" ht="15" customHeight="1">
      <c r="F2" s="279" t="s">
        <v>71</v>
      </c>
      <c r="G2" s="280"/>
      <c r="H2" s="280"/>
      <c r="I2" s="280"/>
      <c r="J2" s="277" t="s">
        <v>72</v>
      </c>
      <c r="K2" s="274" t="s">
        <v>73</v>
      </c>
      <c r="L2" s="275"/>
      <c r="M2" s="276"/>
    </row>
    <row r="3" spans="1:13" s="47" customFormat="1" ht="15" customHeight="1" thickBot="1">
      <c r="A3" s="260" t="s">
        <v>74</v>
      </c>
      <c r="B3" s="261"/>
      <c r="C3" s="258"/>
      <c r="D3" s="49">
        <f>SUMIF('ごみ処理概要'!$A$7:$C$94,'ごみ集計結果'!$A$1,'ごみ処理概要'!$E$7:$E$94)</f>
        <v>7142647</v>
      </c>
      <c r="F3" s="281"/>
      <c r="G3" s="282"/>
      <c r="H3" s="282"/>
      <c r="I3" s="282"/>
      <c r="J3" s="278"/>
      <c r="K3" s="50" t="s">
        <v>75</v>
      </c>
      <c r="L3" s="51" t="s">
        <v>76</v>
      </c>
      <c r="M3" s="52" t="s">
        <v>77</v>
      </c>
    </row>
    <row r="4" spans="1:13" s="47" customFormat="1" ht="15" customHeight="1" thickBot="1">
      <c r="A4" s="260" t="s">
        <v>78</v>
      </c>
      <c r="B4" s="261"/>
      <c r="C4" s="258"/>
      <c r="D4" s="49">
        <f>D5-D3</f>
        <v>13803</v>
      </c>
      <c r="F4" s="271" t="s">
        <v>79</v>
      </c>
      <c r="G4" s="268" t="s">
        <v>82</v>
      </c>
      <c r="H4" s="53" t="s">
        <v>80</v>
      </c>
      <c r="J4" s="162">
        <f>SUMIF('ごみ処理量内訳'!$A$7:$C$94,'ごみ集計結果'!$A$1,'ごみ処理量内訳'!$E$7:$E$94)</f>
        <v>2038474</v>
      </c>
      <c r="K4" s="54" t="s">
        <v>348</v>
      </c>
      <c r="L4" s="55" t="s">
        <v>348</v>
      </c>
      <c r="M4" s="56" t="s">
        <v>348</v>
      </c>
    </row>
    <row r="5" spans="1:13" s="47" customFormat="1" ht="15" customHeight="1">
      <c r="A5" s="262" t="s">
        <v>81</v>
      </c>
      <c r="B5" s="263"/>
      <c r="C5" s="264"/>
      <c r="D5" s="49">
        <f>SUMIF('ごみ処理概要'!$A$7:$C$94,'ごみ集計結果'!$A$1,'ごみ処理概要'!$D$7:$D$94)</f>
        <v>7156450</v>
      </c>
      <c r="F5" s="272"/>
      <c r="G5" s="269"/>
      <c r="H5" s="283" t="s">
        <v>83</v>
      </c>
      <c r="I5" s="57" t="s">
        <v>84</v>
      </c>
      <c r="J5" s="58">
        <f>SUMIF('ごみ処理量内訳'!$A$7:$C$94,'ごみ集計結果'!$A$1,'ごみ処理量内訳'!$W$7:$W$94)</f>
        <v>167998</v>
      </c>
      <c r="K5" s="59" t="s">
        <v>349</v>
      </c>
      <c r="L5" s="60" t="s">
        <v>349</v>
      </c>
      <c r="M5" s="61" t="s">
        <v>349</v>
      </c>
    </row>
    <row r="6" spans="4:13" s="47" customFormat="1" ht="15" customHeight="1">
      <c r="D6" s="62"/>
      <c r="F6" s="272"/>
      <c r="G6" s="269"/>
      <c r="H6" s="284"/>
      <c r="I6" s="63" t="s">
        <v>85</v>
      </c>
      <c r="J6" s="64">
        <f>SUMIF('ごみ処理量内訳'!$A$7:$C$94,'ごみ集計結果'!$A$1,'ごみ処理量内訳'!$X$7:$X$94)</f>
        <v>15510</v>
      </c>
      <c r="K6" s="48" t="s">
        <v>358</v>
      </c>
      <c r="L6" s="65" t="s">
        <v>358</v>
      </c>
      <c r="M6" s="66" t="s">
        <v>358</v>
      </c>
    </row>
    <row r="7" spans="1:13" s="47" customFormat="1" ht="15" customHeight="1">
      <c r="A7" s="255" t="s">
        <v>86</v>
      </c>
      <c r="B7" s="265" t="s">
        <v>389</v>
      </c>
      <c r="C7" s="67" t="s">
        <v>87</v>
      </c>
      <c r="D7" s="49">
        <f>SUMIF('ごみ搬入量内訳'!$A$7:$C$94,'ごみ集計結果'!$A$1,'ごみ搬入量内訳'!$I$7:$I$94)</f>
        <v>6597</v>
      </c>
      <c r="F7" s="272"/>
      <c r="G7" s="269"/>
      <c r="H7" s="284"/>
      <c r="I7" s="63" t="s">
        <v>88</v>
      </c>
      <c r="J7" s="64">
        <f>SUMIF('ごみ処理量内訳'!$A$7:$C$94,'ごみ集計結果'!$A$1,'ごみ処理量内訳'!$Y$7:$Y$94)</f>
        <v>0</v>
      </c>
      <c r="K7" s="48" t="s">
        <v>350</v>
      </c>
      <c r="L7" s="65" t="s">
        <v>350</v>
      </c>
      <c r="M7" s="66" t="s">
        <v>350</v>
      </c>
    </row>
    <row r="8" spans="1:13" s="47" customFormat="1" ht="15" customHeight="1">
      <c r="A8" s="256"/>
      <c r="B8" s="266"/>
      <c r="C8" s="67" t="s">
        <v>89</v>
      </c>
      <c r="D8" s="49">
        <f>SUMIF('ごみ搬入量内訳'!$A$7:$C$94,'ごみ集計結果'!$A$1,'ごみ搬入量内訳'!$M$7:$M$94)</f>
        <v>1905125</v>
      </c>
      <c r="F8" s="272"/>
      <c r="G8" s="269"/>
      <c r="H8" s="284"/>
      <c r="I8" s="63" t="s">
        <v>90</v>
      </c>
      <c r="J8" s="64">
        <f>SUMIF('ごみ処理量内訳'!$A$7:$C$94,'ごみ集計結果'!$A$1,'ごみ処理量内訳'!$Z$7:$Z$94)</f>
        <v>0</v>
      </c>
      <c r="K8" s="48" t="s">
        <v>351</v>
      </c>
      <c r="L8" s="65" t="s">
        <v>351</v>
      </c>
      <c r="M8" s="66" t="s">
        <v>351</v>
      </c>
    </row>
    <row r="9" spans="1:13" s="47" customFormat="1" ht="15" customHeight="1" thickBot="1">
      <c r="A9" s="256"/>
      <c r="B9" s="266"/>
      <c r="C9" s="67" t="s">
        <v>91</v>
      </c>
      <c r="D9" s="49">
        <f>SUMIF('ごみ搬入量内訳'!$A$7:$C$94,'ごみ集計結果'!$A$1,'ごみ搬入量内訳'!$Q$7:$Q$94)</f>
        <v>198826</v>
      </c>
      <c r="F9" s="272"/>
      <c r="G9" s="269"/>
      <c r="H9" s="285"/>
      <c r="I9" s="68" t="s">
        <v>92</v>
      </c>
      <c r="J9" s="69">
        <f>SUMIF('ごみ処理量内訳'!$A$7:$C$94,'ごみ集計結果'!$A$1,'ごみ処理量内訳'!$AA$7:$AA$94)</f>
        <v>255</v>
      </c>
      <c r="K9" s="70" t="s">
        <v>352</v>
      </c>
      <c r="L9" s="51" t="s">
        <v>352</v>
      </c>
      <c r="M9" s="52" t="s">
        <v>352</v>
      </c>
    </row>
    <row r="10" spans="1:13" s="47" customFormat="1" ht="15" customHeight="1" thickBot="1">
      <c r="A10" s="256"/>
      <c r="B10" s="266"/>
      <c r="C10" s="67" t="s">
        <v>93</v>
      </c>
      <c r="D10" s="49">
        <f>SUMIF('ごみ搬入量内訳'!$A$7:$C$94,'ごみ集計結果'!$A$1,'ごみ搬入量内訳'!$U$7:$U$94)</f>
        <v>286604</v>
      </c>
      <c r="F10" s="272"/>
      <c r="G10" s="270"/>
      <c r="H10" s="71" t="s">
        <v>94</v>
      </c>
      <c r="I10" s="72"/>
      <c r="J10" s="163">
        <f>SUM(J4:J9)</f>
        <v>2222237</v>
      </c>
      <c r="K10" s="73" t="s">
        <v>358</v>
      </c>
      <c r="L10" s="164">
        <f>SUMIF('ごみ処理量内訳'!$A$7:$C$94,'ごみ集計結果'!$A$1,'ごみ処理量内訳'!$AD$7:$AD$94)</f>
        <v>273232</v>
      </c>
      <c r="M10" s="165">
        <f>SUMIF('資源化量内訳'!$A$7:$C$94,'ごみ集計結果'!$A$1,'資源化量内訳'!$AB$7:$AB$94)</f>
        <v>27830</v>
      </c>
    </row>
    <row r="11" spans="1:13" s="47" customFormat="1" ht="15" customHeight="1">
      <c r="A11" s="256"/>
      <c r="B11" s="266"/>
      <c r="C11" s="67" t="s">
        <v>95</v>
      </c>
      <c r="D11" s="49">
        <f>SUMIF('ごみ搬入量内訳'!$A$7:$C$94,'ごみ集計結果'!$A$1,'ごみ搬入量内訳'!$Y$7:$Y$94)</f>
        <v>14216</v>
      </c>
      <c r="F11" s="272"/>
      <c r="G11" s="286" t="s">
        <v>96</v>
      </c>
      <c r="H11" s="151" t="s">
        <v>84</v>
      </c>
      <c r="I11" s="148"/>
      <c r="J11" s="74">
        <f>SUMIF('ごみ処理量内訳'!$A$7:$C$94,'ごみ集計結果'!$A$1,'ごみ処理量内訳'!$G$7:$G$94)</f>
        <v>233894</v>
      </c>
      <c r="K11" s="58">
        <f>SUMIF('ごみ処理量内訳'!$A$7:$C$94,'ごみ集計結果'!$A$1,'ごみ処理量内訳'!$W$7:$W$94)</f>
        <v>167998</v>
      </c>
      <c r="L11" s="75">
        <f>SUMIF('ごみ処理量内訳'!$A$7:$C$94,'ごみ集計結果'!$A$1,'ごみ処理量内訳'!$AF$7:$AF$94)</f>
        <v>32755</v>
      </c>
      <c r="M11" s="76">
        <f>SUMIF('資源化量内訳'!$A$7:$C$94,'ごみ集計結果'!$A$1,'資源化量内訳'!$AJ$7:$AJ$94)</f>
        <v>31141</v>
      </c>
    </row>
    <row r="12" spans="1:13" s="47" customFormat="1" ht="15" customHeight="1">
      <c r="A12" s="256"/>
      <c r="B12" s="266"/>
      <c r="C12" s="67" t="s">
        <v>97</v>
      </c>
      <c r="D12" s="49">
        <f>SUMIF('ごみ搬入量内訳'!$A$7:$C$94,'ごみ集計結果'!$A$1,'ごみ搬入量内訳'!$AC$7:$AC$94)</f>
        <v>29356</v>
      </c>
      <c r="F12" s="272"/>
      <c r="G12" s="287"/>
      <c r="H12" s="149" t="s">
        <v>85</v>
      </c>
      <c r="I12" s="149"/>
      <c r="J12" s="64">
        <f>SUMIF('ごみ処理量内訳'!$A$7:$C$94,'ごみ集計結果'!$A$1,'ごみ処理量内訳'!$H$7:$H$94)</f>
        <v>157033</v>
      </c>
      <c r="K12" s="64">
        <f>SUMIF('ごみ処理量内訳'!$A$7:$C$94,'ごみ集計結果'!$A$1,'ごみ処理量内訳'!$X$7:$X$94)</f>
        <v>15510</v>
      </c>
      <c r="L12" s="49">
        <f>SUMIF('ごみ処理量内訳'!$A$7:$C$94,'ごみ集計結果'!$A$1,'ごみ処理量内訳'!$AG$7:$AG$94)</f>
        <v>12829</v>
      </c>
      <c r="M12" s="77">
        <f>SUMIF('資源化量内訳'!$A$7:$C$94,'ごみ集計結果'!$A$1,'資源化量内訳'!$AR$7:$AR$94)</f>
        <v>126412</v>
      </c>
    </row>
    <row r="13" spans="1:13" s="47" customFormat="1" ht="15" customHeight="1">
      <c r="A13" s="256"/>
      <c r="B13" s="267"/>
      <c r="C13" s="78" t="s">
        <v>94</v>
      </c>
      <c r="D13" s="49">
        <f>SUM(D7:D12)</f>
        <v>2440724</v>
      </c>
      <c r="F13" s="272"/>
      <c r="G13" s="287"/>
      <c r="H13" s="149" t="s">
        <v>88</v>
      </c>
      <c r="I13" s="149"/>
      <c r="J13" s="64">
        <f>SUMIF('ごみ処理量内訳'!$A$7:$C$94,'ごみ集計結果'!$A$1,'ごみ処理量内訳'!$I$7:$I$94)</f>
        <v>1423</v>
      </c>
      <c r="K13" s="64">
        <f>SUMIF('ごみ処理量内訳'!$A$7:$C$94,'ごみ集計結果'!$A$1,'ごみ処理量内訳'!$Y$7:$Y$94)</f>
        <v>0</v>
      </c>
      <c r="L13" s="49">
        <f>SUMIF('ごみ処理量内訳'!$A$7:$C$94,'ごみ集計結果'!$A$1,'ごみ処理量内訳'!$AH$7:$AH$94)</f>
        <v>1371</v>
      </c>
      <c r="M13" s="77">
        <f>SUMIF('資源化量内訳'!$A$7:$C$94,'ごみ集計結果'!$A$1,'資源化量内訳'!$AZ$7:$AZ$94)</f>
        <v>50</v>
      </c>
    </row>
    <row r="14" spans="1:13" s="47" customFormat="1" ht="15" customHeight="1">
      <c r="A14" s="256"/>
      <c r="B14" s="259" t="s">
        <v>98</v>
      </c>
      <c r="C14" s="259"/>
      <c r="D14" s="49">
        <f>SUMIF('ごみ搬入量内訳'!$A$7:$C$94,'ごみ集計結果'!$A$1,'ごみ搬入量内訳'!$AG$7:$AG$94)</f>
        <v>228826</v>
      </c>
      <c r="F14" s="272"/>
      <c r="G14" s="287"/>
      <c r="H14" s="149" t="s">
        <v>90</v>
      </c>
      <c r="I14" s="149"/>
      <c r="J14" s="64">
        <f>SUMIF('ごみ処理量内訳'!$A$7:$C$94,'ごみ集計結果'!$A$1,'ごみ処理量内訳'!$J$7:$J$94)</f>
        <v>5200</v>
      </c>
      <c r="K14" s="64">
        <f>SUMIF('ごみ処理量内訳'!$A$7:$C$94,'ごみ集計結果'!$A$1,'ごみ処理量内訳'!$Z$7:$Z$94)</f>
        <v>0</v>
      </c>
      <c r="L14" s="49">
        <f>SUMIF('ごみ処理量内訳'!$A$7:$C$94,'ごみ集計結果'!$A$1,'ごみ処理量内訳'!$AI$7:$AI$94)</f>
        <v>4284</v>
      </c>
      <c r="M14" s="77">
        <f>SUMIF('資源化量内訳'!$A$7:$C$94,'ごみ集計結果'!$A$1,'資源化量内訳'!$BH$7:$BH$94)</f>
        <v>910</v>
      </c>
    </row>
    <row r="15" spans="1:13" s="47" customFormat="1" ht="15" customHeight="1" thickBot="1">
      <c r="A15" s="256"/>
      <c r="B15" s="259" t="s">
        <v>99</v>
      </c>
      <c r="C15" s="259"/>
      <c r="D15" s="49">
        <f>SUMIF('ごみ搬入量内訳'!$A$7:$C$94,'ごみ集計結果'!$A$1,'ごみ搬入量内訳'!$AH$7:$AH$94)</f>
        <v>8945</v>
      </c>
      <c r="F15" s="272"/>
      <c r="G15" s="287"/>
      <c r="H15" s="150" t="s">
        <v>92</v>
      </c>
      <c r="I15" s="150"/>
      <c r="J15" s="69">
        <f>SUMIF('ごみ処理量内訳'!$A$7:$C$94,'ごみ集計結果'!$A$1,'ごみ処理量内訳'!$K$7:$K$94)</f>
        <v>1114</v>
      </c>
      <c r="K15" s="69">
        <f>SUMIF('ごみ処理量内訳'!$A$7:$C$94,'ごみ集計結果'!$A$1,'ごみ処理量内訳'!$AA$7:$AA$94)</f>
        <v>255</v>
      </c>
      <c r="L15" s="79">
        <f>SUMIF('ごみ処理量内訳'!$A$7:$C$94,'ごみ集計結果'!$A$1,'ごみ処理量内訳'!$AJ$7:$AJ$94)</f>
        <v>859</v>
      </c>
      <c r="M15" s="52" t="s">
        <v>352</v>
      </c>
    </row>
    <row r="16" spans="1:13" s="47" customFormat="1" ht="15" customHeight="1" thickBot="1">
      <c r="A16" s="257"/>
      <c r="B16" s="258" t="s">
        <v>126</v>
      </c>
      <c r="C16" s="259"/>
      <c r="D16" s="49">
        <f>SUM(D13:D15)</f>
        <v>2678495</v>
      </c>
      <c r="F16" s="272"/>
      <c r="G16" s="270"/>
      <c r="H16" s="81" t="s">
        <v>94</v>
      </c>
      <c r="I16" s="80"/>
      <c r="J16" s="166">
        <f>SUM(J11:J15)</f>
        <v>398664</v>
      </c>
      <c r="K16" s="167">
        <f>SUM(K11:K15)</f>
        <v>183763</v>
      </c>
      <c r="L16" s="168">
        <f>SUM(L11:L15)</f>
        <v>52098</v>
      </c>
      <c r="M16" s="169">
        <f>SUM(M11:M15)</f>
        <v>158513</v>
      </c>
    </row>
    <row r="17" spans="4:13" s="47" customFormat="1" ht="15" customHeight="1" thickBot="1">
      <c r="D17" s="62"/>
      <c r="F17" s="273"/>
      <c r="G17" s="288" t="s">
        <v>399</v>
      </c>
      <c r="H17" s="289"/>
      <c r="I17" s="289"/>
      <c r="J17" s="162">
        <f>J4+J16</f>
        <v>2437138</v>
      </c>
      <c r="K17" s="170">
        <f>K16</f>
        <v>183763</v>
      </c>
      <c r="L17" s="171">
        <f>L10+L16</f>
        <v>325330</v>
      </c>
      <c r="M17" s="172">
        <f>M10+M16</f>
        <v>186343</v>
      </c>
    </row>
    <row r="18" spans="1:13" s="47" customFormat="1" ht="15" customHeight="1">
      <c r="A18" s="259" t="s">
        <v>100</v>
      </c>
      <c r="B18" s="259"/>
      <c r="C18" s="259"/>
      <c r="D18" s="49">
        <f>SUMIF('ごみ搬入量内訳'!$A$7:$C$94,'ごみ集計結果'!$A$1,'ごみ搬入量内訳'!$E$7:$E$94)</f>
        <v>1880910</v>
      </c>
      <c r="F18" s="251" t="s">
        <v>101</v>
      </c>
      <c r="G18" s="252"/>
      <c r="H18" s="252"/>
      <c r="I18" s="253"/>
      <c r="J18" s="74">
        <f>SUMIF('資源化量内訳'!$A$7:$C$94,'ごみ集計結果'!$A$1,'資源化量内訳'!$L$7:$L$94)</f>
        <v>182556</v>
      </c>
      <c r="K18" s="82" t="s">
        <v>348</v>
      </c>
      <c r="L18" s="83" t="s">
        <v>348</v>
      </c>
      <c r="M18" s="76">
        <f>J18</f>
        <v>182556</v>
      </c>
    </row>
    <row r="19" spans="1:13" s="47" customFormat="1" ht="15" customHeight="1" thickBot="1">
      <c r="A19" s="290" t="s">
        <v>102</v>
      </c>
      <c r="B19" s="259"/>
      <c r="C19" s="259"/>
      <c r="D19" s="49">
        <f>SUMIF('ごみ搬入量内訳'!$A$7:$C$94,'ごみ集計結果'!$A$1,'ごみ搬入量内訳'!$F$7:$F$94)</f>
        <v>788640</v>
      </c>
      <c r="F19" s="248" t="s">
        <v>103</v>
      </c>
      <c r="G19" s="249"/>
      <c r="H19" s="249"/>
      <c r="I19" s="250"/>
      <c r="J19" s="173">
        <f>SUMIF('ごみ処理量内訳'!$A$7:$C$94,'ごみ集計結果'!$A$1,'ごみ処理量内訳'!$AC$7:$AC$94)</f>
        <v>45488</v>
      </c>
      <c r="K19" s="84" t="s">
        <v>348</v>
      </c>
      <c r="L19" s="85">
        <f>J19</f>
        <v>45488</v>
      </c>
      <c r="M19" s="86" t="s">
        <v>348</v>
      </c>
    </row>
    <row r="20" spans="1:13" s="47" customFormat="1" ht="15" customHeight="1" thickBot="1">
      <c r="A20" s="290" t="s">
        <v>104</v>
      </c>
      <c r="B20" s="259"/>
      <c r="C20" s="259"/>
      <c r="D20" s="49">
        <f>D15</f>
        <v>8945</v>
      </c>
      <c r="F20" s="245" t="s">
        <v>126</v>
      </c>
      <c r="G20" s="246"/>
      <c r="H20" s="246"/>
      <c r="I20" s="247"/>
      <c r="J20" s="174">
        <f>J4+J11+J12+J13+J14+J15+J18+J19</f>
        <v>2665182</v>
      </c>
      <c r="K20" s="175">
        <f>SUM(K17:K19)</f>
        <v>183763</v>
      </c>
      <c r="L20" s="176">
        <f>SUM(L17:L19)</f>
        <v>370818</v>
      </c>
      <c r="M20" s="177">
        <f>SUM(M17:M19)</f>
        <v>368899</v>
      </c>
    </row>
    <row r="21" spans="1:9" s="47" customFormat="1" ht="15" customHeight="1">
      <c r="A21" s="290" t="s">
        <v>110</v>
      </c>
      <c r="B21" s="259"/>
      <c r="C21" s="259"/>
      <c r="D21" s="49">
        <f>SUM(D18:D20)</f>
        <v>2678495</v>
      </c>
      <c r="F21" s="181" t="s">
        <v>390</v>
      </c>
      <c r="G21" s="180"/>
      <c r="H21" s="180"/>
      <c r="I21" s="180"/>
    </row>
    <row r="22" spans="11:13" s="47" customFormat="1" ht="15" customHeight="1">
      <c r="K22" s="87"/>
      <c r="L22" s="88" t="s">
        <v>105</v>
      </c>
      <c r="M22" s="89" t="s">
        <v>106</v>
      </c>
    </row>
    <row r="23" spans="1:13" s="91" customFormat="1" ht="15" customHeight="1">
      <c r="A23" s="90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収集ごみ（混合ごみ＋可燃ごみ＋不燃ごみ＋資源ごみ＋粗大ごみ＋その他）＝2,440,724t/年</v>
      </c>
      <c r="K23" s="89" t="s">
        <v>107</v>
      </c>
      <c r="L23" s="92">
        <f>SUMIF('資源化量内訳'!$A$7:$C$94,'ごみ集計結果'!$A$1,'資源化量内訳'!$M$7:M$94)+SUMIF('資源化量内訳'!$A$7:$C$94,'ごみ集計結果'!$A$1,'資源化量内訳'!$U$7:U$94)</f>
        <v>148781</v>
      </c>
      <c r="M23" s="49">
        <f>SUMIF('資源化量内訳'!$A$7:$C$94,'ごみ集計結果'!$A$1,'資源化量内訳'!BQ$7:BQ$94)</f>
        <v>235996</v>
      </c>
    </row>
    <row r="24" spans="1:13" s="91" customFormat="1" ht="15" customHeight="1">
      <c r="A24" s="93" t="str">
        <f>"計画収集量（収集ごみ＋直接搬入ごみ）＝"&amp;TEXT(D13+D14,"#,##0")&amp;"t/年"</f>
        <v>計画収集量（収集ごみ＋直接搬入ごみ）＝2,669,550t/年</v>
      </c>
      <c r="K24" s="89" t="s">
        <v>108</v>
      </c>
      <c r="L24" s="92">
        <f>SUMIF('資源化量内訳'!$A$7:$C$94,'ごみ集計結果'!$A$1,'資源化量内訳'!$N$7:N$94)+SUMIF('資源化量内訳'!$A$7:$C$94,'ごみ集計結果'!$A$1,'資源化量内訳'!V$7:V$94)</f>
        <v>64302</v>
      </c>
      <c r="M24" s="49">
        <f>SUMIF('資源化量内訳'!$A$7:$C$94,'ごみ集計結果'!$A$1,'資源化量内訳'!BR$7:BR$94)</f>
        <v>2623</v>
      </c>
    </row>
    <row r="25" spans="1:13" s="91" customFormat="1" ht="15" customHeight="1">
      <c r="A25" s="94" t="str">
        <f>"ごみ総排出量（計画収集量＋自家処理量）＝"&amp;TEXT(D16,"#,###0")&amp;"t/年"</f>
        <v>ごみ総排出量（計画収集量＋自家処理量）＝2,678,495t/年</v>
      </c>
      <c r="K25" s="89" t="s">
        <v>353</v>
      </c>
      <c r="L25" s="92">
        <f>SUMIF('資源化量内訳'!$A$7:$C$94,'ごみ集計結果'!$A$1,'資源化量内訳'!O$7:O$94)+SUMIF('資源化量内訳'!$A$7:$C$94,'ごみ集計結果'!$A$1,'資源化量内訳'!W$7:W$94)</f>
        <v>54283</v>
      </c>
      <c r="M25" s="49">
        <f>SUMIF('資源化量内訳'!$A$7:$C$94,'ごみ集計結果'!$A$1,'資源化量内訳'!BS$7:BS$94)</f>
        <v>1055</v>
      </c>
    </row>
    <row r="26" spans="1:13" s="91" customFormat="1" ht="15" customHeight="1">
      <c r="A26" s="94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ごみ処理量（直接最終処分量＋直接焼却量＋焼却以外の中間処理量＋直接資源化量）＝2,665,182t/年</v>
      </c>
      <c r="K26" s="89" t="s">
        <v>354</v>
      </c>
      <c r="L26" s="92">
        <f>SUMIF('資源化量内訳'!$A$7:$C$94,'ごみ集計結果'!$A$1,'資源化量内訳'!P$7:P$94)+SUMIF('資源化量内訳'!$A$7:$C$94,'ごみ集計結果'!$A$1,'資源化量内訳'!X$7:X$94)</f>
        <v>15893</v>
      </c>
      <c r="M26" s="49">
        <f>SUMIF('資源化量内訳'!$A$7:$C$94,'ごみ集計結果'!$A$1,'資源化量内訳'!BT$7:BT$94)</f>
        <v>193</v>
      </c>
    </row>
    <row r="27" spans="1:13" s="91" customFormat="1" ht="15" customHeight="1">
      <c r="A27" s="93" t="str">
        <f>"１人１日あたりごみ排出量（ごみ総排出量/総人口）＝"&amp;TEXT(D16/D5/365*1000000,"#,##0")&amp;"g/人日"</f>
        <v>１人１日あたりごみ排出量（ごみ総排出量/総人口）＝1,025g/人日</v>
      </c>
      <c r="K27" s="89" t="s">
        <v>355</v>
      </c>
      <c r="L27" s="92">
        <f>SUMIF('資源化量内訳'!$A$7:$C$94,'ごみ集計結果'!$A$1,'資源化量内訳'!Q$7:Q$94)+SUMIF('資源化量内訳'!$A$7:$C$94,'ごみ集計結果'!$A$1,'資源化量内訳'!Y$7:Y$94)</f>
        <v>44805</v>
      </c>
      <c r="M27" s="49">
        <f>SUMIF('資源化量内訳'!$A$7:$C$94,'ごみ集計結果'!$A$1,'資源化量内訳'!BU$7:BU$94)</f>
        <v>0</v>
      </c>
    </row>
    <row r="28" spans="1:13" s="91" customFormat="1" ht="15" customHeight="1">
      <c r="A28" s="93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リサイクル率（[資源化量合計＋集団回収量]/[ごみ処理量＋集団回収量]）＝21.16％</v>
      </c>
      <c r="K28" s="89" t="s">
        <v>35</v>
      </c>
      <c r="L28" s="92">
        <f>SUMIF('資源化量内訳'!$A$7:$C$94,'ごみ集計結果'!$A$1,'資源化量内訳'!R$7:R$94)+SUMIF('資源化量内訳'!$A$7:$C$94,'ごみ集計結果'!$A$1,'資源化量内訳'!Z$7:Z$94)</f>
        <v>8290</v>
      </c>
      <c r="M28" s="49">
        <f>SUMIF('資源化量内訳'!$A$7:$C$94,'ごみ集計結果'!$A$1,'資源化量内訳'!BV$7:BV$94)</f>
        <v>7456</v>
      </c>
    </row>
    <row r="29" spans="1:13" s="91" customFormat="1" ht="15" customHeight="1">
      <c r="A29" s="93" t="str">
        <f>"中間処理による減量化量（施設処理量-施設処理後資源化量-施設処理後残渣処分量）＝"&amp;TEXT(J17-L17-M17,"#,##0")&amp;"t/年"</f>
        <v>中間処理による減量化量（施設処理量-施設処理後資源化量-施設処理後残渣処分量）＝1,925,465t/年</v>
      </c>
      <c r="K29" s="89" t="s">
        <v>95</v>
      </c>
      <c r="L29" s="92">
        <f>SUMIF('資源化量内訳'!$A$7:$C$94,'ごみ集計結果'!$A$1,'資源化量内訳'!S$7:S$94)+SUMIF('資源化量内訳'!$A$7:$C$94,'ごみ集計結果'!$A$1,'資源化量内訳'!AA$7:AA$94)</f>
        <v>32545</v>
      </c>
      <c r="M29" s="49">
        <f>SUMIF('資源化量内訳'!$A$7:$C$94,'ごみ集計結果'!$A$1,'資源化量内訳'!BW$7:BW$94)</f>
        <v>213</v>
      </c>
    </row>
    <row r="30" spans="11:13" ht="15" customHeight="1">
      <c r="K30" s="89" t="s">
        <v>126</v>
      </c>
      <c r="L30" s="178">
        <f>SUM(L23:L29)</f>
        <v>368899</v>
      </c>
      <c r="M30" s="179">
        <f>SUM(M23:M29)</f>
        <v>247536</v>
      </c>
    </row>
    <row r="31" ht="15" customHeight="1"/>
    <row r="32" spans="9:11" ht="15" customHeight="1">
      <c r="I32" s="95"/>
      <c r="J32" s="96"/>
      <c r="K32" s="97"/>
    </row>
    <row r="33" spans="9:11" ht="15" customHeight="1">
      <c r="I33" s="95"/>
      <c r="J33" s="96"/>
      <c r="K33" s="97"/>
    </row>
    <row r="34" spans="9:11" ht="15" customHeight="1">
      <c r="I34" s="95"/>
      <c r="J34" s="96"/>
      <c r="K34" s="97"/>
    </row>
    <row r="35" spans="9:11" ht="15" customHeight="1">
      <c r="I35" s="95"/>
      <c r="J35" s="96"/>
      <c r="K35" s="97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A18:C18"/>
    <mergeCell ref="A19:C19"/>
    <mergeCell ref="A20:C20"/>
    <mergeCell ref="A21:C21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98" customWidth="1"/>
    <col min="2" max="2" width="13.875" style="98" customWidth="1"/>
    <col min="3" max="3" width="8.75390625" style="100" customWidth="1"/>
    <col min="4" max="4" width="14.25390625" style="98" customWidth="1"/>
    <col min="5" max="6" width="8.75390625" style="98" customWidth="1"/>
    <col min="7" max="7" width="13.875" style="98" customWidth="1"/>
    <col min="8" max="8" width="8.75390625" style="98" customWidth="1"/>
    <col min="9" max="9" width="8.75390625" style="99" customWidth="1"/>
    <col min="10" max="10" width="12.875" style="98" customWidth="1"/>
    <col min="11" max="11" width="8.75390625" style="98" customWidth="1"/>
    <col min="12" max="12" width="15.875" style="98" customWidth="1"/>
    <col min="13" max="13" width="8.75390625" style="100" customWidth="1"/>
    <col min="14" max="14" width="13.00390625" style="98" customWidth="1"/>
    <col min="15" max="15" width="12.875" style="98" customWidth="1"/>
    <col min="16" max="16" width="8.75390625" style="98" customWidth="1"/>
    <col min="17" max="17" width="13.25390625" style="98" customWidth="1"/>
    <col min="18" max="16384" width="8.75390625" style="98" customWidth="1"/>
  </cols>
  <sheetData>
    <row r="1" spans="1:5" ht="24" customHeight="1" thickBot="1">
      <c r="A1" s="291" t="str">
        <f>'ごみ集計結果'!A1&amp;"のごみ処理フローシート"</f>
        <v>愛知県のごみ処理フローシート</v>
      </c>
      <c r="B1" s="291"/>
      <c r="C1" s="291"/>
      <c r="D1" s="291"/>
      <c r="E1" s="291"/>
    </row>
    <row r="2" spans="1:17" s="108" customFormat="1" ht="21.75" customHeight="1">
      <c r="A2" s="295" t="s">
        <v>283</v>
      </c>
      <c r="B2" s="295"/>
      <c r="C2" s="295"/>
      <c r="D2" s="295"/>
      <c r="E2" s="101"/>
      <c r="F2" s="102" t="s">
        <v>359</v>
      </c>
      <c r="G2" s="103"/>
      <c r="H2" s="101"/>
      <c r="I2" s="104"/>
      <c r="J2" s="105"/>
      <c r="K2" s="101"/>
      <c r="L2" s="101"/>
      <c r="M2" s="105"/>
      <c r="N2" s="105"/>
      <c r="O2" s="101"/>
      <c r="P2" s="106" t="s">
        <v>360</v>
      </c>
      <c r="Q2" s="107"/>
    </row>
    <row r="3" spans="2:17" s="108" customFormat="1" ht="21.75" customHeight="1" thickBot="1">
      <c r="B3" s="109"/>
      <c r="C3" s="110"/>
      <c r="D3" s="109"/>
      <c r="E3" s="101"/>
      <c r="F3" s="111" t="s">
        <v>45</v>
      </c>
      <c r="G3" s="112">
        <f>'ごみ集計結果'!J19</f>
        <v>45488</v>
      </c>
      <c r="H3" s="101"/>
      <c r="I3" s="104"/>
      <c r="J3" s="105"/>
      <c r="K3" s="101"/>
      <c r="L3" s="101"/>
      <c r="M3" s="105"/>
      <c r="N3" s="105"/>
      <c r="O3" s="101"/>
      <c r="P3" s="111" t="s">
        <v>55</v>
      </c>
      <c r="Q3" s="112">
        <f>G3+N5+Q9</f>
        <v>370818</v>
      </c>
    </row>
    <row r="4" spans="1:17" s="108" customFormat="1" ht="21.75" customHeight="1" thickBot="1">
      <c r="A4" s="101"/>
      <c r="C4" s="113"/>
      <c r="E4" s="101"/>
      <c r="F4" s="101"/>
      <c r="G4" s="114"/>
      <c r="H4" s="101"/>
      <c r="I4" s="104"/>
      <c r="J4" s="105"/>
      <c r="K4" s="101"/>
      <c r="L4" s="101"/>
      <c r="M4" s="105"/>
      <c r="N4" s="114"/>
      <c r="O4" s="101"/>
      <c r="P4" s="101"/>
      <c r="Q4" s="101"/>
    </row>
    <row r="5" spans="1:17" s="108" customFormat="1" ht="21.75" customHeight="1">
      <c r="A5" s="101"/>
      <c r="B5" s="101"/>
      <c r="C5" s="105"/>
      <c r="D5" s="114"/>
      <c r="E5" s="101"/>
      <c r="F5" s="102" t="s">
        <v>361</v>
      </c>
      <c r="G5" s="107"/>
      <c r="H5" s="101"/>
      <c r="I5" s="115" t="s">
        <v>362</v>
      </c>
      <c r="J5" s="107"/>
      <c r="K5" s="101"/>
      <c r="L5" s="116" t="s">
        <v>363</v>
      </c>
      <c r="M5" s="153" t="s">
        <v>57</v>
      </c>
      <c r="N5" s="117">
        <f>'ごみ集計結果'!L10</f>
        <v>273232</v>
      </c>
      <c r="O5" s="101"/>
      <c r="P5" s="101"/>
      <c r="Q5" s="101"/>
    </row>
    <row r="6" spans="1:17" s="108" customFormat="1" ht="21.75" customHeight="1" thickBot="1">
      <c r="A6" s="114"/>
      <c r="B6" s="292" t="s">
        <v>364</v>
      </c>
      <c r="C6" s="292"/>
      <c r="D6" s="292"/>
      <c r="E6" s="101"/>
      <c r="F6" s="111" t="s">
        <v>46</v>
      </c>
      <c r="G6" s="112">
        <f>'ごみ集計結果'!J4</f>
        <v>2038474</v>
      </c>
      <c r="H6" s="101"/>
      <c r="I6" s="111" t="s">
        <v>49</v>
      </c>
      <c r="J6" s="112">
        <f>G6+N8</f>
        <v>2222237</v>
      </c>
      <c r="K6" s="101"/>
      <c r="L6" s="118" t="s">
        <v>365</v>
      </c>
      <c r="M6" s="155" t="s">
        <v>58</v>
      </c>
      <c r="N6" s="119">
        <f>'ごみ集計結果'!M10</f>
        <v>27830</v>
      </c>
      <c r="O6" s="101"/>
      <c r="P6" s="101"/>
      <c r="Q6" s="101"/>
    </row>
    <row r="7" spans="1:17" s="108" customFormat="1" ht="21.75" customHeight="1" thickBot="1">
      <c r="A7" s="114"/>
      <c r="B7" s="101"/>
      <c r="C7" s="105"/>
      <c r="D7" s="114"/>
      <c r="E7" s="101"/>
      <c r="F7" s="101"/>
      <c r="G7" s="114"/>
      <c r="H7" s="101"/>
      <c r="I7" s="104"/>
      <c r="J7" s="114"/>
      <c r="K7" s="101"/>
      <c r="L7" s="101"/>
      <c r="M7" s="105"/>
      <c r="N7" s="114"/>
      <c r="O7" s="101"/>
      <c r="P7" s="101"/>
      <c r="Q7" s="101"/>
    </row>
    <row r="8" spans="1:17" s="108" customFormat="1" ht="21.75" customHeight="1" thickBot="1">
      <c r="A8" s="114"/>
      <c r="B8" s="120" t="s">
        <v>366</v>
      </c>
      <c r="C8" s="121" t="s">
        <v>41</v>
      </c>
      <c r="D8" s="122">
        <f>'ごみ集計結果'!D7</f>
        <v>6597</v>
      </c>
      <c r="E8" s="101"/>
      <c r="F8" s="101"/>
      <c r="G8" s="114"/>
      <c r="H8" s="101"/>
      <c r="I8" s="123"/>
      <c r="L8" s="124" t="s">
        <v>367</v>
      </c>
      <c r="M8" s="127" t="s">
        <v>48</v>
      </c>
      <c r="N8" s="122">
        <f>N10+N14+N18+N22+N26</f>
        <v>183763</v>
      </c>
      <c r="O8" s="101"/>
      <c r="P8" s="106" t="s">
        <v>368</v>
      </c>
      <c r="Q8" s="125"/>
    </row>
    <row r="9" spans="1:17" s="108" customFormat="1" ht="21.75" customHeight="1" thickBot="1">
      <c r="A9" s="114"/>
      <c r="B9" s="101"/>
      <c r="C9" s="105"/>
      <c r="D9" s="126"/>
      <c r="E9" s="101"/>
      <c r="F9" s="101"/>
      <c r="G9" s="114"/>
      <c r="H9" s="101"/>
      <c r="I9" s="104"/>
      <c r="J9" s="114"/>
      <c r="K9" s="101"/>
      <c r="L9" s="101"/>
      <c r="M9" s="105"/>
      <c r="N9" s="114"/>
      <c r="O9" s="101"/>
      <c r="P9" s="111" t="s">
        <v>56</v>
      </c>
      <c r="Q9" s="112">
        <f>N11+N15+N19+N23+N27</f>
        <v>52098</v>
      </c>
    </row>
    <row r="10" spans="1:17" s="108" customFormat="1" ht="21.75" customHeight="1" thickBot="1">
      <c r="A10" s="114"/>
      <c r="B10" s="120" t="s">
        <v>369</v>
      </c>
      <c r="C10" s="152" t="s">
        <v>36</v>
      </c>
      <c r="D10" s="122">
        <f>'ごみ集計結果'!D8</f>
        <v>1905125</v>
      </c>
      <c r="E10" s="101"/>
      <c r="F10" s="101"/>
      <c r="G10" s="114"/>
      <c r="H10" s="101"/>
      <c r="I10" s="115" t="s">
        <v>370</v>
      </c>
      <c r="J10" s="107"/>
      <c r="K10" s="101"/>
      <c r="L10" s="116" t="s">
        <v>367</v>
      </c>
      <c r="M10" s="153" t="s">
        <v>59</v>
      </c>
      <c r="N10" s="117">
        <f>'ごみ集計結果'!K11</f>
        <v>167998</v>
      </c>
      <c r="O10" s="101"/>
      <c r="P10" s="101"/>
      <c r="Q10" s="101"/>
    </row>
    <row r="11" spans="1:17" s="108" customFormat="1" ht="21.75" customHeight="1" thickBot="1">
      <c r="A11" s="114"/>
      <c r="B11" s="101"/>
      <c r="C11" s="105"/>
      <c r="D11" s="126"/>
      <c r="E11" s="101"/>
      <c r="F11" s="101"/>
      <c r="G11" s="114"/>
      <c r="H11" s="101"/>
      <c r="I11" s="111" t="s">
        <v>50</v>
      </c>
      <c r="J11" s="112">
        <f>'ごみ集計結果'!J11</f>
        <v>233894</v>
      </c>
      <c r="K11" s="101"/>
      <c r="L11" s="128" t="s">
        <v>368</v>
      </c>
      <c r="M11" s="157" t="s">
        <v>60</v>
      </c>
      <c r="N11" s="129">
        <f>'ごみ集計結果'!L11</f>
        <v>32755</v>
      </c>
      <c r="O11" s="101"/>
      <c r="P11" s="101"/>
      <c r="Q11" s="101"/>
    </row>
    <row r="12" spans="1:17" s="108" customFormat="1" ht="21.75" customHeight="1" thickBot="1">
      <c r="A12" s="114"/>
      <c r="B12" s="120" t="s">
        <v>371</v>
      </c>
      <c r="C12" s="152" t="s">
        <v>37</v>
      </c>
      <c r="D12" s="122">
        <f>'ごみ集計結果'!D9</f>
        <v>198826</v>
      </c>
      <c r="E12" s="101"/>
      <c r="F12" s="101"/>
      <c r="G12" s="114"/>
      <c r="H12" s="101"/>
      <c r="I12" s="104"/>
      <c r="J12" s="114"/>
      <c r="K12" s="101"/>
      <c r="L12" s="130" t="s">
        <v>365</v>
      </c>
      <c r="M12" s="156" t="s">
        <v>61</v>
      </c>
      <c r="N12" s="112">
        <f>'ごみ集計結果'!M11</f>
        <v>31141</v>
      </c>
      <c r="O12" s="101"/>
      <c r="P12" s="101"/>
      <c r="Q12" s="101"/>
    </row>
    <row r="13" spans="1:17" s="108" customFormat="1" ht="21.75" customHeight="1" thickBot="1">
      <c r="A13" s="114"/>
      <c r="B13" s="131"/>
      <c r="C13" s="110"/>
      <c r="D13" s="132"/>
      <c r="E13" s="101"/>
      <c r="F13" s="101"/>
      <c r="G13" s="114"/>
      <c r="H13" s="101"/>
      <c r="I13" s="104"/>
      <c r="J13" s="114"/>
      <c r="K13" s="101"/>
      <c r="L13" s="133"/>
      <c r="M13" s="121"/>
      <c r="N13" s="134"/>
      <c r="O13" s="101"/>
      <c r="P13" s="101"/>
      <c r="Q13" s="101"/>
    </row>
    <row r="14" spans="1:15" s="108" customFormat="1" ht="21.75" customHeight="1" thickBot="1">
      <c r="A14" s="114"/>
      <c r="B14" s="120" t="s">
        <v>372</v>
      </c>
      <c r="C14" s="152" t="s">
        <v>38</v>
      </c>
      <c r="D14" s="122">
        <f>'ごみ集計結果'!D10</f>
        <v>286604</v>
      </c>
      <c r="E14" s="101"/>
      <c r="F14" s="101"/>
      <c r="G14" s="114"/>
      <c r="H14" s="101"/>
      <c r="I14" s="102" t="s">
        <v>373</v>
      </c>
      <c r="J14" s="107"/>
      <c r="K14" s="101"/>
      <c r="L14" s="116" t="s">
        <v>367</v>
      </c>
      <c r="M14" s="153" t="s">
        <v>62</v>
      </c>
      <c r="N14" s="117">
        <f>'ごみ集計結果'!K12</f>
        <v>15510</v>
      </c>
      <c r="O14" s="101"/>
    </row>
    <row r="15" spans="1:15" s="108" customFormat="1" ht="21.75" customHeight="1" thickBot="1">
      <c r="A15" s="114"/>
      <c r="C15" s="113"/>
      <c r="D15" s="135"/>
      <c r="E15" s="101"/>
      <c r="H15" s="101"/>
      <c r="I15" s="111" t="s">
        <v>51</v>
      </c>
      <c r="J15" s="112">
        <f>'ごみ集計結果'!J12</f>
        <v>157033</v>
      </c>
      <c r="K15" s="101"/>
      <c r="L15" s="128" t="s">
        <v>368</v>
      </c>
      <c r="M15" s="157" t="s">
        <v>63</v>
      </c>
      <c r="N15" s="129">
        <f>'ごみ集計結果'!L12</f>
        <v>12829</v>
      </c>
      <c r="O15" s="101"/>
    </row>
    <row r="16" spans="1:15" s="108" customFormat="1" ht="21.75" customHeight="1" thickBot="1">
      <c r="A16" s="114"/>
      <c r="B16" s="136" t="s">
        <v>374</v>
      </c>
      <c r="C16" s="152" t="s">
        <v>39</v>
      </c>
      <c r="D16" s="122">
        <f>'ごみ集計結果'!D11</f>
        <v>14216</v>
      </c>
      <c r="E16" s="101"/>
      <c r="H16" s="101"/>
      <c r="I16" s="104"/>
      <c r="J16" s="114"/>
      <c r="K16" s="101"/>
      <c r="L16" s="130" t="s">
        <v>365</v>
      </c>
      <c r="M16" s="156" t="s">
        <v>64</v>
      </c>
      <c r="N16" s="112">
        <f>'ごみ集計結果'!M12</f>
        <v>126412</v>
      </c>
      <c r="O16" s="101"/>
    </row>
    <row r="17" spans="1:15" s="108" customFormat="1" ht="21.75" customHeight="1" thickBot="1">
      <c r="A17" s="114"/>
      <c r="B17" s="101"/>
      <c r="C17" s="105"/>
      <c r="D17" s="126"/>
      <c r="E17" s="101"/>
      <c r="H17" s="101"/>
      <c r="I17" s="104"/>
      <c r="J17" s="114"/>
      <c r="K17" s="101"/>
      <c r="L17" s="133"/>
      <c r="M17" s="121"/>
      <c r="N17" s="134"/>
      <c r="O17" s="101"/>
    </row>
    <row r="18" spans="1:15" s="108" customFormat="1" ht="21.75" customHeight="1" thickBot="1">
      <c r="A18" s="114"/>
      <c r="B18" s="136" t="s">
        <v>375</v>
      </c>
      <c r="C18" s="152" t="s">
        <v>40</v>
      </c>
      <c r="D18" s="122">
        <f>'ごみ集計結果'!D12</f>
        <v>29356</v>
      </c>
      <c r="E18" s="101"/>
      <c r="F18" s="115" t="s">
        <v>376</v>
      </c>
      <c r="G18" s="103"/>
      <c r="H18" s="101"/>
      <c r="I18" s="115" t="s">
        <v>377</v>
      </c>
      <c r="J18" s="107"/>
      <c r="K18" s="101"/>
      <c r="L18" s="116" t="s">
        <v>367</v>
      </c>
      <c r="M18" s="153" t="s">
        <v>65</v>
      </c>
      <c r="N18" s="117">
        <f>'ごみ集計結果'!K13</f>
        <v>0</v>
      </c>
      <c r="O18" s="101"/>
    </row>
    <row r="19" spans="1:15" s="108" customFormat="1" ht="21.75" customHeight="1" thickBot="1">
      <c r="A19" s="114"/>
      <c r="B19" s="137"/>
      <c r="C19" s="138"/>
      <c r="D19" s="126"/>
      <c r="E19" s="101"/>
      <c r="F19" s="111"/>
      <c r="G19" s="112">
        <f>J11+J15+J19+J23+J27</f>
        <v>398664</v>
      </c>
      <c r="H19" s="101"/>
      <c r="I19" s="111" t="s">
        <v>52</v>
      </c>
      <c r="J19" s="112">
        <f>'ごみ集計結果'!J13</f>
        <v>1423</v>
      </c>
      <c r="K19" s="101"/>
      <c r="L19" s="128" t="s">
        <v>368</v>
      </c>
      <c r="M19" s="157" t="s">
        <v>66</v>
      </c>
      <c r="N19" s="129">
        <f>'ごみ集計結果'!L13</f>
        <v>1371</v>
      </c>
      <c r="O19" s="101"/>
    </row>
    <row r="20" spans="1:15" s="108" customFormat="1" ht="21.75" customHeight="1" thickBot="1">
      <c r="A20" s="114"/>
      <c r="B20" s="136" t="s">
        <v>378</v>
      </c>
      <c r="C20" s="152" t="s">
        <v>42</v>
      </c>
      <c r="D20" s="122">
        <f>'ごみ集計結果'!D14</f>
        <v>228826</v>
      </c>
      <c r="E20" s="101"/>
      <c r="F20" s="101"/>
      <c r="G20" s="114"/>
      <c r="H20" s="101"/>
      <c r="I20" s="104"/>
      <c r="J20" s="114"/>
      <c r="K20" s="101"/>
      <c r="L20" s="130" t="s">
        <v>365</v>
      </c>
      <c r="M20" s="156" t="s">
        <v>67</v>
      </c>
      <c r="N20" s="112">
        <f>'ごみ集計結果'!M13</f>
        <v>50</v>
      </c>
      <c r="O20" s="101"/>
    </row>
    <row r="21" spans="1:15" s="108" customFormat="1" ht="21.75" customHeight="1" thickBot="1">
      <c r="A21" s="114"/>
      <c r="B21" s="131"/>
      <c r="C21" s="110"/>
      <c r="D21" s="139"/>
      <c r="E21" s="101"/>
      <c r="F21" s="101"/>
      <c r="G21" s="114"/>
      <c r="H21" s="101"/>
      <c r="I21" s="104"/>
      <c r="J21" s="114"/>
      <c r="K21" s="101"/>
      <c r="L21" s="133"/>
      <c r="M21" s="121"/>
      <c r="N21" s="134"/>
      <c r="O21" s="101"/>
    </row>
    <row r="22" spans="1:17" s="108" customFormat="1" ht="21.75" customHeight="1" thickBot="1">
      <c r="A22" s="114"/>
      <c r="B22" s="136" t="s">
        <v>379</v>
      </c>
      <c r="C22" s="127" t="s">
        <v>43</v>
      </c>
      <c r="D22" s="122">
        <f>'ごみ集計結果'!D15</f>
        <v>8945</v>
      </c>
      <c r="E22" s="101"/>
      <c r="F22" s="101"/>
      <c r="G22" s="114"/>
      <c r="H22" s="101"/>
      <c r="I22" s="115" t="s">
        <v>380</v>
      </c>
      <c r="J22" s="107"/>
      <c r="K22" s="101"/>
      <c r="L22" s="116" t="s">
        <v>367</v>
      </c>
      <c r="M22" s="153" t="s">
        <v>68</v>
      </c>
      <c r="N22" s="117">
        <f>'ごみ集計結果'!K14</f>
        <v>0</v>
      </c>
      <c r="O22" s="101"/>
      <c r="P22" s="101"/>
      <c r="Q22" s="101"/>
    </row>
    <row r="23" spans="1:17" s="108" customFormat="1" ht="21.75" customHeight="1" thickBot="1">
      <c r="A23" s="114"/>
      <c r="C23" s="113"/>
      <c r="D23" s="135"/>
      <c r="E23" s="101"/>
      <c r="F23" s="101"/>
      <c r="G23" s="114"/>
      <c r="H23" s="101"/>
      <c r="I23" s="111" t="s">
        <v>53</v>
      </c>
      <c r="J23" s="112">
        <f>'ごみ集計結果'!J14</f>
        <v>5200</v>
      </c>
      <c r="K23" s="101"/>
      <c r="L23" s="128" t="s">
        <v>368</v>
      </c>
      <c r="M23" s="157" t="s">
        <v>69</v>
      </c>
      <c r="N23" s="129">
        <f>'ごみ集計結果'!L14</f>
        <v>4284</v>
      </c>
      <c r="O23" s="101"/>
      <c r="Q23" s="101"/>
    </row>
    <row r="24" spans="1:16" s="108" customFormat="1" ht="21.75" customHeight="1" thickBot="1">
      <c r="A24" s="114"/>
      <c r="B24" s="140" t="s">
        <v>381</v>
      </c>
      <c r="C24" s="127" t="s">
        <v>44</v>
      </c>
      <c r="D24" s="122">
        <f>'ごみ集計結果'!M30</f>
        <v>247536</v>
      </c>
      <c r="E24" s="101"/>
      <c r="F24" s="101"/>
      <c r="G24" s="114"/>
      <c r="H24" s="101"/>
      <c r="I24" s="104"/>
      <c r="J24" s="105"/>
      <c r="K24" s="101"/>
      <c r="L24" s="130" t="s">
        <v>365</v>
      </c>
      <c r="M24" s="156" t="s">
        <v>383</v>
      </c>
      <c r="N24" s="112">
        <f>'ごみ集計結果'!M14</f>
        <v>910</v>
      </c>
      <c r="O24" s="141"/>
      <c r="P24" s="101"/>
    </row>
    <row r="25" spans="1:16" s="108" customFormat="1" ht="21.75" customHeight="1" thickBot="1">
      <c r="A25" s="114"/>
      <c r="B25" s="101"/>
      <c r="C25" s="105"/>
      <c r="D25" s="114"/>
      <c r="E25" s="101"/>
      <c r="F25" s="101"/>
      <c r="G25" s="114"/>
      <c r="H25" s="101"/>
      <c r="I25" s="104"/>
      <c r="J25" s="105"/>
      <c r="K25" s="101"/>
      <c r="L25" s="133"/>
      <c r="M25" s="121"/>
      <c r="N25" s="134"/>
      <c r="O25" s="141"/>
      <c r="P25" s="101"/>
    </row>
    <row r="26" spans="1:17" s="108" customFormat="1" ht="21.75" customHeight="1">
      <c r="A26" s="114"/>
      <c r="C26" s="113"/>
      <c r="E26" s="101"/>
      <c r="F26" s="101"/>
      <c r="G26" s="114"/>
      <c r="H26" s="101"/>
      <c r="I26" s="102" t="s">
        <v>382</v>
      </c>
      <c r="J26" s="107"/>
      <c r="K26" s="101"/>
      <c r="L26" s="142" t="s">
        <v>367</v>
      </c>
      <c r="M26" s="154" t="s">
        <v>384</v>
      </c>
      <c r="N26" s="117">
        <f>'ごみ集計結果'!K15</f>
        <v>255</v>
      </c>
      <c r="O26" s="141"/>
      <c r="P26" s="101" t="s">
        <v>29</v>
      </c>
      <c r="Q26" s="101"/>
    </row>
    <row r="27" spans="1:17" s="108" customFormat="1" ht="21.75" customHeight="1" thickBot="1">
      <c r="A27" s="101"/>
      <c r="E27" s="101"/>
      <c r="F27" s="101"/>
      <c r="G27" s="114"/>
      <c r="H27" s="101"/>
      <c r="I27" s="111" t="s">
        <v>54</v>
      </c>
      <c r="J27" s="112">
        <f>'ごみ集計結果'!J15</f>
        <v>1114</v>
      </c>
      <c r="K27" s="101"/>
      <c r="L27" s="130" t="s">
        <v>368</v>
      </c>
      <c r="M27" s="156" t="s">
        <v>385</v>
      </c>
      <c r="N27" s="119">
        <f>'ごみ集計結果'!L15</f>
        <v>859</v>
      </c>
      <c r="O27" s="101"/>
      <c r="P27" s="293">
        <f>N12+N16+N20+N24+N6</f>
        <v>186343</v>
      </c>
      <c r="Q27" s="293"/>
    </row>
    <row r="28" spans="1:17" s="108" customFormat="1" ht="21.75" customHeight="1" thickBot="1">
      <c r="A28" s="101"/>
      <c r="B28" s="158" t="s">
        <v>31</v>
      </c>
      <c r="C28" s="143" t="s">
        <v>386</v>
      </c>
      <c r="D28" s="144">
        <f>'ごみ集計結果'!D3</f>
        <v>7142647</v>
      </c>
      <c r="E28" s="101"/>
      <c r="F28" s="101"/>
      <c r="G28" s="114"/>
      <c r="H28" s="101"/>
      <c r="I28" s="104"/>
      <c r="J28" s="105"/>
      <c r="K28" s="101"/>
      <c r="L28" s="101"/>
      <c r="M28" s="105"/>
      <c r="N28" s="105"/>
      <c r="O28" s="101"/>
      <c r="P28" s="294"/>
      <c r="Q28" s="294"/>
    </row>
    <row r="29" spans="1:17" s="108" customFormat="1" ht="21.75" customHeight="1">
      <c r="A29" s="101"/>
      <c r="B29" s="145" t="s">
        <v>32</v>
      </c>
      <c r="C29" s="160" t="s">
        <v>387</v>
      </c>
      <c r="D29" s="146">
        <f>'ごみ集計結果'!D4</f>
        <v>13803</v>
      </c>
      <c r="E29" s="101"/>
      <c r="F29" s="115" t="s">
        <v>33</v>
      </c>
      <c r="G29" s="125"/>
      <c r="H29" s="101"/>
      <c r="I29" s="104"/>
      <c r="J29" s="105"/>
      <c r="K29" s="101"/>
      <c r="L29" s="101"/>
      <c r="M29" s="105"/>
      <c r="N29" s="105"/>
      <c r="O29" s="101"/>
      <c r="P29" s="115" t="s">
        <v>34</v>
      </c>
      <c r="Q29" s="125"/>
    </row>
    <row r="30" spans="1:17" s="108" customFormat="1" ht="21.75" customHeight="1" thickBot="1">
      <c r="A30" s="101"/>
      <c r="B30" s="159" t="s">
        <v>30</v>
      </c>
      <c r="C30" s="161" t="s">
        <v>388</v>
      </c>
      <c r="D30" s="147">
        <f>'ごみ集計結果'!D5</f>
        <v>7156450</v>
      </c>
      <c r="E30" s="101"/>
      <c r="F30" s="111" t="s">
        <v>47</v>
      </c>
      <c r="G30" s="112">
        <f>'ごみ集計結果'!J18</f>
        <v>182556</v>
      </c>
      <c r="H30" s="101"/>
      <c r="I30" s="104"/>
      <c r="J30" s="105"/>
      <c r="K30" s="101"/>
      <c r="L30" s="101"/>
      <c r="M30" s="105"/>
      <c r="N30" s="105"/>
      <c r="O30" s="101"/>
      <c r="P30" s="111"/>
      <c r="Q30" s="112">
        <f>P27+G30</f>
        <v>368899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7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2006-06-16T09:25:44Z</cp:lastPrinted>
  <dcterms:created xsi:type="dcterms:W3CDTF">2002-10-23T09:25:58Z</dcterms:created>
  <dcterms:modified xsi:type="dcterms:W3CDTF">2006-06-30T04:24:56Z</dcterms:modified>
  <cp:category/>
  <cp:version/>
  <cp:contentType/>
  <cp:contentStatus/>
</cp:coreProperties>
</file>