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'ごみ処理概要'!$A$2:$AQ$118</definedName>
    <definedName name="_xlnm.Print_Area" localSheetId="2">'ごみ処理量内訳'!$A$2:$AJ$118</definedName>
    <definedName name="_xlnm.Print_Area" localSheetId="1">'ごみ搬入量内訳'!$A$2:$AH$118</definedName>
    <definedName name="_xlnm.Print_Area" localSheetId="3">'資源化量内訳'!$A$2:$BW$118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<sst xmlns="http://schemas.openxmlformats.org/spreadsheetml/2006/main" count="2017" uniqueCount="452">
  <si>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</si>
  <si>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</si>
  <si>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</si>
  <si>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</si>
  <si>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</si>
  <si>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</si>
  <si>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</si>
  <si>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</si>
  <si>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</si>
  <si>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</si>
  <si>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</si>
  <si>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</si>
  <si>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</si>
  <si>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</si>
  <si>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</si>
  <si>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</si>
  <si>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</si>
  <si>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</si>
  <si>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20219</t>
  </si>
  <si>
    <t>東御市</t>
  </si>
  <si>
    <t>20309</t>
  </si>
  <si>
    <t>佐久穂町</t>
  </si>
  <si>
    <t>20218</t>
  </si>
  <si>
    <t>千曲市</t>
  </si>
  <si>
    <t>20601</t>
  </si>
  <si>
    <t>豊田村</t>
  </si>
  <si>
    <t>20602</t>
  </si>
  <si>
    <t>栄村</t>
  </si>
  <si>
    <t>長野県合計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</si>
  <si>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</si>
  <si>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</si>
  <si>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</si>
  <si>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</si>
  <si>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</si>
  <si>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</si>
  <si>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</si>
  <si>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</si>
  <si>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</si>
  <si>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</si>
  <si>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</si>
  <si>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</si>
  <si>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</si>
  <si>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</si>
  <si>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</si>
  <si>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</si>
  <si>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</si>
  <si>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</si>
  <si>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</si>
  <si>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</si>
  <si>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</si>
  <si>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</si>
  <si>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</si>
  <si>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</si>
  <si>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</si>
  <si>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</si>
  <si>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</si>
  <si>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</si>
  <si>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</si>
  <si>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</si>
  <si>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</si>
  <si>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</si>
  <si>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</si>
  <si>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</si>
  <si>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</si>
  <si>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</si>
  <si>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</si>
  <si>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</si>
  <si>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</si>
  <si>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</si>
  <si>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</si>
  <si>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</si>
  <si>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</si>
  <si>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</si>
  <si>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</si>
  <si>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</si>
  <si>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</si>
  <si>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</si>
  <si>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</si>
  <si>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</si>
  <si>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</si>
  <si>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</si>
  <si>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</si>
  <si>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</si>
  <si>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</si>
  <si>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</si>
  <si>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</si>
  <si>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</si>
  <si>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</si>
  <si>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</si>
  <si>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</si>
  <si>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</si>
  <si>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</si>
  <si>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</si>
  <si>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</si>
  <si>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</si>
  <si>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</si>
  <si>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</si>
  <si>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</si>
  <si>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</si>
  <si>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</si>
  <si>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</si>
  <si>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</si>
  <si>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</si>
  <si>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</si>
  <si>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</si>
  <si>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</si>
  <si>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</si>
  <si>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</si>
  <si>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</si>
  <si>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</si>
  <si>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</si>
  <si>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</si>
  <si>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</si>
  <si>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</si>
  <si>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</si>
  <si>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</si>
  <si>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</si>
  <si>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</si>
  <si>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</si>
  <si>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</si>
  <si>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</si>
  <si>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</si>
  <si>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</si>
  <si>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</si>
  <si>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</si>
  <si>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</si>
  <si>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</si>
  <si>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</si>
  <si>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</si>
  <si>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</si>
  <si>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</si>
  <si>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</si>
  <si>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</si>
  <si>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</si>
  <si>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</si>
  <si>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</si>
  <si>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</si>
  <si>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</si>
  <si>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</si>
  <si>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20427</t>
  </si>
  <si>
    <t>開田村</t>
  </si>
  <si>
    <t>20428</t>
  </si>
  <si>
    <t>三岳村</t>
  </si>
  <si>
    <t>20429</t>
  </si>
  <si>
    <t>王滝村</t>
  </si>
  <si>
    <t>20430</t>
  </si>
  <si>
    <t>大桑村</t>
  </si>
  <si>
    <t>20441</t>
  </si>
  <si>
    <t>明科町</t>
  </si>
  <si>
    <t>20443</t>
  </si>
  <si>
    <t>四賀村</t>
  </si>
  <si>
    <t>20444</t>
  </si>
  <si>
    <t>本城村</t>
  </si>
  <si>
    <t>20445</t>
  </si>
  <si>
    <t>坂北村</t>
  </si>
  <si>
    <t>20446</t>
  </si>
  <si>
    <t>麻績村</t>
  </si>
  <si>
    <t>20447</t>
  </si>
  <si>
    <t>坂井村</t>
  </si>
  <si>
    <t>20448</t>
  </si>
  <si>
    <t>生坂村</t>
  </si>
  <si>
    <t>20449</t>
  </si>
  <si>
    <t>波田町</t>
  </si>
  <si>
    <t>20450</t>
  </si>
  <si>
    <t>20451</t>
  </si>
  <si>
    <t>20461</t>
  </si>
  <si>
    <t>豊科町</t>
  </si>
  <si>
    <t>20462</t>
  </si>
  <si>
    <t>穂高町</t>
  </si>
  <si>
    <t>20463</t>
  </si>
  <si>
    <t>奈川村</t>
  </si>
  <si>
    <t>20464</t>
  </si>
  <si>
    <t>安曇村</t>
  </si>
  <si>
    <t>20465</t>
  </si>
  <si>
    <t>梓川村</t>
  </si>
  <si>
    <t>20466</t>
  </si>
  <si>
    <t>三郷村</t>
  </si>
  <si>
    <t>20467</t>
  </si>
  <si>
    <t>堀金村</t>
  </si>
  <si>
    <t>20481</t>
  </si>
  <si>
    <t>20482</t>
  </si>
  <si>
    <t>松川村</t>
  </si>
  <si>
    <t>20483</t>
  </si>
  <si>
    <t>八坂村</t>
  </si>
  <si>
    <t>20484</t>
  </si>
  <si>
    <t>美麻村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</si>
  <si>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</si>
  <si>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</si>
  <si>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</si>
  <si>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</si>
  <si>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</si>
  <si>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</si>
  <si>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</si>
  <si>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</si>
  <si>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</si>
  <si>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</si>
  <si>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</si>
  <si>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</si>
  <si>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</si>
  <si>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</si>
  <si>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</si>
  <si>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</si>
  <si>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</si>
  <si>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20583</t>
  </si>
  <si>
    <t>信濃町</t>
  </si>
  <si>
    <t>20584</t>
  </si>
  <si>
    <t>牟礼村</t>
  </si>
  <si>
    <t>20585</t>
  </si>
  <si>
    <t>三水村</t>
  </si>
  <si>
    <t>20588</t>
  </si>
  <si>
    <t>小川村</t>
  </si>
  <si>
    <t>20589</t>
  </si>
  <si>
    <t>中条村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</si>
  <si>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</si>
  <si>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</si>
  <si>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</si>
  <si>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</si>
  <si>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</si>
  <si>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</si>
  <si>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池田町</t>
  </si>
  <si>
    <t>長野県</t>
  </si>
  <si>
    <t>（平成16年度実績）</t>
  </si>
  <si>
    <t>山形村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</si>
  <si>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</si>
  <si>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</si>
  <si>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</si>
  <si>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</si>
  <si>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</si>
  <si>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</si>
  <si>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</si>
  <si>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</si>
  <si>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</si>
  <si>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</si>
  <si>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</si>
  <si>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</si>
  <si>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</si>
  <si>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</si>
  <si>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</si>
  <si>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</si>
  <si>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</si>
  <si>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</si>
  <si>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</si>
  <si>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</si>
  <si>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</si>
  <si>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</si>
  <si>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</si>
  <si>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</si>
  <si>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</si>
  <si>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</si>
  <si>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</si>
  <si>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</si>
  <si>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</si>
  <si>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</si>
  <si>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</si>
  <si>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</si>
  <si>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</si>
  <si>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</si>
  <si>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</si>
  <si>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</si>
  <si>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</si>
  <si>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</si>
  <si>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</si>
  <si>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</si>
  <si>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</si>
  <si>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</si>
  <si>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</si>
  <si>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</si>
  <si>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</si>
  <si>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</si>
  <si>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</si>
  <si>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</si>
  <si>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</si>
  <si>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</si>
  <si>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</si>
  <si>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南牧村</t>
  </si>
  <si>
    <t>高山村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</si>
  <si>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</si>
  <si>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</si>
  <si>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</si>
  <si>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</si>
  <si>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</si>
  <si>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</si>
  <si>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</si>
  <si>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</si>
  <si>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</si>
  <si>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</si>
  <si>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</si>
  <si>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</si>
  <si>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</si>
  <si>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</si>
  <si>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</si>
  <si>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</si>
  <si>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</si>
  <si>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</si>
  <si>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</si>
  <si>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</si>
  <si>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</si>
  <si>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</si>
  <si>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</si>
  <si>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</si>
  <si>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</si>
  <si>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</si>
  <si>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</si>
  <si>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</si>
  <si>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</si>
  <si>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</si>
  <si>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</si>
  <si>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</si>
  <si>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</si>
  <si>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</si>
  <si>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</si>
  <si>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</si>
  <si>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</si>
  <si>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</si>
  <si>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</si>
  <si>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</si>
  <si>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</si>
  <si>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</si>
  <si>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</si>
  <si>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</si>
  <si>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</si>
  <si>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</si>
  <si>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</si>
  <si>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</si>
  <si>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</si>
  <si>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</si>
  <si>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</si>
  <si>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</si>
  <si>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駒ケ根市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</si>
  <si>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</si>
  <si>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</si>
  <si>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</si>
  <si>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</si>
  <si>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</si>
  <si>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</si>
  <si>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</si>
  <si>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</si>
  <si>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</si>
  <si>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</si>
  <si>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</si>
  <si>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</si>
  <si>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20301</t>
  </si>
  <si>
    <t>臼田町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</si>
  <si>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</si>
  <si>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</si>
  <si>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</si>
  <si>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</si>
  <si>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</si>
  <si>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</si>
  <si>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</si>
  <si>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</si>
  <si>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</si>
  <si>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20321</t>
  </si>
  <si>
    <t>軽井沢町</t>
  </si>
  <si>
    <t>20322</t>
  </si>
  <si>
    <t>望月町</t>
  </si>
  <si>
    <t>20323</t>
  </si>
  <si>
    <t>御代田町</t>
  </si>
  <si>
    <t>20324</t>
  </si>
  <si>
    <t>立科町</t>
  </si>
  <si>
    <t>20325</t>
  </si>
  <si>
    <t>浅科村</t>
  </si>
  <si>
    <t>20341</t>
  </si>
  <si>
    <t>丸子町</t>
  </si>
  <si>
    <t>20342</t>
  </si>
  <si>
    <t>長門町</t>
  </si>
  <si>
    <t>20345</t>
  </si>
  <si>
    <t>真田町</t>
  </si>
  <si>
    <t>20346</t>
  </si>
  <si>
    <t>武石村</t>
  </si>
  <si>
    <t>20347</t>
  </si>
  <si>
    <t>和田村</t>
  </si>
  <si>
    <t>20349</t>
  </si>
  <si>
    <t>青木村</t>
  </si>
  <si>
    <t>20361</t>
  </si>
  <si>
    <t>下諏訪町</t>
  </si>
  <si>
    <t>20362</t>
  </si>
  <si>
    <t>富士見町</t>
  </si>
  <si>
    <t>20363</t>
  </si>
  <si>
    <t>原村</t>
  </si>
  <si>
    <t>20381</t>
  </si>
  <si>
    <t>高遠町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</si>
  <si>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</si>
  <si>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</si>
  <si>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</si>
  <si>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</si>
  <si>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</si>
  <si>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</si>
  <si>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</si>
  <si>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</si>
  <si>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</si>
  <si>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</si>
  <si>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20387</t>
  </si>
  <si>
    <t>長谷村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</si>
  <si>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</si>
  <si>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</si>
  <si>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</si>
  <si>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</si>
  <si>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</si>
  <si>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</si>
  <si>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</si>
  <si>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</si>
  <si>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</si>
  <si>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</si>
  <si>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</si>
  <si>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</si>
  <si>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20408</t>
  </si>
  <si>
    <t>浪合村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</si>
  <si>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</si>
  <si>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</si>
  <si>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</si>
  <si>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</si>
  <si>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</si>
  <si>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</si>
  <si>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</si>
  <si>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</si>
  <si>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</si>
  <si>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</si>
  <si>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</si>
  <si>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</si>
  <si>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</si>
  <si>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</si>
  <si>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</si>
  <si>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</si>
  <si>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</si>
  <si>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</si>
  <si>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20418</t>
  </si>
  <si>
    <t>上村</t>
  </si>
  <si>
    <t>20419</t>
  </si>
  <si>
    <t>南信濃村</t>
  </si>
  <si>
    <t>20421</t>
  </si>
  <si>
    <t>木曽福島町</t>
  </si>
  <si>
    <t>20422</t>
  </si>
  <si>
    <t>上松町</t>
  </si>
  <si>
    <t>20423</t>
  </si>
  <si>
    <t>南木曽町</t>
  </si>
  <si>
    <t>20424</t>
  </si>
  <si>
    <t>楢川村</t>
  </si>
  <si>
    <t>20425</t>
  </si>
  <si>
    <t>木祖村</t>
  </si>
  <si>
    <t>20426</t>
  </si>
  <si>
    <t>日義村</t>
  </si>
  <si>
    <t>合計：施設処理＋直接資源化量＋直接最終処分量</t>
  </si>
  <si>
    <t>ﾍﾟｯﾄﾎﾞﾄﾙ</t>
  </si>
  <si>
    <t>ﾌﾟﾗｽﾁｯｸ類</t>
  </si>
  <si>
    <t>朝日村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</si>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</sst>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118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252</v>
      </c>
      <c r="B2" s="200" t="s">
        <v>253</v>
      </c>
      <c r="C2" s="203" t="s">
        <v>254</v>
      </c>
      <c r="D2" s="208" t="s">
        <v>448</v>
      </c>
      <c r="E2" s="198"/>
      <c r="F2" s="208" t="s">
        <v>449</v>
      </c>
      <c r="G2" s="198"/>
      <c r="H2" s="198"/>
      <c r="I2" s="199"/>
      <c r="J2" s="215" t="s">
        <v>128</v>
      </c>
      <c r="K2" s="216"/>
      <c r="L2" s="217"/>
      <c r="M2" s="203" t="s">
        <v>129</v>
      </c>
      <c r="N2" s="7" t="s">
        <v>450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451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130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240</v>
      </c>
      <c r="P3" s="205" t="s">
        <v>131</v>
      </c>
      <c r="Q3" s="206"/>
      <c r="R3" s="206"/>
      <c r="S3" s="206"/>
      <c r="T3" s="206"/>
      <c r="U3" s="207"/>
      <c r="V3" s="14" t="s">
        <v>132</v>
      </c>
      <c r="W3" s="8"/>
      <c r="X3" s="8"/>
      <c r="Y3" s="8"/>
      <c r="Z3" s="8"/>
      <c r="AA3" s="8"/>
      <c r="AB3" s="8"/>
      <c r="AC3" s="15"/>
      <c r="AD3" s="12" t="s">
        <v>130</v>
      </c>
      <c r="AE3" s="212"/>
      <c r="AF3" s="203" t="s">
        <v>255</v>
      </c>
      <c r="AG3" s="203" t="s">
        <v>213</v>
      </c>
      <c r="AH3" s="203" t="s">
        <v>256</v>
      </c>
      <c r="AI3" s="203" t="s">
        <v>257</v>
      </c>
      <c r="AJ3" s="203" t="s">
        <v>258</v>
      </c>
      <c r="AK3" s="203" t="s">
        <v>259</v>
      </c>
      <c r="AL3" s="12" t="s">
        <v>133</v>
      </c>
      <c r="AM3" s="212"/>
      <c r="AN3" s="203" t="s">
        <v>260</v>
      </c>
      <c r="AO3" s="203" t="s">
        <v>261</v>
      </c>
      <c r="AP3" s="203" t="s">
        <v>262</v>
      </c>
      <c r="AQ3" s="12" t="s">
        <v>130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130</v>
      </c>
      <c r="Q4" s="6" t="s">
        <v>263</v>
      </c>
      <c r="R4" s="6" t="s">
        <v>264</v>
      </c>
      <c r="S4" s="6" t="s">
        <v>29</v>
      </c>
      <c r="T4" s="6" t="s">
        <v>30</v>
      </c>
      <c r="U4" s="6" t="s">
        <v>31</v>
      </c>
      <c r="V4" s="12" t="s">
        <v>130</v>
      </c>
      <c r="W4" s="6" t="s">
        <v>134</v>
      </c>
      <c r="X4" s="6" t="s">
        <v>235</v>
      </c>
      <c r="Y4" s="6" t="s">
        <v>135</v>
      </c>
      <c r="Z4" s="18" t="s">
        <v>242</v>
      </c>
      <c r="AA4" s="6" t="s">
        <v>136</v>
      </c>
      <c r="AB4" s="18" t="s">
        <v>273</v>
      </c>
      <c r="AC4" s="6" t="s">
        <v>236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137</v>
      </c>
      <c r="E6" s="21" t="s">
        <v>137</v>
      </c>
      <c r="F6" s="22" t="s">
        <v>32</v>
      </c>
      <c r="G6" s="22" t="s">
        <v>32</v>
      </c>
      <c r="H6" s="22" t="s">
        <v>32</v>
      </c>
      <c r="I6" s="22" t="s">
        <v>32</v>
      </c>
      <c r="J6" s="23" t="s">
        <v>138</v>
      </c>
      <c r="K6" s="23" t="s">
        <v>138</v>
      </c>
      <c r="L6" s="23" t="s">
        <v>138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22" t="s">
        <v>32</v>
      </c>
      <c r="T6" s="22" t="s">
        <v>32</v>
      </c>
      <c r="U6" s="22" t="s">
        <v>32</v>
      </c>
      <c r="V6" s="22" t="s">
        <v>32</v>
      </c>
      <c r="W6" s="22" t="s">
        <v>32</v>
      </c>
      <c r="X6" s="22" t="s">
        <v>32</v>
      </c>
      <c r="Y6" s="22" t="s">
        <v>32</v>
      </c>
      <c r="Z6" s="22" t="s">
        <v>32</v>
      </c>
      <c r="AA6" s="22" t="s">
        <v>32</v>
      </c>
      <c r="AB6" s="22" t="s">
        <v>32</v>
      </c>
      <c r="AC6" s="22" t="s">
        <v>32</v>
      </c>
      <c r="AD6" s="22" t="s">
        <v>32</v>
      </c>
      <c r="AE6" s="22" t="s">
        <v>33</v>
      </c>
      <c r="AF6" s="22" t="s">
        <v>32</v>
      </c>
      <c r="AG6" s="22" t="s">
        <v>32</v>
      </c>
      <c r="AH6" s="22" t="s">
        <v>32</v>
      </c>
      <c r="AI6" s="22" t="s">
        <v>32</v>
      </c>
      <c r="AJ6" s="22" t="s">
        <v>32</v>
      </c>
      <c r="AK6" s="22" t="s">
        <v>32</v>
      </c>
      <c r="AL6" s="22" t="s">
        <v>32</v>
      </c>
      <c r="AM6" s="22" t="s">
        <v>33</v>
      </c>
      <c r="AN6" s="22" t="s">
        <v>32</v>
      </c>
      <c r="AO6" s="22" t="s">
        <v>32</v>
      </c>
      <c r="AP6" s="22" t="s">
        <v>32</v>
      </c>
      <c r="AQ6" s="22" t="s">
        <v>32</v>
      </c>
    </row>
    <row r="7" spans="1:43" ht="13.5" customHeight="1">
      <c r="A7" s="182" t="s">
        <v>308</v>
      </c>
      <c r="B7" s="182" t="s">
        <v>309</v>
      </c>
      <c r="C7" s="184" t="s">
        <v>310</v>
      </c>
      <c r="D7" s="188">
        <v>380152</v>
      </c>
      <c r="E7" s="188">
        <v>380152</v>
      </c>
      <c r="F7" s="188">
        <f>'ごみ搬入量内訳'!H7</f>
        <v>129980</v>
      </c>
      <c r="G7" s="188">
        <f>'ごみ搬入量内訳'!AG7</f>
        <v>9610</v>
      </c>
      <c r="H7" s="188">
        <f>'ごみ搬入量内訳'!AH7</f>
        <v>0</v>
      </c>
      <c r="I7" s="188">
        <f aca="true" t="shared" si="0" ref="I7:I26">SUM(F7:H7)</f>
        <v>139590</v>
      </c>
      <c r="J7" s="188">
        <f aca="true" t="shared" si="1" ref="J7:J17">I7/D7/365*1000000</f>
        <v>1006.0143210199699</v>
      </c>
      <c r="K7" s="188">
        <f>('ごみ搬入量内訳'!E7+'ごみ搬入量内訳'!AH7)/'ごみ処理概要'!D7/365*1000000</f>
        <v>634.3461173569505</v>
      </c>
      <c r="L7" s="188">
        <f>'ごみ搬入量内訳'!F7/'ごみ処理概要'!D7/365*1000000</f>
        <v>371.6682036630193</v>
      </c>
      <c r="M7" s="188">
        <f>'資源化量内訳'!BP7</f>
        <v>12791</v>
      </c>
      <c r="N7" s="188">
        <f>'ごみ処理量内訳'!E7</f>
        <v>111103</v>
      </c>
      <c r="O7" s="188">
        <f>'ごみ処理量内訳'!L7</f>
        <v>103</v>
      </c>
      <c r="P7" s="188">
        <f aca="true" t="shared" si="2" ref="P7:P26">SUM(Q7:U7)</f>
        <v>13067</v>
      </c>
      <c r="Q7" s="188">
        <f>'ごみ処理量内訳'!G7</f>
        <v>8341</v>
      </c>
      <c r="R7" s="188">
        <f>'ごみ処理量内訳'!H7</f>
        <v>4726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26">SUM(W7:AC7)</f>
        <v>15317</v>
      </c>
      <c r="W7" s="188">
        <f>'資源化量内訳'!M7</f>
        <v>11729</v>
      </c>
      <c r="X7" s="188">
        <f>'資源化量内訳'!N7</f>
        <v>0</v>
      </c>
      <c r="Y7" s="188">
        <f>'資源化量内訳'!O7</f>
        <v>3588</v>
      </c>
      <c r="Z7" s="188">
        <f>'資源化量内訳'!P7</f>
        <v>0</v>
      </c>
      <c r="AA7" s="188">
        <f>'資源化量内訳'!Q7</f>
        <v>0</v>
      </c>
      <c r="AB7" s="188">
        <f>'資源化量内訳'!R7</f>
        <v>0</v>
      </c>
      <c r="AC7" s="188">
        <f>'資源化量内訳'!S7</f>
        <v>0</v>
      </c>
      <c r="AD7" s="188">
        <f aca="true" t="shared" si="4" ref="AD7:AD26">N7+O7+P7+V7</f>
        <v>139590</v>
      </c>
      <c r="AE7" s="189">
        <f aca="true" t="shared" si="5" ref="AE7:AE26">(N7+P7+V7)/AD7*100</f>
        <v>99.92621247940396</v>
      </c>
      <c r="AF7" s="188">
        <f>'資源化量内訳'!AB7</f>
        <v>0</v>
      </c>
      <c r="AG7" s="188">
        <f>'資源化量内訳'!AJ7</f>
        <v>3194</v>
      </c>
      <c r="AH7" s="188">
        <f>'資源化量内訳'!AR7</f>
        <v>4676</v>
      </c>
      <c r="AI7" s="188">
        <f>'資源化量内訳'!AZ7</f>
        <v>0</v>
      </c>
      <c r="AJ7" s="188">
        <f>'資源化量内訳'!BH7</f>
        <v>0</v>
      </c>
      <c r="AK7" s="188" t="s">
        <v>446</v>
      </c>
      <c r="AL7" s="188">
        <f aca="true" t="shared" si="6" ref="AL7:AL26">SUM(AF7:AJ7)</f>
        <v>7870</v>
      </c>
      <c r="AM7" s="189">
        <f aca="true" t="shared" si="7" ref="AM7:AM26">(V7+AL7+M7)/(M7+AD7)*100</f>
        <v>23.610555121701523</v>
      </c>
      <c r="AN7" s="188">
        <f>'ごみ処理量内訳'!AC7</f>
        <v>103</v>
      </c>
      <c r="AO7" s="188">
        <f>'ごみ処理量内訳'!AD7</f>
        <v>15868</v>
      </c>
      <c r="AP7" s="188">
        <f>'ごみ処理量内訳'!AE7</f>
        <v>2101</v>
      </c>
      <c r="AQ7" s="188">
        <f aca="true" t="shared" si="8" ref="AQ7:AQ26">SUM(AN7:AP7)</f>
        <v>18072</v>
      </c>
    </row>
    <row r="8" spans="1:43" ht="13.5" customHeight="1">
      <c r="A8" s="182" t="s">
        <v>308</v>
      </c>
      <c r="B8" s="182" t="s">
        <v>311</v>
      </c>
      <c r="C8" s="184" t="s">
        <v>312</v>
      </c>
      <c r="D8" s="188">
        <v>203733</v>
      </c>
      <c r="E8" s="188">
        <v>203733</v>
      </c>
      <c r="F8" s="188">
        <f>'ごみ搬入量内訳'!H8</f>
        <v>96369</v>
      </c>
      <c r="G8" s="188">
        <f>'ごみ搬入量内訳'!AG8</f>
        <v>7913</v>
      </c>
      <c r="H8" s="188">
        <f>'ごみ搬入量内訳'!AH8</f>
        <v>0</v>
      </c>
      <c r="I8" s="188">
        <f t="shared" si="0"/>
        <v>104282</v>
      </c>
      <c r="J8" s="188">
        <f t="shared" si="1"/>
        <v>1402.345764255379</v>
      </c>
      <c r="K8" s="188">
        <f>('ごみ搬入量内訳'!E8+'ごみ搬入量内訳'!AH8)/'ごみ処理概要'!D8/365*1000000</f>
        <v>724.1414343739849</v>
      </c>
      <c r="L8" s="188">
        <f>'ごみ搬入量内訳'!F8/'ごみ処理概要'!D8/365*1000000</f>
        <v>678.204329881394</v>
      </c>
      <c r="M8" s="188">
        <f>'資源化量内訳'!BP8</f>
        <v>0</v>
      </c>
      <c r="N8" s="188">
        <f>'ごみ処理量内訳'!E8</f>
        <v>85979</v>
      </c>
      <c r="O8" s="188">
        <f>'ごみ処理量内訳'!L8</f>
        <v>1704</v>
      </c>
      <c r="P8" s="188">
        <f t="shared" si="2"/>
        <v>3957</v>
      </c>
      <c r="Q8" s="188">
        <f>'ごみ処理量内訳'!G8</f>
        <v>1870</v>
      </c>
      <c r="R8" s="188">
        <f>'ごみ処理量内訳'!H8</f>
        <v>2087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12642</v>
      </c>
      <c r="W8" s="188">
        <f>'資源化量内訳'!M8</f>
        <v>10107</v>
      </c>
      <c r="X8" s="188">
        <f>'資源化量内訳'!N8</f>
        <v>1503</v>
      </c>
      <c r="Y8" s="188">
        <f>'資源化量内訳'!O8</f>
        <v>220</v>
      </c>
      <c r="Z8" s="188">
        <f>'資源化量内訳'!P8</f>
        <v>0</v>
      </c>
      <c r="AA8" s="188">
        <f>'資源化量内訳'!Q8</f>
        <v>0</v>
      </c>
      <c r="AB8" s="188">
        <f>'資源化量内訳'!R8</f>
        <v>669</v>
      </c>
      <c r="AC8" s="188">
        <f>'資源化量内訳'!S8</f>
        <v>143</v>
      </c>
      <c r="AD8" s="188">
        <f t="shared" si="4"/>
        <v>104282</v>
      </c>
      <c r="AE8" s="189">
        <f t="shared" si="5"/>
        <v>98.36596919890297</v>
      </c>
      <c r="AF8" s="188">
        <f>'資源化量内訳'!AB8</f>
        <v>0</v>
      </c>
      <c r="AG8" s="188">
        <f>'資源化量内訳'!AJ8</f>
        <v>243</v>
      </c>
      <c r="AH8" s="188">
        <f>'資源化量内訳'!AR8</f>
        <v>2087</v>
      </c>
      <c r="AI8" s="188">
        <f>'資源化量内訳'!AZ8</f>
        <v>0</v>
      </c>
      <c r="AJ8" s="188">
        <f>'資源化量内訳'!BH8</f>
        <v>0</v>
      </c>
      <c r="AK8" s="188" t="s">
        <v>446</v>
      </c>
      <c r="AL8" s="188">
        <f t="shared" si="6"/>
        <v>2330</v>
      </c>
      <c r="AM8" s="189">
        <f t="shared" si="7"/>
        <v>14.357223681939358</v>
      </c>
      <c r="AN8" s="188">
        <f>'ごみ処理量内訳'!AC8</f>
        <v>1704</v>
      </c>
      <c r="AO8" s="188">
        <f>'ごみ処理量内訳'!AD8</f>
        <v>12582</v>
      </c>
      <c r="AP8" s="188">
        <f>'ごみ処理量内訳'!AE8</f>
        <v>0</v>
      </c>
      <c r="AQ8" s="188">
        <f t="shared" si="8"/>
        <v>14286</v>
      </c>
    </row>
    <row r="9" spans="1:43" ht="13.5" customHeight="1">
      <c r="A9" s="182" t="s">
        <v>308</v>
      </c>
      <c r="B9" s="182" t="s">
        <v>313</v>
      </c>
      <c r="C9" s="184" t="s">
        <v>314</v>
      </c>
      <c r="D9" s="188">
        <v>122001</v>
      </c>
      <c r="E9" s="188">
        <v>122001</v>
      </c>
      <c r="F9" s="188">
        <f>'ごみ搬入量内訳'!H9</f>
        <v>44495</v>
      </c>
      <c r="G9" s="188">
        <f>'ごみ搬入量内訳'!AG9</f>
        <v>3163</v>
      </c>
      <c r="H9" s="188">
        <f>'ごみ搬入量内訳'!AH9</f>
        <v>3058</v>
      </c>
      <c r="I9" s="188">
        <f t="shared" si="0"/>
        <v>50716</v>
      </c>
      <c r="J9" s="188">
        <f t="shared" si="1"/>
        <v>1138.90824833796</v>
      </c>
      <c r="K9" s="188">
        <f>('ごみ搬入量内訳'!E9+'ごみ搬入量内訳'!AH9)/'ごみ処理概要'!D9/365*1000000</f>
        <v>865.7687849627999</v>
      </c>
      <c r="L9" s="188">
        <f>'ごみ搬入量内訳'!F9/'ごみ処理概要'!D9/365*1000000</f>
        <v>273.13946337515983</v>
      </c>
      <c r="M9" s="188">
        <f>'資源化量内訳'!BP9</f>
        <v>0</v>
      </c>
      <c r="N9" s="188">
        <f>'ごみ処理量内訳'!E9</f>
        <v>33467</v>
      </c>
      <c r="O9" s="188">
        <f>'ごみ処理量内訳'!L9</f>
        <v>0</v>
      </c>
      <c r="P9" s="188">
        <f t="shared" si="2"/>
        <v>5937</v>
      </c>
      <c r="Q9" s="188">
        <f>'ごみ処理量内訳'!G9</f>
        <v>0</v>
      </c>
      <c r="R9" s="188">
        <f>'ごみ処理量内訳'!H9</f>
        <v>5937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8254</v>
      </c>
      <c r="W9" s="188">
        <f>'資源化量内訳'!M9</f>
        <v>6502</v>
      </c>
      <c r="X9" s="188">
        <f>'資源化量内訳'!N9</f>
        <v>334</v>
      </c>
      <c r="Y9" s="188">
        <f>'資源化量内訳'!O9</f>
        <v>832</v>
      </c>
      <c r="Z9" s="188">
        <f>'資源化量内訳'!P9</f>
        <v>262</v>
      </c>
      <c r="AA9" s="188">
        <f>'資源化量内訳'!Q9</f>
        <v>0</v>
      </c>
      <c r="AB9" s="188">
        <f>'資源化量内訳'!R9</f>
        <v>324</v>
      </c>
      <c r="AC9" s="188">
        <f>'資源化量内訳'!S9</f>
        <v>0</v>
      </c>
      <c r="AD9" s="188">
        <f t="shared" si="4"/>
        <v>47658</v>
      </c>
      <c r="AE9" s="189">
        <f t="shared" si="5"/>
        <v>100</v>
      </c>
      <c r="AF9" s="188">
        <f>'資源化量内訳'!AB9</f>
        <v>0</v>
      </c>
      <c r="AG9" s="188">
        <f>'資源化量内訳'!AJ9</f>
        <v>0</v>
      </c>
      <c r="AH9" s="188">
        <f>'資源化量内訳'!AR9</f>
        <v>5056</v>
      </c>
      <c r="AI9" s="188">
        <f>'資源化量内訳'!AZ9</f>
        <v>0</v>
      </c>
      <c r="AJ9" s="188">
        <f>'資源化量内訳'!BH9</f>
        <v>0</v>
      </c>
      <c r="AK9" s="188" t="s">
        <v>446</v>
      </c>
      <c r="AL9" s="188">
        <f t="shared" si="6"/>
        <v>5056</v>
      </c>
      <c r="AM9" s="189">
        <f t="shared" si="7"/>
        <v>27.928154769398635</v>
      </c>
      <c r="AN9" s="188">
        <f>'ごみ処理量内訳'!AC9</f>
        <v>0</v>
      </c>
      <c r="AO9" s="188">
        <f>'ごみ処理量内訳'!AD9</f>
        <v>3365</v>
      </c>
      <c r="AP9" s="188">
        <f>'ごみ処理量内訳'!AE9</f>
        <v>881</v>
      </c>
      <c r="AQ9" s="188">
        <f t="shared" si="8"/>
        <v>4246</v>
      </c>
    </row>
    <row r="10" spans="1:43" ht="13.5" customHeight="1">
      <c r="A10" s="182" t="s">
        <v>308</v>
      </c>
      <c r="B10" s="182" t="s">
        <v>315</v>
      </c>
      <c r="C10" s="184" t="s">
        <v>316</v>
      </c>
      <c r="D10" s="188">
        <v>55359</v>
      </c>
      <c r="E10" s="188">
        <v>55359</v>
      </c>
      <c r="F10" s="188">
        <f>'ごみ搬入量内訳'!H10</f>
        <v>19983</v>
      </c>
      <c r="G10" s="188">
        <f>'ごみ搬入量内訳'!AG10</f>
        <v>503</v>
      </c>
      <c r="H10" s="188">
        <f>'ごみ搬入量内訳'!AH10</f>
        <v>0</v>
      </c>
      <c r="I10" s="188">
        <f t="shared" si="0"/>
        <v>20486</v>
      </c>
      <c r="J10" s="188">
        <f t="shared" si="1"/>
        <v>1013.855513959072</v>
      </c>
      <c r="K10" s="188">
        <f>('ごみ搬入量内訳'!E10+'ごみ搬入量内訳'!AH10)/'ごみ処理概要'!D10/365*1000000</f>
        <v>800.0085123083278</v>
      </c>
      <c r="L10" s="188">
        <f>'ごみ搬入量内訳'!F10/'ごみ処理概要'!D10/365*1000000</f>
        <v>213.84700165074446</v>
      </c>
      <c r="M10" s="188">
        <f>'資源化量内訳'!BP10</f>
        <v>0</v>
      </c>
      <c r="N10" s="188">
        <f>'ごみ処理量内訳'!E10</f>
        <v>15632</v>
      </c>
      <c r="O10" s="188">
        <f>'ごみ処理量内訳'!L10</f>
        <v>365</v>
      </c>
      <c r="P10" s="188">
        <f t="shared" si="2"/>
        <v>77</v>
      </c>
      <c r="Q10" s="188">
        <f>'ごみ処理量内訳'!G10</f>
        <v>0</v>
      </c>
      <c r="R10" s="188">
        <f>'ごみ処理量内訳'!H10</f>
        <v>77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4412</v>
      </c>
      <c r="W10" s="188">
        <f>'資源化量内訳'!M10</f>
        <v>3293</v>
      </c>
      <c r="X10" s="188">
        <f>'資源化量内訳'!N10</f>
        <v>337</v>
      </c>
      <c r="Y10" s="188">
        <f>'資源化量内訳'!O10</f>
        <v>581</v>
      </c>
      <c r="Z10" s="188">
        <f>'資源化量内訳'!P10</f>
        <v>97</v>
      </c>
      <c r="AA10" s="188">
        <f>'資源化量内訳'!Q10</f>
        <v>1</v>
      </c>
      <c r="AB10" s="188">
        <f>'資源化量内訳'!R10</f>
        <v>103</v>
      </c>
      <c r="AC10" s="188">
        <f>'資源化量内訳'!S10</f>
        <v>0</v>
      </c>
      <c r="AD10" s="188">
        <f t="shared" si="4"/>
        <v>20486</v>
      </c>
      <c r="AE10" s="189">
        <f t="shared" si="5"/>
        <v>98.2182954212633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77</v>
      </c>
      <c r="AI10" s="188">
        <f>'資源化量内訳'!AZ10</f>
        <v>0</v>
      </c>
      <c r="AJ10" s="188">
        <f>'資源化量内訳'!BH10</f>
        <v>0</v>
      </c>
      <c r="AK10" s="188" t="s">
        <v>446</v>
      </c>
      <c r="AL10" s="188">
        <f t="shared" si="6"/>
        <v>77</v>
      </c>
      <c r="AM10" s="189">
        <f t="shared" si="7"/>
        <v>21.91252562725764</v>
      </c>
      <c r="AN10" s="188">
        <f>'ごみ処理量内訳'!AC10</f>
        <v>365</v>
      </c>
      <c r="AO10" s="188">
        <f>'ごみ処理量内訳'!AD10</f>
        <v>1844</v>
      </c>
      <c r="AP10" s="188">
        <f>'ごみ処理量内訳'!AE10</f>
        <v>0</v>
      </c>
      <c r="AQ10" s="188">
        <f t="shared" si="8"/>
        <v>2209</v>
      </c>
    </row>
    <row r="11" spans="1:43" ht="13.5" customHeight="1">
      <c r="A11" s="182" t="s">
        <v>308</v>
      </c>
      <c r="B11" s="182" t="s">
        <v>317</v>
      </c>
      <c r="C11" s="184" t="s">
        <v>318</v>
      </c>
      <c r="D11" s="188">
        <v>105870</v>
      </c>
      <c r="E11" s="188">
        <v>105870</v>
      </c>
      <c r="F11" s="188">
        <f>'ごみ搬入量内訳'!H11</f>
        <v>24545</v>
      </c>
      <c r="G11" s="188">
        <f>'ごみ搬入量内訳'!AG11</f>
        <v>6937</v>
      </c>
      <c r="H11" s="188">
        <f>'ごみ搬入量内訳'!AH11</f>
        <v>2004</v>
      </c>
      <c r="I11" s="188">
        <f t="shared" si="0"/>
        <v>33486</v>
      </c>
      <c r="J11" s="188">
        <f t="shared" si="1"/>
        <v>866.5577194051635</v>
      </c>
      <c r="K11" s="188">
        <f>('ごみ搬入量内訳'!E11+'ごみ搬入量内訳'!AH11)/'ごみ処理概要'!D11/365*1000000</f>
        <v>700.0831984431669</v>
      </c>
      <c r="L11" s="188">
        <f>'ごみ搬入量内訳'!F11/'ごみ処理概要'!D11/365*1000000</f>
        <v>166.47452096199655</v>
      </c>
      <c r="M11" s="188">
        <f>'資源化量内訳'!BP11</f>
        <v>1337</v>
      </c>
      <c r="N11" s="188">
        <f>'ごみ処理量内訳'!E11</f>
        <v>19784</v>
      </c>
      <c r="O11" s="188">
        <f>'ごみ処理量内訳'!L11</f>
        <v>2961</v>
      </c>
      <c r="P11" s="188">
        <f t="shared" si="2"/>
        <v>0</v>
      </c>
      <c r="Q11" s="188">
        <f>'ごみ処理量内訳'!G11</f>
        <v>0</v>
      </c>
      <c r="R11" s="188">
        <f>'ごみ処理量内訳'!H11</f>
        <v>0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8737</v>
      </c>
      <c r="W11" s="188">
        <f>'資源化量内訳'!M11</f>
        <v>5425</v>
      </c>
      <c r="X11" s="188">
        <f>'資源化量内訳'!N11</f>
        <v>1030</v>
      </c>
      <c r="Y11" s="188">
        <f>'資源化量内訳'!O11</f>
        <v>494</v>
      </c>
      <c r="Z11" s="188">
        <f>'資源化量内訳'!P11</f>
        <v>106</v>
      </c>
      <c r="AA11" s="188">
        <f>'資源化量内訳'!Q11</f>
        <v>1476</v>
      </c>
      <c r="AB11" s="188">
        <f>'資源化量内訳'!R11</f>
        <v>0</v>
      </c>
      <c r="AC11" s="188">
        <f>'資源化量内訳'!S11</f>
        <v>206</v>
      </c>
      <c r="AD11" s="188">
        <f t="shared" si="4"/>
        <v>31482</v>
      </c>
      <c r="AE11" s="189">
        <f t="shared" si="5"/>
        <v>90.59462550028587</v>
      </c>
      <c r="AF11" s="188">
        <f>'資源化量内訳'!AB11</f>
        <v>554</v>
      </c>
      <c r="AG11" s="188">
        <f>'資源化量内訳'!AJ11</f>
        <v>0</v>
      </c>
      <c r="AH11" s="188">
        <f>'資源化量内訳'!AR11</f>
        <v>0</v>
      </c>
      <c r="AI11" s="188">
        <f>'資源化量内訳'!AZ11</f>
        <v>0</v>
      </c>
      <c r="AJ11" s="188">
        <f>'資源化量内訳'!BH11</f>
        <v>0</v>
      </c>
      <c r="AK11" s="188" t="s">
        <v>446</v>
      </c>
      <c r="AL11" s="188">
        <f t="shared" si="6"/>
        <v>554</v>
      </c>
      <c r="AM11" s="189">
        <f t="shared" si="7"/>
        <v>32.38368018525854</v>
      </c>
      <c r="AN11" s="188">
        <f>'ごみ処理量内訳'!AC11</f>
        <v>2961</v>
      </c>
      <c r="AO11" s="188">
        <f>'ごみ処理量内訳'!AD11</f>
        <v>839</v>
      </c>
      <c r="AP11" s="188">
        <f>'ごみ処理量内訳'!AE11</f>
        <v>0</v>
      </c>
      <c r="AQ11" s="188">
        <f t="shared" si="8"/>
        <v>3800</v>
      </c>
    </row>
    <row r="12" spans="1:43" ht="13.5" customHeight="1">
      <c r="A12" s="182" t="s">
        <v>308</v>
      </c>
      <c r="B12" s="182" t="s">
        <v>319</v>
      </c>
      <c r="C12" s="184" t="s">
        <v>320</v>
      </c>
      <c r="D12" s="188">
        <v>52583</v>
      </c>
      <c r="E12" s="188">
        <v>52583</v>
      </c>
      <c r="F12" s="188">
        <f>'ごみ搬入量内訳'!H12</f>
        <v>23046</v>
      </c>
      <c r="G12" s="188">
        <f>'ごみ搬入量内訳'!AG12</f>
        <v>2216</v>
      </c>
      <c r="H12" s="188">
        <f>'ごみ搬入量内訳'!AH12</f>
        <v>0</v>
      </c>
      <c r="I12" s="188">
        <f t="shared" si="0"/>
        <v>25262</v>
      </c>
      <c r="J12" s="188">
        <f t="shared" si="1"/>
        <v>1316.223093093007</v>
      </c>
      <c r="K12" s="188">
        <f>('ごみ搬入量内訳'!E12+'ごみ搬入量内訳'!AH12)/'ごみ処理概要'!D12/365*1000000</f>
        <v>854.3831161641647</v>
      </c>
      <c r="L12" s="188">
        <f>'ごみ搬入量内訳'!F12/'ごみ処理概要'!D12/365*1000000</f>
        <v>461.83997692884225</v>
      </c>
      <c r="M12" s="188">
        <f>'資源化量内訳'!BP12</f>
        <v>0</v>
      </c>
      <c r="N12" s="188">
        <f>'ごみ処理量内訳'!E12</f>
        <v>21114</v>
      </c>
      <c r="O12" s="188">
        <f>'ごみ処理量内訳'!L12</f>
        <v>192</v>
      </c>
      <c r="P12" s="188">
        <f t="shared" si="2"/>
        <v>3706</v>
      </c>
      <c r="Q12" s="188">
        <f>'ごみ処理量内訳'!G12</f>
        <v>257</v>
      </c>
      <c r="R12" s="188">
        <f>'ごみ処理量内訳'!H12</f>
        <v>3449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250</v>
      </c>
      <c r="W12" s="188">
        <f>'資源化量内訳'!M12</f>
        <v>0</v>
      </c>
      <c r="X12" s="188">
        <f>'資源化量内訳'!N12</f>
        <v>0</v>
      </c>
      <c r="Y12" s="188">
        <f>'資源化量内訳'!O12</f>
        <v>0</v>
      </c>
      <c r="Z12" s="188">
        <f>'資源化量内訳'!P12</f>
        <v>81</v>
      </c>
      <c r="AA12" s="188">
        <f>'資源化量内訳'!Q12</f>
        <v>136</v>
      </c>
      <c r="AB12" s="188">
        <f>'資源化量内訳'!R12</f>
        <v>0</v>
      </c>
      <c r="AC12" s="188">
        <f>'資源化量内訳'!S12</f>
        <v>33</v>
      </c>
      <c r="AD12" s="188">
        <f t="shared" si="4"/>
        <v>25262</v>
      </c>
      <c r="AE12" s="189">
        <f t="shared" si="5"/>
        <v>99.23996516507006</v>
      </c>
      <c r="AF12" s="188">
        <f>'資源化量内訳'!AB12</f>
        <v>0</v>
      </c>
      <c r="AG12" s="188">
        <f>'資源化量内訳'!AJ12</f>
        <v>257</v>
      </c>
      <c r="AH12" s="188">
        <f>'資源化量内訳'!AR12</f>
        <v>3449</v>
      </c>
      <c r="AI12" s="188">
        <f>'資源化量内訳'!AZ12</f>
        <v>0</v>
      </c>
      <c r="AJ12" s="188">
        <f>'資源化量内訳'!BH12</f>
        <v>0</v>
      </c>
      <c r="AK12" s="188" t="s">
        <v>446</v>
      </c>
      <c r="AL12" s="188">
        <f t="shared" si="6"/>
        <v>3706</v>
      </c>
      <c r="AM12" s="189">
        <f t="shared" si="7"/>
        <v>15.659884411368855</v>
      </c>
      <c r="AN12" s="188">
        <f>'ごみ処理量内訳'!AC12</f>
        <v>192</v>
      </c>
      <c r="AO12" s="188">
        <f>'ごみ処理量内訳'!AD12</f>
        <v>2120</v>
      </c>
      <c r="AP12" s="188">
        <f>'ごみ処理量内訳'!AE12</f>
        <v>0</v>
      </c>
      <c r="AQ12" s="188">
        <f t="shared" si="8"/>
        <v>2312</v>
      </c>
    </row>
    <row r="13" spans="1:43" ht="13.5" customHeight="1">
      <c r="A13" s="182" t="s">
        <v>308</v>
      </c>
      <c r="B13" s="182" t="s">
        <v>321</v>
      </c>
      <c r="C13" s="184" t="s">
        <v>322</v>
      </c>
      <c r="D13" s="188">
        <v>54145</v>
      </c>
      <c r="E13" s="188">
        <v>54145</v>
      </c>
      <c r="F13" s="188">
        <f>'ごみ搬入量内訳'!H13</f>
        <v>15377</v>
      </c>
      <c r="G13" s="188">
        <f>'ごみ搬入量内訳'!AG13</f>
        <v>1061</v>
      </c>
      <c r="H13" s="188">
        <f>'ごみ搬入量内訳'!AH13</f>
        <v>0</v>
      </c>
      <c r="I13" s="188">
        <f t="shared" si="0"/>
        <v>16438</v>
      </c>
      <c r="J13" s="188">
        <f t="shared" si="1"/>
        <v>831.7594688033275</v>
      </c>
      <c r="K13" s="188">
        <f>('ごみ搬入量内訳'!E13+'ごみ搬入量内訳'!AH13)/'ごみ処理概要'!D13/365*1000000</f>
        <v>599.5063989768721</v>
      </c>
      <c r="L13" s="188">
        <f>'ごみ搬入量内訳'!F13/'ごみ処理概要'!D13/365*1000000</f>
        <v>232.25306982645535</v>
      </c>
      <c r="M13" s="188">
        <f>'資源化量内訳'!BP13</f>
        <v>585</v>
      </c>
      <c r="N13" s="188">
        <f>'ごみ処理量内訳'!E13</f>
        <v>11828</v>
      </c>
      <c r="O13" s="188">
        <f>'ごみ処理量内訳'!L13</f>
        <v>0</v>
      </c>
      <c r="P13" s="188">
        <f t="shared" si="2"/>
        <v>1480</v>
      </c>
      <c r="Q13" s="188">
        <f>'ごみ処理量内訳'!G13</f>
        <v>875</v>
      </c>
      <c r="R13" s="188">
        <f>'ごみ処理量内訳'!H13</f>
        <v>605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3130</v>
      </c>
      <c r="W13" s="188">
        <f>'資源化量内訳'!M13</f>
        <v>2394</v>
      </c>
      <c r="X13" s="188">
        <f>'資源化量内訳'!N13</f>
        <v>211</v>
      </c>
      <c r="Y13" s="188">
        <f>'資源化量内訳'!O13</f>
        <v>316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209</v>
      </c>
      <c r="AD13" s="188">
        <f t="shared" si="4"/>
        <v>16438</v>
      </c>
      <c r="AE13" s="189">
        <f t="shared" si="5"/>
        <v>100</v>
      </c>
      <c r="AF13" s="188">
        <f>'資源化量内訳'!AB13</f>
        <v>0</v>
      </c>
      <c r="AG13" s="188">
        <f>'資源化量内訳'!AJ13</f>
        <v>359</v>
      </c>
      <c r="AH13" s="188">
        <f>'資源化量内訳'!AR13</f>
        <v>567</v>
      </c>
      <c r="AI13" s="188">
        <f>'資源化量内訳'!AZ13</f>
        <v>0</v>
      </c>
      <c r="AJ13" s="188">
        <f>'資源化量内訳'!BH13</f>
        <v>0</v>
      </c>
      <c r="AK13" s="188" t="s">
        <v>446</v>
      </c>
      <c r="AL13" s="188">
        <f t="shared" si="6"/>
        <v>926</v>
      </c>
      <c r="AM13" s="189">
        <f t="shared" si="7"/>
        <v>27.263114609645772</v>
      </c>
      <c r="AN13" s="188">
        <f>'ごみ処理量内訳'!AC13</f>
        <v>0</v>
      </c>
      <c r="AO13" s="188">
        <f>'ごみ処理量内訳'!AD13</f>
        <v>1499</v>
      </c>
      <c r="AP13" s="188">
        <f>'ごみ処理量内訳'!AE13</f>
        <v>353</v>
      </c>
      <c r="AQ13" s="188">
        <f t="shared" si="8"/>
        <v>1852</v>
      </c>
    </row>
    <row r="14" spans="1:43" ht="13.5" customHeight="1">
      <c r="A14" s="182" t="s">
        <v>308</v>
      </c>
      <c r="B14" s="182" t="s">
        <v>323</v>
      </c>
      <c r="C14" s="184" t="s">
        <v>324</v>
      </c>
      <c r="D14" s="188">
        <v>44816</v>
      </c>
      <c r="E14" s="188">
        <v>44816</v>
      </c>
      <c r="F14" s="188">
        <f>'ごみ搬入量内訳'!H14</f>
        <v>10398</v>
      </c>
      <c r="G14" s="188">
        <f>'ごみ搬入量内訳'!AG14</f>
        <v>1632</v>
      </c>
      <c r="H14" s="188">
        <f>'ごみ搬入量内訳'!AH14</f>
        <v>297</v>
      </c>
      <c r="I14" s="188">
        <f t="shared" si="0"/>
        <v>12327</v>
      </c>
      <c r="J14" s="188">
        <f t="shared" si="1"/>
        <v>753.5836027250542</v>
      </c>
      <c r="K14" s="188">
        <f>('ごみ搬入量内訳'!E14+'ごみ搬入量内訳'!AH14)/'ごみ処理概要'!D14/365*1000000</f>
        <v>540.352515980105</v>
      </c>
      <c r="L14" s="188">
        <f>'ごみ搬入量内訳'!F14/'ごみ処理概要'!D14/365*1000000</f>
        <v>213.23108674494924</v>
      </c>
      <c r="M14" s="188">
        <f>'資源化量内訳'!BP14</f>
        <v>1586</v>
      </c>
      <c r="N14" s="188">
        <f>'ごみ処理量内訳'!E14</f>
        <v>5620</v>
      </c>
      <c r="O14" s="188">
        <f>'ごみ処理量内訳'!L14</f>
        <v>1263</v>
      </c>
      <c r="P14" s="188">
        <f t="shared" si="2"/>
        <v>3153</v>
      </c>
      <c r="Q14" s="188">
        <f>'ごみ処理量内訳'!G14</f>
        <v>0</v>
      </c>
      <c r="R14" s="188">
        <f>'ごみ処理量内訳'!H14</f>
        <v>0</v>
      </c>
      <c r="S14" s="188">
        <f>'ごみ処理量内訳'!I14</f>
        <v>3153</v>
      </c>
      <c r="T14" s="188">
        <f>'ごみ処理量内訳'!J14</f>
        <v>0</v>
      </c>
      <c r="U14" s="188">
        <f>'ごみ処理量内訳'!K14</f>
        <v>0</v>
      </c>
      <c r="V14" s="188">
        <f t="shared" si="3"/>
        <v>1994</v>
      </c>
      <c r="W14" s="188">
        <f>'資源化量内訳'!M14</f>
        <v>1001</v>
      </c>
      <c r="X14" s="188">
        <f>'資源化量内訳'!N14</f>
        <v>166</v>
      </c>
      <c r="Y14" s="188">
        <f>'資源化量内訳'!O14</f>
        <v>432</v>
      </c>
      <c r="Z14" s="188">
        <f>'資源化量内訳'!P14</f>
        <v>82</v>
      </c>
      <c r="AA14" s="188">
        <f>'資源化量内訳'!Q14</f>
        <v>313</v>
      </c>
      <c r="AB14" s="188">
        <f>'資源化量内訳'!R14</f>
        <v>0</v>
      </c>
      <c r="AC14" s="188">
        <f>'資源化量内訳'!S14</f>
        <v>0</v>
      </c>
      <c r="AD14" s="188">
        <f t="shared" si="4"/>
        <v>12030</v>
      </c>
      <c r="AE14" s="189">
        <f t="shared" si="5"/>
        <v>89.50124688279301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0</v>
      </c>
      <c r="AI14" s="188">
        <f>'資源化量内訳'!AZ14</f>
        <v>239</v>
      </c>
      <c r="AJ14" s="188">
        <f>'資源化量内訳'!BH14</f>
        <v>0</v>
      </c>
      <c r="AK14" s="188" t="s">
        <v>446</v>
      </c>
      <c r="AL14" s="188">
        <f t="shared" si="6"/>
        <v>239</v>
      </c>
      <c r="AM14" s="189">
        <f t="shared" si="7"/>
        <v>28.047884841363103</v>
      </c>
      <c r="AN14" s="188">
        <f>'ごみ処理量内訳'!AC14</f>
        <v>1263</v>
      </c>
      <c r="AO14" s="188">
        <f>'ごみ処理量内訳'!AD14</f>
        <v>534</v>
      </c>
      <c r="AP14" s="188">
        <f>'ごみ処理量内訳'!AE14</f>
        <v>0</v>
      </c>
      <c r="AQ14" s="188">
        <f t="shared" si="8"/>
        <v>1797</v>
      </c>
    </row>
    <row r="15" spans="1:43" ht="13.5" customHeight="1">
      <c r="A15" s="182" t="s">
        <v>308</v>
      </c>
      <c r="B15" s="182" t="s">
        <v>325</v>
      </c>
      <c r="C15" s="184" t="s">
        <v>326</v>
      </c>
      <c r="D15" s="188">
        <v>62137</v>
      </c>
      <c r="E15" s="188">
        <v>62137</v>
      </c>
      <c r="F15" s="188">
        <f>'ごみ搬入量内訳'!H15</f>
        <v>13293</v>
      </c>
      <c r="G15" s="188">
        <f>'ごみ搬入量内訳'!AG15</f>
        <v>6344</v>
      </c>
      <c r="H15" s="188">
        <f>'ごみ搬入量内訳'!AH15</f>
        <v>526</v>
      </c>
      <c r="I15" s="188">
        <f t="shared" si="0"/>
        <v>20163</v>
      </c>
      <c r="J15" s="188">
        <f t="shared" si="1"/>
        <v>889.0209680288871</v>
      </c>
      <c r="K15" s="188">
        <f>('ごみ搬入量内訳'!E15+'ごみ搬入量内訳'!AH15)/'ごみ処理概要'!D15/365*1000000</f>
        <v>672.6188993344579</v>
      </c>
      <c r="L15" s="188">
        <f>'ごみ搬入量内訳'!F15/'ごみ処理概要'!D15/365*1000000</f>
        <v>216.4020686944293</v>
      </c>
      <c r="M15" s="188">
        <f>'資源化量内訳'!BP15</f>
        <v>0</v>
      </c>
      <c r="N15" s="188">
        <f>'ごみ処理量内訳'!E15</f>
        <v>12793</v>
      </c>
      <c r="O15" s="188">
        <f>'ごみ処理量内訳'!L15</f>
        <v>0</v>
      </c>
      <c r="P15" s="188">
        <f t="shared" si="2"/>
        <v>2808</v>
      </c>
      <c r="Q15" s="188">
        <f>'ごみ処理量内訳'!G15</f>
        <v>2315</v>
      </c>
      <c r="R15" s="188">
        <f>'ごみ処理量内訳'!H15</f>
        <v>493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4036</v>
      </c>
      <c r="W15" s="188">
        <f>'資源化量内訳'!M15</f>
        <v>3190</v>
      </c>
      <c r="X15" s="188">
        <f>'資源化量内訳'!N15</f>
        <v>101</v>
      </c>
      <c r="Y15" s="188">
        <f>'資源化量内訳'!O15</f>
        <v>38</v>
      </c>
      <c r="Z15" s="188">
        <f>'資源化量内訳'!P15</f>
        <v>0</v>
      </c>
      <c r="AA15" s="188">
        <f>'資源化量内訳'!Q15</f>
        <v>664</v>
      </c>
      <c r="AB15" s="188">
        <f>'資源化量内訳'!R15</f>
        <v>0</v>
      </c>
      <c r="AC15" s="188">
        <f>'資源化量内訳'!S15</f>
        <v>43</v>
      </c>
      <c r="AD15" s="188">
        <f t="shared" si="4"/>
        <v>19637</v>
      </c>
      <c r="AE15" s="189">
        <f t="shared" si="5"/>
        <v>100</v>
      </c>
      <c r="AF15" s="188">
        <f>'資源化量内訳'!AB15</f>
        <v>0</v>
      </c>
      <c r="AG15" s="188">
        <f>'資源化量内訳'!AJ15</f>
        <v>500</v>
      </c>
      <c r="AH15" s="188">
        <f>'資源化量内訳'!AR15</f>
        <v>493</v>
      </c>
      <c r="AI15" s="188">
        <f>'資源化量内訳'!AZ15</f>
        <v>0</v>
      </c>
      <c r="AJ15" s="188">
        <f>'資源化量内訳'!BH15</f>
        <v>0</v>
      </c>
      <c r="AK15" s="188" t="s">
        <v>446</v>
      </c>
      <c r="AL15" s="188">
        <f t="shared" si="6"/>
        <v>993</v>
      </c>
      <c r="AM15" s="189">
        <f t="shared" si="7"/>
        <v>25.6098182003361</v>
      </c>
      <c r="AN15" s="188">
        <f>'ごみ処理量内訳'!AC15</f>
        <v>0</v>
      </c>
      <c r="AO15" s="188">
        <f>'ごみ処理量内訳'!AD15</f>
        <v>1214</v>
      </c>
      <c r="AP15" s="188">
        <f>'ごみ処理量内訳'!AE15</f>
        <v>1387</v>
      </c>
      <c r="AQ15" s="188">
        <f t="shared" si="8"/>
        <v>2601</v>
      </c>
    </row>
    <row r="16" spans="1:43" ht="13.5" customHeight="1">
      <c r="A16" s="182" t="s">
        <v>308</v>
      </c>
      <c r="B16" s="182" t="s">
        <v>327</v>
      </c>
      <c r="C16" s="184" t="s">
        <v>328</v>
      </c>
      <c r="D16" s="188">
        <v>34001</v>
      </c>
      <c r="E16" s="188">
        <v>34001</v>
      </c>
      <c r="F16" s="188">
        <f>'ごみ搬入量内訳'!H16</f>
        <v>6185</v>
      </c>
      <c r="G16" s="188">
        <f>'ごみ搬入量内訳'!AG16</f>
        <v>2898</v>
      </c>
      <c r="H16" s="188">
        <f>'ごみ搬入量内訳'!AH16</f>
        <v>874</v>
      </c>
      <c r="I16" s="188">
        <f t="shared" si="0"/>
        <v>9957</v>
      </c>
      <c r="J16" s="188">
        <f t="shared" si="1"/>
        <v>802.3132276931419</v>
      </c>
      <c r="K16" s="188">
        <f>('ごみ搬入量内訳'!E16+'ごみ搬入量内訳'!AH16)/'ごみ処理概要'!D16/365*1000000</f>
        <v>576.6953671386781</v>
      </c>
      <c r="L16" s="188">
        <f>'ごみ搬入量内訳'!F16/'ごみ処理概要'!D16/365*1000000</f>
        <v>225.61786055446393</v>
      </c>
      <c r="M16" s="188">
        <f>'資源化量内訳'!BP16</f>
        <v>68</v>
      </c>
      <c r="N16" s="188">
        <f>'ごみ処理量内訳'!E16</f>
        <v>6478</v>
      </c>
      <c r="O16" s="188">
        <f>'ごみ処理量内訳'!L16</f>
        <v>0</v>
      </c>
      <c r="P16" s="188">
        <f t="shared" si="2"/>
        <v>1011</v>
      </c>
      <c r="Q16" s="188">
        <f>'ごみ処理量内訳'!G16</f>
        <v>0</v>
      </c>
      <c r="R16" s="188">
        <f>'ごみ処理量内訳'!H16</f>
        <v>1011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1594</v>
      </c>
      <c r="W16" s="188">
        <f>'資源化量内訳'!M16</f>
        <v>1355</v>
      </c>
      <c r="X16" s="188">
        <f>'資源化量内訳'!N16</f>
        <v>6</v>
      </c>
      <c r="Y16" s="188">
        <f>'資源化量内訳'!O16</f>
        <v>120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110</v>
      </c>
      <c r="AC16" s="188">
        <f>'資源化量内訳'!S16</f>
        <v>3</v>
      </c>
      <c r="AD16" s="188">
        <f t="shared" si="4"/>
        <v>9083</v>
      </c>
      <c r="AE16" s="189">
        <f t="shared" si="5"/>
        <v>100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606</v>
      </c>
      <c r="AI16" s="188">
        <f>'資源化量内訳'!AZ16</f>
        <v>0</v>
      </c>
      <c r="AJ16" s="188">
        <f>'資源化量内訳'!BH16</f>
        <v>0</v>
      </c>
      <c r="AK16" s="188" t="s">
        <v>446</v>
      </c>
      <c r="AL16" s="188">
        <f t="shared" si="6"/>
        <v>606</v>
      </c>
      <c r="AM16" s="189">
        <f t="shared" si="7"/>
        <v>24.78417659272211</v>
      </c>
      <c r="AN16" s="188">
        <f>'ごみ処理量内訳'!AC16</f>
        <v>0</v>
      </c>
      <c r="AO16" s="188">
        <f>'ごみ処理量内訳'!AD16</f>
        <v>595</v>
      </c>
      <c r="AP16" s="188">
        <f>'ごみ処理量内訳'!AE16</f>
        <v>400</v>
      </c>
      <c r="AQ16" s="188">
        <f t="shared" si="8"/>
        <v>995</v>
      </c>
    </row>
    <row r="17" spans="1:43" ht="13.5" customHeight="1">
      <c r="A17" s="182" t="s">
        <v>308</v>
      </c>
      <c r="B17" s="182" t="s">
        <v>329</v>
      </c>
      <c r="C17" s="184" t="s">
        <v>330</v>
      </c>
      <c r="D17" s="188">
        <v>43220</v>
      </c>
      <c r="E17" s="188">
        <v>43220</v>
      </c>
      <c r="F17" s="188">
        <f>'ごみ搬入量内訳'!H17</f>
        <v>11556</v>
      </c>
      <c r="G17" s="188">
        <f>'ごみ搬入量内訳'!AG17</f>
        <v>3402</v>
      </c>
      <c r="H17" s="188">
        <f>'ごみ搬入量内訳'!AH17</f>
        <v>0</v>
      </c>
      <c r="I17" s="188">
        <f t="shared" si="0"/>
        <v>14958</v>
      </c>
      <c r="J17" s="188">
        <f t="shared" si="1"/>
        <v>948.1911595975988</v>
      </c>
      <c r="K17" s="188">
        <f>('ごみ搬入量内訳'!E17+'ごみ搬入量内訳'!AH17)/'ごみ処理概要'!D17/365*1000000</f>
        <v>732.6009647994015</v>
      </c>
      <c r="L17" s="188">
        <f>'ごみ搬入量内訳'!F17/'ごみ処理概要'!D17/365*1000000</f>
        <v>215.59019479819716</v>
      </c>
      <c r="M17" s="188">
        <f>'資源化量内訳'!BP17</f>
        <v>620</v>
      </c>
      <c r="N17" s="188">
        <f>'ごみ処理量内訳'!E17</f>
        <v>13283</v>
      </c>
      <c r="O17" s="188">
        <f>'ごみ処理量内訳'!L17</f>
        <v>97</v>
      </c>
      <c r="P17" s="188">
        <f t="shared" si="2"/>
        <v>485</v>
      </c>
      <c r="Q17" s="188">
        <f>'ごみ処理量内訳'!G17</f>
        <v>0</v>
      </c>
      <c r="R17" s="188">
        <f>'ごみ処理量内訳'!H17</f>
        <v>485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1093</v>
      </c>
      <c r="W17" s="188">
        <f>'資源化量内訳'!M17</f>
        <v>767</v>
      </c>
      <c r="X17" s="188">
        <f>'資源化量内訳'!N17</f>
        <v>0</v>
      </c>
      <c r="Y17" s="188">
        <f>'資源化量内訳'!O17</f>
        <v>251</v>
      </c>
      <c r="Z17" s="188">
        <f>'資源化量内訳'!P17</f>
        <v>46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29</v>
      </c>
      <c r="AD17" s="188">
        <f t="shared" si="4"/>
        <v>14958</v>
      </c>
      <c r="AE17" s="189">
        <f t="shared" si="5"/>
        <v>99.35151758256453</v>
      </c>
      <c r="AF17" s="188">
        <f>'資源化量内訳'!AB17</f>
        <v>0</v>
      </c>
      <c r="AG17" s="188">
        <f>'資源化量内訳'!AJ17</f>
        <v>0</v>
      </c>
      <c r="AH17" s="188">
        <f>'資源化量内訳'!AR17</f>
        <v>377</v>
      </c>
      <c r="AI17" s="188">
        <f>'資源化量内訳'!AZ17</f>
        <v>0</v>
      </c>
      <c r="AJ17" s="188">
        <f>'資源化量内訳'!BH17</f>
        <v>0</v>
      </c>
      <c r="AK17" s="188" t="s">
        <v>446</v>
      </c>
      <c r="AL17" s="188">
        <f t="shared" si="6"/>
        <v>377</v>
      </c>
      <c r="AM17" s="189">
        <f t="shared" si="7"/>
        <v>13.416356400051354</v>
      </c>
      <c r="AN17" s="188">
        <f>'ごみ処理量内訳'!AC17</f>
        <v>97</v>
      </c>
      <c r="AO17" s="188">
        <f>'ごみ処理量内訳'!AD17</f>
        <v>1386</v>
      </c>
      <c r="AP17" s="188">
        <f>'ごみ処理量内訳'!AE17</f>
        <v>97</v>
      </c>
      <c r="AQ17" s="188">
        <f t="shared" si="8"/>
        <v>1580</v>
      </c>
    </row>
    <row r="18" spans="1:43" ht="13.5" customHeight="1">
      <c r="A18" s="182" t="s">
        <v>308</v>
      </c>
      <c r="B18" s="182" t="s">
        <v>331</v>
      </c>
      <c r="C18" s="184" t="s">
        <v>332</v>
      </c>
      <c r="D18" s="188">
        <v>30198</v>
      </c>
      <c r="E18" s="188">
        <v>30198</v>
      </c>
      <c r="F18" s="188">
        <f>'ごみ搬入量内訳'!H18</f>
        <v>8739</v>
      </c>
      <c r="G18" s="188">
        <f>'ごみ搬入量内訳'!AG18</f>
        <v>2272</v>
      </c>
      <c r="H18" s="188">
        <f>'ごみ搬入量内訳'!AH18</f>
        <v>0</v>
      </c>
      <c r="I18" s="188">
        <f t="shared" si="0"/>
        <v>11011</v>
      </c>
      <c r="J18" s="188">
        <f aca="true" t="shared" si="9" ref="J18:J81">I18/D18/365*1000000</f>
        <v>998.9775245933913</v>
      </c>
      <c r="K18" s="188">
        <f>('ごみ搬入量内訳'!E18+'ごみ搬入量内訳'!AH18)/'ごみ処理概要'!D18/365*1000000</f>
        <v>844.199969697712</v>
      </c>
      <c r="L18" s="188">
        <f>'ごみ搬入量内訳'!F18/'ごみ処理概要'!D18/365*1000000</f>
        <v>154.77755489567937</v>
      </c>
      <c r="M18" s="188">
        <f>'資源化量内訳'!BP18</f>
        <v>686</v>
      </c>
      <c r="N18" s="188">
        <f>'ごみ処理量内訳'!E18</f>
        <v>9128</v>
      </c>
      <c r="O18" s="188">
        <f>'ごみ処理量内訳'!L18</f>
        <v>459</v>
      </c>
      <c r="P18" s="188">
        <f t="shared" si="2"/>
        <v>180</v>
      </c>
      <c r="Q18" s="188">
        <f>'ごみ処理量内訳'!G18</f>
        <v>0</v>
      </c>
      <c r="R18" s="188">
        <f>'ごみ処理量内訳'!H18</f>
        <v>180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1244</v>
      </c>
      <c r="W18" s="188">
        <f>'資源化量内訳'!M18</f>
        <v>765</v>
      </c>
      <c r="X18" s="188">
        <f>'資源化量内訳'!N18</f>
        <v>186</v>
      </c>
      <c r="Y18" s="188">
        <f>'資源化量内訳'!O18</f>
        <v>256</v>
      </c>
      <c r="Z18" s="188">
        <f>'資源化量内訳'!P18</f>
        <v>0</v>
      </c>
      <c r="AA18" s="188">
        <f>'資源化量内訳'!Q18</f>
        <v>5</v>
      </c>
      <c r="AB18" s="188">
        <f>'資源化量内訳'!R18</f>
        <v>0</v>
      </c>
      <c r="AC18" s="188">
        <f>'資源化量内訳'!S18</f>
        <v>32</v>
      </c>
      <c r="AD18" s="188">
        <f t="shared" si="4"/>
        <v>11011</v>
      </c>
      <c r="AE18" s="189">
        <f t="shared" si="5"/>
        <v>95.83144128598674</v>
      </c>
      <c r="AF18" s="188">
        <f>'資源化量内訳'!AB18</f>
        <v>0</v>
      </c>
      <c r="AG18" s="188">
        <f>'資源化量内訳'!AJ18</f>
        <v>0</v>
      </c>
      <c r="AH18" s="188">
        <f>'資源化量内訳'!AR18</f>
        <v>180</v>
      </c>
      <c r="AI18" s="188">
        <f>'資源化量内訳'!AZ18</f>
        <v>0</v>
      </c>
      <c r="AJ18" s="188">
        <f>'資源化量内訳'!BH18</f>
        <v>0</v>
      </c>
      <c r="AK18" s="188" t="s">
        <v>446</v>
      </c>
      <c r="AL18" s="188">
        <f t="shared" si="6"/>
        <v>180</v>
      </c>
      <c r="AM18" s="189">
        <f t="shared" si="7"/>
        <v>18.038813370949818</v>
      </c>
      <c r="AN18" s="188">
        <f>'ごみ処理量内訳'!AC18</f>
        <v>459</v>
      </c>
      <c r="AO18" s="188">
        <f>'ごみ処理量内訳'!AD18</f>
        <v>994</v>
      </c>
      <c r="AP18" s="188">
        <f>'ごみ処理量内訳'!AE18</f>
        <v>0</v>
      </c>
      <c r="AQ18" s="188">
        <f t="shared" si="8"/>
        <v>1453</v>
      </c>
    </row>
    <row r="19" spans="1:43" ht="13.5" customHeight="1">
      <c r="A19" s="182" t="s">
        <v>308</v>
      </c>
      <c r="B19" s="182" t="s">
        <v>333</v>
      </c>
      <c r="C19" s="184" t="s">
        <v>334</v>
      </c>
      <c r="D19" s="188">
        <v>26201</v>
      </c>
      <c r="E19" s="188">
        <v>26201</v>
      </c>
      <c r="F19" s="188">
        <f>'ごみ搬入量内訳'!H19</f>
        <v>6499</v>
      </c>
      <c r="G19" s="188">
        <f>'ごみ搬入量内訳'!AG19</f>
        <v>644</v>
      </c>
      <c r="H19" s="188">
        <f>'ごみ搬入量内訳'!AH19</f>
        <v>1830</v>
      </c>
      <c r="I19" s="188">
        <f t="shared" si="0"/>
        <v>8973</v>
      </c>
      <c r="J19" s="188">
        <f t="shared" si="9"/>
        <v>938.2680677773984</v>
      </c>
      <c r="K19" s="188">
        <f>('ごみ搬入量内訳'!E19+'ごみ搬入量内訳'!AH19)/'ごみ処理概要'!D19/365*1000000</f>
        <v>697.8715127991036</v>
      </c>
      <c r="L19" s="188">
        <f>'ごみ搬入量内訳'!F19/'ごみ処理概要'!D19/365*1000000</f>
        <v>240.39655497829477</v>
      </c>
      <c r="M19" s="188">
        <f>'資源化量内訳'!BP19</f>
        <v>349</v>
      </c>
      <c r="N19" s="188">
        <f>'ごみ処理量内訳'!E19</f>
        <v>5303</v>
      </c>
      <c r="O19" s="188">
        <f>'ごみ処理量内訳'!L19</f>
        <v>22</v>
      </c>
      <c r="P19" s="188">
        <f t="shared" si="2"/>
        <v>770</v>
      </c>
      <c r="Q19" s="188">
        <f>'ごみ処理量内訳'!G19</f>
        <v>53</v>
      </c>
      <c r="R19" s="188">
        <f>'ごみ処理量内訳'!H19</f>
        <v>717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1048</v>
      </c>
      <c r="W19" s="188">
        <f>'資源化量内訳'!M19</f>
        <v>793</v>
      </c>
      <c r="X19" s="188">
        <f>'資源化量内訳'!N19</f>
        <v>0</v>
      </c>
      <c r="Y19" s="188">
        <f>'資源化量内訳'!O19</f>
        <v>180</v>
      </c>
      <c r="Z19" s="188">
        <f>'資源化量内訳'!P19</f>
        <v>68</v>
      </c>
      <c r="AA19" s="188">
        <f>'資源化量内訳'!Q19</f>
        <v>1</v>
      </c>
      <c r="AB19" s="188">
        <f>'資源化量内訳'!R19</f>
        <v>6</v>
      </c>
      <c r="AC19" s="188">
        <f>'資源化量内訳'!S19</f>
        <v>0</v>
      </c>
      <c r="AD19" s="188">
        <f t="shared" si="4"/>
        <v>7143</v>
      </c>
      <c r="AE19" s="189">
        <f t="shared" si="5"/>
        <v>99.6920061598768</v>
      </c>
      <c r="AF19" s="188">
        <f>'資源化量内訳'!AB19</f>
        <v>0</v>
      </c>
      <c r="AG19" s="188">
        <f>'資源化量内訳'!AJ19</f>
        <v>43</v>
      </c>
      <c r="AH19" s="188">
        <f>'資源化量内訳'!AR19</f>
        <v>456</v>
      </c>
      <c r="AI19" s="188">
        <f>'資源化量内訳'!AZ19</f>
        <v>0</v>
      </c>
      <c r="AJ19" s="188">
        <f>'資源化量内訳'!BH19</f>
        <v>0</v>
      </c>
      <c r="AK19" s="188" t="s">
        <v>446</v>
      </c>
      <c r="AL19" s="188">
        <f t="shared" si="6"/>
        <v>499</v>
      </c>
      <c r="AM19" s="189">
        <f t="shared" si="7"/>
        <v>25.306994127068872</v>
      </c>
      <c r="AN19" s="188">
        <f>'ごみ処理量内訳'!AC19</f>
        <v>22</v>
      </c>
      <c r="AO19" s="188">
        <f>'ごみ処理量内訳'!AD19</f>
        <v>352</v>
      </c>
      <c r="AP19" s="188">
        <f>'ごみ処理量内訳'!AE19</f>
        <v>210</v>
      </c>
      <c r="AQ19" s="188">
        <f t="shared" si="8"/>
        <v>584</v>
      </c>
    </row>
    <row r="20" spans="1:43" ht="13.5" customHeight="1">
      <c r="A20" s="182" t="s">
        <v>308</v>
      </c>
      <c r="B20" s="182" t="s">
        <v>335</v>
      </c>
      <c r="C20" s="184" t="s">
        <v>336</v>
      </c>
      <c r="D20" s="188">
        <v>55467</v>
      </c>
      <c r="E20" s="188">
        <v>55467</v>
      </c>
      <c r="F20" s="188">
        <f>'ごみ搬入量内訳'!H20</f>
        <v>20313</v>
      </c>
      <c r="G20" s="188">
        <f>'ごみ搬入量内訳'!AG20</f>
        <v>1509</v>
      </c>
      <c r="H20" s="188">
        <f>'ごみ搬入量内訳'!AH20</f>
        <v>0</v>
      </c>
      <c r="I20" s="188">
        <f t="shared" si="0"/>
        <v>21822</v>
      </c>
      <c r="J20" s="188">
        <f t="shared" si="9"/>
        <v>1077.8715519112807</v>
      </c>
      <c r="K20" s="188">
        <f>('ごみ搬入量内訳'!E20+'ごみ搬入量内訳'!AH20)/'ごみ処理概要'!D20/365*1000000</f>
        <v>708.0601547359643</v>
      </c>
      <c r="L20" s="188">
        <f>'ごみ搬入量内訳'!F20/'ごみ処理概要'!D20/365*1000000</f>
        <v>369.81139717531664</v>
      </c>
      <c r="M20" s="188">
        <f>'資源化量内訳'!BP20</f>
        <v>764</v>
      </c>
      <c r="N20" s="188">
        <f>'ごみ処理量内訳'!E20</f>
        <v>19218</v>
      </c>
      <c r="O20" s="188">
        <f>'ごみ処理量内訳'!L20</f>
        <v>0</v>
      </c>
      <c r="P20" s="188">
        <f t="shared" si="2"/>
        <v>2604</v>
      </c>
      <c r="Q20" s="188">
        <f>'ごみ処理量内訳'!G20</f>
        <v>0</v>
      </c>
      <c r="R20" s="188">
        <f>'ごみ処理量内訳'!H20</f>
        <v>2604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0</v>
      </c>
      <c r="W20" s="188">
        <f>'資源化量内訳'!M20</f>
        <v>0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0</v>
      </c>
      <c r="AC20" s="188">
        <f>'資源化量内訳'!S20</f>
        <v>0</v>
      </c>
      <c r="AD20" s="188">
        <f t="shared" si="4"/>
        <v>21822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2478</v>
      </c>
      <c r="AI20" s="188">
        <f>'資源化量内訳'!AZ20</f>
        <v>0</v>
      </c>
      <c r="AJ20" s="188">
        <f>'資源化量内訳'!BH20</f>
        <v>0</v>
      </c>
      <c r="AK20" s="188" t="s">
        <v>446</v>
      </c>
      <c r="AL20" s="188">
        <f t="shared" si="6"/>
        <v>2478</v>
      </c>
      <c r="AM20" s="189">
        <f t="shared" si="7"/>
        <v>14.354024617019393</v>
      </c>
      <c r="AN20" s="188">
        <f>'ごみ処理量内訳'!AC20</f>
        <v>0</v>
      </c>
      <c r="AO20" s="188">
        <f>'ごみ処理量内訳'!AD20</f>
        <v>1489</v>
      </c>
      <c r="AP20" s="188">
        <f>'ごみ処理量内訳'!AE20</f>
        <v>126</v>
      </c>
      <c r="AQ20" s="188">
        <f t="shared" si="8"/>
        <v>1615</v>
      </c>
    </row>
    <row r="21" spans="1:43" ht="13.5" customHeight="1">
      <c r="A21" s="182" t="s">
        <v>308</v>
      </c>
      <c r="B21" s="182" t="s">
        <v>337</v>
      </c>
      <c r="C21" s="184" t="s">
        <v>338</v>
      </c>
      <c r="D21" s="188">
        <v>63771</v>
      </c>
      <c r="E21" s="188">
        <v>63771</v>
      </c>
      <c r="F21" s="188">
        <f>'ごみ搬入量内訳'!H21</f>
        <v>26163</v>
      </c>
      <c r="G21" s="188">
        <f>'ごみ搬入量内訳'!AG21</f>
        <v>874</v>
      </c>
      <c r="H21" s="188">
        <f>'ごみ搬入量内訳'!AH21</f>
        <v>1167</v>
      </c>
      <c r="I21" s="188">
        <f t="shared" si="0"/>
        <v>28204</v>
      </c>
      <c r="J21" s="188">
        <f t="shared" si="9"/>
        <v>1211.698622833456</v>
      </c>
      <c r="K21" s="188">
        <f>('ごみ搬入量内訳'!E21+'ごみ搬入量内訳'!AH21)/'ごみ処理概要'!D21/365*1000000</f>
        <v>716.6911227523655</v>
      </c>
      <c r="L21" s="188">
        <f>'ごみ搬入量内訳'!F21/'ごみ処理概要'!D21/365*1000000</f>
        <v>495.0075000810907</v>
      </c>
      <c r="M21" s="188">
        <f>'資源化量内訳'!BP21</f>
        <v>584</v>
      </c>
      <c r="N21" s="188">
        <f>'ごみ処理量内訳'!E21</f>
        <v>17367</v>
      </c>
      <c r="O21" s="188">
        <f>'ごみ処理量内訳'!L21</f>
        <v>364</v>
      </c>
      <c r="P21" s="188">
        <f t="shared" si="2"/>
        <v>9306</v>
      </c>
      <c r="Q21" s="188">
        <f>'ごみ処理量内訳'!G21</f>
        <v>51</v>
      </c>
      <c r="R21" s="188">
        <f>'ごみ処理量内訳'!H21</f>
        <v>9255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27037</v>
      </c>
      <c r="AE21" s="189">
        <f t="shared" si="5"/>
        <v>98.653696785886</v>
      </c>
      <c r="AF21" s="188">
        <f>'資源化量内訳'!AB21</f>
        <v>0</v>
      </c>
      <c r="AG21" s="188">
        <f>'資源化量内訳'!AJ21</f>
        <v>51</v>
      </c>
      <c r="AH21" s="188">
        <f>'資源化量内訳'!AR21</f>
        <v>9255</v>
      </c>
      <c r="AI21" s="188">
        <f>'資源化量内訳'!AZ21</f>
        <v>0</v>
      </c>
      <c r="AJ21" s="188">
        <f>'資源化量内訳'!BH21</f>
        <v>0</v>
      </c>
      <c r="AK21" s="188" t="s">
        <v>446</v>
      </c>
      <c r="AL21" s="188">
        <f t="shared" si="6"/>
        <v>9306</v>
      </c>
      <c r="AM21" s="189">
        <f t="shared" si="7"/>
        <v>35.80608956953043</v>
      </c>
      <c r="AN21" s="188">
        <f>'ごみ処理量内訳'!AC21</f>
        <v>364</v>
      </c>
      <c r="AO21" s="188">
        <f>'ごみ処理量内訳'!AD21</f>
        <v>1274</v>
      </c>
      <c r="AP21" s="188">
        <f>'ごみ処理量内訳'!AE21</f>
        <v>0</v>
      </c>
      <c r="AQ21" s="188">
        <f t="shared" si="8"/>
        <v>1638</v>
      </c>
    </row>
    <row r="22" spans="1:43" ht="13.5" customHeight="1">
      <c r="A22" s="182" t="s">
        <v>308</v>
      </c>
      <c r="B22" s="182" t="s">
        <v>339</v>
      </c>
      <c r="C22" s="184" t="s">
        <v>340</v>
      </c>
      <c r="D22" s="188">
        <v>67737</v>
      </c>
      <c r="E22" s="188">
        <v>67737</v>
      </c>
      <c r="F22" s="188">
        <f>'ごみ搬入量内訳'!H22</f>
        <v>19936</v>
      </c>
      <c r="G22" s="188">
        <f>'ごみ搬入量内訳'!AG22</f>
        <v>627</v>
      </c>
      <c r="H22" s="188">
        <f>'ごみ搬入量内訳'!AH22</f>
        <v>3810</v>
      </c>
      <c r="I22" s="188">
        <f t="shared" si="0"/>
        <v>24373</v>
      </c>
      <c r="J22" s="188">
        <f t="shared" si="9"/>
        <v>985.8030687180334</v>
      </c>
      <c r="K22" s="188">
        <f>('ごみ搬入量内訳'!E22+'ごみ搬入量内訳'!AH22)/'ごみ処理概要'!D22/365*1000000</f>
        <v>793.4798589468008</v>
      </c>
      <c r="L22" s="188">
        <f>'ごみ搬入量内訳'!F22/'ごみ処理概要'!D22/365*1000000</f>
        <v>192.32320977123246</v>
      </c>
      <c r="M22" s="188">
        <f>'資源化量内訳'!BP22</f>
        <v>0</v>
      </c>
      <c r="N22" s="188">
        <f>'ごみ処理量内訳'!E22</f>
        <v>14007</v>
      </c>
      <c r="O22" s="188">
        <f>'ごみ処理量内訳'!L22</f>
        <v>1757</v>
      </c>
      <c r="P22" s="188">
        <f t="shared" si="2"/>
        <v>0</v>
      </c>
      <c r="Q22" s="188">
        <f>'ごみ処理量内訳'!G22</f>
        <v>0</v>
      </c>
      <c r="R22" s="188">
        <f>'ごみ処理量内訳'!H22</f>
        <v>0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4799</v>
      </c>
      <c r="W22" s="188">
        <f>'資源化量内訳'!M22</f>
        <v>2675</v>
      </c>
      <c r="X22" s="188">
        <f>'資源化量内訳'!N22</f>
        <v>448</v>
      </c>
      <c r="Y22" s="188">
        <f>'資源化量内訳'!O22</f>
        <v>403</v>
      </c>
      <c r="Z22" s="188">
        <f>'資源化量内訳'!P22</f>
        <v>118</v>
      </c>
      <c r="AA22" s="188">
        <f>'資源化量内訳'!Q22</f>
        <v>596</v>
      </c>
      <c r="AB22" s="188">
        <f>'資源化量内訳'!R22</f>
        <v>559</v>
      </c>
      <c r="AC22" s="188">
        <f>'資源化量内訳'!S22</f>
        <v>0</v>
      </c>
      <c r="AD22" s="188">
        <f t="shared" si="4"/>
        <v>20563</v>
      </c>
      <c r="AE22" s="189">
        <f t="shared" si="5"/>
        <v>91.4555269172786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0</v>
      </c>
      <c r="AI22" s="188">
        <f>'資源化量内訳'!AZ22</f>
        <v>0</v>
      </c>
      <c r="AJ22" s="188">
        <f>'資源化量内訳'!BH22</f>
        <v>0</v>
      </c>
      <c r="AK22" s="188" t="s">
        <v>446</v>
      </c>
      <c r="AL22" s="188">
        <f t="shared" si="6"/>
        <v>0</v>
      </c>
      <c r="AM22" s="189">
        <f t="shared" si="7"/>
        <v>23.338034333511647</v>
      </c>
      <c r="AN22" s="188">
        <f>'ごみ処理量内訳'!AC22</f>
        <v>1757</v>
      </c>
      <c r="AO22" s="188">
        <f>'ごみ処理量内訳'!AD22</f>
        <v>1007</v>
      </c>
      <c r="AP22" s="188">
        <f>'ごみ処理量内訳'!AE22</f>
        <v>0</v>
      </c>
      <c r="AQ22" s="188">
        <f t="shared" si="8"/>
        <v>2764</v>
      </c>
    </row>
    <row r="23" spans="1:43" ht="13.5" customHeight="1">
      <c r="A23" s="182" t="s">
        <v>308</v>
      </c>
      <c r="B23" s="182" t="s">
        <v>22</v>
      </c>
      <c r="C23" s="184" t="s">
        <v>23</v>
      </c>
      <c r="D23" s="188">
        <v>64699</v>
      </c>
      <c r="E23" s="188">
        <v>64699</v>
      </c>
      <c r="F23" s="188">
        <f>'ごみ搬入量内訳'!H23</f>
        <v>18210</v>
      </c>
      <c r="G23" s="188">
        <f>'ごみ搬入量内訳'!AG23</f>
        <v>1785</v>
      </c>
      <c r="H23" s="188">
        <f>'ごみ搬入量内訳'!AH23</f>
        <v>0</v>
      </c>
      <c r="I23" s="188">
        <f t="shared" si="0"/>
        <v>19995</v>
      </c>
      <c r="J23" s="188">
        <f t="shared" si="9"/>
        <v>846.7027607506797</v>
      </c>
      <c r="K23" s="188">
        <f>('ごみ搬入量内訳'!E23+'ごみ搬入量内訳'!AH23)/'ごみ処理概要'!D23/365*1000000</f>
        <v>546.3445370945369</v>
      </c>
      <c r="L23" s="188">
        <f>'ごみ搬入量内訳'!F23/'ごみ処理概要'!D23/365*1000000</f>
        <v>300.3582236561425</v>
      </c>
      <c r="M23" s="188">
        <f>'資源化量内訳'!BP23</f>
        <v>1392</v>
      </c>
      <c r="N23" s="188">
        <f>'ごみ処理量内訳'!E23</f>
        <v>15756</v>
      </c>
      <c r="O23" s="188">
        <f>'ごみ処理量内訳'!L23</f>
        <v>0</v>
      </c>
      <c r="P23" s="188">
        <f t="shared" si="2"/>
        <v>4239</v>
      </c>
      <c r="Q23" s="188">
        <f>'ごみ処理量内訳'!G23</f>
        <v>37</v>
      </c>
      <c r="R23" s="188">
        <f>'ごみ処理量内訳'!H23</f>
        <v>4202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19995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3873</v>
      </c>
      <c r="AI23" s="188">
        <f>'資源化量内訳'!AZ23</f>
        <v>0</v>
      </c>
      <c r="AJ23" s="188">
        <f>'資源化量内訳'!BH23</f>
        <v>0</v>
      </c>
      <c r="AK23" s="188" t="s">
        <v>446</v>
      </c>
      <c r="AL23" s="188">
        <f t="shared" si="6"/>
        <v>3873</v>
      </c>
      <c r="AM23" s="189">
        <f t="shared" si="7"/>
        <v>24.61775845139571</v>
      </c>
      <c r="AN23" s="188">
        <f>'ごみ処理量内訳'!AC23</f>
        <v>0</v>
      </c>
      <c r="AO23" s="188">
        <f>'ごみ処理量内訳'!AD23</f>
        <v>2124</v>
      </c>
      <c r="AP23" s="188">
        <f>'ごみ処理量内訳'!AE23</f>
        <v>341</v>
      </c>
      <c r="AQ23" s="188">
        <f t="shared" si="8"/>
        <v>2465</v>
      </c>
    </row>
    <row r="24" spans="1:43" ht="13.5" customHeight="1">
      <c r="A24" s="182" t="s">
        <v>308</v>
      </c>
      <c r="B24" s="182" t="s">
        <v>18</v>
      </c>
      <c r="C24" s="184" t="s">
        <v>19</v>
      </c>
      <c r="D24" s="188">
        <v>31357</v>
      </c>
      <c r="E24" s="188">
        <v>31357</v>
      </c>
      <c r="F24" s="188">
        <f>'ごみ搬入量内訳'!H24</f>
        <v>7276</v>
      </c>
      <c r="G24" s="188">
        <f>'ごみ搬入量内訳'!AG24</f>
        <v>630</v>
      </c>
      <c r="H24" s="188">
        <f>'ごみ搬入量内訳'!AH24</f>
        <v>0</v>
      </c>
      <c r="I24" s="188">
        <f t="shared" si="0"/>
        <v>7906</v>
      </c>
      <c r="J24" s="188">
        <f t="shared" si="9"/>
        <v>690.7635925822858</v>
      </c>
      <c r="K24" s="188">
        <f>('ごみ搬入量内訳'!E24+'ごみ搬入量内訳'!AH24)/'ごみ処理概要'!D24/365*1000000</f>
        <v>578.6652256099773</v>
      </c>
      <c r="L24" s="188">
        <f>'ごみ搬入量内訳'!F24/'ごみ処理概要'!D24/365*1000000</f>
        <v>112.09836697230874</v>
      </c>
      <c r="M24" s="188">
        <f>'資源化量内訳'!BP24</f>
        <v>0</v>
      </c>
      <c r="N24" s="188">
        <f>'ごみ処理量内訳'!E24</f>
        <v>4770</v>
      </c>
      <c r="O24" s="188">
        <f>'ごみ処理量内訳'!L24</f>
        <v>45</v>
      </c>
      <c r="P24" s="188">
        <f t="shared" si="2"/>
        <v>1146</v>
      </c>
      <c r="Q24" s="188">
        <f>'ごみ処理量内訳'!G24</f>
        <v>0</v>
      </c>
      <c r="R24" s="188">
        <f>'ごみ処理量内訳'!H24</f>
        <v>1146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1945</v>
      </c>
      <c r="W24" s="188">
        <f>'資源化量内訳'!M24</f>
        <v>1374</v>
      </c>
      <c r="X24" s="188">
        <f>'資源化量内訳'!N24</f>
        <v>0</v>
      </c>
      <c r="Y24" s="188">
        <f>'資源化量内訳'!O24</f>
        <v>33</v>
      </c>
      <c r="Z24" s="188">
        <f>'資源化量内訳'!P24</f>
        <v>68</v>
      </c>
      <c r="AA24" s="188">
        <f>'資源化量内訳'!Q24</f>
        <v>394</v>
      </c>
      <c r="AB24" s="188">
        <f>'資源化量内訳'!R24</f>
        <v>76</v>
      </c>
      <c r="AC24" s="188">
        <f>'資源化量内訳'!S24</f>
        <v>0</v>
      </c>
      <c r="AD24" s="188">
        <f t="shared" si="4"/>
        <v>7906</v>
      </c>
      <c r="AE24" s="189">
        <f t="shared" si="5"/>
        <v>99.43081204148748</v>
      </c>
      <c r="AF24" s="188">
        <f>'資源化量内訳'!AB24</f>
        <v>0</v>
      </c>
      <c r="AG24" s="188">
        <f>'資源化量内訳'!AJ24</f>
        <v>0</v>
      </c>
      <c r="AH24" s="188">
        <f>'資源化量内訳'!AR24</f>
        <v>681</v>
      </c>
      <c r="AI24" s="188">
        <f>'資源化量内訳'!AZ24</f>
        <v>0</v>
      </c>
      <c r="AJ24" s="188">
        <f>'資源化量内訳'!BH24</f>
        <v>0</v>
      </c>
      <c r="AK24" s="188" t="s">
        <v>446</v>
      </c>
      <c r="AL24" s="188">
        <f t="shared" si="6"/>
        <v>681</v>
      </c>
      <c r="AM24" s="189">
        <f t="shared" si="7"/>
        <v>33.21527953453074</v>
      </c>
      <c r="AN24" s="188">
        <f>'ごみ処理量内訳'!AC24</f>
        <v>45</v>
      </c>
      <c r="AO24" s="188">
        <f>'ごみ処理量内訳'!AD24</f>
        <v>445</v>
      </c>
      <c r="AP24" s="188">
        <f>'ごみ処理量内訳'!AE24</f>
        <v>454</v>
      </c>
      <c r="AQ24" s="188">
        <f t="shared" si="8"/>
        <v>944</v>
      </c>
    </row>
    <row r="25" spans="1:43" ht="13.5" customHeight="1">
      <c r="A25" s="182" t="s">
        <v>308</v>
      </c>
      <c r="B25" s="182" t="s">
        <v>341</v>
      </c>
      <c r="C25" s="184" t="s">
        <v>342</v>
      </c>
      <c r="D25" s="188">
        <v>15409</v>
      </c>
      <c r="E25" s="188">
        <v>15409</v>
      </c>
      <c r="F25" s="188">
        <f>'ごみ搬入量内訳'!H25</f>
        <v>2727</v>
      </c>
      <c r="G25" s="188">
        <f>'ごみ搬入量内訳'!AG25</f>
        <v>363</v>
      </c>
      <c r="H25" s="188">
        <f>'ごみ搬入量内訳'!AH25</f>
        <v>671</v>
      </c>
      <c r="I25" s="188">
        <f t="shared" si="0"/>
        <v>3761</v>
      </c>
      <c r="J25" s="188">
        <f t="shared" si="9"/>
        <v>668.7072223402619</v>
      </c>
      <c r="K25" s="188">
        <f>('ごみ搬入量内訳'!E25+'ごみ搬入量内訳'!AH25)/'ごみ処理概要'!D25/365*1000000</f>
        <v>597.5870710677001</v>
      </c>
      <c r="L25" s="188">
        <f>'ごみ搬入量内訳'!F25/'ごみ処理概要'!D25/365*1000000</f>
        <v>71.12015127256174</v>
      </c>
      <c r="M25" s="188">
        <f>'資源化量内訳'!BP25</f>
        <v>175</v>
      </c>
      <c r="N25" s="188">
        <f>'ごみ処理量内訳'!E25</f>
        <v>591</v>
      </c>
      <c r="O25" s="188">
        <f>'ごみ処理量内訳'!L25</f>
        <v>286</v>
      </c>
      <c r="P25" s="188">
        <f t="shared" si="2"/>
        <v>1005</v>
      </c>
      <c r="Q25" s="188">
        <f>'ごみ処理量内訳'!G25</f>
        <v>49</v>
      </c>
      <c r="R25" s="188">
        <f>'ごみ処理量内訳'!H25</f>
        <v>0</v>
      </c>
      <c r="S25" s="188">
        <f>'ごみ処理量内訳'!I25</f>
        <v>956</v>
      </c>
      <c r="T25" s="188">
        <f>'ごみ処理量内訳'!J25</f>
        <v>0</v>
      </c>
      <c r="U25" s="188">
        <f>'ごみ処理量内訳'!K25</f>
        <v>0</v>
      </c>
      <c r="V25" s="188">
        <f t="shared" si="3"/>
        <v>1208</v>
      </c>
      <c r="W25" s="188">
        <f>'資源化量内訳'!M25</f>
        <v>684</v>
      </c>
      <c r="X25" s="188">
        <f>'資源化量内訳'!N25</f>
        <v>116</v>
      </c>
      <c r="Y25" s="188">
        <f>'資源化量内訳'!O25</f>
        <v>111</v>
      </c>
      <c r="Z25" s="188">
        <f>'資源化量内訳'!P25</f>
        <v>30</v>
      </c>
      <c r="AA25" s="188">
        <f>'資源化量内訳'!Q25</f>
        <v>139</v>
      </c>
      <c r="AB25" s="188">
        <f>'資源化量内訳'!R25</f>
        <v>128</v>
      </c>
      <c r="AC25" s="188">
        <f>'資源化量内訳'!S25</f>
        <v>0</v>
      </c>
      <c r="AD25" s="188">
        <f t="shared" si="4"/>
        <v>3090</v>
      </c>
      <c r="AE25" s="189">
        <f t="shared" si="5"/>
        <v>90.74433656957929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0</v>
      </c>
      <c r="AI25" s="188">
        <f>'資源化量内訳'!AZ25</f>
        <v>625</v>
      </c>
      <c r="AJ25" s="188">
        <f>'資源化量内訳'!BH25</f>
        <v>0</v>
      </c>
      <c r="AK25" s="188" t="s">
        <v>446</v>
      </c>
      <c r="AL25" s="188">
        <f t="shared" si="6"/>
        <v>625</v>
      </c>
      <c r="AM25" s="189">
        <f t="shared" si="7"/>
        <v>61.50076569678408</v>
      </c>
      <c r="AN25" s="188">
        <f>'ごみ処理量内訳'!AC25</f>
        <v>286</v>
      </c>
      <c r="AO25" s="188">
        <f>'ごみ処理量内訳'!AD25</f>
        <v>43</v>
      </c>
      <c r="AP25" s="188">
        <f>'ごみ処理量内訳'!AE25</f>
        <v>24</v>
      </c>
      <c r="AQ25" s="188">
        <f t="shared" si="8"/>
        <v>353</v>
      </c>
    </row>
    <row r="26" spans="1:43" ht="13.5" customHeight="1">
      <c r="A26" s="182" t="s">
        <v>308</v>
      </c>
      <c r="B26" s="182" t="s">
        <v>343</v>
      </c>
      <c r="C26" s="184" t="s">
        <v>344</v>
      </c>
      <c r="D26" s="188">
        <v>5918</v>
      </c>
      <c r="E26" s="188">
        <v>5918</v>
      </c>
      <c r="F26" s="188">
        <f>'ごみ搬入量内訳'!H26</f>
        <v>1231</v>
      </c>
      <c r="G26" s="188">
        <f>'ごみ搬入量内訳'!AG26</f>
        <v>487</v>
      </c>
      <c r="H26" s="188">
        <f>'ごみ搬入量内訳'!AH26</f>
        <v>0</v>
      </c>
      <c r="I26" s="188">
        <f t="shared" si="0"/>
        <v>1718</v>
      </c>
      <c r="J26" s="188">
        <f t="shared" si="9"/>
        <v>795.3445953140408</v>
      </c>
      <c r="K26" s="188">
        <f>('ごみ搬入量内訳'!E26+'ごみ搬入量内訳'!AH26)/'ごみ処理概要'!D26/365*1000000</f>
        <v>569.8889387843913</v>
      </c>
      <c r="L26" s="188">
        <f>'ごみ搬入量内訳'!F26/'ごみ処理概要'!D26/365*1000000</f>
        <v>225.4556565296495</v>
      </c>
      <c r="M26" s="188">
        <f>'資源化量内訳'!BP26</f>
        <v>0</v>
      </c>
      <c r="N26" s="188">
        <f>'ごみ処理量内訳'!E26</f>
        <v>560</v>
      </c>
      <c r="O26" s="188">
        <f>'ごみ処理量内訳'!L26</f>
        <v>652</v>
      </c>
      <c r="P26" s="188">
        <f t="shared" si="2"/>
        <v>28</v>
      </c>
      <c r="Q26" s="188">
        <f>'ごみ処理量内訳'!G26</f>
        <v>28</v>
      </c>
      <c r="R26" s="188">
        <f>'ごみ処理量内訳'!H26</f>
        <v>0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478</v>
      </c>
      <c r="W26" s="188">
        <f>'資源化量内訳'!M26</f>
        <v>403</v>
      </c>
      <c r="X26" s="188">
        <f>'資源化量内訳'!N26</f>
        <v>21</v>
      </c>
      <c r="Y26" s="188">
        <f>'資源化量内訳'!O26</f>
        <v>28</v>
      </c>
      <c r="Z26" s="188">
        <f>'資源化量内訳'!P26</f>
        <v>14</v>
      </c>
      <c r="AA26" s="188">
        <f>'資源化量内訳'!Q26</f>
        <v>1</v>
      </c>
      <c r="AB26" s="188">
        <f>'資源化量内訳'!R26</f>
        <v>11</v>
      </c>
      <c r="AC26" s="188">
        <f>'資源化量内訳'!S26</f>
        <v>0</v>
      </c>
      <c r="AD26" s="188">
        <f t="shared" si="4"/>
        <v>1718</v>
      </c>
      <c r="AE26" s="189">
        <f t="shared" si="5"/>
        <v>62.04889406286379</v>
      </c>
      <c r="AF26" s="188">
        <f>'資源化量内訳'!AB26</f>
        <v>0</v>
      </c>
      <c r="AG26" s="188">
        <f>'資源化量内訳'!AJ26</f>
        <v>25</v>
      </c>
      <c r="AH26" s="188">
        <f>'資源化量内訳'!AR26</f>
        <v>0</v>
      </c>
      <c r="AI26" s="188">
        <f>'資源化量内訳'!AZ26</f>
        <v>0</v>
      </c>
      <c r="AJ26" s="188">
        <f>'資源化量内訳'!BH26</f>
        <v>0</v>
      </c>
      <c r="AK26" s="188" t="s">
        <v>446</v>
      </c>
      <c r="AL26" s="188">
        <f t="shared" si="6"/>
        <v>25</v>
      </c>
      <c r="AM26" s="189">
        <f t="shared" si="7"/>
        <v>29.27823050058207</v>
      </c>
      <c r="AN26" s="188">
        <f>'ごみ処理量内訳'!AC26</f>
        <v>652</v>
      </c>
      <c r="AO26" s="188">
        <f>'ごみ処理量内訳'!AD26</f>
        <v>50</v>
      </c>
      <c r="AP26" s="188">
        <f>'ごみ処理量内訳'!AE26</f>
        <v>3</v>
      </c>
      <c r="AQ26" s="188">
        <f t="shared" si="8"/>
        <v>705</v>
      </c>
    </row>
    <row r="27" spans="1:43" ht="13.5" customHeight="1">
      <c r="A27" s="182" t="s">
        <v>308</v>
      </c>
      <c r="B27" s="182" t="s">
        <v>345</v>
      </c>
      <c r="C27" s="184" t="s">
        <v>346</v>
      </c>
      <c r="D27" s="188">
        <v>4686</v>
      </c>
      <c r="E27" s="188">
        <v>4686</v>
      </c>
      <c r="F27" s="188">
        <f>'ごみ搬入量内訳'!H27</f>
        <v>812</v>
      </c>
      <c r="G27" s="188">
        <f>'ごみ搬入量内訳'!AG27</f>
        <v>0</v>
      </c>
      <c r="H27" s="188">
        <f>'ごみ搬入量内訳'!AH27</f>
        <v>5</v>
      </c>
      <c r="I27" s="188">
        <f aca="true" t="shared" si="10" ref="I27:I90">SUM(F27:H27)</f>
        <v>817</v>
      </c>
      <c r="J27" s="188">
        <f t="shared" si="9"/>
        <v>477.6688357626038</v>
      </c>
      <c r="K27" s="188">
        <f>('ごみ搬入量内訳'!E27+'ごみ搬入量内訳'!AH27)/'ごみ処理概要'!D27/365*1000000</f>
        <v>477.6688357626038</v>
      </c>
      <c r="L27" s="188">
        <f>'ごみ搬入量内訳'!F27/'ごみ処理概要'!D27/365*1000000</f>
        <v>0</v>
      </c>
      <c r="M27" s="188">
        <f>'資源化量内訳'!BP27</f>
        <v>0</v>
      </c>
      <c r="N27" s="188">
        <f>'ごみ処理量内訳'!E27</f>
        <v>228</v>
      </c>
      <c r="O27" s="188">
        <f>'ごみ処理量内訳'!L27</f>
        <v>240</v>
      </c>
      <c r="P27" s="188">
        <f aca="true" t="shared" si="11" ref="P27:P90">SUM(Q27:U27)</f>
        <v>0</v>
      </c>
      <c r="Q27" s="188">
        <f>'ごみ処理量内訳'!G27</f>
        <v>0</v>
      </c>
      <c r="R27" s="188">
        <f>'ごみ処理量内訳'!H27</f>
        <v>0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aca="true" t="shared" si="12" ref="V27:V90">SUM(W27:AC27)</f>
        <v>344</v>
      </c>
      <c r="W27" s="188">
        <f>'資源化量内訳'!M27</f>
        <v>238</v>
      </c>
      <c r="X27" s="188">
        <f>'資源化量内訳'!N27</f>
        <v>39</v>
      </c>
      <c r="Y27" s="188">
        <f>'資源化量内訳'!O27</f>
        <v>50</v>
      </c>
      <c r="Z27" s="188">
        <f>'資源化量内訳'!P27</f>
        <v>10</v>
      </c>
      <c r="AA27" s="188">
        <f>'資源化量内訳'!Q27</f>
        <v>2</v>
      </c>
      <c r="AB27" s="188">
        <f>'資源化量内訳'!R27</f>
        <v>0</v>
      </c>
      <c r="AC27" s="188">
        <f>'資源化量内訳'!S27</f>
        <v>5</v>
      </c>
      <c r="AD27" s="188">
        <f aca="true" t="shared" si="13" ref="AD27:AD90">N27+O27+P27+V27</f>
        <v>812</v>
      </c>
      <c r="AE27" s="189">
        <f aca="true" t="shared" si="14" ref="AE27:AE90">(N27+P27+V27)/AD27*100</f>
        <v>70.44334975369459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0</v>
      </c>
      <c r="AI27" s="188">
        <f>'資源化量内訳'!AZ27</f>
        <v>0</v>
      </c>
      <c r="AJ27" s="188">
        <f>'資源化量内訳'!BH27</f>
        <v>0</v>
      </c>
      <c r="AK27" s="188" t="s">
        <v>446</v>
      </c>
      <c r="AL27" s="188">
        <f aca="true" t="shared" si="15" ref="AL27:AL90">SUM(AF27:AJ27)</f>
        <v>0</v>
      </c>
      <c r="AM27" s="189">
        <f aca="true" t="shared" si="16" ref="AM27:AM90">(V27+AL27+M27)/(M27+AD27)*100</f>
        <v>42.364532019704434</v>
      </c>
      <c r="AN27" s="188">
        <f>'ごみ処理量内訳'!AC27</f>
        <v>240</v>
      </c>
      <c r="AO27" s="188">
        <f>'ごみ処理量内訳'!AD27</f>
        <v>45</v>
      </c>
      <c r="AP27" s="188">
        <f>'ごみ処理量内訳'!AE27</f>
        <v>0</v>
      </c>
      <c r="AQ27" s="188">
        <f aca="true" t="shared" si="17" ref="AQ27:AQ90">SUM(AN27:AP27)</f>
        <v>285</v>
      </c>
    </row>
    <row r="28" spans="1:43" ht="13.5" customHeight="1">
      <c r="A28" s="182" t="s">
        <v>308</v>
      </c>
      <c r="B28" s="182" t="s">
        <v>347</v>
      </c>
      <c r="C28" s="184" t="s">
        <v>274</v>
      </c>
      <c r="D28" s="188">
        <v>3475</v>
      </c>
      <c r="E28" s="188">
        <v>3475</v>
      </c>
      <c r="F28" s="188">
        <f>'ごみ搬入量内訳'!H28</f>
        <v>490</v>
      </c>
      <c r="G28" s="188">
        <f>'ごみ搬入量内訳'!AG28</f>
        <v>0</v>
      </c>
      <c r="H28" s="188">
        <f>'ごみ搬入量内訳'!AH28</f>
        <v>43</v>
      </c>
      <c r="I28" s="188">
        <f t="shared" si="10"/>
        <v>533</v>
      </c>
      <c r="J28" s="188">
        <f t="shared" si="9"/>
        <v>420.22272592884593</v>
      </c>
      <c r="K28" s="188">
        <f>('ごみ搬入量内訳'!E28+'ごみ搬入量内訳'!AH28)/'ごみ処理概要'!D28/365*1000000</f>
        <v>420.22272592884593</v>
      </c>
      <c r="L28" s="188">
        <f>'ごみ搬入量内訳'!F28/'ごみ処理概要'!D28/365*1000000</f>
        <v>0</v>
      </c>
      <c r="M28" s="188">
        <f>'資源化量内訳'!BP28</f>
        <v>0</v>
      </c>
      <c r="N28" s="188">
        <f>'ごみ処理量内訳'!E28</f>
        <v>217</v>
      </c>
      <c r="O28" s="188">
        <f>'ごみ処理量内訳'!L28</f>
        <v>49</v>
      </c>
      <c r="P28" s="188">
        <f t="shared" si="11"/>
        <v>32</v>
      </c>
      <c r="Q28" s="188">
        <f>'ごみ処理量内訳'!G28</f>
        <v>32</v>
      </c>
      <c r="R28" s="188">
        <f>'ごみ処理量内訳'!H28</f>
        <v>0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2"/>
        <v>192</v>
      </c>
      <c r="W28" s="188">
        <f>'資源化量内訳'!M28</f>
        <v>143</v>
      </c>
      <c r="X28" s="188">
        <f>'資源化量内訳'!N28</f>
        <v>17</v>
      </c>
      <c r="Y28" s="188">
        <f>'資源化量内訳'!O28</f>
        <v>26</v>
      </c>
      <c r="Z28" s="188">
        <f>'資源化量内訳'!P28</f>
        <v>5</v>
      </c>
      <c r="AA28" s="188">
        <f>'資源化量内訳'!Q28</f>
        <v>1</v>
      </c>
      <c r="AB28" s="188">
        <f>'資源化量内訳'!R28</f>
        <v>0</v>
      </c>
      <c r="AC28" s="188">
        <f>'資源化量内訳'!S28</f>
        <v>0</v>
      </c>
      <c r="AD28" s="188">
        <f t="shared" si="13"/>
        <v>490</v>
      </c>
      <c r="AE28" s="189">
        <f t="shared" si="14"/>
        <v>90</v>
      </c>
      <c r="AF28" s="188">
        <f>'資源化量内訳'!AB28</f>
        <v>0</v>
      </c>
      <c r="AG28" s="188">
        <f>'資源化量内訳'!AJ28</f>
        <v>29</v>
      </c>
      <c r="AH28" s="188">
        <f>'資源化量内訳'!AR28</f>
        <v>0</v>
      </c>
      <c r="AI28" s="188">
        <f>'資源化量内訳'!AZ28</f>
        <v>0</v>
      </c>
      <c r="AJ28" s="188">
        <f>'資源化量内訳'!BH28</f>
        <v>0</v>
      </c>
      <c r="AK28" s="188" t="s">
        <v>446</v>
      </c>
      <c r="AL28" s="188">
        <f t="shared" si="15"/>
        <v>29</v>
      </c>
      <c r="AM28" s="189">
        <f t="shared" si="16"/>
        <v>45.102040816326536</v>
      </c>
      <c r="AN28" s="188">
        <f>'ごみ処理量内訳'!AC28</f>
        <v>49</v>
      </c>
      <c r="AO28" s="188">
        <f>'ごみ処理量内訳'!AD28</f>
        <v>44</v>
      </c>
      <c r="AP28" s="188">
        <f>'ごみ処理量内訳'!AE28</f>
        <v>3</v>
      </c>
      <c r="AQ28" s="188">
        <f t="shared" si="17"/>
        <v>96</v>
      </c>
    </row>
    <row r="29" spans="1:43" ht="13.5" customHeight="1">
      <c r="A29" s="182" t="s">
        <v>308</v>
      </c>
      <c r="B29" s="182" t="s">
        <v>348</v>
      </c>
      <c r="C29" s="184" t="s">
        <v>349</v>
      </c>
      <c r="D29" s="188">
        <v>1233</v>
      </c>
      <c r="E29" s="188">
        <v>1233</v>
      </c>
      <c r="F29" s="188">
        <f>'ごみ搬入量内訳'!H29</f>
        <v>231</v>
      </c>
      <c r="G29" s="188">
        <f>'ごみ搬入量内訳'!AG29</f>
        <v>0</v>
      </c>
      <c r="H29" s="188">
        <f>'ごみ搬入量内訳'!AH29</f>
        <v>62</v>
      </c>
      <c r="I29" s="188">
        <f t="shared" si="10"/>
        <v>293</v>
      </c>
      <c r="J29" s="188">
        <f t="shared" si="9"/>
        <v>651.0460065104601</v>
      </c>
      <c r="K29" s="188">
        <f>('ごみ搬入量内訳'!E29+'ごみ搬入量内訳'!AH29)/'ごみ処理概要'!D29/365*1000000</f>
        <v>651.0460065104601</v>
      </c>
      <c r="L29" s="188">
        <f>'ごみ搬入量内訳'!F29/'ごみ処理概要'!D29/365*1000000</f>
        <v>0</v>
      </c>
      <c r="M29" s="188">
        <f>'資源化量内訳'!BP29</f>
        <v>0</v>
      </c>
      <c r="N29" s="188">
        <f>'ごみ処理量内訳'!E29</f>
        <v>121</v>
      </c>
      <c r="O29" s="188">
        <f>'ごみ処理量内訳'!L29</f>
        <v>8</v>
      </c>
      <c r="P29" s="188">
        <f t="shared" si="11"/>
        <v>102</v>
      </c>
      <c r="Q29" s="188">
        <f>'ごみ処理量内訳'!G29</f>
        <v>8</v>
      </c>
      <c r="R29" s="188">
        <f>'ごみ処理量内訳'!H29</f>
        <v>93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1</v>
      </c>
      <c r="V29" s="188">
        <f t="shared" si="12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13"/>
        <v>231</v>
      </c>
      <c r="AE29" s="189">
        <f t="shared" si="14"/>
        <v>96.53679653679653</v>
      </c>
      <c r="AF29" s="188">
        <f>'資源化量内訳'!AB29</f>
        <v>0</v>
      </c>
      <c r="AG29" s="188">
        <f>'資源化量内訳'!AJ29</f>
        <v>6</v>
      </c>
      <c r="AH29" s="188">
        <f>'資源化量内訳'!AR29</f>
        <v>93</v>
      </c>
      <c r="AI29" s="188">
        <f>'資源化量内訳'!AZ29</f>
        <v>0</v>
      </c>
      <c r="AJ29" s="188">
        <f>'資源化量内訳'!BH29</f>
        <v>0</v>
      </c>
      <c r="AK29" s="188" t="s">
        <v>446</v>
      </c>
      <c r="AL29" s="188">
        <f t="shared" si="15"/>
        <v>99</v>
      </c>
      <c r="AM29" s="189">
        <f t="shared" si="16"/>
        <v>42.857142857142854</v>
      </c>
      <c r="AN29" s="188">
        <f>'ごみ処理量内訳'!AC29</f>
        <v>8</v>
      </c>
      <c r="AO29" s="188">
        <f>'ごみ処理量内訳'!AD29</f>
        <v>12</v>
      </c>
      <c r="AP29" s="188">
        <f>'ごみ処理量内訳'!AE29</f>
        <v>2</v>
      </c>
      <c r="AQ29" s="188">
        <f t="shared" si="17"/>
        <v>22</v>
      </c>
    </row>
    <row r="30" spans="1:43" ht="13.5" customHeight="1">
      <c r="A30" s="182" t="s">
        <v>308</v>
      </c>
      <c r="B30" s="182" t="s">
        <v>350</v>
      </c>
      <c r="C30" s="184" t="s">
        <v>351</v>
      </c>
      <c r="D30" s="188">
        <v>993</v>
      </c>
      <c r="E30" s="188">
        <v>993</v>
      </c>
      <c r="F30" s="188">
        <f>'ごみ搬入量内訳'!H30</f>
        <v>166</v>
      </c>
      <c r="G30" s="188">
        <f>'ごみ搬入量内訳'!AG30</f>
        <v>0</v>
      </c>
      <c r="H30" s="188">
        <f>'ごみ搬入量内訳'!AH30</f>
        <v>55</v>
      </c>
      <c r="I30" s="188">
        <f t="shared" si="10"/>
        <v>221</v>
      </c>
      <c r="J30" s="188">
        <f t="shared" si="9"/>
        <v>609.747685855785</v>
      </c>
      <c r="K30" s="188">
        <f>('ごみ搬入量内訳'!E30+'ごみ搬入量内訳'!AH30)/'ごみ処理概要'!D30/365*1000000</f>
        <v>609.747685855785</v>
      </c>
      <c r="L30" s="188">
        <f>'ごみ搬入量内訳'!F30/'ごみ処理概要'!D30/365*1000000</f>
        <v>0</v>
      </c>
      <c r="M30" s="188">
        <f>'資源化量内訳'!BP30</f>
        <v>0</v>
      </c>
      <c r="N30" s="188">
        <f>'ごみ処理量内訳'!E30</f>
        <v>101</v>
      </c>
      <c r="O30" s="188">
        <f>'ごみ処理量内訳'!L30</f>
        <v>10</v>
      </c>
      <c r="P30" s="188">
        <f t="shared" si="11"/>
        <v>55</v>
      </c>
      <c r="Q30" s="188">
        <f>'ごみ処理量内訳'!G30</f>
        <v>5</v>
      </c>
      <c r="R30" s="188">
        <f>'ごみ処理量内訳'!H30</f>
        <v>44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6</v>
      </c>
      <c r="V30" s="188">
        <f t="shared" si="12"/>
        <v>0</v>
      </c>
      <c r="W30" s="188">
        <f>'資源化量内訳'!M30</f>
        <v>0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3"/>
        <v>166</v>
      </c>
      <c r="AE30" s="189">
        <f t="shared" si="14"/>
        <v>93.97590361445783</v>
      </c>
      <c r="AF30" s="188">
        <f>'資源化量内訳'!AB30</f>
        <v>0</v>
      </c>
      <c r="AG30" s="188">
        <f>'資源化量内訳'!AJ30</f>
        <v>2</v>
      </c>
      <c r="AH30" s="188">
        <f>'資源化量内訳'!AR30</f>
        <v>44</v>
      </c>
      <c r="AI30" s="188">
        <f>'資源化量内訳'!AZ30</f>
        <v>0</v>
      </c>
      <c r="AJ30" s="188">
        <f>'資源化量内訳'!BH30</f>
        <v>0</v>
      </c>
      <c r="AK30" s="188" t="s">
        <v>446</v>
      </c>
      <c r="AL30" s="188">
        <f t="shared" si="15"/>
        <v>46</v>
      </c>
      <c r="AM30" s="189">
        <f t="shared" si="16"/>
        <v>27.710843373493976</v>
      </c>
      <c r="AN30" s="188">
        <f>'ごみ処理量内訳'!AC30</f>
        <v>10</v>
      </c>
      <c r="AO30" s="188">
        <f>'ごみ処理量内訳'!AD30</f>
        <v>10</v>
      </c>
      <c r="AP30" s="188">
        <f>'ごみ処理量内訳'!AE30</f>
        <v>8</v>
      </c>
      <c r="AQ30" s="188">
        <f t="shared" si="17"/>
        <v>28</v>
      </c>
    </row>
    <row r="31" spans="1:43" ht="13.5" customHeight="1">
      <c r="A31" s="182" t="s">
        <v>308</v>
      </c>
      <c r="B31" s="182" t="s">
        <v>20</v>
      </c>
      <c r="C31" s="184" t="s">
        <v>21</v>
      </c>
      <c r="D31" s="188">
        <v>13484</v>
      </c>
      <c r="E31" s="188">
        <v>13484</v>
      </c>
      <c r="F31" s="188">
        <f>'ごみ搬入量内訳'!H31</f>
        <v>2796</v>
      </c>
      <c r="G31" s="188">
        <f>'ごみ搬入量内訳'!AG31</f>
        <v>102</v>
      </c>
      <c r="H31" s="188">
        <f>'ごみ搬入量内訳'!AH31</f>
        <v>901</v>
      </c>
      <c r="I31" s="188">
        <f t="shared" si="10"/>
        <v>3799</v>
      </c>
      <c r="J31" s="188">
        <f t="shared" si="9"/>
        <v>771.8940357521649</v>
      </c>
      <c r="K31" s="188">
        <f>('ごみ搬入量内訳'!E31+'ごみ搬入量内訳'!AH31)/'ごみ処理概要'!D31/365*1000000</f>
        <v>673.3500485608514</v>
      </c>
      <c r="L31" s="188">
        <f>'ごみ搬入量内訳'!F31/'ごみ処理概要'!D31/365*1000000</f>
        <v>98.5439871913135</v>
      </c>
      <c r="M31" s="188">
        <f>'資源化量内訳'!BP31</f>
        <v>0</v>
      </c>
      <c r="N31" s="188">
        <f>'ごみ処理量内訳'!E31</f>
        <v>1856</v>
      </c>
      <c r="O31" s="188">
        <f>'ごみ処理量内訳'!L31</f>
        <v>8</v>
      </c>
      <c r="P31" s="188">
        <f t="shared" si="11"/>
        <v>257</v>
      </c>
      <c r="Q31" s="188">
        <f>'ごみ処理量内訳'!G31</f>
        <v>91</v>
      </c>
      <c r="R31" s="188">
        <f>'ごみ処理量内訳'!H31</f>
        <v>166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2"/>
        <v>777</v>
      </c>
      <c r="W31" s="188">
        <f>'資源化量内訳'!M31</f>
        <v>526</v>
      </c>
      <c r="X31" s="188">
        <f>'資源化量内訳'!N31</f>
        <v>0</v>
      </c>
      <c r="Y31" s="188">
        <f>'資源化量内訳'!O31</f>
        <v>84</v>
      </c>
      <c r="Z31" s="188">
        <f>'資源化量内訳'!P31</f>
        <v>25</v>
      </c>
      <c r="AA31" s="188">
        <f>'資源化量内訳'!Q31</f>
        <v>142</v>
      </c>
      <c r="AB31" s="188">
        <f>'資源化量内訳'!R31</f>
        <v>0</v>
      </c>
      <c r="AC31" s="188">
        <f>'資源化量内訳'!S31</f>
        <v>0</v>
      </c>
      <c r="AD31" s="188">
        <f t="shared" si="13"/>
        <v>2898</v>
      </c>
      <c r="AE31" s="189">
        <f t="shared" si="14"/>
        <v>99.72394755003451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120</v>
      </c>
      <c r="AI31" s="188">
        <f>'資源化量内訳'!AZ31</f>
        <v>0</v>
      </c>
      <c r="AJ31" s="188">
        <f>'資源化量内訳'!BH31</f>
        <v>0</v>
      </c>
      <c r="AK31" s="188" t="s">
        <v>446</v>
      </c>
      <c r="AL31" s="188">
        <f t="shared" si="15"/>
        <v>120</v>
      </c>
      <c r="AM31" s="189">
        <f t="shared" si="16"/>
        <v>30.952380952380953</v>
      </c>
      <c r="AN31" s="188">
        <f>'ごみ処理量内訳'!AC31</f>
        <v>8</v>
      </c>
      <c r="AO31" s="188">
        <f>'ごみ処理量内訳'!AD31</f>
        <v>254</v>
      </c>
      <c r="AP31" s="188">
        <f>'ごみ処理量内訳'!AE31</f>
        <v>94</v>
      </c>
      <c r="AQ31" s="188">
        <f t="shared" si="17"/>
        <v>356</v>
      </c>
    </row>
    <row r="32" spans="1:43" ht="13.5" customHeight="1">
      <c r="A32" s="182" t="s">
        <v>308</v>
      </c>
      <c r="B32" s="182" t="s">
        <v>352</v>
      </c>
      <c r="C32" s="184" t="s">
        <v>353</v>
      </c>
      <c r="D32" s="188">
        <v>17976</v>
      </c>
      <c r="E32" s="188">
        <v>17384</v>
      </c>
      <c r="F32" s="188">
        <f>'ごみ搬入量内訳'!H32</f>
        <v>9802</v>
      </c>
      <c r="G32" s="188">
        <f>'ごみ搬入量内訳'!AG32</f>
        <v>269</v>
      </c>
      <c r="H32" s="188">
        <f>'ごみ搬入量内訳'!AH32</f>
        <v>349</v>
      </c>
      <c r="I32" s="188">
        <f t="shared" si="10"/>
        <v>10420</v>
      </c>
      <c r="J32" s="188">
        <f t="shared" si="9"/>
        <v>1588.114441782346</v>
      </c>
      <c r="K32" s="188">
        <f>('ごみ搬入量内訳'!E32+'ごみ搬入量内訳'!AH32)/'ごみ処理概要'!D32/365*1000000</f>
        <v>1128.4452329132907</v>
      </c>
      <c r="L32" s="188">
        <f>'ごみ搬入量内訳'!F32/'ごみ処理概要'!D32/365*1000000</f>
        <v>459.66920886905524</v>
      </c>
      <c r="M32" s="188">
        <f>'資源化量内訳'!BP32</f>
        <v>610</v>
      </c>
      <c r="N32" s="188">
        <f>'ごみ処理量内訳'!E32</f>
        <v>7463</v>
      </c>
      <c r="O32" s="188">
        <f>'ごみ処理量内訳'!L32</f>
        <v>0</v>
      </c>
      <c r="P32" s="188">
        <f t="shared" si="11"/>
        <v>1545</v>
      </c>
      <c r="Q32" s="188">
        <f>'ごみ処理量内訳'!G32</f>
        <v>0</v>
      </c>
      <c r="R32" s="188">
        <f>'ごみ処理量内訳'!H32</f>
        <v>1545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2"/>
        <v>1063</v>
      </c>
      <c r="W32" s="188">
        <f>'資源化量内訳'!M32</f>
        <v>890</v>
      </c>
      <c r="X32" s="188">
        <f>'資源化量内訳'!N32</f>
        <v>173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13"/>
        <v>10071</v>
      </c>
      <c r="AE32" s="189">
        <f t="shared" si="14"/>
        <v>100</v>
      </c>
      <c r="AF32" s="188">
        <f>'資源化量内訳'!AB32</f>
        <v>0</v>
      </c>
      <c r="AG32" s="188">
        <f>'資源化量内訳'!AJ32</f>
        <v>0</v>
      </c>
      <c r="AH32" s="188">
        <f>'資源化量内訳'!AR32</f>
        <v>1044</v>
      </c>
      <c r="AI32" s="188">
        <f>'資源化量内訳'!AZ32</f>
        <v>0</v>
      </c>
      <c r="AJ32" s="188">
        <f>'資源化量内訳'!BH32</f>
        <v>0</v>
      </c>
      <c r="AK32" s="188" t="s">
        <v>446</v>
      </c>
      <c r="AL32" s="188">
        <f t="shared" si="15"/>
        <v>1044</v>
      </c>
      <c r="AM32" s="189">
        <f t="shared" si="16"/>
        <v>25.437693099897015</v>
      </c>
      <c r="AN32" s="188">
        <f>'ごみ処理量内訳'!AC32</f>
        <v>0</v>
      </c>
      <c r="AO32" s="188">
        <f>'ごみ処理量内訳'!AD32</f>
        <v>520</v>
      </c>
      <c r="AP32" s="188">
        <f>'ごみ処理量内訳'!AE32</f>
        <v>171</v>
      </c>
      <c r="AQ32" s="188">
        <f t="shared" si="17"/>
        <v>691</v>
      </c>
    </row>
    <row r="33" spans="1:43" ht="13.5" customHeight="1">
      <c r="A33" s="182" t="s">
        <v>308</v>
      </c>
      <c r="B33" s="182" t="s">
        <v>354</v>
      </c>
      <c r="C33" s="184" t="s">
        <v>355</v>
      </c>
      <c r="D33" s="188">
        <v>10520</v>
      </c>
      <c r="E33" s="188">
        <v>10520</v>
      </c>
      <c r="F33" s="188">
        <f>'ごみ搬入量内訳'!H33</f>
        <v>2241</v>
      </c>
      <c r="G33" s="188">
        <f>'ごみ搬入量内訳'!AG33</f>
        <v>495</v>
      </c>
      <c r="H33" s="188">
        <f>'ごみ搬入量内訳'!AH33</f>
        <v>0</v>
      </c>
      <c r="I33" s="188">
        <f t="shared" si="10"/>
        <v>2736</v>
      </c>
      <c r="J33" s="188">
        <f t="shared" si="9"/>
        <v>712.5371113078805</v>
      </c>
      <c r="K33" s="188">
        <f>('ごみ搬入量内訳'!E33+'ごみ搬入量内訳'!AH33)/'ごみ処理概要'!D33/365*1000000</f>
        <v>595.0830772436065</v>
      </c>
      <c r="L33" s="188">
        <f>'ごみ搬入量内訳'!F33/'ごみ処理概要'!D33/365*1000000</f>
        <v>117.45403406427418</v>
      </c>
      <c r="M33" s="188">
        <f>'資源化量内訳'!BP33</f>
        <v>0</v>
      </c>
      <c r="N33" s="188">
        <f>'ごみ処理量内訳'!E33</f>
        <v>1723</v>
      </c>
      <c r="O33" s="188">
        <f>'ごみ処理量内訳'!L33</f>
        <v>141</v>
      </c>
      <c r="P33" s="188">
        <f t="shared" si="11"/>
        <v>77</v>
      </c>
      <c r="Q33" s="188">
        <f>'ごみ処理量内訳'!G33</f>
        <v>0</v>
      </c>
      <c r="R33" s="188">
        <f>'ごみ処理量内訳'!H33</f>
        <v>77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2"/>
        <v>795</v>
      </c>
      <c r="W33" s="188">
        <f>'資源化量内訳'!M33</f>
        <v>556</v>
      </c>
      <c r="X33" s="188">
        <f>'資源化量内訳'!N33</f>
        <v>0</v>
      </c>
      <c r="Y33" s="188">
        <f>'資源化量内訳'!O33</f>
        <v>79</v>
      </c>
      <c r="Z33" s="188">
        <f>'資源化量内訳'!P33</f>
        <v>22</v>
      </c>
      <c r="AA33" s="188">
        <f>'資源化量内訳'!Q33</f>
        <v>121</v>
      </c>
      <c r="AB33" s="188">
        <f>'資源化量内訳'!R33</f>
        <v>17</v>
      </c>
      <c r="AC33" s="188">
        <f>'資源化量内訳'!S33</f>
        <v>0</v>
      </c>
      <c r="AD33" s="188">
        <f t="shared" si="13"/>
        <v>2736</v>
      </c>
      <c r="AE33" s="189">
        <f t="shared" si="14"/>
        <v>94.84649122807018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41</v>
      </c>
      <c r="AI33" s="188">
        <f>'資源化量内訳'!AZ33</f>
        <v>0</v>
      </c>
      <c r="AJ33" s="188">
        <f>'資源化量内訳'!BH33</f>
        <v>0</v>
      </c>
      <c r="AK33" s="188" t="s">
        <v>446</v>
      </c>
      <c r="AL33" s="188">
        <f t="shared" si="15"/>
        <v>41</v>
      </c>
      <c r="AM33" s="189">
        <f t="shared" si="16"/>
        <v>30.555555555555557</v>
      </c>
      <c r="AN33" s="188">
        <f>'ごみ処理量内訳'!AC33</f>
        <v>141</v>
      </c>
      <c r="AO33" s="188">
        <f>'ごみ処理量内訳'!AD33</f>
        <v>195</v>
      </c>
      <c r="AP33" s="188">
        <f>'ごみ処理量内訳'!AE33</f>
        <v>33</v>
      </c>
      <c r="AQ33" s="188">
        <f t="shared" si="17"/>
        <v>369</v>
      </c>
    </row>
    <row r="34" spans="1:43" ht="13.5" customHeight="1">
      <c r="A34" s="182" t="s">
        <v>308</v>
      </c>
      <c r="B34" s="182" t="s">
        <v>356</v>
      </c>
      <c r="C34" s="184" t="s">
        <v>357</v>
      </c>
      <c r="D34" s="188">
        <v>14134</v>
      </c>
      <c r="E34" s="188">
        <v>14134</v>
      </c>
      <c r="F34" s="188">
        <f>'ごみ搬入量内訳'!H34</f>
        <v>2222</v>
      </c>
      <c r="G34" s="188">
        <f>'ごみ搬入量内訳'!AG34</f>
        <v>406</v>
      </c>
      <c r="H34" s="188">
        <f>'ごみ搬入量内訳'!AH34</f>
        <v>20</v>
      </c>
      <c r="I34" s="188">
        <f t="shared" si="10"/>
        <v>2648</v>
      </c>
      <c r="J34" s="188">
        <f t="shared" si="9"/>
        <v>513.2867214198349</v>
      </c>
      <c r="K34" s="188">
        <f>('ごみ搬入量内訳'!E34+'ごみ搬入量内訳'!AH34)/'ごみ処理概要'!D34/365*1000000</f>
        <v>338.2497465549894</v>
      </c>
      <c r="L34" s="188">
        <f>'ごみ搬入量内訳'!F34/'ごみ処理概要'!D34/365*1000000</f>
        <v>175.0369748648455</v>
      </c>
      <c r="M34" s="188">
        <f>'資源化量内訳'!BP34</f>
        <v>254</v>
      </c>
      <c r="N34" s="188">
        <f>'ごみ処理量内訳'!E34</f>
        <v>1528</v>
      </c>
      <c r="O34" s="188">
        <f>'ごみ処理量内訳'!L34</f>
        <v>386</v>
      </c>
      <c r="P34" s="188">
        <f t="shared" si="11"/>
        <v>714</v>
      </c>
      <c r="Q34" s="188">
        <f>'ごみ処理量内訳'!G34</f>
        <v>0</v>
      </c>
      <c r="R34" s="188">
        <f>'ごみ処理量内訳'!H34</f>
        <v>424</v>
      </c>
      <c r="S34" s="188">
        <f>'ごみ処理量内訳'!I34</f>
        <v>290</v>
      </c>
      <c r="T34" s="188">
        <f>'ごみ処理量内訳'!J34</f>
        <v>0</v>
      </c>
      <c r="U34" s="188">
        <f>'ごみ処理量内訳'!K34</f>
        <v>0</v>
      </c>
      <c r="V34" s="188">
        <f t="shared" si="12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13"/>
        <v>2628</v>
      </c>
      <c r="AE34" s="189">
        <f t="shared" si="14"/>
        <v>85.31202435312024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424</v>
      </c>
      <c r="AI34" s="188">
        <f>'資源化量内訳'!AZ34</f>
        <v>0</v>
      </c>
      <c r="AJ34" s="188">
        <f>'資源化量内訳'!BH34</f>
        <v>0</v>
      </c>
      <c r="AK34" s="188" t="s">
        <v>446</v>
      </c>
      <c r="AL34" s="188">
        <f t="shared" si="15"/>
        <v>424</v>
      </c>
      <c r="AM34" s="189">
        <f t="shared" si="16"/>
        <v>23.525329632199863</v>
      </c>
      <c r="AN34" s="188">
        <f>'ごみ処理量内訳'!AC34</f>
        <v>386</v>
      </c>
      <c r="AO34" s="188">
        <f>'ごみ処理量内訳'!AD34</f>
        <v>152</v>
      </c>
      <c r="AP34" s="188">
        <f>'ごみ処理量内訳'!AE34</f>
        <v>0</v>
      </c>
      <c r="AQ34" s="188">
        <f t="shared" si="17"/>
        <v>538</v>
      </c>
    </row>
    <row r="35" spans="1:43" ht="13.5" customHeight="1">
      <c r="A35" s="182" t="s">
        <v>308</v>
      </c>
      <c r="B35" s="182" t="s">
        <v>358</v>
      </c>
      <c r="C35" s="184" t="s">
        <v>359</v>
      </c>
      <c r="D35" s="188">
        <v>8471</v>
      </c>
      <c r="E35" s="188">
        <v>8471</v>
      </c>
      <c r="F35" s="188">
        <f>'ごみ搬入量内訳'!H35</f>
        <v>1977</v>
      </c>
      <c r="G35" s="188">
        <f>'ごみ搬入量内訳'!AG35</f>
        <v>327</v>
      </c>
      <c r="H35" s="188">
        <f>'ごみ搬入量内訳'!AH35</f>
        <v>0</v>
      </c>
      <c r="I35" s="188">
        <f t="shared" si="10"/>
        <v>2304</v>
      </c>
      <c r="J35" s="188">
        <f t="shared" si="9"/>
        <v>745.1692559465574</v>
      </c>
      <c r="K35" s="188">
        <f>('ごみ搬入量内訳'!E35+'ごみ搬入量内訳'!AH35)/'ごみ処理概要'!D35/365*1000000</f>
        <v>662.6960961087223</v>
      </c>
      <c r="L35" s="188">
        <f>'ごみ搬入量内訳'!F35/'ごみ処理概要'!D35/365*1000000</f>
        <v>82.47315983783513</v>
      </c>
      <c r="M35" s="188">
        <f>'資源化量内訳'!BP35</f>
        <v>0</v>
      </c>
      <c r="N35" s="188">
        <f>'ごみ処理量内訳'!E35</f>
        <v>1541</v>
      </c>
      <c r="O35" s="188">
        <f>'ごみ処理量内訳'!L35</f>
        <v>74</v>
      </c>
      <c r="P35" s="188">
        <f t="shared" si="11"/>
        <v>81</v>
      </c>
      <c r="Q35" s="188">
        <f>'ごみ処理量内訳'!G35</f>
        <v>0</v>
      </c>
      <c r="R35" s="188">
        <f>'ごみ処理量内訳'!H35</f>
        <v>81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2"/>
        <v>608</v>
      </c>
      <c r="W35" s="188">
        <f>'資源化量内訳'!M35</f>
        <v>406</v>
      </c>
      <c r="X35" s="188">
        <f>'資源化量内訳'!N35</f>
        <v>0</v>
      </c>
      <c r="Y35" s="188">
        <f>'資源化量内訳'!O35</f>
        <v>84</v>
      </c>
      <c r="Z35" s="188">
        <f>'資源化量内訳'!P35</f>
        <v>23</v>
      </c>
      <c r="AA35" s="188">
        <f>'資源化量内訳'!Q35</f>
        <v>91</v>
      </c>
      <c r="AB35" s="188">
        <f>'資源化量内訳'!R35</f>
        <v>4</v>
      </c>
      <c r="AC35" s="188">
        <f>'資源化量内訳'!S35</f>
        <v>0</v>
      </c>
      <c r="AD35" s="188">
        <f t="shared" si="13"/>
        <v>2304</v>
      </c>
      <c r="AE35" s="189">
        <f t="shared" si="14"/>
        <v>96.78819444444444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22</v>
      </c>
      <c r="AI35" s="188">
        <f>'資源化量内訳'!AZ35</f>
        <v>0</v>
      </c>
      <c r="AJ35" s="188">
        <f>'資源化量内訳'!BH35</f>
        <v>0</v>
      </c>
      <c r="AK35" s="188" t="s">
        <v>446</v>
      </c>
      <c r="AL35" s="188">
        <f t="shared" si="15"/>
        <v>22</v>
      </c>
      <c r="AM35" s="189">
        <f t="shared" si="16"/>
        <v>27.34375</v>
      </c>
      <c r="AN35" s="188">
        <f>'ごみ処理量内訳'!AC35</f>
        <v>74</v>
      </c>
      <c r="AO35" s="188">
        <f>'ごみ処理量内訳'!AD35</f>
        <v>174</v>
      </c>
      <c r="AP35" s="188">
        <f>'ごみ処理量内訳'!AE35</f>
        <v>35</v>
      </c>
      <c r="AQ35" s="188">
        <f t="shared" si="17"/>
        <v>283</v>
      </c>
    </row>
    <row r="36" spans="1:43" ht="13.5" customHeight="1">
      <c r="A36" s="182" t="s">
        <v>308</v>
      </c>
      <c r="B36" s="182" t="s">
        <v>360</v>
      </c>
      <c r="C36" s="184" t="s">
        <v>361</v>
      </c>
      <c r="D36" s="188">
        <v>6652</v>
      </c>
      <c r="E36" s="188">
        <v>6652</v>
      </c>
      <c r="F36" s="188">
        <f>'ごみ搬入量内訳'!H36</f>
        <v>1105</v>
      </c>
      <c r="G36" s="188">
        <f>'ごみ搬入量内訳'!AG36</f>
        <v>241</v>
      </c>
      <c r="H36" s="188">
        <f>'ごみ搬入量内訳'!AH36</f>
        <v>0</v>
      </c>
      <c r="I36" s="188">
        <f t="shared" si="10"/>
        <v>1346</v>
      </c>
      <c r="J36" s="188">
        <f t="shared" si="9"/>
        <v>554.3702995906062</v>
      </c>
      <c r="K36" s="188">
        <f>('ごみ搬入量内訳'!E36+'ごみ搬入量内訳'!AH36)/'ごみ処理概要'!D36/365*1000000</f>
        <v>519.3617739849586</v>
      </c>
      <c r="L36" s="188">
        <f>'ごみ搬入量内訳'!F36/'ごみ処理概要'!D36/365*1000000</f>
        <v>35.00852560564749</v>
      </c>
      <c r="M36" s="188">
        <f>'資源化量内訳'!BP36</f>
        <v>0</v>
      </c>
      <c r="N36" s="188">
        <f>'ごみ処理量内訳'!E36</f>
        <v>850</v>
      </c>
      <c r="O36" s="188">
        <f>'ごみ処理量内訳'!L36</f>
        <v>52</v>
      </c>
      <c r="P36" s="188">
        <f t="shared" si="11"/>
        <v>49</v>
      </c>
      <c r="Q36" s="188">
        <f>'ごみ処理量内訳'!G36</f>
        <v>0</v>
      </c>
      <c r="R36" s="188">
        <f>'ごみ処理量内訳'!H36</f>
        <v>49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2"/>
        <v>395</v>
      </c>
      <c r="W36" s="188">
        <f>'資源化量内訳'!M36</f>
        <v>238</v>
      </c>
      <c r="X36" s="188">
        <f>'資源化量内訳'!N36</f>
        <v>0</v>
      </c>
      <c r="Y36" s="188">
        <f>'資源化量内訳'!O36</f>
        <v>48</v>
      </c>
      <c r="Z36" s="188">
        <f>'資源化量内訳'!P36</f>
        <v>10</v>
      </c>
      <c r="AA36" s="188">
        <f>'資源化量内訳'!Q36</f>
        <v>89</v>
      </c>
      <c r="AB36" s="188">
        <f>'資源化量内訳'!R36</f>
        <v>10</v>
      </c>
      <c r="AC36" s="188">
        <f>'資源化量内訳'!S36</f>
        <v>0</v>
      </c>
      <c r="AD36" s="188">
        <f t="shared" si="13"/>
        <v>1346</v>
      </c>
      <c r="AE36" s="189">
        <f t="shared" si="14"/>
        <v>96.13670133729569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15</v>
      </c>
      <c r="AI36" s="188">
        <f>'資源化量内訳'!AZ36</f>
        <v>0</v>
      </c>
      <c r="AJ36" s="188">
        <f>'資源化量内訳'!BH36</f>
        <v>0</v>
      </c>
      <c r="AK36" s="188" t="s">
        <v>446</v>
      </c>
      <c r="AL36" s="188">
        <f t="shared" si="15"/>
        <v>15</v>
      </c>
      <c r="AM36" s="189">
        <f t="shared" si="16"/>
        <v>30.460624071322435</v>
      </c>
      <c r="AN36" s="188">
        <f>'ごみ処理量内訳'!AC36</f>
        <v>52</v>
      </c>
      <c r="AO36" s="188">
        <f>'ごみ処理量内訳'!AD36</f>
        <v>96</v>
      </c>
      <c r="AP36" s="188">
        <f>'ごみ処理量内訳'!AE36</f>
        <v>22</v>
      </c>
      <c r="AQ36" s="188">
        <f t="shared" si="17"/>
        <v>170</v>
      </c>
    </row>
    <row r="37" spans="1:43" ht="13.5" customHeight="1">
      <c r="A37" s="182" t="s">
        <v>308</v>
      </c>
      <c r="B37" s="182" t="s">
        <v>362</v>
      </c>
      <c r="C37" s="184" t="s">
        <v>363</v>
      </c>
      <c r="D37" s="188">
        <v>24331</v>
      </c>
      <c r="E37" s="188">
        <v>24331</v>
      </c>
      <c r="F37" s="188">
        <f>'ごみ搬入量内訳'!H37</f>
        <v>5781</v>
      </c>
      <c r="G37" s="188">
        <f>'ごみ搬入量内訳'!AG37</f>
        <v>1924</v>
      </c>
      <c r="H37" s="188">
        <f>'ごみ搬入量内訳'!AH37</f>
        <v>354</v>
      </c>
      <c r="I37" s="188">
        <f t="shared" si="10"/>
        <v>8059</v>
      </c>
      <c r="J37" s="188">
        <f t="shared" si="9"/>
        <v>907.4617588588434</v>
      </c>
      <c r="K37" s="188">
        <f>('ごみ搬入量内訳'!E37+'ごみ搬入量内訳'!AH37)/'ごみ処理概要'!D37/365*1000000</f>
        <v>709.169147201017</v>
      </c>
      <c r="L37" s="188">
        <f>'ごみ搬入量内訳'!F37/'ごみ処理概要'!D37/365*1000000</f>
        <v>198.29261165782646</v>
      </c>
      <c r="M37" s="188">
        <f>'資源化量内訳'!BP37</f>
        <v>0</v>
      </c>
      <c r="N37" s="188">
        <f>'ごみ処理量内訳'!E37</f>
        <v>5910</v>
      </c>
      <c r="O37" s="188">
        <f>'ごみ処理量内訳'!L37</f>
        <v>0</v>
      </c>
      <c r="P37" s="188">
        <f t="shared" si="11"/>
        <v>1795</v>
      </c>
      <c r="Q37" s="188">
        <f>'ごみ処理量内訳'!G37</f>
        <v>472</v>
      </c>
      <c r="R37" s="188">
        <f>'ごみ処理量内訳'!H37</f>
        <v>1313</v>
      </c>
      <c r="S37" s="188">
        <f>'ごみ処理量内訳'!I37</f>
        <v>0</v>
      </c>
      <c r="T37" s="188">
        <f>'ごみ処理量内訳'!J37</f>
        <v>0</v>
      </c>
      <c r="U37" s="188">
        <f>'ごみ処理量内訳'!K37</f>
        <v>10</v>
      </c>
      <c r="V37" s="188">
        <f t="shared" si="12"/>
        <v>0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0</v>
      </c>
      <c r="AD37" s="188">
        <f t="shared" si="13"/>
        <v>7705</v>
      </c>
      <c r="AE37" s="189">
        <f t="shared" si="14"/>
        <v>100</v>
      </c>
      <c r="AF37" s="188">
        <f>'資源化量内訳'!AB37</f>
        <v>0</v>
      </c>
      <c r="AG37" s="188">
        <f>'資源化量内訳'!AJ37</f>
        <v>398</v>
      </c>
      <c r="AH37" s="188">
        <f>'資源化量内訳'!AR37</f>
        <v>1310</v>
      </c>
      <c r="AI37" s="188">
        <f>'資源化量内訳'!AZ37</f>
        <v>0</v>
      </c>
      <c r="AJ37" s="188">
        <f>'資源化量内訳'!BH37</f>
        <v>0</v>
      </c>
      <c r="AK37" s="188" t="s">
        <v>446</v>
      </c>
      <c r="AL37" s="188">
        <f t="shared" si="15"/>
        <v>1708</v>
      </c>
      <c r="AM37" s="189">
        <f t="shared" si="16"/>
        <v>22.16742375081116</v>
      </c>
      <c r="AN37" s="188">
        <f>'ごみ処理量内訳'!AC37</f>
        <v>0</v>
      </c>
      <c r="AO37" s="188">
        <f>'ごみ処理量内訳'!AD37</f>
        <v>650</v>
      </c>
      <c r="AP37" s="188">
        <f>'ごみ処理量内訳'!AE37</f>
        <v>87</v>
      </c>
      <c r="AQ37" s="188">
        <f t="shared" si="17"/>
        <v>737</v>
      </c>
    </row>
    <row r="38" spans="1:43" ht="13.5" customHeight="1">
      <c r="A38" s="182" t="s">
        <v>308</v>
      </c>
      <c r="B38" s="182" t="s">
        <v>364</v>
      </c>
      <c r="C38" s="184" t="s">
        <v>365</v>
      </c>
      <c r="D38" s="188">
        <v>5220</v>
      </c>
      <c r="E38" s="188">
        <v>5220</v>
      </c>
      <c r="F38" s="188">
        <f>'ごみ搬入量内訳'!H38</f>
        <v>1220</v>
      </c>
      <c r="G38" s="188">
        <f>'ごみ搬入量内訳'!AG38</f>
        <v>176</v>
      </c>
      <c r="H38" s="188">
        <f>'ごみ搬入量内訳'!AH38</f>
        <v>0</v>
      </c>
      <c r="I38" s="188">
        <f t="shared" si="10"/>
        <v>1396</v>
      </c>
      <c r="J38" s="188">
        <f t="shared" si="9"/>
        <v>732.6930142234819</v>
      </c>
      <c r="K38" s="188">
        <f>('ごみ搬入量内訳'!E38+'ごみ搬入量内訳'!AH38)/'ごみ処理概要'!D38/365*1000000</f>
        <v>650.816144439196</v>
      </c>
      <c r="L38" s="188">
        <f>'ごみ搬入量内訳'!F38/'ごみ処理概要'!D38/365*1000000</f>
        <v>81.87686978428593</v>
      </c>
      <c r="M38" s="188">
        <f>'資源化量内訳'!BP38</f>
        <v>0</v>
      </c>
      <c r="N38" s="188">
        <f>'ごみ処理量内訳'!E38</f>
        <v>833</v>
      </c>
      <c r="O38" s="188">
        <f>'ごみ処理量内訳'!L38</f>
        <v>0</v>
      </c>
      <c r="P38" s="188">
        <f t="shared" si="11"/>
        <v>563</v>
      </c>
      <c r="Q38" s="188">
        <f>'ごみ処理量内訳'!G38</f>
        <v>3</v>
      </c>
      <c r="R38" s="188">
        <f>'ごみ処理量内訳'!H38</f>
        <v>560</v>
      </c>
      <c r="S38" s="188">
        <f>'ごみ処理量内訳'!I38</f>
        <v>0</v>
      </c>
      <c r="T38" s="188">
        <f>'ごみ処理量内訳'!J38</f>
        <v>0</v>
      </c>
      <c r="U38" s="188">
        <f>'ごみ処理量内訳'!K38</f>
        <v>0</v>
      </c>
      <c r="V38" s="188">
        <f t="shared" si="12"/>
        <v>0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0</v>
      </c>
      <c r="AD38" s="188">
        <f t="shared" si="13"/>
        <v>1396</v>
      </c>
      <c r="AE38" s="189">
        <f t="shared" si="14"/>
        <v>100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439</v>
      </c>
      <c r="AI38" s="188">
        <f>'資源化量内訳'!AZ38</f>
        <v>0</v>
      </c>
      <c r="AJ38" s="188">
        <f>'資源化量内訳'!BH38</f>
        <v>0</v>
      </c>
      <c r="AK38" s="188" t="s">
        <v>446</v>
      </c>
      <c r="AL38" s="188">
        <f t="shared" si="15"/>
        <v>439</v>
      </c>
      <c r="AM38" s="189">
        <f t="shared" si="16"/>
        <v>31.44699140401146</v>
      </c>
      <c r="AN38" s="188">
        <f>'ごみ処理量内訳'!AC38</f>
        <v>0</v>
      </c>
      <c r="AO38" s="188">
        <f>'ごみ処理量内訳'!AD38</f>
        <v>94</v>
      </c>
      <c r="AP38" s="188">
        <f>'ごみ処理量内訳'!AE38</f>
        <v>0</v>
      </c>
      <c r="AQ38" s="188">
        <f t="shared" si="17"/>
        <v>94</v>
      </c>
    </row>
    <row r="39" spans="1:43" ht="13.5" customHeight="1">
      <c r="A39" s="182" t="s">
        <v>308</v>
      </c>
      <c r="B39" s="182" t="s">
        <v>366</v>
      </c>
      <c r="C39" s="184" t="s">
        <v>367</v>
      </c>
      <c r="D39" s="188">
        <v>11765</v>
      </c>
      <c r="E39" s="188">
        <v>11765</v>
      </c>
      <c r="F39" s="188">
        <f>'ごみ搬入量内訳'!H39</f>
        <v>3534</v>
      </c>
      <c r="G39" s="188">
        <f>'ごみ搬入量内訳'!AG39</f>
        <v>229</v>
      </c>
      <c r="H39" s="188">
        <f>'ごみ搬入量内訳'!AH39</f>
        <v>91</v>
      </c>
      <c r="I39" s="188">
        <f t="shared" si="10"/>
        <v>3854</v>
      </c>
      <c r="J39" s="188">
        <f t="shared" si="9"/>
        <v>897.4844122047633</v>
      </c>
      <c r="K39" s="188">
        <f>('ごみ搬入量内訳'!E39+'ごみ搬入量内訳'!AH39)/'ごみ処理概要'!D39/365*1000000</f>
        <v>632.2444678609063</v>
      </c>
      <c r="L39" s="188">
        <f>'ごみ搬入量内訳'!F39/'ごみ処理概要'!D39/365*1000000</f>
        <v>265.2399443438572</v>
      </c>
      <c r="M39" s="188">
        <f>'資源化量内訳'!BP39</f>
        <v>0</v>
      </c>
      <c r="N39" s="188">
        <f>'ごみ処理量内訳'!E39</f>
        <v>2248</v>
      </c>
      <c r="O39" s="188">
        <f>'ごみ処理量内訳'!L39</f>
        <v>0</v>
      </c>
      <c r="P39" s="188">
        <f t="shared" si="11"/>
        <v>865</v>
      </c>
      <c r="Q39" s="188">
        <f>'ごみ処理量内訳'!G39</f>
        <v>40</v>
      </c>
      <c r="R39" s="188">
        <f>'ごみ処理量内訳'!H39</f>
        <v>825</v>
      </c>
      <c r="S39" s="188">
        <f>'ごみ処理量内訳'!I39</f>
        <v>0</v>
      </c>
      <c r="T39" s="188">
        <f>'ごみ処理量内訳'!J39</f>
        <v>0</v>
      </c>
      <c r="U39" s="188">
        <f>'ごみ処理量内訳'!K39</f>
        <v>0</v>
      </c>
      <c r="V39" s="188">
        <f t="shared" si="12"/>
        <v>650</v>
      </c>
      <c r="W39" s="188">
        <f>'資源化量内訳'!M39</f>
        <v>639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11</v>
      </c>
      <c r="AC39" s="188">
        <f>'資源化量内訳'!S39</f>
        <v>0</v>
      </c>
      <c r="AD39" s="188">
        <f t="shared" si="13"/>
        <v>3763</v>
      </c>
      <c r="AE39" s="189">
        <f t="shared" si="14"/>
        <v>100</v>
      </c>
      <c r="AF39" s="188">
        <f>'資源化量内訳'!AB39</f>
        <v>0</v>
      </c>
      <c r="AG39" s="188">
        <f>'資源化量内訳'!AJ39</f>
        <v>30</v>
      </c>
      <c r="AH39" s="188">
        <f>'資源化量内訳'!AR39</f>
        <v>422</v>
      </c>
      <c r="AI39" s="188">
        <f>'資源化量内訳'!AZ39</f>
        <v>0</v>
      </c>
      <c r="AJ39" s="188">
        <f>'資源化量内訳'!BH39</f>
        <v>0</v>
      </c>
      <c r="AK39" s="188" t="s">
        <v>446</v>
      </c>
      <c r="AL39" s="188">
        <f t="shared" si="15"/>
        <v>452</v>
      </c>
      <c r="AM39" s="189">
        <f t="shared" si="16"/>
        <v>29.285144831251657</v>
      </c>
      <c r="AN39" s="188">
        <f>'ごみ処理量内訳'!AC39</f>
        <v>0</v>
      </c>
      <c r="AO39" s="188">
        <f>'ごみ処理量内訳'!AD39</f>
        <v>226</v>
      </c>
      <c r="AP39" s="188">
        <f>'ごみ処理量内訳'!AE39</f>
        <v>413</v>
      </c>
      <c r="AQ39" s="188">
        <f t="shared" si="17"/>
        <v>639</v>
      </c>
    </row>
    <row r="40" spans="1:43" ht="13.5" customHeight="1">
      <c r="A40" s="182" t="s">
        <v>308</v>
      </c>
      <c r="B40" s="182" t="s">
        <v>368</v>
      </c>
      <c r="C40" s="184" t="s">
        <v>369</v>
      </c>
      <c r="D40" s="188">
        <v>4166</v>
      </c>
      <c r="E40" s="188">
        <v>4166</v>
      </c>
      <c r="F40" s="188">
        <f>'ごみ搬入量内訳'!H40</f>
        <v>752</v>
      </c>
      <c r="G40" s="188">
        <f>'ごみ搬入量内訳'!AG40</f>
        <v>51</v>
      </c>
      <c r="H40" s="188">
        <f>'ごみ搬入量内訳'!AH40</f>
        <v>0</v>
      </c>
      <c r="I40" s="188">
        <f t="shared" si="10"/>
        <v>803</v>
      </c>
      <c r="J40" s="188">
        <f t="shared" si="9"/>
        <v>528.0844935189631</v>
      </c>
      <c r="K40" s="188">
        <f>('ごみ搬入量内訳'!E40+'ごみ搬入量内訳'!AH40)/'ごみ処理概要'!D40/365*1000000</f>
        <v>500.4636358255677</v>
      </c>
      <c r="L40" s="188">
        <f>'ごみ搬入量内訳'!F40/'ごみ処理概要'!D40/365*1000000</f>
        <v>27.620857693395322</v>
      </c>
      <c r="M40" s="188">
        <f>'資源化量内訳'!BP40</f>
        <v>0</v>
      </c>
      <c r="N40" s="188">
        <f>'ごみ処理量内訳'!E40</f>
        <v>589</v>
      </c>
      <c r="O40" s="188">
        <f>'ごみ処理量内訳'!L40</f>
        <v>13</v>
      </c>
      <c r="P40" s="188">
        <f t="shared" si="11"/>
        <v>0</v>
      </c>
      <c r="Q40" s="188">
        <f>'ごみ処理量内訳'!G40</f>
        <v>0</v>
      </c>
      <c r="R40" s="188">
        <f>'ごみ処理量内訳'!H40</f>
        <v>0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2"/>
        <v>201</v>
      </c>
      <c r="W40" s="188">
        <f>'資源化量内訳'!M40</f>
        <v>97</v>
      </c>
      <c r="X40" s="188">
        <f>'資源化量内訳'!N40</f>
        <v>52</v>
      </c>
      <c r="Y40" s="188">
        <f>'資源化量内訳'!O40</f>
        <v>43</v>
      </c>
      <c r="Z40" s="188">
        <f>'資源化量内訳'!P40</f>
        <v>8</v>
      </c>
      <c r="AA40" s="188">
        <f>'資源化量内訳'!Q40</f>
        <v>1</v>
      </c>
      <c r="AB40" s="188">
        <f>'資源化量内訳'!R40</f>
        <v>0</v>
      </c>
      <c r="AC40" s="188">
        <f>'資源化量内訳'!S40</f>
        <v>0</v>
      </c>
      <c r="AD40" s="188">
        <f t="shared" si="13"/>
        <v>803</v>
      </c>
      <c r="AE40" s="189">
        <f t="shared" si="14"/>
        <v>98.38107098381072</v>
      </c>
      <c r="AF40" s="188">
        <f>'資源化量内訳'!AB40</f>
        <v>0</v>
      </c>
      <c r="AG40" s="188">
        <f>'資源化量内訳'!AJ40</f>
        <v>0</v>
      </c>
      <c r="AH40" s="188">
        <f>'資源化量内訳'!AR40</f>
        <v>0</v>
      </c>
      <c r="AI40" s="188">
        <f>'資源化量内訳'!AZ40</f>
        <v>0</v>
      </c>
      <c r="AJ40" s="188">
        <f>'資源化量内訳'!BH40</f>
        <v>0</v>
      </c>
      <c r="AK40" s="188" t="s">
        <v>446</v>
      </c>
      <c r="AL40" s="188">
        <f t="shared" si="15"/>
        <v>0</v>
      </c>
      <c r="AM40" s="189">
        <f t="shared" si="16"/>
        <v>25.03113325031133</v>
      </c>
      <c r="AN40" s="188">
        <f>'ごみ処理量内訳'!AC40</f>
        <v>13</v>
      </c>
      <c r="AO40" s="188">
        <f>'ごみ処理量内訳'!AD40</f>
        <v>66</v>
      </c>
      <c r="AP40" s="188">
        <f>'ごみ処理量内訳'!AE40</f>
        <v>0</v>
      </c>
      <c r="AQ40" s="188">
        <f t="shared" si="17"/>
        <v>79</v>
      </c>
    </row>
    <row r="41" spans="1:43" ht="13.5" customHeight="1">
      <c r="A41" s="182" t="s">
        <v>308</v>
      </c>
      <c r="B41" s="182" t="s">
        <v>370</v>
      </c>
      <c r="C41" s="184" t="s">
        <v>371</v>
      </c>
      <c r="D41" s="188">
        <v>2458</v>
      </c>
      <c r="E41" s="188">
        <v>2458</v>
      </c>
      <c r="F41" s="188">
        <f>'ごみ搬入量内訳'!H41</f>
        <v>432</v>
      </c>
      <c r="G41" s="188">
        <f>'ごみ搬入量内訳'!AG41</f>
        <v>6</v>
      </c>
      <c r="H41" s="188">
        <f>'ごみ搬入量内訳'!AH41</f>
        <v>9</v>
      </c>
      <c r="I41" s="188">
        <f t="shared" si="10"/>
        <v>447</v>
      </c>
      <c r="J41" s="188">
        <f t="shared" si="9"/>
        <v>498.23333370487205</v>
      </c>
      <c r="K41" s="188">
        <f>('ごみ搬入量内訳'!E41+'ごみ搬入量内訳'!AH41)/'ごみ処理概要'!D41/365*1000000</f>
        <v>493.7748698685868</v>
      </c>
      <c r="L41" s="188">
        <f>'ごみ搬入量内訳'!F41/'ごみ処理概要'!D41/365*1000000</f>
        <v>4.458463836285208</v>
      </c>
      <c r="M41" s="188">
        <f>'資源化量内訳'!BP41</f>
        <v>0</v>
      </c>
      <c r="N41" s="188">
        <f>'ごみ処理量内訳'!E41</f>
        <v>199</v>
      </c>
      <c r="O41" s="188">
        <f>'ごみ処理量内訳'!L41</f>
        <v>0</v>
      </c>
      <c r="P41" s="188">
        <f t="shared" si="11"/>
        <v>145</v>
      </c>
      <c r="Q41" s="188">
        <f>'ごみ処理量内訳'!G41</f>
        <v>48</v>
      </c>
      <c r="R41" s="188">
        <f>'ごみ処理量内訳'!H41</f>
        <v>97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2"/>
        <v>94</v>
      </c>
      <c r="W41" s="188">
        <f>'資源化量内訳'!M41</f>
        <v>94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0</v>
      </c>
      <c r="AD41" s="188">
        <f t="shared" si="13"/>
        <v>438</v>
      </c>
      <c r="AE41" s="189">
        <f t="shared" si="14"/>
        <v>100</v>
      </c>
      <c r="AF41" s="188">
        <f>'資源化量内訳'!AB41</f>
        <v>7</v>
      </c>
      <c r="AG41" s="188">
        <f>'資源化量内訳'!AJ41</f>
        <v>35</v>
      </c>
      <c r="AH41" s="188">
        <f>'資源化量内訳'!AR41</f>
        <v>46</v>
      </c>
      <c r="AI41" s="188">
        <f>'資源化量内訳'!AZ41</f>
        <v>0</v>
      </c>
      <c r="AJ41" s="188">
        <f>'資源化量内訳'!BH41</f>
        <v>0</v>
      </c>
      <c r="AK41" s="188" t="s">
        <v>446</v>
      </c>
      <c r="AL41" s="188">
        <f t="shared" si="15"/>
        <v>88</v>
      </c>
      <c r="AM41" s="189">
        <f t="shared" si="16"/>
        <v>41.55251141552511</v>
      </c>
      <c r="AN41" s="188">
        <f>'ごみ処理量内訳'!AC41</f>
        <v>0</v>
      </c>
      <c r="AO41" s="188">
        <f>'ごみ処理量内訳'!AD41</f>
        <v>22</v>
      </c>
      <c r="AP41" s="188">
        <f>'ごみ処理量内訳'!AE41</f>
        <v>56</v>
      </c>
      <c r="AQ41" s="188">
        <f t="shared" si="17"/>
        <v>78</v>
      </c>
    </row>
    <row r="42" spans="1:43" ht="13.5" customHeight="1">
      <c r="A42" s="182" t="s">
        <v>308</v>
      </c>
      <c r="B42" s="182" t="s">
        <v>372</v>
      </c>
      <c r="C42" s="184" t="s">
        <v>373</v>
      </c>
      <c r="D42" s="188">
        <v>4944</v>
      </c>
      <c r="E42" s="188">
        <v>4944</v>
      </c>
      <c r="F42" s="188">
        <f>'ごみ搬入量内訳'!H42</f>
        <v>1271</v>
      </c>
      <c r="G42" s="188">
        <f>'ごみ搬入量内訳'!AG42</f>
        <v>82</v>
      </c>
      <c r="H42" s="188">
        <f>'ごみ搬入量内訳'!AH42</f>
        <v>63</v>
      </c>
      <c r="I42" s="188">
        <f t="shared" si="10"/>
        <v>1416</v>
      </c>
      <c r="J42" s="188">
        <f t="shared" si="9"/>
        <v>784.6788136720309</v>
      </c>
      <c r="K42" s="188">
        <f>('ごみ搬入量内訳'!E42+'ごみ搬入量内訳'!AH42)/'ごみ処理概要'!D42/365*1000000</f>
        <v>560.2473733209204</v>
      </c>
      <c r="L42" s="188">
        <f>'ごみ搬入量内訳'!F42/'ごみ処理概要'!D42/365*1000000</f>
        <v>224.43144035111052</v>
      </c>
      <c r="M42" s="188">
        <f>'資源化量内訳'!BP42</f>
        <v>0</v>
      </c>
      <c r="N42" s="188">
        <f>'ごみ処理量内訳'!E42</f>
        <v>880</v>
      </c>
      <c r="O42" s="188">
        <f>'ごみ処理量内訳'!L42</f>
        <v>144</v>
      </c>
      <c r="P42" s="188">
        <f t="shared" si="11"/>
        <v>36</v>
      </c>
      <c r="Q42" s="188">
        <f>'ごみ処理量内訳'!G42</f>
        <v>12</v>
      </c>
      <c r="R42" s="188">
        <f>'ごみ処理量内訳'!H42</f>
        <v>24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2"/>
        <v>293</v>
      </c>
      <c r="W42" s="188">
        <f>'資源化量内訳'!M42</f>
        <v>215</v>
      </c>
      <c r="X42" s="188">
        <f>'資源化量内訳'!N42</f>
        <v>0</v>
      </c>
      <c r="Y42" s="188">
        <f>'資源化量内訳'!O42</f>
        <v>42</v>
      </c>
      <c r="Z42" s="188">
        <f>'資源化量内訳'!P42</f>
        <v>8</v>
      </c>
      <c r="AA42" s="188">
        <f>'資源化量内訳'!Q42</f>
        <v>0</v>
      </c>
      <c r="AB42" s="188">
        <f>'資源化量内訳'!R42</f>
        <v>9</v>
      </c>
      <c r="AC42" s="188">
        <f>'資源化量内訳'!S42</f>
        <v>19</v>
      </c>
      <c r="AD42" s="188">
        <f t="shared" si="13"/>
        <v>1353</v>
      </c>
      <c r="AE42" s="189">
        <f t="shared" si="14"/>
        <v>89.3569844789357</v>
      </c>
      <c r="AF42" s="188">
        <f>'資源化量内訳'!AB42</f>
        <v>0</v>
      </c>
      <c r="AG42" s="188">
        <f>'資源化量内訳'!AJ42</f>
        <v>6</v>
      </c>
      <c r="AH42" s="188">
        <f>'資源化量内訳'!AR42</f>
        <v>0</v>
      </c>
      <c r="AI42" s="188">
        <f>'資源化量内訳'!AZ42</f>
        <v>0</v>
      </c>
      <c r="AJ42" s="188">
        <f>'資源化量内訳'!BH42</f>
        <v>0</v>
      </c>
      <c r="AK42" s="188" t="s">
        <v>446</v>
      </c>
      <c r="AL42" s="188">
        <f t="shared" si="15"/>
        <v>6</v>
      </c>
      <c r="AM42" s="189">
        <f t="shared" si="16"/>
        <v>22.099039172209903</v>
      </c>
      <c r="AN42" s="188">
        <f>'ごみ処理量内訳'!AC42</f>
        <v>144</v>
      </c>
      <c r="AO42" s="188">
        <f>'ごみ処理量内訳'!AD42</f>
        <v>88</v>
      </c>
      <c r="AP42" s="188">
        <f>'ごみ処理量内訳'!AE42</f>
        <v>16</v>
      </c>
      <c r="AQ42" s="188">
        <f t="shared" si="17"/>
        <v>248</v>
      </c>
    </row>
    <row r="43" spans="1:43" ht="13.5" customHeight="1">
      <c r="A43" s="182" t="s">
        <v>308</v>
      </c>
      <c r="B43" s="182" t="s">
        <v>374</v>
      </c>
      <c r="C43" s="184" t="s">
        <v>375</v>
      </c>
      <c r="D43" s="188">
        <v>22967</v>
      </c>
      <c r="E43" s="188">
        <v>22967</v>
      </c>
      <c r="F43" s="188">
        <f>'ごみ搬入量内訳'!H43</f>
        <v>8997</v>
      </c>
      <c r="G43" s="188">
        <f>'ごみ搬入量内訳'!AG43</f>
        <v>222</v>
      </c>
      <c r="H43" s="188">
        <f>'ごみ搬入量内訳'!AH43</f>
        <v>0</v>
      </c>
      <c r="I43" s="188">
        <f t="shared" si="10"/>
        <v>9219</v>
      </c>
      <c r="J43" s="188">
        <f t="shared" si="9"/>
        <v>1099.7315385803695</v>
      </c>
      <c r="K43" s="188">
        <f>('ごみ搬入量内訳'!E43+'ごみ搬入量内訳'!AH43)/'ごみ処理概要'!D43/365*1000000</f>
        <v>892.5253684410807</v>
      </c>
      <c r="L43" s="188">
        <f>'ごみ搬入量内訳'!F43/'ごみ処理概要'!D43/365*1000000</f>
        <v>207.20617013928856</v>
      </c>
      <c r="M43" s="188">
        <f>'資源化量内訳'!BP43</f>
        <v>0</v>
      </c>
      <c r="N43" s="188">
        <f>'ごみ処理量内訳'!E43</f>
        <v>7869</v>
      </c>
      <c r="O43" s="188">
        <f>'ごみ処理量内訳'!L43</f>
        <v>15</v>
      </c>
      <c r="P43" s="188">
        <f t="shared" si="11"/>
        <v>567</v>
      </c>
      <c r="Q43" s="188">
        <f>'ごみ処理量内訳'!G43</f>
        <v>0</v>
      </c>
      <c r="R43" s="188">
        <f>'ごみ処理量内訳'!H43</f>
        <v>567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2"/>
        <v>768</v>
      </c>
      <c r="W43" s="188">
        <f>'資源化量内訳'!M43</f>
        <v>664</v>
      </c>
      <c r="X43" s="188">
        <f>'資源化量内訳'!N43</f>
        <v>67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1</v>
      </c>
      <c r="AC43" s="188">
        <f>'資源化量内訳'!S43</f>
        <v>36</v>
      </c>
      <c r="AD43" s="188">
        <f t="shared" si="13"/>
        <v>9219</v>
      </c>
      <c r="AE43" s="189">
        <f t="shared" si="14"/>
        <v>99.8372925479987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498</v>
      </c>
      <c r="AI43" s="188">
        <f>'資源化量内訳'!AZ43</f>
        <v>0</v>
      </c>
      <c r="AJ43" s="188">
        <f>'資源化量内訳'!BH43</f>
        <v>0</v>
      </c>
      <c r="AK43" s="188" t="s">
        <v>446</v>
      </c>
      <c r="AL43" s="188">
        <f t="shared" si="15"/>
        <v>498</v>
      </c>
      <c r="AM43" s="189">
        <f t="shared" si="16"/>
        <v>13.73250894890986</v>
      </c>
      <c r="AN43" s="188">
        <f>'ごみ処理量内訳'!AC43</f>
        <v>15</v>
      </c>
      <c r="AO43" s="188">
        <f>'ごみ処理量内訳'!AD43</f>
        <v>712</v>
      </c>
      <c r="AP43" s="188">
        <f>'ごみ処理量内訳'!AE43</f>
        <v>69</v>
      </c>
      <c r="AQ43" s="188">
        <f t="shared" si="17"/>
        <v>796</v>
      </c>
    </row>
    <row r="44" spans="1:43" ht="13.5" customHeight="1">
      <c r="A44" s="182" t="s">
        <v>308</v>
      </c>
      <c r="B44" s="182" t="s">
        <v>376</v>
      </c>
      <c r="C44" s="184" t="s">
        <v>377</v>
      </c>
      <c r="D44" s="188">
        <v>15591</v>
      </c>
      <c r="E44" s="188">
        <v>15591</v>
      </c>
      <c r="F44" s="188">
        <f>'ごみ搬入量内訳'!H44</f>
        <v>5027</v>
      </c>
      <c r="G44" s="188">
        <f>'ごみ搬入量内訳'!AG44</f>
        <v>311</v>
      </c>
      <c r="H44" s="188">
        <f>'ごみ搬入量内訳'!AH44</f>
        <v>0</v>
      </c>
      <c r="I44" s="188">
        <f t="shared" si="10"/>
        <v>5338</v>
      </c>
      <c r="J44" s="188">
        <f t="shared" si="9"/>
        <v>938.0192119970866</v>
      </c>
      <c r="K44" s="188">
        <f>('ごみ搬入量内訳'!E44+'ごみ搬入量内訳'!AH44)/'ごみ処理概要'!D44/365*1000000</f>
        <v>723.4591786796562</v>
      </c>
      <c r="L44" s="188">
        <f>'ごみ搬入量内訳'!F44/'ごみ処理概要'!D44/365*1000000</f>
        <v>214.56003331743022</v>
      </c>
      <c r="M44" s="188">
        <f>'資源化量内訳'!BP44</f>
        <v>0</v>
      </c>
      <c r="N44" s="188">
        <f>'ごみ処理量内訳'!E44</f>
        <v>3913</v>
      </c>
      <c r="O44" s="188">
        <f>'ごみ処理量内訳'!L44</f>
        <v>0</v>
      </c>
      <c r="P44" s="188">
        <f t="shared" si="11"/>
        <v>603</v>
      </c>
      <c r="Q44" s="188">
        <f>'ごみ処理量内訳'!G44</f>
        <v>603</v>
      </c>
      <c r="R44" s="188">
        <f>'ごみ処理量内訳'!H44</f>
        <v>0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2"/>
        <v>822</v>
      </c>
      <c r="W44" s="188">
        <f>'資源化量内訳'!M44</f>
        <v>593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13</v>
      </c>
      <c r="AA44" s="188">
        <f>'資源化量内訳'!Q44</f>
        <v>4</v>
      </c>
      <c r="AB44" s="188">
        <f>'資源化量内訳'!R44</f>
        <v>13</v>
      </c>
      <c r="AC44" s="188">
        <f>'資源化量内訳'!S44</f>
        <v>199</v>
      </c>
      <c r="AD44" s="188">
        <f t="shared" si="13"/>
        <v>5338</v>
      </c>
      <c r="AE44" s="189">
        <f t="shared" si="14"/>
        <v>100</v>
      </c>
      <c r="AF44" s="188">
        <f>'資源化量内訳'!AB44</f>
        <v>0</v>
      </c>
      <c r="AG44" s="188">
        <f>'資源化量内訳'!AJ44</f>
        <v>335</v>
      </c>
      <c r="AH44" s="188">
        <f>'資源化量内訳'!AR44</f>
        <v>0</v>
      </c>
      <c r="AI44" s="188">
        <f>'資源化量内訳'!AZ44</f>
        <v>0</v>
      </c>
      <c r="AJ44" s="188">
        <f>'資源化量内訳'!BH44</f>
        <v>0</v>
      </c>
      <c r="AK44" s="188" t="s">
        <v>446</v>
      </c>
      <c r="AL44" s="188">
        <f t="shared" si="15"/>
        <v>335</v>
      </c>
      <c r="AM44" s="189">
        <f t="shared" si="16"/>
        <v>21.674784563506932</v>
      </c>
      <c r="AN44" s="188">
        <f>'ごみ処理量内訳'!AC44</f>
        <v>0</v>
      </c>
      <c r="AO44" s="188">
        <f>'ごみ処理量内訳'!AD44</f>
        <v>932</v>
      </c>
      <c r="AP44" s="188">
        <f>'ごみ処理量内訳'!AE44</f>
        <v>205</v>
      </c>
      <c r="AQ44" s="188">
        <f t="shared" si="17"/>
        <v>1137</v>
      </c>
    </row>
    <row r="45" spans="1:43" ht="13.5" customHeight="1">
      <c r="A45" s="182" t="s">
        <v>308</v>
      </c>
      <c r="B45" s="182" t="s">
        <v>378</v>
      </c>
      <c r="C45" s="184" t="s">
        <v>379</v>
      </c>
      <c r="D45" s="188">
        <v>7636</v>
      </c>
      <c r="E45" s="188">
        <v>7636</v>
      </c>
      <c r="F45" s="188">
        <f>'ごみ搬入量内訳'!H45</f>
        <v>2010</v>
      </c>
      <c r="G45" s="188">
        <f>'ごみ搬入量内訳'!AG45</f>
        <v>49</v>
      </c>
      <c r="H45" s="188">
        <f>'ごみ搬入量内訳'!AH45</f>
        <v>0</v>
      </c>
      <c r="I45" s="188">
        <f t="shared" si="10"/>
        <v>2059</v>
      </c>
      <c r="J45" s="188">
        <f t="shared" si="9"/>
        <v>738.7501166069878</v>
      </c>
      <c r="K45" s="188">
        <f>('ごみ搬入量内訳'!E45+'ごみ搬入量内訳'!AH45)/'ごみ処理概要'!D45/365*1000000</f>
        <v>633.6244322136671</v>
      </c>
      <c r="L45" s="188">
        <f>'ごみ搬入量内訳'!F45/'ごみ処理概要'!D45/365*1000000</f>
        <v>105.12568439332077</v>
      </c>
      <c r="M45" s="188">
        <f>'資源化量内訳'!BP45</f>
        <v>0</v>
      </c>
      <c r="N45" s="188">
        <f>'ごみ処理量内訳'!E45</f>
        <v>1491</v>
      </c>
      <c r="O45" s="188">
        <f>'ごみ処理量内訳'!L45</f>
        <v>0</v>
      </c>
      <c r="P45" s="188">
        <f t="shared" si="11"/>
        <v>239</v>
      </c>
      <c r="Q45" s="188">
        <f>'ごみ処理量内訳'!G45</f>
        <v>239</v>
      </c>
      <c r="R45" s="188">
        <f>'ごみ処理量内訳'!H45</f>
        <v>0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2"/>
        <v>329</v>
      </c>
      <c r="W45" s="188">
        <f>'資源化量内訳'!M45</f>
        <v>253</v>
      </c>
      <c r="X45" s="188">
        <f>'資源化量内訳'!N45</f>
        <v>0</v>
      </c>
      <c r="Y45" s="188">
        <f>'資源化量内訳'!O45</f>
        <v>52</v>
      </c>
      <c r="Z45" s="188">
        <f>'資源化量内訳'!P45</f>
        <v>18</v>
      </c>
      <c r="AA45" s="188">
        <f>'資源化量内訳'!Q45</f>
        <v>2</v>
      </c>
      <c r="AB45" s="188">
        <f>'資源化量内訳'!R45</f>
        <v>4</v>
      </c>
      <c r="AC45" s="188">
        <f>'資源化量内訳'!S45</f>
        <v>0</v>
      </c>
      <c r="AD45" s="188">
        <f t="shared" si="13"/>
        <v>2059</v>
      </c>
      <c r="AE45" s="189">
        <f t="shared" si="14"/>
        <v>100</v>
      </c>
      <c r="AF45" s="188">
        <f>'資源化量内訳'!AB45</f>
        <v>0</v>
      </c>
      <c r="AG45" s="188">
        <f>'資源化量内訳'!AJ45</f>
        <v>142</v>
      </c>
      <c r="AH45" s="188">
        <f>'資源化量内訳'!AR45</f>
        <v>0</v>
      </c>
      <c r="AI45" s="188">
        <f>'資源化量内訳'!AZ45</f>
        <v>0</v>
      </c>
      <c r="AJ45" s="188">
        <f>'資源化量内訳'!BH45</f>
        <v>0</v>
      </c>
      <c r="AK45" s="188" t="s">
        <v>446</v>
      </c>
      <c r="AL45" s="188">
        <f t="shared" si="15"/>
        <v>142</v>
      </c>
      <c r="AM45" s="189">
        <f t="shared" si="16"/>
        <v>22.875182127246234</v>
      </c>
      <c r="AN45" s="188">
        <f>'ごみ処理量内訳'!AC45</f>
        <v>0</v>
      </c>
      <c r="AO45" s="188">
        <f>'ごみ処理量内訳'!AD45</f>
        <v>355</v>
      </c>
      <c r="AP45" s="188">
        <f>'ごみ処理量内訳'!AE45</f>
        <v>97</v>
      </c>
      <c r="AQ45" s="188">
        <f t="shared" si="17"/>
        <v>452</v>
      </c>
    </row>
    <row r="46" spans="1:43" ht="13.5" customHeight="1">
      <c r="A46" s="182" t="s">
        <v>308</v>
      </c>
      <c r="B46" s="182" t="s">
        <v>380</v>
      </c>
      <c r="C46" s="184" t="s">
        <v>381</v>
      </c>
      <c r="D46" s="188">
        <v>7222</v>
      </c>
      <c r="E46" s="188">
        <v>7222</v>
      </c>
      <c r="F46" s="188">
        <f>'ごみ搬入量内訳'!H46</f>
        <v>1382</v>
      </c>
      <c r="G46" s="188">
        <f>'ごみ搬入量内訳'!AG46</f>
        <v>330</v>
      </c>
      <c r="H46" s="188">
        <f>'ごみ搬入量内訳'!AH46</f>
        <v>89</v>
      </c>
      <c r="I46" s="188">
        <f t="shared" si="10"/>
        <v>1801</v>
      </c>
      <c r="J46" s="188">
        <f t="shared" si="9"/>
        <v>683.2243942595493</v>
      </c>
      <c r="K46" s="188">
        <f>('ごみ搬入量内訳'!E46+'ごみ搬入量内訳'!AH46)/'ごみ処理概要'!D46/365*1000000</f>
        <v>584.2118640531405</v>
      </c>
      <c r="L46" s="188">
        <f>'ごみ搬入量内訳'!F46/'ごみ処理概要'!D46/365*1000000</f>
        <v>99.01253020640887</v>
      </c>
      <c r="M46" s="188">
        <f>'資源化量内訳'!BP46</f>
        <v>0</v>
      </c>
      <c r="N46" s="188">
        <f>'ごみ処理量内訳'!E46</f>
        <v>984</v>
      </c>
      <c r="O46" s="188">
        <f>'ごみ処理量内訳'!L46</f>
        <v>0</v>
      </c>
      <c r="P46" s="188">
        <f t="shared" si="11"/>
        <v>162</v>
      </c>
      <c r="Q46" s="188">
        <f>'ごみ処理量内訳'!G46</f>
        <v>162</v>
      </c>
      <c r="R46" s="188">
        <f>'ごみ処理量内訳'!H46</f>
        <v>0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2"/>
        <v>566</v>
      </c>
      <c r="W46" s="188">
        <f>'資源化量内訳'!M46</f>
        <v>417</v>
      </c>
      <c r="X46" s="188">
        <f>'資源化量内訳'!N46</f>
        <v>19</v>
      </c>
      <c r="Y46" s="188">
        <f>'資源化量内訳'!O46</f>
        <v>47</v>
      </c>
      <c r="Z46" s="188">
        <f>'資源化量内訳'!P46</f>
        <v>13</v>
      </c>
      <c r="AA46" s="188">
        <f>'資源化量内訳'!Q46</f>
        <v>66</v>
      </c>
      <c r="AB46" s="188">
        <f>'資源化量内訳'!R46</f>
        <v>0</v>
      </c>
      <c r="AC46" s="188">
        <f>'資源化量内訳'!S46</f>
        <v>4</v>
      </c>
      <c r="AD46" s="188">
        <f t="shared" si="13"/>
        <v>1712</v>
      </c>
      <c r="AE46" s="189">
        <f t="shared" si="14"/>
        <v>100</v>
      </c>
      <c r="AF46" s="188">
        <f>'資源化量内訳'!AB46</f>
        <v>0</v>
      </c>
      <c r="AG46" s="188">
        <f>'資源化量内訳'!AJ46</f>
        <v>11</v>
      </c>
      <c r="AH46" s="188">
        <f>'資源化量内訳'!AR46</f>
        <v>0</v>
      </c>
      <c r="AI46" s="188">
        <f>'資源化量内訳'!AZ46</f>
        <v>0</v>
      </c>
      <c r="AJ46" s="188">
        <f>'資源化量内訳'!BH46</f>
        <v>0</v>
      </c>
      <c r="AK46" s="188" t="s">
        <v>446</v>
      </c>
      <c r="AL46" s="188">
        <f t="shared" si="15"/>
        <v>11</v>
      </c>
      <c r="AM46" s="189">
        <f t="shared" si="16"/>
        <v>33.703271028037385</v>
      </c>
      <c r="AN46" s="188">
        <f>'ごみ処理量内訳'!AC46</f>
        <v>0</v>
      </c>
      <c r="AO46" s="188">
        <f>'ごみ処理量内訳'!AD46</f>
        <v>93</v>
      </c>
      <c r="AP46" s="188">
        <f>'ごみ処理量内訳'!AE46</f>
        <v>118</v>
      </c>
      <c r="AQ46" s="188">
        <f t="shared" si="17"/>
        <v>211</v>
      </c>
    </row>
    <row r="47" spans="1:43" ht="13.5" customHeight="1">
      <c r="A47" s="182" t="s">
        <v>308</v>
      </c>
      <c r="B47" s="182" t="s">
        <v>382</v>
      </c>
      <c r="C47" s="184" t="s">
        <v>383</v>
      </c>
      <c r="D47" s="188">
        <v>22364</v>
      </c>
      <c r="E47" s="188">
        <v>22364</v>
      </c>
      <c r="F47" s="188">
        <f>'ごみ搬入量内訳'!H47</f>
        <v>5060</v>
      </c>
      <c r="G47" s="188">
        <f>'ごみ搬入量内訳'!AG47</f>
        <v>782</v>
      </c>
      <c r="H47" s="188">
        <f>'ごみ搬入量内訳'!AH47</f>
        <v>511</v>
      </c>
      <c r="I47" s="188">
        <f t="shared" si="10"/>
        <v>6353</v>
      </c>
      <c r="J47" s="188">
        <f t="shared" si="9"/>
        <v>778.2811416586834</v>
      </c>
      <c r="K47" s="188">
        <f>('ごみ搬入量内訳'!E47+'ごみ搬入量内訳'!AH47)/'ごみ処理概要'!D47/365*1000000</f>
        <v>706.6150834388927</v>
      </c>
      <c r="L47" s="188">
        <f>'ごみ搬入量内訳'!F47/'ごみ処理概要'!D47/365*1000000</f>
        <v>71.6660582197906</v>
      </c>
      <c r="M47" s="188">
        <f>'資源化量内訳'!BP47</f>
        <v>0</v>
      </c>
      <c r="N47" s="188">
        <f>'ごみ処理量内訳'!E47</f>
        <v>3493</v>
      </c>
      <c r="O47" s="188">
        <f>'ごみ処理量内訳'!L47</f>
        <v>0</v>
      </c>
      <c r="P47" s="188">
        <f t="shared" si="11"/>
        <v>558</v>
      </c>
      <c r="Q47" s="188">
        <f>'ごみ処理量内訳'!G47</f>
        <v>558</v>
      </c>
      <c r="R47" s="188">
        <f>'ごみ処理量内訳'!H47</f>
        <v>0</v>
      </c>
      <c r="S47" s="188">
        <f>'ごみ処理量内訳'!I47</f>
        <v>0</v>
      </c>
      <c r="T47" s="188">
        <f>'ごみ処理量内訳'!J47</f>
        <v>0</v>
      </c>
      <c r="U47" s="188">
        <f>'ごみ処理量内訳'!K47</f>
        <v>0</v>
      </c>
      <c r="V47" s="188">
        <f t="shared" si="12"/>
        <v>1791</v>
      </c>
      <c r="W47" s="188">
        <f>'資源化量内訳'!M47</f>
        <v>1293</v>
      </c>
      <c r="X47" s="188">
        <f>'資源化量内訳'!N47</f>
        <v>60</v>
      </c>
      <c r="Y47" s="188">
        <f>'資源化量内訳'!O47</f>
        <v>150</v>
      </c>
      <c r="Z47" s="188">
        <f>'資源化量内訳'!P47</f>
        <v>48</v>
      </c>
      <c r="AA47" s="188">
        <f>'資源化量内訳'!Q47</f>
        <v>230</v>
      </c>
      <c r="AB47" s="188">
        <f>'資源化量内訳'!R47</f>
        <v>0</v>
      </c>
      <c r="AC47" s="188">
        <f>'資源化量内訳'!S47</f>
        <v>10</v>
      </c>
      <c r="AD47" s="188">
        <f t="shared" si="13"/>
        <v>5842</v>
      </c>
      <c r="AE47" s="189">
        <f t="shared" si="14"/>
        <v>100</v>
      </c>
      <c r="AF47" s="188">
        <f>'資源化量内訳'!AB47</f>
        <v>0</v>
      </c>
      <c r="AG47" s="188">
        <f>'資源化量内訳'!AJ47</f>
        <v>59</v>
      </c>
      <c r="AH47" s="188">
        <f>'資源化量内訳'!AR47</f>
        <v>0</v>
      </c>
      <c r="AI47" s="188">
        <f>'資源化量内訳'!AZ47</f>
        <v>0</v>
      </c>
      <c r="AJ47" s="188">
        <f>'資源化量内訳'!BH47</f>
        <v>0</v>
      </c>
      <c r="AK47" s="188" t="s">
        <v>446</v>
      </c>
      <c r="AL47" s="188">
        <f t="shared" si="15"/>
        <v>59</v>
      </c>
      <c r="AM47" s="189">
        <f t="shared" si="16"/>
        <v>31.66723724751797</v>
      </c>
      <c r="AN47" s="188">
        <f>'ごみ処理量内訳'!AC47</f>
        <v>0</v>
      </c>
      <c r="AO47" s="188">
        <f>'ごみ処理量内訳'!AD47</f>
        <v>350</v>
      </c>
      <c r="AP47" s="188">
        <f>'ごみ処理量内訳'!AE47</f>
        <v>378</v>
      </c>
      <c r="AQ47" s="188">
        <f t="shared" si="17"/>
        <v>728</v>
      </c>
    </row>
    <row r="48" spans="1:43" ht="13.5" customHeight="1">
      <c r="A48" s="182" t="s">
        <v>308</v>
      </c>
      <c r="B48" s="182" t="s">
        <v>384</v>
      </c>
      <c r="C48" s="184" t="s">
        <v>385</v>
      </c>
      <c r="D48" s="188">
        <v>24752</v>
      </c>
      <c r="E48" s="188">
        <v>24752</v>
      </c>
      <c r="F48" s="188">
        <f>'ごみ搬入量内訳'!H48</f>
        <v>5099</v>
      </c>
      <c r="G48" s="188">
        <f>'ごみ搬入量内訳'!AG48</f>
        <v>926</v>
      </c>
      <c r="H48" s="188">
        <f>'ごみ搬入量内訳'!AH48</f>
        <v>47</v>
      </c>
      <c r="I48" s="188">
        <f t="shared" si="10"/>
        <v>6072</v>
      </c>
      <c r="J48" s="188">
        <f t="shared" si="9"/>
        <v>672.0918082723078</v>
      </c>
      <c r="K48" s="188">
        <f>('ごみ搬入量内訳'!E48+'ごみ搬入量内訳'!AH48)/'ごみ処理概要'!D48/365*1000000</f>
        <v>608.3360636140652</v>
      </c>
      <c r="L48" s="188">
        <f>'ごみ搬入量内訳'!F48/'ごみ処理概要'!D48/365*1000000</f>
        <v>63.75574465824265</v>
      </c>
      <c r="M48" s="188">
        <f>'資源化量内訳'!BP48</f>
        <v>0</v>
      </c>
      <c r="N48" s="188">
        <f>'ごみ処理量内訳'!E48</f>
        <v>3449</v>
      </c>
      <c r="O48" s="188">
        <f>'ごみ処理量内訳'!L48</f>
        <v>0</v>
      </c>
      <c r="P48" s="188">
        <f t="shared" si="11"/>
        <v>757</v>
      </c>
      <c r="Q48" s="188">
        <f>'ごみ処理量内訳'!G48</f>
        <v>757</v>
      </c>
      <c r="R48" s="188">
        <f>'ごみ処理量内訳'!H48</f>
        <v>0</v>
      </c>
      <c r="S48" s="188">
        <f>'ごみ処理量内訳'!I48</f>
        <v>0</v>
      </c>
      <c r="T48" s="188">
        <f>'ごみ処理量内訳'!J48</f>
        <v>0</v>
      </c>
      <c r="U48" s="188">
        <f>'ごみ処理量内訳'!K48</f>
        <v>0</v>
      </c>
      <c r="V48" s="188">
        <f t="shared" si="12"/>
        <v>1819</v>
      </c>
      <c r="W48" s="188">
        <f>'資源化量内訳'!M48</f>
        <v>1284</v>
      </c>
      <c r="X48" s="188">
        <f>'資源化量内訳'!N48</f>
        <v>47</v>
      </c>
      <c r="Y48" s="188">
        <f>'資源化量内訳'!O48</f>
        <v>119</v>
      </c>
      <c r="Z48" s="188">
        <f>'資源化量内訳'!P48</f>
        <v>39</v>
      </c>
      <c r="AA48" s="188">
        <f>'資源化量内訳'!Q48</f>
        <v>270</v>
      </c>
      <c r="AB48" s="188">
        <f>'資源化量内訳'!R48</f>
        <v>47</v>
      </c>
      <c r="AC48" s="188">
        <f>'資源化量内訳'!S48</f>
        <v>13</v>
      </c>
      <c r="AD48" s="188">
        <f t="shared" si="13"/>
        <v>6025</v>
      </c>
      <c r="AE48" s="189">
        <f t="shared" si="14"/>
        <v>100</v>
      </c>
      <c r="AF48" s="188">
        <f>'資源化量内訳'!AB48</f>
        <v>0</v>
      </c>
      <c r="AG48" s="188">
        <f>'資源化量内訳'!AJ48</f>
        <v>133</v>
      </c>
      <c r="AH48" s="188">
        <f>'資源化量内訳'!AR48</f>
        <v>0</v>
      </c>
      <c r="AI48" s="188">
        <f>'資源化量内訳'!AZ48</f>
        <v>0</v>
      </c>
      <c r="AJ48" s="188">
        <f>'資源化量内訳'!BH48</f>
        <v>0</v>
      </c>
      <c r="AK48" s="188" t="s">
        <v>446</v>
      </c>
      <c r="AL48" s="188">
        <f t="shared" si="15"/>
        <v>133</v>
      </c>
      <c r="AM48" s="189">
        <f t="shared" si="16"/>
        <v>32.398340248962654</v>
      </c>
      <c r="AN48" s="188">
        <f>'ごみ処理量内訳'!AC48</f>
        <v>0</v>
      </c>
      <c r="AO48" s="188">
        <f>'ごみ処理量内訳'!AD48</f>
        <v>348</v>
      </c>
      <c r="AP48" s="188">
        <f>'ごみ処理量内訳'!AE48</f>
        <v>461</v>
      </c>
      <c r="AQ48" s="188">
        <f t="shared" si="17"/>
        <v>809</v>
      </c>
    </row>
    <row r="49" spans="1:43" ht="13.5" customHeight="1">
      <c r="A49" s="182" t="s">
        <v>308</v>
      </c>
      <c r="B49" s="182" t="s">
        <v>386</v>
      </c>
      <c r="C49" s="184" t="s">
        <v>387</v>
      </c>
      <c r="D49" s="188">
        <v>10383</v>
      </c>
      <c r="E49" s="188">
        <v>10383</v>
      </c>
      <c r="F49" s="188">
        <f>'ごみ搬入量内訳'!H49</f>
        <v>1539</v>
      </c>
      <c r="G49" s="188">
        <f>'ごみ搬入量内訳'!AG49</f>
        <v>380</v>
      </c>
      <c r="H49" s="188">
        <f>'ごみ搬入量内訳'!AH49</f>
        <v>215</v>
      </c>
      <c r="I49" s="188">
        <f t="shared" si="10"/>
        <v>2134</v>
      </c>
      <c r="J49" s="188">
        <f t="shared" si="9"/>
        <v>563.0911434523503</v>
      </c>
      <c r="K49" s="188">
        <f>('ごみ搬入量内訳'!E49+'ごみ搬入量内訳'!AH49)/'ごみ処理概要'!D49/365*1000000</f>
        <v>465.19666631044686</v>
      </c>
      <c r="L49" s="188">
        <f>'ごみ搬入量内訳'!F49/'ごみ処理概要'!D49/365*1000000</f>
        <v>97.89447714190344</v>
      </c>
      <c r="M49" s="188">
        <f>'資源化量内訳'!BP49</f>
        <v>0</v>
      </c>
      <c r="N49" s="188">
        <f>'ごみ処理量内訳'!E49</f>
        <v>1140</v>
      </c>
      <c r="O49" s="188">
        <f>'ごみ処理量内訳'!L49</f>
        <v>0</v>
      </c>
      <c r="P49" s="188">
        <f t="shared" si="11"/>
        <v>315</v>
      </c>
      <c r="Q49" s="188">
        <f>'ごみ処理量内訳'!G49</f>
        <v>17</v>
      </c>
      <c r="R49" s="188">
        <f>'ごみ処理量内訳'!H49</f>
        <v>298</v>
      </c>
      <c r="S49" s="188">
        <f>'ごみ処理量内訳'!I49</f>
        <v>0</v>
      </c>
      <c r="T49" s="188">
        <f>'ごみ処理量内訳'!J49</f>
        <v>0</v>
      </c>
      <c r="U49" s="188">
        <f>'ごみ処理量内訳'!K49</f>
        <v>0</v>
      </c>
      <c r="V49" s="188">
        <f t="shared" si="12"/>
        <v>464</v>
      </c>
      <c r="W49" s="188">
        <f>'資源化量内訳'!M49</f>
        <v>397</v>
      </c>
      <c r="X49" s="188">
        <f>'資源化量内訳'!N49</f>
        <v>13</v>
      </c>
      <c r="Y49" s="188">
        <f>'資源化量内訳'!O49</f>
        <v>54</v>
      </c>
      <c r="Z49" s="188">
        <f>'資源化量内訳'!P49</f>
        <v>0</v>
      </c>
      <c r="AA49" s="188">
        <f>'資源化量内訳'!Q49</f>
        <v>0</v>
      </c>
      <c r="AB49" s="188">
        <f>'資源化量内訳'!R49</f>
        <v>0</v>
      </c>
      <c r="AC49" s="188">
        <f>'資源化量内訳'!S49</f>
        <v>0</v>
      </c>
      <c r="AD49" s="188">
        <f t="shared" si="13"/>
        <v>1919</v>
      </c>
      <c r="AE49" s="189">
        <f t="shared" si="14"/>
        <v>100</v>
      </c>
      <c r="AF49" s="188">
        <f>'資源化量内訳'!AB49</f>
        <v>0</v>
      </c>
      <c r="AG49" s="188">
        <f>'資源化量内訳'!AJ49</f>
        <v>0</v>
      </c>
      <c r="AH49" s="188">
        <f>'資源化量内訳'!AR49</f>
        <v>170</v>
      </c>
      <c r="AI49" s="188">
        <f>'資源化量内訳'!AZ49</f>
        <v>0</v>
      </c>
      <c r="AJ49" s="188">
        <f>'資源化量内訳'!BH49</f>
        <v>0</v>
      </c>
      <c r="AK49" s="188" t="s">
        <v>446</v>
      </c>
      <c r="AL49" s="188">
        <f t="shared" si="15"/>
        <v>170</v>
      </c>
      <c r="AM49" s="189">
        <f t="shared" si="16"/>
        <v>33.03804064616988</v>
      </c>
      <c r="AN49" s="188">
        <f>'ごみ処理量内訳'!AC49</f>
        <v>0</v>
      </c>
      <c r="AO49" s="188">
        <f>'ごみ処理量内訳'!AD49</f>
        <v>105</v>
      </c>
      <c r="AP49" s="188">
        <f>'ごみ処理量内訳'!AE49</f>
        <v>129</v>
      </c>
      <c r="AQ49" s="188">
        <f t="shared" si="17"/>
        <v>234</v>
      </c>
    </row>
    <row r="50" spans="1:43" ht="13.5" customHeight="1">
      <c r="A50" s="182" t="s">
        <v>308</v>
      </c>
      <c r="B50" s="182" t="s">
        <v>388</v>
      </c>
      <c r="C50" s="184" t="s">
        <v>389</v>
      </c>
      <c r="D50" s="188">
        <v>13501</v>
      </c>
      <c r="E50" s="188">
        <v>13501</v>
      </c>
      <c r="F50" s="188">
        <f>'ごみ搬入量内訳'!H50</f>
        <v>2443</v>
      </c>
      <c r="G50" s="188">
        <f>'ごみ搬入量内訳'!AG50</f>
        <v>931</v>
      </c>
      <c r="H50" s="188">
        <f>'ごみ搬入量内訳'!AH50</f>
        <v>59</v>
      </c>
      <c r="I50" s="188">
        <f t="shared" si="10"/>
        <v>3433</v>
      </c>
      <c r="J50" s="188">
        <f t="shared" si="9"/>
        <v>696.6505778871783</v>
      </c>
      <c r="K50" s="188">
        <f>('ごみ搬入量内訳'!E50+'ごみ搬入量内訳'!AH50)/'ごみ処理概要'!D50/365*1000000</f>
        <v>542.2226461155085</v>
      </c>
      <c r="L50" s="188">
        <f>'ごみ搬入量内訳'!F50/'ごみ処理概要'!D50/365*1000000</f>
        <v>154.42793177166988</v>
      </c>
      <c r="M50" s="188">
        <f>'資源化量内訳'!BP50</f>
        <v>0</v>
      </c>
      <c r="N50" s="188">
        <f>'ごみ処理量内訳'!E50</f>
        <v>2237</v>
      </c>
      <c r="O50" s="188">
        <f>'ごみ処理量内訳'!L50</f>
        <v>0</v>
      </c>
      <c r="P50" s="188">
        <f t="shared" si="11"/>
        <v>295</v>
      </c>
      <c r="Q50" s="188">
        <f>'ごみ処理量内訳'!G50</f>
        <v>295</v>
      </c>
      <c r="R50" s="188">
        <f>'ごみ処理量内訳'!H50</f>
        <v>0</v>
      </c>
      <c r="S50" s="188">
        <f>'ごみ処理量内訳'!I50</f>
        <v>0</v>
      </c>
      <c r="T50" s="188">
        <f>'ごみ処理量内訳'!J50</f>
        <v>0</v>
      </c>
      <c r="U50" s="188">
        <f>'ごみ処理量内訳'!K50</f>
        <v>0</v>
      </c>
      <c r="V50" s="188">
        <f t="shared" si="12"/>
        <v>842</v>
      </c>
      <c r="W50" s="188">
        <f>'資源化量内訳'!M50</f>
        <v>580</v>
      </c>
      <c r="X50" s="188">
        <f>'資源化量内訳'!N50</f>
        <v>32</v>
      </c>
      <c r="Y50" s="188">
        <f>'資源化量内訳'!O50</f>
        <v>77</v>
      </c>
      <c r="Z50" s="188">
        <f>'資源化量内訳'!P50</f>
        <v>26</v>
      </c>
      <c r="AA50" s="188">
        <f>'資源化量内訳'!Q50</f>
        <v>121</v>
      </c>
      <c r="AB50" s="188">
        <f>'資源化量内訳'!R50</f>
        <v>0</v>
      </c>
      <c r="AC50" s="188">
        <f>'資源化量内訳'!S50</f>
        <v>6</v>
      </c>
      <c r="AD50" s="188">
        <f t="shared" si="13"/>
        <v>3374</v>
      </c>
      <c r="AE50" s="189">
        <f t="shared" si="14"/>
        <v>100</v>
      </c>
      <c r="AF50" s="188">
        <f>'資源化量内訳'!AB50</f>
        <v>0</v>
      </c>
      <c r="AG50" s="188">
        <f>'資源化量内訳'!AJ50</f>
        <v>47</v>
      </c>
      <c r="AH50" s="188">
        <f>'資源化量内訳'!AR50</f>
        <v>0</v>
      </c>
      <c r="AI50" s="188">
        <f>'資源化量内訳'!AZ50</f>
        <v>0</v>
      </c>
      <c r="AJ50" s="188">
        <f>'資源化量内訳'!BH50</f>
        <v>0</v>
      </c>
      <c r="AK50" s="188" t="s">
        <v>446</v>
      </c>
      <c r="AL50" s="188">
        <f t="shared" si="15"/>
        <v>47</v>
      </c>
      <c r="AM50" s="189">
        <f t="shared" si="16"/>
        <v>26.348547717842326</v>
      </c>
      <c r="AN50" s="188">
        <f>'ごみ処理量内訳'!AC50</f>
        <v>0</v>
      </c>
      <c r="AO50" s="188">
        <f>'ごみ処理量内訳'!AD50</f>
        <v>211</v>
      </c>
      <c r="AP50" s="188">
        <f>'ごみ処理量内訳'!AE50</f>
        <v>189</v>
      </c>
      <c r="AQ50" s="188">
        <f t="shared" si="17"/>
        <v>400</v>
      </c>
    </row>
    <row r="51" spans="1:43" ht="13.5" customHeight="1">
      <c r="A51" s="182" t="s">
        <v>308</v>
      </c>
      <c r="B51" s="182" t="s">
        <v>390</v>
      </c>
      <c r="C51" s="184" t="s">
        <v>391</v>
      </c>
      <c r="D51" s="188">
        <v>5484</v>
      </c>
      <c r="E51" s="188">
        <v>5484</v>
      </c>
      <c r="F51" s="188">
        <f>'ごみ搬入量内訳'!H51</f>
        <v>644</v>
      </c>
      <c r="G51" s="188">
        <f>'ごみ搬入量内訳'!AG51</f>
        <v>71</v>
      </c>
      <c r="H51" s="188">
        <f>'ごみ搬入量内訳'!AH51</f>
        <v>979</v>
      </c>
      <c r="I51" s="188">
        <f t="shared" si="10"/>
        <v>1694</v>
      </c>
      <c r="J51" s="188">
        <f t="shared" si="9"/>
        <v>846.2975730143979</v>
      </c>
      <c r="K51" s="188">
        <f>('ごみ搬入量内訳'!E51+'ごみ搬入量内訳'!AH51)/'ごみ処理概要'!D51/365*1000000</f>
        <v>814.8236963320443</v>
      </c>
      <c r="L51" s="188">
        <f>'ごみ搬入量内訳'!F51/'ごみ処理概要'!D51/365*1000000</f>
        <v>31.473876682353648</v>
      </c>
      <c r="M51" s="188">
        <f>'資源化量内訳'!BP51</f>
        <v>0</v>
      </c>
      <c r="N51" s="188">
        <f>'ごみ処理量内訳'!E51</f>
        <v>408</v>
      </c>
      <c r="O51" s="188">
        <f>'ごみ処理量内訳'!L51</f>
        <v>0</v>
      </c>
      <c r="P51" s="188">
        <f t="shared" si="11"/>
        <v>121</v>
      </c>
      <c r="Q51" s="188">
        <f>'ごみ処理量内訳'!G51</f>
        <v>0</v>
      </c>
      <c r="R51" s="188">
        <f>'ごみ処理量内訳'!H51</f>
        <v>121</v>
      </c>
      <c r="S51" s="188">
        <f>'ごみ処理量内訳'!I51</f>
        <v>0</v>
      </c>
      <c r="T51" s="188">
        <f>'ごみ処理量内訳'!J51</f>
        <v>0</v>
      </c>
      <c r="U51" s="188">
        <f>'ごみ処理量内訳'!K51</f>
        <v>0</v>
      </c>
      <c r="V51" s="188">
        <f t="shared" si="12"/>
        <v>186</v>
      </c>
      <c r="W51" s="188">
        <f>'資源化量内訳'!M51</f>
        <v>137</v>
      </c>
      <c r="X51" s="188">
        <f>'資源化量内訳'!N51</f>
        <v>11</v>
      </c>
      <c r="Y51" s="188">
        <f>'資源化量内訳'!O51</f>
        <v>30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8</v>
      </c>
      <c r="AC51" s="188">
        <f>'資源化量内訳'!S51</f>
        <v>0</v>
      </c>
      <c r="AD51" s="188">
        <f t="shared" si="13"/>
        <v>715</v>
      </c>
      <c r="AE51" s="189">
        <f t="shared" si="14"/>
        <v>100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79</v>
      </c>
      <c r="AI51" s="188">
        <f>'資源化量内訳'!AZ51</f>
        <v>0</v>
      </c>
      <c r="AJ51" s="188">
        <f>'資源化量内訳'!BH51</f>
        <v>0</v>
      </c>
      <c r="AK51" s="188" t="s">
        <v>446</v>
      </c>
      <c r="AL51" s="188">
        <f t="shared" si="15"/>
        <v>79</v>
      </c>
      <c r="AM51" s="189">
        <f t="shared" si="16"/>
        <v>37.06293706293706</v>
      </c>
      <c r="AN51" s="188">
        <f>'ごみ処理量内訳'!AC51</f>
        <v>0</v>
      </c>
      <c r="AO51" s="188">
        <f>'ごみ処理量内訳'!AD51</f>
        <v>37</v>
      </c>
      <c r="AP51" s="188">
        <f>'ごみ処理量内訳'!AE51</f>
        <v>42</v>
      </c>
      <c r="AQ51" s="188">
        <f t="shared" si="17"/>
        <v>79</v>
      </c>
    </row>
    <row r="52" spans="1:43" ht="13.5" customHeight="1">
      <c r="A52" s="182" t="s">
        <v>308</v>
      </c>
      <c r="B52" s="182" t="s">
        <v>392</v>
      </c>
      <c r="C52" s="184" t="s">
        <v>393</v>
      </c>
      <c r="D52" s="188">
        <v>2219</v>
      </c>
      <c r="E52" s="188">
        <v>2219</v>
      </c>
      <c r="F52" s="188">
        <f>'ごみ搬入量内訳'!H52</f>
        <v>312</v>
      </c>
      <c r="G52" s="188">
        <f>'ごみ搬入量内訳'!AG52</f>
        <v>137</v>
      </c>
      <c r="H52" s="188">
        <f>'ごみ搬入量内訳'!AH52</f>
        <v>0</v>
      </c>
      <c r="I52" s="188">
        <f t="shared" si="10"/>
        <v>449</v>
      </c>
      <c r="J52" s="188">
        <f t="shared" si="9"/>
        <v>554.3654737725866</v>
      </c>
      <c r="K52" s="188">
        <f>('ごみ搬入量内訳'!E52+'ごみ搬入量内訳'!AH52)/'ごみ処理概要'!D52/365*1000000</f>
        <v>398.7974343620167</v>
      </c>
      <c r="L52" s="188">
        <f>'ごみ搬入量内訳'!F52/'ごみ処理概要'!D52/365*1000000</f>
        <v>155.56803941056998</v>
      </c>
      <c r="M52" s="188">
        <f>'資源化量内訳'!BP52</f>
        <v>0</v>
      </c>
      <c r="N52" s="188">
        <f>'ごみ処理量内訳'!E52</f>
        <v>257</v>
      </c>
      <c r="O52" s="188">
        <f>'ごみ処理量内訳'!L52</f>
        <v>0</v>
      </c>
      <c r="P52" s="188">
        <f t="shared" si="11"/>
        <v>60</v>
      </c>
      <c r="Q52" s="188">
        <f>'ごみ処理量内訳'!G52</f>
        <v>60</v>
      </c>
      <c r="R52" s="188">
        <f>'ごみ処理量内訳'!H52</f>
        <v>0</v>
      </c>
      <c r="S52" s="188">
        <f>'ごみ処理量内訳'!I52</f>
        <v>0</v>
      </c>
      <c r="T52" s="188">
        <f>'ごみ処理量内訳'!J52</f>
        <v>0</v>
      </c>
      <c r="U52" s="188">
        <f>'ごみ処理量内訳'!K52</f>
        <v>0</v>
      </c>
      <c r="V52" s="188">
        <f t="shared" si="12"/>
        <v>132</v>
      </c>
      <c r="W52" s="188">
        <f>'資源化量内訳'!M52</f>
        <v>90</v>
      </c>
      <c r="X52" s="188">
        <f>'資源化量内訳'!N52</f>
        <v>7</v>
      </c>
      <c r="Y52" s="188">
        <f>'資源化量内訳'!O52</f>
        <v>14</v>
      </c>
      <c r="Z52" s="188">
        <f>'資源化量内訳'!P52</f>
        <v>4</v>
      </c>
      <c r="AA52" s="188">
        <f>'資源化量内訳'!Q52</f>
        <v>15</v>
      </c>
      <c r="AB52" s="188">
        <f>'資源化量内訳'!R52</f>
        <v>0</v>
      </c>
      <c r="AC52" s="188">
        <f>'資源化量内訳'!S52</f>
        <v>2</v>
      </c>
      <c r="AD52" s="188">
        <f t="shared" si="13"/>
        <v>449</v>
      </c>
      <c r="AE52" s="189">
        <f t="shared" si="14"/>
        <v>100</v>
      </c>
      <c r="AF52" s="188">
        <f>'資源化量内訳'!AB52</f>
        <v>0</v>
      </c>
      <c r="AG52" s="188">
        <f>'資源化量内訳'!AJ52</f>
        <v>12</v>
      </c>
      <c r="AH52" s="188">
        <f>'資源化量内訳'!AR52</f>
        <v>0</v>
      </c>
      <c r="AI52" s="188">
        <f>'資源化量内訳'!AZ52</f>
        <v>0</v>
      </c>
      <c r="AJ52" s="188">
        <f>'資源化量内訳'!BH52</f>
        <v>0</v>
      </c>
      <c r="AK52" s="188" t="s">
        <v>446</v>
      </c>
      <c r="AL52" s="188">
        <f t="shared" si="15"/>
        <v>12</v>
      </c>
      <c r="AM52" s="189">
        <f t="shared" si="16"/>
        <v>32.071269487750556</v>
      </c>
      <c r="AN52" s="188">
        <f>'ごみ処理量内訳'!AC52</f>
        <v>0</v>
      </c>
      <c r="AO52" s="188">
        <f>'ごみ処理量内訳'!AD52</f>
        <v>25</v>
      </c>
      <c r="AP52" s="188">
        <f>'ごみ処理量内訳'!AE52</f>
        <v>35</v>
      </c>
      <c r="AQ52" s="188">
        <f t="shared" si="17"/>
        <v>60</v>
      </c>
    </row>
    <row r="53" spans="1:43" ht="13.5" customHeight="1">
      <c r="A53" s="182" t="s">
        <v>308</v>
      </c>
      <c r="B53" s="182" t="s">
        <v>394</v>
      </c>
      <c r="C53" s="184" t="s">
        <v>395</v>
      </c>
      <c r="D53" s="188">
        <v>9025</v>
      </c>
      <c r="E53" s="188">
        <v>9025</v>
      </c>
      <c r="F53" s="188">
        <f>'ごみ搬入量内訳'!H53</f>
        <v>1281</v>
      </c>
      <c r="G53" s="188">
        <f>'ごみ搬入量内訳'!AG53</f>
        <v>501</v>
      </c>
      <c r="H53" s="188">
        <f>'ごみ搬入量内訳'!AH53</f>
        <v>90</v>
      </c>
      <c r="I53" s="188">
        <f t="shared" si="10"/>
        <v>1872</v>
      </c>
      <c r="J53" s="188">
        <f t="shared" si="9"/>
        <v>568.2844457936477</v>
      </c>
      <c r="K53" s="188">
        <f>('ごみ搬入量内訳'!E53+'ごみ搬入量内訳'!AH53)/'ごみ処理概要'!D53/365*1000000</f>
        <v>420.4454900770311</v>
      </c>
      <c r="L53" s="188">
        <f>'ごみ搬入量内訳'!F53/'ごみ処理概要'!D53/365*1000000</f>
        <v>147.8389557166167</v>
      </c>
      <c r="M53" s="188">
        <f>'資源化量内訳'!BP53</f>
        <v>539</v>
      </c>
      <c r="N53" s="188">
        <f>'ごみ処理量内訳'!E53</f>
        <v>1473</v>
      </c>
      <c r="O53" s="188">
        <f>'ごみ処理量内訳'!L53</f>
        <v>0</v>
      </c>
      <c r="P53" s="188">
        <f t="shared" si="11"/>
        <v>274</v>
      </c>
      <c r="Q53" s="188">
        <f>'ごみ処理量内訳'!G53</f>
        <v>9</v>
      </c>
      <c r="R53" s="188">
        <f>'ごみ処理量内訳'!H53</f>
        <v>265</v>
      </c>
      <c r="S53" s="188">
        <f>'ごみ処理量内訳'!I53</f>
        <v>0</v>
      </c>
      <c r="T53" s="188">
        <f>'ごみ処理量内訳'!J53</f>
        <v>0</v>
      </c>
      <c r="U53" s="188">
        <f>'ごみ処理量内訳'!K53</f>
        <v>0</v>
      </c>
      <c r="V53" s="188">
        <f t="shared" si="12"/>
        <v>35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35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3"/>
        <v>1782</v>
      </c>
      <c r="AE53" s="189">
        <f t="shared" si="14"/>
        <v>100</v>
      </c>
      <c r="AF53" s="188">
        <f>'資源化量内訳'!AB53</f>
        <v>0</v>
      </c>
      <c r="AG53" s="188">
        <f>'資源化量内訳'!AJ53</f>
        <v>5</v>
      </c>
      <c r="AH53" s="188">
        <f>'資源化量内訳'!AR53</f>
        <v>168</v>
      </c>
      <c r="AI53" s="188">
        <f>'資源化量内訳'!AZ53</f>
        <v>0</v>
      </c>
      <c r="AJ53" s="188">
        <f>'資源化量内訳'!BH53</f>
        <v>0</v>
      </c>
      <c r="AK53" s="188" t="s">
        <v>446</v>
      </c>
      <c r="AL53" s="188">
        <f t="shared" si="15"/>
        <v>173</v>
      </c>
      <c r="AM53" s="189">
        <f t="shared" si="16"/>
        <v>32.184403274450666</v>
      </c>
      <c r="AN53" s="188">
        <f>'ごみ処理量内訳'!AC53</f>
        <v>0</v>
      </c>
      <c r="AO53" s="188">
        <f>'ごみ処理量内訳'!AD53</f>
        <v>135</v>
      </c>
      <c r="AP53" s="188">
        <f>'ごみ処理量内訳'!AE53</f>
        <v>97</v>
      </c>
      <c r="AQ53" s="188">
        <f t="shared" si="17"/>
        <v>232</v>
      </c>
    </row>
    <row r="54" spans="1:43" ht="13.5" customHeight="1">
      <c r="A54" s="182" t="s">
        <v>308</v>
      </c>
      <c r="B54" s="182" t="s">
        <v>396</v>
      </c>
      <c r="C54" s="184" t="s">
        <v>397</v>
      </c>
      <c r="D54" s="188">
        <v>14221</v>
      </c>
      <c r="E54" s="188">
        <v>14221</v>
      </c>
      <c r="F54" s="188">
        <f>'ごみ搬入量内訳'!H54</f>
        <v>3027</v>
      </c>
      <c r="G54" s="188">
        <f>'ごみ搬入量内訳'!AG54</f>
        <v>133</v>
      </c>
      <c r="H54" s="188">
        <f>'ごみ搬入量内訳'!AH54</f>
        <v>0</v>
      </c>
      <c r="I54" s="188">
        <f t="shared" si="10"/>
        <v>3160</v>
      </c>
      <c r="J54" s="188">
        <f t="shared" si="9"/>
        <v>608.7851941899545</v>
      </c>
      <c r="K54" s="188">
        <f>('ごみ搬入量内訳'!E54+'ごみ搬入量内訳'!AH54)/'ごみ処理概要'!D54/365*1000000</f>
        <v>583.1622730420861</v>
      </c>
      <c r="L54" s="188">
        <f>'ごみ搬入量内訳'!F54/'ごみ処理概要'!D54/365*1000000</f>
        <v>25.622921147868333</v>
      </c>
      <c r="M54" s="188">
        <f>'資源化量内訳'!BP54</f>
        <v>2</v>
      </c>
      <c r="N54" s="188">
        <f>'ごみ処理量内訳'!E54</f>
        <v>1764</v>
      </c>
      <c r="O54" s="188">
        <f>'ごみ処理量内訳'!L54</f>
        <v>214</v>
      </c>
      <c r="P54" s="188">
        <f t="shared" si="11"/>
        <v>0</v>
      </c>
      <c r="Q54" s="188">
        <f>'ごみ処理量内訳'!G54</f>
        <v>0</v>
      </c>
      <c r="R54" s="188">
        <f>'ごみ処理量内訳'!H54</f>
        <v>0</v>
      </c>
      <c r="S54" s="188">
        <f>'ごみ処理量内訳'!I54</f>
        <v>0</v>
      </c>
      <c r="T54" s="188">
        <f>'ごみ処理量内訳'!J54</f>
        <v>0</v>
      </c>
      <c r="U54" s="188">
        <f>'ごみ処理量内訳'!K54</f>
        <v>0</v>
      </c>
      <c r="V54" s="188">
        <f t="shared" si="12"/>
        <v>1182</v>
      </c>
      <c r="W54" s="188">
        <f>'資源化量内訳'!M54</f>
        <v>770</v>
      </c>
      <c r="X54" s="188">
        <f>'資源化量内訳'!N54</f>
        <v>72</v>
      </c>
      <c r="Y54" s="188">
        <f>'資源化量内訳'!O54</f>
        <v>83</v>
      </c>
      <c r="Z54" s="188">
        <f>'資源化量内訳'!P54</f>
        <v>21</v>
      </c>
      <c r="AA54" s="188">
        <f>'資源化量内訳'!Q54</f>
        <v>168</v>
      </c>
      <c r="AB54" s="188">
        <f>'資源化量内訳'!R54</f>
        <v>17</v>
      </c>
      <c r="AC54" s="188">
        <f>'資源化量内訳'!S54</f>
        <v>51</v>
      </c>
      <c r="AD54" s="188">
        <f t="shared" si="13"/>
        <v>3160</v>
      </c>
      <c r="AE54" s="189">
        <f t="shared" si="14"/>
        <v>93.22784810126582</v>
      </c>
      <c r="AF54" s="188">
        <f>'資源化量内訳'!AB54</f>
        <v>49</v>
      </c>
      <c r="AG54" s="188">
        <f>'資源化量内訳'!AJ54</f>
        <v>0</v>
      </c>
      <c r="AH54" s="188">
        <f>'資源化量内訳'!AR54</f>
        <v>0</v>
      </c>
      <c r="AI54" s="188">
        <f>'資源化量内訳'!AZ54</f>
        <v>0</v>
      </c>
      <c r="AJ54" s="188">
        <f>'資源化量内訳'!BH54</f>
        <v>0</v>
      </c>
      <c r="AK54" s="188" t="s">
        <v>446</v>
      </c>
      <c r="AL54" s="188">
        <f t="shared" si="15"/>
        <v>49</v>
      </c>
      <c r="AM54" s="189">
        <f t="shared" si="16"/>
        <v>38.994307400379505</v>
      </c>
      <c r="AN54" s="188">
        <f>'ごみ処理量内訳'!AC54</f>
        <v>214</v>
      </c>
      <c r="AO54" s="188">
        <f>'ごみ処理量内訳'!AD54</f>
        <v>75</v>
      </c>
      <c r="AP54" s="188">
        <f>'ごみ処理量内訳'!AE54</f>
        <v>0</v>
      </c>
      <c r="AQ54" s="188">
        <f t="shared" si="17"/>
        <v>289</v>
      </c>
    </row>
    <row r="55" spans="1:43" ht="13.5" customHeight="1">
      <c r="A55" s="182" t="s">
        <v>308</v>
      </c>
      <c r="B55" s="182" t="s">
        <v>398</v>
      </c>
      <c r="C55" s="184" t="s">
        <v>399</v>
      </c>
      <c r="D55" s="188">
        <v>13080</v>
      </c>
      <c r="E55" s="188">
        <v>13080</v>
      </c>
      <c r="F55" s="188">
        <f>'ごみ搬入量内訳'!H55</f>
        <v>1737</v>
      </c>
      <c r="G55" s="188">
        <f>'ごみ搬入量内訳'!AG55</f>
        <v>186</v>
      </c>
      <c r="H55" s="188">
        <f>'ごみ搬入量内訳'!AH55</f>
        <v>330</v>
      </c>
      <c r="I55" s="188">
        <f t="shared" si="10"/>
        <v>2253</v>
      </c>
      <c r="J55" s="188">
        <f t="shared" si="9"/>
        <v>471.91152444388587</v>
      </c>
      <c r="K55" s="188">
        <f>('ごみ搬入量内訳'!E55+'ごみ搬入量内訳'!AH55)/'ごみ処理概要'!D55/365*1000000</f>
        <v>427.92509739851704</v>
      </c>
      <c r="L55" s="188">
        <f>'ごみ搬入量内訳'!F55/'ごみ処理概要'!D55/365*1000000</f>
        <v>43.986427045368856</v>
      </c>
      <c r="M55" s="188">
        <f>'資源化量内訳'!BP55</f>
        <v>446</v>
      </c>
      <c r="N55" s="188">
        <f>'ごみ処理量内訳'!E55</f>
        <v>1144</v>
      </c>
      <c r="O55" s="188">
        <f>'ごみ処理量内訳'!L55</f>
        <v>110</v>
      </c>
      <c r="P55" s="188">
        <f t="shared" si="11"/>
        <v>55</v>
      </c>
      <c r="Q55" s="188">
        <f>'ごみ処理量内訳'!G55</f>
        <v>0</v>
      </c>
      <c r="R55" s="188">
        <f>'ごみ処理量内訳'!H55</f>
        <v>6</v>
      </c>
      <c r="S55" s="188">
        <f>'ごみ処理量内訳'!I55</f>
        <v>0</v>
      </c>
      <c r="T55" s="188">
        <f>'ごみ処理量内訳'!J55</f>
        <v>49</v>
      </c>
      <c r="U55" s="188">
        <f>'ごみ処理量内訳'!K55</f>
        <v>0</v>
      </c>
      <c r="V55" s="188">
        <f t="shared" si="12"/>
        <v>614</v>
      </c>
      <c r="W55" s="188">
        <f>'資源化量内訳'!M55</f>
        <v>224</v>
      </c>
      <c r="X55" s="188">
        <f>'資源化量内訳'!N55</f>
        <v>117</v>
      </c>
      <c r="Y55" s="188">
        <f>'資源化量内訳'!O55</f>
        <v>100</v>
      </c>
      <c r="Z55" s="188">
        <f>'資源化量内訳'!P55</f>
        <v>18</v>
      </c>
      <c r="AA55" s="188">
        <f>'資源化量内訳'!Q55</f>
        <v>152</v>
      </c>
      <c r="AB55" s="188">
        <f>'資源化量内訳'!R55</f>
        <v>3</v>
      </c>
      <c r="AC55" s="188">
        <f>'資源化量内訳'!S55</f>
        <v>0</v>
      </c>
      <c r="AD55" s="188">
        <f t="shared" si="13"/>
        <v>1923</v>
      </c>
      <c r="AE55" s="189">
        <f t="shared" si="14"/>
        <v>94.27977119084764</v>
      </c>
      <c r="AF55" s="188">
        <f>'資源化量内訳'!AB55</f>
        <v>2</v>
      </c>
      <c r="AG55" s="188">
        <f>'資源化量内訳'!AJ55</f>
        <v>0</v>
      </c>
      <c r="AH55" s="188">
        <f>'資源化量内訳'!AR55</f>
        <v>6</v>
      </c>
      <c r="AI55" s="188">
        <f>'資源化量内訳'!AZ55</f>
        <v>0</v>
      </c>
      <c r="AJ55" s="188">
        <f>'資源化量内訳'!BH55</f>
        <v>49</v>
      </c>
      <c r="AK55" s="188" t="s">
        <v>446</v>
      </c>
      <c r="AL55" s="188">
        <f t="shared" si="15"/>
        <v>57</v>
      </c>
      <c r="AM55" s="189">
        <f t="shared" si="16"/>
        <v>47.15069649641199</v>
      </c>
      <c r="AN55" s="188">
        <f>'ごみ処理量内訳'!AC55</f>
        <v>110</v>
      </c>
      <c r="AO55" s="188">
        <f>'ごみ処理量内訳'!AD55</f>
        <v>49</v>
      </c>
      <c r="AP55" s="188">
        <f>'ごみ処理量内訳'!AE55</f>
        <v>0</v>
      </c>
      <c r="AQ55" s="188">
        <f t="shared" si="17"/>
        <v>159</v>
      </c>
    </row>
    <row r="56" spans="1:43" ht="13.5" customHeight="1">
      <c r="A56" s="182" t="s">
        <v>308</v>
      </c>
      <c r="B56" s="182" t="s">
        <v>400</v>
      </c>
      <c r="C56" s="184" t="s">
        <v>401</v>
      </c>
      <c r="D56" s="188">
        <v>5963</v>
      </c>
      <c r="E56" s="188">
        <v>5963</v>
      </c>
      <c r="F56" s="188">
        <f>'ごみ搬入量内訳'!H56</f>
        <v>507</v>
      </c>
      <c r="G56" s="188">
        <f>'ごみ搬入量内訳'!AG56</f>
        <v>129</v>
      </c>
      <c r="H56" s="188">
        <f>'ごみ搬入量内訳'!AH56</f>
        <v>384</v>
      </c>
      <c r="I56" s="188">
        <f t="shared" si="10"/>
        <v>1020</v>
      </c>
      <c r="J56" s="188">
        <f t="shared" si="9"/>
        <v>468.64339224303296</v>
      </c>
      <c r="K56" s="188">
        <f>('ごみ搬入量内訳'!E56+'ごみ搬入量内訳'!AH56)/'ごみ処理概要'!D56/365*1000000</f>
        <v>461.7515776512236</v>
      </c>
      <c r="L56" s="188">
        <f>'ごみ搬入量内訳'!F56/'ごみ処理概要'!D56/365*1000000</f>
        <v>6.891814591809308</v>
      </c>
      <c r="M56" s="188">
        <f>'資源化量内訳'!BP56</f>
        <v>277</v>
      </c>
      <c r="N56" s="188">
        <f>'ごみ処理量内訳'!E56</f>
        <v>369</v>
      </c>
      <c r="O56" s="188">
        <f>'ごみ処理量内訳'!L56</f>
        <v>128</v>
      </c>
      <c r="P56" s="188">
        <f t="shared" si="11"/>
        <v>0</v>
      </c>
      <c r="Q56" s="188">
        <f>'ごみ処理量内訳'!G56</f>
        <v>0</v>
      </c>
      <c r="R56" s="188">
        <f>'ごみ処理量内訳'!H56</f>
        <v>0</v>
      </c>
      <c r="S56" s="188">
        <f>'ごみ処理量内訳'!I56</f>
        <v>0</v>
      </c>
      <c r="T56" s="188">
        <f>'ごみ処理量内訳'!J56</f>
        <v>0</v>
      </c>
      <c r="U56" s="188">
        <f>'ごみ処理量内訳'!K56</f>
        <v>0</v>
      </c>
      <c r="V56" s="188">
        <f t="shared" si="12"/>
        <v>139</v>
      </c>
      <c r="W56" s="188">
        <f>'資源化量内訳'!M56</f>
        <v>0</v>
      </c>
      <c r="X56" s="188">
        <f>'資源化量内訳'!N56</f>
        <v>36</v>
      </c>
      <c r="Y56" s="188">
        <f>'資源化量内訳'!O56</f>
        <v>35</v>
      </c>
      <c r="Z56" s="188">
        <f>'資源化量内訳'!P56</f>
        <v>10</v>
      </c>
      <c r="AA56" s="188">
        <f>'資源化量内訳'!Q56</f>
        <v>58</v>
      </c>
      <c r="AB56" s="188">
        <f>'資源化量内訳'!R56</f>
        <v>0</v>
      </c>
      <c r="AC56" s="188">
        <f>'資源化量内訳'!S56</f>
        <v>0</v>
      </c>
      <c r="AD56" s="188">
        <f t="shared" si="13"/>
        <v>636</v>
      </c>
      <c r="AE56" s="189">
        <f t="shared" si="14"/>
        <v>79.87421383647799</v>
      </c>
      <c r="AF56" s="188">
        <f>'資源化量内訳'!AB56</f>
        <v>10</v>
      </c>
      <c r="AG56" s="188">
        <f>'資源化量内訳'!AJ56</f>
        <v>0</v>
      </c>
      <c r="AH56" s="188">
        <f>'資源化量内訳'!AR56</f>
        <v>0</v>
      </c>
      <c r="AI56" s="188">
        <f>'資源化量内訳'!AZ56</f>
        <v>0</v>
      </c>
      <c r="AJ56" s="188">
        <f>'資源化量内訳'!BH56</f>
        <v>0</v>
      </c>
      <c r="AK56" s="188" t="s">
        <v>446</v>
      </c>
      <c r="AL56" s="188">
        <f t="shared" si="15"/>
        <v>10</v>
      </c>
      <c r="AM56" s="189">
        <f t="shared" si="16"/>
        <v>46.65936473165389</v>
      </c>
      <c r="AN56" s="188">
        <f>'ごみ処理量内訳'!AC56</f>
        <v>128</v>
      </c>
      <c r="AO56" s="188">
        <f>'ごみ処理量内訳'!AD56</f>
        <v>15</v>
      </c>
      <c r="AP56" s="188">
        <f>'ごみ処理量内訳'!AE56</f>
        <v>0</v>
      </c>
      <c r="AQ56" s="188">
        <f t="shared" si="17"/>
        <v>143</v>
      </c>
    </row>
    <row r="57" spans="1:43" ht="13.5" customHeight="1">
      <c r="A57" s="182" t="s">
        <v>308</v>
      </c>
      <c r="B57" s="182" t="s">
        <v>402</v>
      </c>
      <c r="C57" s="184" t="s">
        <v>403</v>
      </c>
      <c r="D57" s="188">
        <v>765</v>
      </c>
      <c r="E57" s="188">
        <v>765</v>
      </c>
      <c r="F57" s="188">
        <f>'ごみ搬入量内訳'!H57</f>
        <v>130</v>
      </c>
      <c r="G57" s="188">
        <f>'ごみ搬入量内訳'!AG57</f>
        <v>1</v>
      </c>
      <c r="H57" s="188">
        <f>'ごみ搬入量内訳'!AH57</f>
        <v>0</v>
      </c>
      <c r="I57" s="188">
        <f t="shared" si="10"/>
        <v>131</v>
      </c>
      <c r="J57" s="188">
        <f t="shared" si="9"/>
        <v>469.15569880920407</v>
      </c>
      <c r="K57" s="188">
        <f>('ごみ搬入量内訳'!E57+'ごみ搬入量内訳'!AH57)/'ごみ処理概要'!D57/365*1000000</f>
        <v>440.50496911093205</v>
      </c>
      <c r="L57" s="188">
        <f>'ごみ搬入量内訳'!F57/'ごみ処理概要'!D57/365*1000000</f>
        <v>28.650729698272002</v>
      </c>
      <c r="M57" s="188">
        <f>'資源化量内訳'!BP57</f>
        <v>0</v>
      </c>
      <c r="N57" s="188">
        <f>'ごみ処理量内訳'!E57</f>
        <v>21</v>
      </c>
      <c r="O57" s="188">
        <f>'ごみ処理量内訳'!L57</f>
        <v>8</v>
      </c>
      <c r="P57" s="188">
        <f t="shared" si="11"/>
        <v>16</v>
      </c>
      <c r="Q57" s="188">
        <f>'ごみ処理量内訳'!G57</f>
        <v>4</v>
      </c>
      <c r="R57" s="188">
        <f>'ごみ処理量内訳'!H57</f>
        <v>1</v>
      </c>
      <c r="S57" s="188">
        <f>'ごみ処理量内訳'!I57</f>
        <v>0</v>
      </c>
      <c r="T57" s="188">
        <f>'ごみ処理量内訳'!J57</f>
        <v>8</v>
      </c>
      <c r="U57" s="188">
        <f>'ごみ処理量内訳'!K57</f>
        <v>3</v>
      </c>
      <c r="V57" s="188">
        <f t="shared" si="12"/>
        <v>86</v>
      </c>
      <c r="W57" s="188">
        <f>'資源化量内訳'!M57</f>
        <v>47</v>
      </c>
      <c r="X57" s="188">
        <f>'資源化量内訳'!N57</f>
        <v>4</v>
      </c>
      <c r="Y57" s="188">
        <f>'資源化量内訳'!O57</f>
        <v>7</v>
      </c>
      <c r="Z57" s="188">
        <f>'資源化量内訳'!P57</f>
        <v>3</v>
      </c>
      <c r="AA57" s="188">
        <f>'資源化量内訳'!Q57</f>
        <v>21</v>
      </c>
      <c r="AB57" s="188">
        <f>'資源化量内訳'!R57</f>
        <v>3</v>
      </c>
      <c r="AC57" s="188">
        <f>'資源化量内訳'!S57</f>
        <v>1</v>
      </c>
      <c r="AD57" s="188">
        <f t="shared" si="13"/>
        <v>131</v>
      </c>
      <c r="AE57" s="189">
        <f t="shared" si="14"/>
        <v>93.89312977099237</v>
      </c>
      <c r="AF57" s="188">
        <f>'資源化量内訳'!AB57</f>
        <v>1</v>
      </c>
      <c r="AG57" s="188">
        <f>'資源化量内訳'!AJ57</f>
        <v>0</v>
      </c>
      <c r="AH57" s="188">
        <f>'資源化量内訳'!AR57</f>
        <v>0</v>
      </c>
      <c r="AI57" s="188">
        <f>'資源化量内訳'!AZ57</f>
        <v>0</v>
      </c>
      <c r="AJ57" s="188">
        <f>'資源化量内訳'!BH57</f>
        <v>0</v>
      </c>
      <c r="AK57" s="188" t="s">
        <v>446</v>
      </c>
      <c r="AL57" s="188">
        <f t="shared" si="15"/>
        <v>1</v>
      </c>
      <c r="AM57" s="189">
        <f t="shared" si="16"/>
        <v>66.41221374045801</v>
      </c>
      <c r="AN57" s="188">
        <f>'ごみ処理量内訳'!AC57</f>
        <v>8</v>
      </c>
      <c r="AO57" s="188">
        <f>'ごみ処理量内訳'!AD57</f>
        <v>1</v>
      </c>
      <c r="AP57" s="188">
        <f>'ごみ処理量内訳'!AE57</f>
        <v>1</v>
      </c>
      <c r="AQ57" s="188">
        <f t="shared" si="17"/>
        <v>10</v>
      </c>
    </row>
    <row r="58" spans="1:43" ht="13.5" customHeight="1">
      <c r="A58" s="182" t="s">
        <v>308</v>
      </c>
      <c r="B58" s="182" t="s">
        <v>404</v>
      </c>
      <c r="C58" s="184" t="s">
        <v>405</v>
      </c>
      <c r="D58" s="188">
        <v>5987</v>
      </c>
      <c r="E58" s="188">
        <v>5987</v>
      </c>
      <c r="F58" s="188">
        <f>'ごみ搬入量内訳'!H58</f>
        <v>519</v>
      </c>
      <c r="G58" s="188">
        <f>'ごみ搬入量内訳'!AG58</f>
        <v>1193</v>
      </c>
      <c r="H58" s="188">
        <f>'ごみ搬入量内訳'!AH58</f>
        <v>214</v>
      </c>
      <c r="I58" s="188">
        <f t="shared" si="10"/>
        <v>1926</v>
      </c>
      <c r="J58" s="188">
        <f t="shared" si="9"/>
        <v>881.3616717499788</v>
      </c>
      <c r="K58" s="188">
        <f>('ごみ搬入量内訳'!E58+'ごみ搬入量内訳'!AH58)/'ごみ処理概要'!D58/365*1000000</f>
        <v>335.42996126310203</v>
      </c>
      <c r="L58" s="188">
        <f>'ごみ搬入量内訳'!F58/'ごみ処理概要'!D58/365*1000000</f>
        <v>545.9317104868768</v>
      </c>
      <c r="M58" s="188">
        <f>'資源化量内訳'!BP58</f>
        <v>312</v>
      </c>
      <c r="N58" s="188">
        <f>'ごみ処理量内訳'!E58</f>
        <v>842</v>
      </c>
      <c r="O58" s="188">
        <f>'ごみ処理量内訳'!L58</f>
        <v>105</v>
      </c>
      <c r="P58" s="188">
        <f t="shared" si="11"/>
        <v>578</v>
      </c>
      <c r="Q58" s="188">
        <f>'ごみ処理量内訳'!G58</f>
        <v>0</v>
      </c>
      <c r="R58" s="188">
        <f>'ごみ処理量内訳'!H58</f>
        <v>0</v>
      </c>
      <c r="S58" s="188">
        <f>'ごみ処理量内訳'!I58</f>
        <v>0</v>
      </c>
      <c r="T58" s="188">
        <f>'ごみ処理量内訳'!J58</f>
        <v>578</v>
      </c>
      <c r="U58" s="188">
        <f>'ごみ処理量内訳'!K58</f>
        <v>0</v>
      </c>
      <c r="V58" s="188">
        <f t="shared" si="12"/>
        <v>187</v>
      </c>
      <c r="W58" s="188">
        <f>'資源化量内訳'!M58</f>
        <v>17</v>
      </c>
      <c r="X58" s="188">
        <f>'資源化量内訳'!N58</f>
        <v>20</v>
      </c>
      <c r="Y58" s="188">
        <f>'資源化量内訳'!O58</f>
        <v>50</v>
      </c>
      <c r="Z58" s="188">
        <f>'資源化量内訳'!P58</f>
        <v>14</v>
      </c>
      <c r="AA58" s="188">
        <f>'資源化量内訳'!Q58</f>
        <v>79</v>
      </c>
      <c r="AB58" s="188">
        <f>'資源化量内訳'!R58</f>
        <v>0</v>
      </c>
      <c r="AC58" s="188">
        <f>'資源化量内訳'!S58</f>
        <v>7</v>
      </c>
      <c r="AD58" s="188">
        <f t="shared" si="13"/>
        <v>1712</v>
      </c>
      <c r="AE58" s="189">
        <f t="shared" si="14"/>
        <v>93.86682242990653</v>
      </c>
      <c r="AF58" s="188">
        <f>'資源化量内訳'!AB58</f>
        <v>24</v>
      </c>
      <c r="AG58" s="188">
        <f>'資源化量内訳'!AJ58</f>
        <v>0</v>
      </c>
      <c r="AH58" s="188">
        <f>'資源化量内訳'!AR58</f>
        <v>0</v>
      </c>
      <c r="AI58" s="188">
        <f>'資源化量内訳'!AZ58</f>
        <v>0</v>
      </c>
      <c r="AJ58" s="188">
        <f>'資源化量内訳'!BH58</f>
        <v>446</v>
      </c>
      <c r="AK58" s="188" t="s">
        <v>446</v>
      </c>
      <c r="AL58" s="188">
        <f t="shared" si="15"/>
        <v>470</v>
      </c>
      <c r="AM58" s="189">
        <f t="shared" si="16"/>
        <v>47.87549407114625</v>
      </c>
      <c r="AN58" s="188">
        <f>'ごみ処理量内訳'!AC58</f>
        <v>105</v>
      </c>
      <c r="AO58" s="188">
        <f>'ごみ処理量内訳'!AD58</f>
        <v>36</v>
      </c>
      <c r="AP58" s="188">
        <f>'ごみ処理量内訳'!AE58</f>
        <v>0</v>
      </c>
      <c r="AQ58" s="188">
        <f t="shared" si="17"/>
        <v>141</v>
      </c>
    </row>
    <row r="59" spans="1:43" ht="13.5" customHeight="1">
      <c r="A59" s="182" t="s">
        <v>308</v>
      </c>
      <c r="B59" s="182" t="s">
        <v>406</v>
      </c>
      <c r="C59" s="184" t="s">
        <v>407</v>
      </c>
      <c r="D59" s="188">
        <v>753</v>
      </c>
      <c r="E59" s="188">
        <v>753</v>
      </c>
      <c r="F59" s="188">
        <f>'ごみ搬入量内訳'!H59</f>
        <v>118</v>
      </c>
      <c r="G59" s="188">
        <f>'ごみ搬入量内訳'!AG59</f>
        <v>8</v>
      </c>
      <c r="H59" s="188">
        <f>'ごみ搬入量内訳'!AH59</f>
        <v>0</v>
      </c>
      <c r="I59" s="188">
        <f t="shared" si="10"/>
        <v>126</v>
      </c>
      <c r="J59" s="188">
        <f t="shared" si="9"/>
        <v>458.4402117557168</v>
      </c>
      <c r="K59" s="188">
        <f>('ごみ搬入量内訳'!E59+'ごみ搬入量内訳'!AH59)/'ごみ処理概要'!D59/365*1000000</f>
        <v>429.33289672360786</v>
      </c>
      <c r="L59" s="188">
        <f>'ごみ搬入量内訳'!F59/'ごみ処理概要'!D59/365*1000000</f>
        <v>29.107315032109007</v>
      </c>
      <c r="M59" s="188">
        <f>'資源化量内訳'!BP59</f>
        <v>0</v>
      </c>
      <c r="N59" s="188">
        <f>'ごみ処理量内訳'!E59</f>
        <v>26</v>
      </c>
      <c r="O59" s="188">
        <f>'ごみ処理量内訳'!L59</f>
        <v>0</v>
      </c>
      <c r="P59" s="188">
        <f t="shared" si="11"/>
        <v>43</v>
      </c>
      <c r="Q59" s="188">
        <f>'ごみ処理量内訳'!G59</f>
        <v>0</v>
      </c>
      <c r="R59" s="188">
        <f>'ごみ処理量内訳'!H59</f>
        <v>0</v>
      </c>
      <c r="S59" s="188">
        <f>'ごみ処理量内訳'!I59</f>
        <v>0</v>
      </c>
      <c r="T59" s="188">
        <f>'ごみ処理量内訳'!J59</f>
        <v>36</v>
      </c>
      <c r="U59" s="188">
        <f>'ごみ処理量内訳'!K59</f>
        <v>7</v>
      </c>
      <c r="V59" s="188">
        <f t="shared" si="12"/>
        <v>57</v>
      </c>
      <c r="W59" s="188">
        <f>'資源化量内訳'!M59</f>
        <v>39</v>
      </c>
      <c r="X59" s="188">
        <f>'資源化量内訳'!N59</f>
        <v>3</v>
      </c>
      <c r="Y59" s="188">
        <f>'資源化量内訳'!O59</f>
        <v>4</v>
      </c>
      <c r="Z59" s="188">
        <f>'資源化量内訳'!P59</f>
        <v>1</v>
      </c>
      <c r="AA59" s="188">
        <f>'資源化量内訳'!Q59</f>
        <v>5</v>
      </c>
      <c r="AB59" s="188">
        <f>'資源化量内訳'!R59</f>
        <v>5</v>
      </c>
      <c r="AC59" s="188">
        <f>'資源化量内訳'!S59</f>
        <v>0</v>
      </c>
      <c r="AD59" s="188">
        <f t="shared" si="13"/>
        <v>126</v>
      </c>
      <c r="AE59" s="189">
        <f t="shared" si="14"/>
        <v>100</v>
      </c>
      <c r="AF59" s="188">
        <f>'資源化量内訳'!AB59</f>
        <v>1</v>
      </c>
      <c r="AG59" s="188">
        <f>'資源化量内訳'!AJ59</f>
        <v>0</v>
      </c>
      <c r="AH59" s="188">
        <f>'資源化量内訳'!AR59</f>
        <v>0</v>
      </c>
      <c r="AI59" s="188">
        <f>'資源化量内訳'!AZ59</f>
        <v>0</v>
      </c>
      <c r="AJ59" s="188">
        <f>'資源化量内訳'!BH59</f>
        <v>26</v>
      </c>
      <c r="AK59" s="188" t="s">
        <v>446</v>
      </c>
      <c r="AL59" s="188">
        <f t="shared" si="15"/>
        <v>27</v>
      </c>
      <c r="AM59" s="189">
        <f t="shared" si="16"/>
        <v>66.66666666666666</v>
      </c>
      <c r="AN59" s="188">
        <f>'ごみ処理量内訳'!AC59</f>
        <v>0</v>
      </c>
      <c r="AO59" s="188">
        <f>'ごみ処理量内訳'!AD59</f>
        <v>1</v>
      </c>
      <c r="AP59" s="188">
        <f>'ごみ処理量内訳'!AE59</f>
        <v>3</v>
      </c>
      <c r="AQ59" s="188">
        <f t="shared" si="17"/>
        <v>4</v>
      </c>
    </row>
    <row r="60" spans="1:43" ht="13.5" customHeight="1">
      <c r="A60" s="182" t="s">
        <v>308</v>
      </c>
      <c r="B60" s="182" t="s">
        <v>408</v>
      </c>
      <c r="C60" s="184" t="s">
        <v>409</v>
      </c>
      <c r="D60" s="188">
        <v>603</v>
      </c>
      <c r="E60" s="188">
        <v>601</v>
      </c>
      <c r="F60" s="188">
        <f>'ごみ搬入量内訳'!H60</f>
        <v>98</v>
      </c>
      <c r="G60" s="188">
        <f>'ごみ搬入量内訳'!AG60</f>
        <v>0</v>
      </c>
      <c r="H60" s="188">
        <f>'ごみ搬入量内訳'!AH60</f>
        <v>1</v>
      </c>
      <c r="I60" s="188">
        <f t="shared" si="10"/>
        <v>99</v>
      </c>
      <c r="J60" s="188">
        <f t="shared" si="9"/>
        <v>449.8057656920875</v>
      </c>
      <c r="K60" s="188">
        <f>('ごみ搬入量内訳'!E60+'ごみ搬入量内訳'!AH60)/'ごみ処理概要'!D60/365*1000000</f>
        <v>413.45782503010065</v>
      </c>
      <c r="L60" s="188">
        <f>'ごみ搬入量内訳'!F60/'ごみ処理概要'!D60/365*1000000</f>
        <v>36.34794066198687</v>
      </c>
      <c r="M60" s="188">
        <f>'資源化量内訳'!BP60</f>
        <v>9</v>
      </c>
      <c r="N60" s="188">
        <f>'ごみ処理量内訳'!E60</f>
        <v>29</v>
      </c>
      <c r="O60" s="188">
        <f>'ごみ処理量内訳'!L60</f>
        <v>20</v>
      </c>
      <c r="P60" s="188">
        <f t="shared" si="11"/>
        <v>28</v>
      </c>
      <c r="Q60" s="188">
        <f>'ごみ処理量内訳'!G60</f>
        <v>0</v>
      </c>
      <c r="R60" s="188">
        <f>'ごみ処理量内訳'!H60</f>
        <v>0</v>
      </c>
      <c r="S60" s="188">
        <f>'ごみ処理量内訳'!I60</f>
        <v>0</v>
      </c>
      <c r="T60" s="188">
        <f>'ごみ処理量内訳'!J60</f>
        <v>28</v>
      </c>
      <c r="U60" s="188">
        <f>'ごみ処理量内訳'!K60</f>
        <v>0</v>
      </c>
      <c r="V60" s="188">
        <f t="shared" si="12"/>
        <v>21</v>
      </c>
      <c r="W60" s="188">
        <f>'資源化量内訳'!M60</f>
        <v>15</v>
      </c>
      <c r="X60" s="188">
        <f>'資源化量内訳'!N60</f>
        <v>1</v>
      </c>
      <c r="Y60" s="188">
        <f>'資源化量内訳'!O60</f>
        <v>1</v>
      </c>
      <c r="Z60" s="188">
        <f>'資源化量内訳'!P60</f>
        <v>1</v>
      </c>
      <c r="AA60" s="188">
        <f>'資源化量内訳'!Q60</f>
        <v>3</v>
      </c>
      <c r="AB60" s="188">
        <f>'資源化量内訳'!R60</f>
        <v>0</v>
      </c>
      <c r="AC60" s="188">
        <f>'資源化量内訳'!S60</f>
        <v>0</v>
      </c>
      <c r="AD60" s="188">
        <f t="shared" si="13"/>
        <v>98</v>
      </c>
      <c r="AE60" s="189">
        <f t="shared" si="14"/>
        <v>79.59183673469387</v>
      </c>
      <c r="AF60" s="188">
        <f>'資源化量内訳'!AB60</f>
        <v>1</v>
      </c>
      <c r="AG60" s="188">
        <f>'資源化量内訳'!AJ60</f>
        <v>0</v>
      </c>
      <c r="AH60" s="188">
        <f>'資源化量内訳'!AR60</f>
        <v>0</v>
      </c>
      <c r="AI60" s="188">
        <f>'資源化量内訳'!AZ60</f>
        <v>0</v>
      </c>
      <c r="AJ60" s="188">
        <f>'資源化量内訳'!BH60</f>
        <v>5</v>
      </c>
      <c r="AK60" s="188" t="s">
        <v>446</v>
      </c>
      <c r="AL60" s="188">
        <f t="shared" si="15"/>
        <v>6</v>
      </c>
      <c r="AM60" s="189">
        <f t="shared" si="16"/>
        <v>33.64485981308411</v>
      </c>
      <c r="AN60" s="188">
        <f>'ごみ処理量内訳'!AC60</f>
        <v>20</v>
      </c>
      <c r="AO60" s="188">
        <f>'ごみ処理量内訳'!AD60</f>
        <v>1</v>
      </c>
      <c r="AP60" s="188">
        <f>'ごみ処理量内訳'!AE60</f>
        <v>0</v>
      </c>
      <c r="AQ60" s="188">
        <f t="shared" si="17"/>
        <v>21</v>
      </c>
    </row>
    <row r="61" spans="1:43" ht="13.5" customHeight="1">
      <c r="A61" s="182" t="s">
        <v>308</v>
      </c>
      <c r="B61" s="182" t="s">
        <v>410</v>
      </c>
      <c r="C61" s="184" t="s">
        <v>411</v>
      </c>
      <c r="D61" s="188">
        <v>1313</v>
      </c>
      <c r="E61" s="188">
        <v>1313</v>
      </c>
      <c r="F61" s="188">
        <f>'ごみ搬入量内訳'!H61</f>
        <v>253</v>
      </c>
      <c r="G61" s="188">
        <f>'ごみ搬入量内訳'!AG61</f>
        <v>13</v>
      </c>
      <c r="H61" s="188">
        <f>'ごみ搬入量内訳'!AH61</f>
        <v>0</v>
      </c>
      <c r="I61" s="188">
        <f t="shared" si="10"/>
        <v>266</v>
      </c>
      <c r="J61" s="188">
        <f t="shared" si="9"/>
        <v>555.0396978580892</v>
      </c>
      <c r="K61" s="188">
        <f>('ごみ搬入量内訳'!E61+'ごみ搬入量内訳'!AH61)/'ごみ処理概要'!D61/365*1000000</f>
        <v>555.0396978580892</v>
      </c>
      <c r="L61" s="188">
        <f>'ごみ搬入量内訳'!F61/'ごみ処理概要'!D61/365*1000000</f>
        <v>0</v>
      </c>
      <c r="M61" s="188">
        <f>'資源化量内訳'!BP61</f>
        <v>36</v>
      </c>
      <c r="N61" s="188">
        <f>'ごみ処理量内訳'!E61</f>
        <v>231</v>
      </c>
      <c r="O61" s="188">
        <f>'ごみ処理量内訳'!L61</f>
        <v>0</v>
      </c>
      <c r="P61" s="188">
        <f t="shared" si="11"/>
        <v>35</v>
      </c>
      <c r="Q61" s="188">
        <f>'ごみ処理量内訳'!G61</f>
        <v>0</v>
      </c>
      <c r="R61" s="188">
        <f>'ごみ処理量内訳'!H61</f>
        <v>34</v>
      </c>
      <c r="S61" s="188">
        <f>'ごみ処理量内訳'!I61</f>
        <v>0</v>
      </c>
      <c r="T61" s="188">
        <f>'ごみ処理量内訳'!J61</f>
        <v>0</v>
      </c>
      <c r="U61" s="188">
        <f>'ごみ処理量内訳'!K61</f>
        <v>1</v>
      </c>
      <c r="V61" s="188">
        <f t="shared" si="12"/>
        <v>0</v>
      </c>
      <c r="W61" s="188">
        <f>'資源化量内訳'!M61</f>
        <v>0</v>
      </c>
      <c r="X61" s="188">
        <f>'資源化量内訳'!N61</f>
        <v>0</v>
      </c>
      <c r="Y61" s="188">
        <f>'資源化量内訳'!O61</f>
        <v>0</v>
      </c>
      <c r="Z61" s="188">
        <f>'資源化量内訳'!P61</f>
        <v>0</v>
      </c>
      <c r="AA61" s="188">
        <f>'資源化量内訳'!Q61</f>
        <v>0</v>
      </c>
      <c r="AB61" s="188">
        <f>'資源化量内訳'!R61</f>
        <v>0</v>
      </c>
      <c r="AC61" s="188">
        <f>'資源化量内訳'!S61</f>
        <v>0</v>
      </c>
      <c r="AD61" s="188">
        <f t="shared" si="13"/>
        <v>266</v>
      </c>
      <c r="AE61" s="189">
        <f t="shared" si="14"/>
        <v>100</v>
      </c>
      <c r="AF61" s="188">
        <f>'資源化量内訳'!AB61</f>
        <v>0</v>
      </c>
      <c r="AG61" s="188">
        <f>'資源化量内訳'!AJ61</f>
        <v>0</v>
      </c>
      <c r="AH61" s="188">
        <f>'資源化量内訳'!AR61</f>
        <v>32</v>
      </c>
      <c r="AI61" s="188">
        <f>'資源化量内訳'!AZ61</f>
        <v>0</v>
      </c>
      <c r="AJ61" s="188">
        <f>'資源化量内訳'!BH61</f>
        <v>0</v>
      </c>
      <c r="AK61" s="188" t="s">
        <v>446</v>
      </c>
      <c r="AL61" s="188">
        <f t="shared" si="15"/>
        <v>32</v>
      </c>
      <c r="AM61" s="189">
        <f t="shared" si="16"/>
        <v>22.516556291390728</v>
      </c>
      <c r="AN61" s="188">
        <f>'ごみ処理量内訳'!AC61</f>
        <v>0</v>
      </c>
      <c r="AO61" s="188">
        <f>'ごみ処理量内訳'!AD61</f>
        <v>29</v>
      </c>
      <c r="AP61" s="188">
        <f>'ごみ処理量内訳'!AE61</f>
        <v>1</v>
      </c>
      <c r="AQ61" s="188">
        <f t="shared" si="17"/>
        <v>30</v>
      </c>
    </row>
    <row r="62" spans="1:43" ht="13.5" customHeight="1">
      <c r="A62" s="182" t="s">
        <v>308</v>
      </c>
      <c r="B62" s="182" t="s">
        <v>412</v>
      </c>
      <c r="C62" s="184" t="s">
        <v>413</v>
      </c>
      <c r="D62" s="188">
        <v>4216</v>
      </c>
      <c r="E62" s="188">
        <v>4216</v>
      </c>
      <c r="F62" s="188">
        <f>'ごみ搬入量内訳'!H62</f>
        <v>406</v>
      </c>
      <c r="G62" s="188">
        <f>'ごみ搬入量内訳'!AG62</f>
        <v>121</v>
      </c>
      <c r="H62" s="188">
        <f>'ごみ搬入量内訳'!AH62</f>
        <v>842</v>
      </c>
      <c r="I62" s="188">
        <f t="shared" si="10"/>
        <v>1369</v>
      </c>
      <c r="J62" s="188">
        <f t="shared" si="9"/>
        <v>889.6311507369187</v>
      </c>
      <c r="K62" s="188">
        <f>('ごみ搬入量内訳'!E62+'ごみ搬入量内訳'!AH62)/'ごみ処理概要'!D62/365*1000000</f>
        <v>889.6311507369187</v>
      </c>
      <c r="L62" s="188">
        <f>'ごみ搬入量内訳'!F62/'ごみ処理概要'!D62/365*1000000</f>
        <v>0</v>
      </c>
      <c r="M62" s="188">
        <f>'資源化量内訳'!BP62</f>
        <v>159</v>
      </c>
      <c r="N62" s="188">
        <f>'ごみ処理量内訳'!E62</f>
        <v>284</v>
      </c>
      <c r="O62" s="188">
        <f>'ごみ処理量内訳'!L62</f>
        <v>136</v>
      </c>
      <c r="P62" s="188">
        <f t="shared" si="11"/>
        <v>47</v>
      </c>
      <c r="Q62" s="188">
        <f>'ごみ処理量内訳'!G62</f>
        <v>0</v>
      </c>
      <c r="R62" s="188">
        <f>'ごみ処理量内訳'!H62</f>
        <v>47</v>
      </c>
      <c r="S62" s="188">
        <f>'ごみ処理量内訳'!I62</f>
        <v>0</v>
      </c>
      <c r="T62" s="188">
        <f>'ごみ処理量内訳'!J62</f>
        <v>0</v>
      </c>
      <c r="U62" s="188">
        <f>'ごみ処理量内訳'!K62</f>
        <v>0</v>
      </c>
      <c r="V62" s="188">
        <f t="shared" si="12"/>
        <v>60</v>
      </c>
      <c r="W62" s="188">
        <f>'資源化量内訳'!M62</f>
        <v>0</v>
      </c>
      <c r="X62" s="188">
        <f>'資源化量内訳'!N62</f>
        <v>34</v>
      </c>
      <c r="Y62" s="188">
        <f>'資源化量内訳'!O62</f>
        <v>26</v>
      </c>
      <c r="Z62" s="188">
        <f>'資源化量内訳'!P62</f>
        <v>0</v>
      </c>
      <c r="AA62" s="188">
        <f>'資源化量内訳'!Q62</f>
        <v>0</v>
      </c>
      <c r="AB62" s="188">
        <f>'資源化量内訳'!R62</f>
        <v>0</v>
      </c>
      <c r="AC62" s="188">
        <f>'資源化量内訳'!S62</f>
        <v>0</v>
      </c>
      <c r="AD62" s="188">
        <f t="shared" si="13"/>
        <v>527</v>
      </c>
      <c r="AE62" s="189">
        <f t="shared" si="14"/>
        <v>74.19354838709677</v>
      </c>
      <c r="AF62" s="188">
        <f>'資源化量内訳'!AB62</f>
        <v>8</v>
      </c>
      <c r="AG62" s="188">
        <f>'資源化量内訳'!AJ62</f>
        <v>0</v>
      </c>
      <c r="AH62" s="188">
        <f>'資源化量内訳'!AR62</f>
        <v>44</v>
      </c>
      <c r="AI62" s="188">
        <f>'資源化量内訳'!AZ62</f>
        <v>0</v>
      </c>
      <c r="AJ62" s="188">
        <f>'資源化量内訳'!BH62</f>
        <v>0</v>
      </c>
      <c r="AK62" s="188" t="s">
        <v>446</v>
      </c>
      <c r="AL62" s="188">
        <f t="shared" si="15"/>
        <v>52</v>
      </c>
      <c r="AM62" s="189">
        <f t="shared" si="16"/>
        <v>39.50437317784257</v>
      </c>
      <c r="AN62" s="188">
        <f>'ごみ処理量内訳'!AC62</f>
        <v>136</v>
      </c>
      <c r="AO62" s="188">
        <f>'ごみ処理量内訳'!AD62</f>
        <v>12</v>
      </c>
      <c r="AP62" s="188">
        <f>'ごみ処理量内訳'!AE62</f>
        <v>3</v>
      </c>
      <c r="AQ62" s="188">
        <f t="shared" si="17"/>
        <v>151</v>
      </c>
    </row>
    <row r="63" spans="1:43" ht="13.5" customHeight="1">
      <c r="A63" s="182" t="s">
        <v>308</v>
      </c>
      <c r="B63" s="182" t="s">
        <v>414</v>
      </c>
      <c r="C63" s="184" t="s">
        <v>415</v>
      </c>
      <c r="D63" s="188">
        <v>711</v>
      </c>
      <c r="E63" s="188">
        <v>711</v>
      </c>
      <c r="F63" s="188">
        <f>'ごみ搬入量内訳'!H63</f>
        <v>89</v>
      </c>
      <c r="G63" s="188">
        <f>'ごみ搬入量内訳'!AG63</f>
        <v>0</v>
      </c>
      <c r="H63" s="188">
        <f>'ごみ搬入量内訳'!AH63</f>
        <v>0</v>
      </c>
      <c r="I63" s="188">
        <f t="shared" si="10"/>
        <v>89</v>
      </c>
      <c r="J63" s="188">
        <f t="shared" si="9"/>
        <v>342.94742115099325</v>
      </c>
      <c r="K63" s="188">
        <f>('ごみ搬入量内訳'!E63+'ごみ搬入量内訳'!AH63)/'ごみ処理概要'!D63/365*1000000</f>
        <v>265.8805849372868</v>
      </c>
      <c r="L63" s="188">
        <f>'ごみ搬入量内訳'!F63/'ごみ処理概要'!D63/365*1000000</f>
        <v>77.06683621370634</v>
      </c>
      <c r="M63" s="188">
        <f>'資源化量内訳'!BP63</f>
        <v>0</v>
      </c>
      <c r="N63" s="188">
        <f>'ごみ処理量内訳'!E63</f>
        <v>51</v>
      </c>
      <c r="O63" s="188">
        <f>'ごみ処理量内訳'!L63</f>
        <v>0</v>
      </c>
      <c r="P63" s="188">
        <f t="shared" si="11"/>
        <v>38</v>
      </c>
      <c r="Q63" s="188">
        <f>'ごみ処理量内訳'!G63</f>
        <v>0</v>
      </c>
      <c r="R63" s="188">
        <f>'ごみ処理量内訳'!H63</f>
        <v>38</v>
      </c>
      <c r="S63" s="188">
        <f>'ごみ処理量内訳'!I63</f>
        <v>0</v>
      </c>
      <c r="T63" s="188">
        <f>'ごみ処理量内訳'!J63</f>
        <v>0</v>
      </c>
      <c r="U63" s="188">
        <f>'ごみ処理量内訳'!K63</f>
        <v>0</v>
      </c>
      <c r="V63" s="188">
        <f t="shared" si="12"/>
        <v>0</v>
      </c>
      <c r="W63" s="188">
        <f>'資源化量内訳'!M63</f>
        <v>0</v>
      </c>
      <c r="X63" s="188">
        <f>'資源化量内訳'!N63</f>
        <v>0</v>
      </c>
      <c r="Y63" s="188">
        <f>'資源化量内訳'!O63</f>
        <v>0</v>
      </c>
      <c r="Z63" s="188">
        <f>'資源化量内訳'!P63</f>
        <v>0</v>
      </c>
      <c r="AA63" s="188">
        <f>'資源化量内訳'!Q63</f>
        <v>0</v>
      </c>
      <c r="AB63" s="188">
        <f>'資源化量内訳'!R63</f>
        <v>0</v>
      </c>
      <c r="AC63" s="188">
        <f>'資源化量内訳'!S63</f>
        <v>0</v>
      </c>
      <c r="AD63" s="188">
        <f t="shared" si="13"/>
        <v>89</v>
      </c>
      <c r="AE63" s="189">
        <f t="shared" si="14"/>
        <v>100</v>
      </c>
      <c r="AF63" s="188">
        <f>'資源化量内訳'!AB63</f>
        <v>1</v>
      </c>
      <c r="AG63" s="188">
        <f>'資源化量内訳'!AJ63</f>
        <v>0</v>
      </c>
      <c r="AH63" s="188">
        <f>'資源化量内訳'!AR63</f>
        <v>38</v>
      </c>
      <c r="AI63" s="188">
        <f>'資源化量内訳'!AZ63</f>
        <v>0</v>
      </c>
      <c r="AJ63" s="188">
        <f>'資源化量内訳'!BH63</f>
        <v>0</v>
      </c>
      <c r="AK63" s="188" t="s">
        <v>446</v>
      </c>
      <c r="AL63" s="188">
        <f t="shared" si="15"/>
        <v>39</v>
      </c>
      <c r="AM63" s="189">
        <f t="shared" si="16"/>
        <v>43.82022471910113</v>
      </c>
      <c r="AN63" s="188">
        <f>'ごみ処理量内訳'!AC63</f>
        <v>0</v>
      </c>
      <c r="AO63" s="188">
        <f>'ごみ処理量内訳'!AD63</f>
        <v>2</v>
      </c>
      <c r="AP63" s="188">
        <f>'ごみ処理量内訳'!AE63</f>
        <v>0</v>
      </c>
      <c r="AQ63" s="188">
        <f t="shared" si="17"/>
        <v>2</v>
      </c>
    </row>
    <row r="64" spans="1:43" ht="13.5" customHeight="1">
      <c r="A64" s="182" t="s">
        <v>308</v>
      </c>
      <c r="B64" s="182" t="s">
        <v>416</v>
      </c>
      <c r="C64" s="184" t="s">
        <v>417</v>
      </c>
      <c r="D64" s="188">
        <v>2046</v>
      </c>
      <c r="E64" s="188">
        <v>1994</v>
      </c>
      <c r="F64" s="188">
        <f>'ごみ搬入量内訳'!H64</f>
        <v>332</v>
      </c>
      <c r="G64" s="188">
        <f>'ごみ搬入量内訳'!AG64</f>
        <v>5</v>
      </c>
      <c r="H64" s="188">
        <f>'ごみ搬入量内訳'!AH64</f>
        <v>6</v>
      </c>
      <c r="I64" s="188">
        <f t="shared" si="10"/>
        <v>343</v>
      </c>
      <c r="J64" s="188">
        <f t="shared" si="9"/>
        <v>459.29913362524934</v>
      </c>
      <c r="K64" s="188">
        <f>('ごみ搬入量内訳'!E64+'ごみ搬入量内訳'!AH64)/'ごみ処理概要'!D64/365*1000000</f>
        <v>452.603810977651</v>
      </c>
      <c r="L64" s="188">
        <f>'ごみ搬入量内訳'!F64/'ごみ処理概要'!D64/365*1000000</f>
        <v>6.695322647598388</v>
      </c>
      <c r="M64" s="188">
        <f>'資源化量内訳'!BP64</f>
        <v>0</v>
      </c>
      <c r="N64" s="188">
        <f>'ごみ処理量内訳'!E64</f>
        <v>212</v>
      </c>
      <c r="O64" s="188">
        <f>'ごみ処理量内訳'!L64</f>
        <v>42</v>
      </c>
      <c r="P64" s="188">
        <f t="shared" si="11"/>
        <v>0</v>
      </c>
      <c r="Q64" s="188">
        <f>'ごみ処理量内訳'!G64</f>
        <v>0</v>
      </c>
      <c r="R64" s="188">
        <f>'ごみ処理量内訳'!H64</f>
        <v>0</v>
      </c>
      <c r="S64" s="188">
        <f>'ごみ処理量内訳'!I64</f>
        <v>0</v>
      </c>
      <c r="T64" s="188">
        <f>'ごみ処理量内訳'!J64</f>
        <v>0</v>
      </c>
      <c r="U64" s="188">
        <f>'ごみ処理量内訳'!K64</f>
        <v>0</v>
      </c>
      <c r="V64" s="188">
        <f t="shared" si="12"/>
        <v>83</v>
      </c>
      <c r="W64" s="188">
        <f>'資源化量内訳'!M64</f>
        <v>15</v>
      </c>
      <c r="X64" s="188">
        <f>'資源化量内訳'!N64</f>
        <v>12</v>
      </c>
      <c r="Y64" s="188">
        <f>'資源化量内訳'!O64</f>
        <v>25</v>
      </c>
      <c r="Z64" s="188">
        <f>'資源化量内訳'!P64</f>
        <v>3</v>
      </c>
      <c r="AA64" s="188">
        <f>'資源化量内訳'!Q64</f>
        <v>22</v>
      </c>
      <c r="AB64" s="188">
        <f>'資源化量内訳'!R64</f>
        <v>0</v>
      </c>
      <c r="AC64" s="188">
        <f>'資源化量内訳'!S64</f>
        <v>6</v>
      </c>
      <c r="AD64" s="188">
        <f t="shared" si="13"/>
        <v>337</v>
      </c>
      <c r="AE64" s="189">
        <f t="shared" si="14"/>
        <v>87.53709198813057</v>
      </c>
      <c r="AF64" s="188">
        <f>'資源化量内訳'!AB64</f>
        <v>6</v>
      </c>
      <c r="AG64" s="188">
        <f>'資源化量内訳'!AJ64</f>
        <v>0</v>
      </c>
      <c r="AH64" s="188">
        <f>'資源化量内訳'!AR64</f>
        <v>0</v>
      </c>
      <c r="AI64" s="188">
        <f>'資源化量内訳'!AZ64</f>
        <v>0</v>
      </c>
      <c r="AJ64" s="188">
        <f>'資源化量内訳'!BH64</f>
        <v>0</v>
      </c>
      <c r="AK64" s="188" t="s">
        <v>446</v>
      </c>
      <c r="AL64" s="188">
        <f t="shared" si="15"/>
        <v>6</v>
      </c>
      <c r="AM64" s="189">
        <f t="shared" si="16"/>
        <v>26.409495548961427</v>
      </c>
      <c r="AN64" s="188">
        <f>'ごみ処理量内訳'!AC64</f>
        <v>42</v>
      </c>
      <c r="AO64" s="188">
        <f>'ごみ処理量内訳'!AD64</f>
        <v>9</v>
      </c>
      <c r="AP64" s="188">
        <f>'ごみ処理量内訳'!AE64</f>
        <v>0</v>
      </c>
      <c r="AQ64" s="188">
        <f t="shared" si="17"/>
        <v>51</v>
      </c>
    </row>
    <row r="65" spans="1:43" ht="13.5" customHeight="1">
      <c r="A65" s="182" t="s">
        <v>308</v>
      </c>
      <c r="B65" s="182" t="s">
        <v>418</v>
      </c>
      <c r="C65" s="184" t="s">
        <v>419</v>
      </c>
      <c r="D65" s="188">
        <v>2072</v>
      </c>
      <c r="E65" s="188">
        <v>2072</v>
      </c>
      <c r="F65" s="188">
        <f>'ごみ搬入量内訳'!H65</f>
        <v>218</v>
      </c>
      <c r="G65" s="188">
        <f>'ごみ搬入量内訳'!AG65</f>
        <v>43</v>
      </c>
      <c r="H65" s="188">
        <f>'ごみ搬入量内訳'!AH65</f>
        <v>70</v>
      </c>
      <c r="I65" s="188">
        <f t="shared" si="10"/>
        <v>331</v>
      </c>
      <c r="J65" s="188">
        <f t="shared" si="9"/>
        <v>437.66858835351985</v>
      </c>
      <c r="K65" s="188">
        <f>('ごみ搬入量内訳'!E65+'ごみ搬入量内訳'!AH65)/'ごみ処理概要'!D65/365*1000000</f>
        <v>428.4127571798805</v>
      </c>
      <c r="L65" s="188">
        <f>'ごみ搬入量内訳'!F65/'ごみ処理概要'!D65/365*1000000</f>
        <v>9.255831173639393</v>
      </c>
      <c r="M65" s="188">
        <f>'資源化量内訳'!BP65</f>
        <v>0</v>
      </c>
      <c r="N65" s="188">
        <f>'ごみ処理量内訳'!E65</f>
        <v>95</v>
      </c>
      <c r="O65" s="188">
        <f>'ごみ処理量内訳'!L65</f>
        <v>50</v>
      </c>
      <c r="P65" s="188">
        <f t="shared" si="11"/>
        <v>0</v>
      </c>
      <c r="Q65" s="188">
        <f>'ごみ処理量内訳'!G65</f>
        <v>0</v>
      </c>
      <c r="R65" s="188">
        <f>'ごみ処理量内訳'!H65</f>
        <v>0</v>
      </c>
      <c r="S65" s="188">
        <f>'ごみ処理量内訳'!I65</f>
        <v>0</v>
      </c>
      <c r="T65" s="188">
        <f>'ごみ処理量内訳'!J65</f>
        <v>0</v>
      </c>
      <c r="U65" s="188">
        <f>'ごみ処理量内訳'!K65</f>
        <v>0</v>
      </c>
      <c r="V65" s="188">
        <f t="shared" si="12"/>
        <v>116</v>
      </c>
      <c r="W65" s="188">
        <f>'資源化量内訳'!M65</f>
        <v>74</v>
      </c>
      <c r="X65" s="188">
        <f>'資源化量内訳'!N65</f>
        <v>7</v>
      </c>
      <c r="Y65" s="188">
        <f>'資源化量内訳'!O65</f>
        <v>14</v>
      </c>
      <c r="Z65" s="188">
        <f>'資源化量内訳'!P65</f>
        <v>3</v>
      </c>
      <c r="AA65" s="188">
        <f>'資源化量内訳'!Q65</f>
        <v>15</v>
      </c>
      <c r="AB65" s="188">
        <f>'資源化量内訳'!R65</f>
        <v>1</v>
      </c>
      <c r="AC65" s="188">
        <f>'資源化量内訳'!S65</f>
        <v>2</v>
      </c>
      <c r="AD65" s="188">
        <f t="shared" si="13"/>
        <v>261</v>
      </c>
      <c r="AE65" s="189">
        <f t="shared" si="14"/>
        <v>80.84291187739464</v>
      </c>
      <c r="AF65" s="188">
        <f>'資源化量内訳'!AB65</f>
        <v>2</v>
      </c>
      <c r="AG65" s="188">
        <f>'資源化量内訳'!AJ65</f>
        <v>0</v>
      </c>
      <c r="AH65" s="188">
        <f>'資源化量内訳'!AR65</f>
        <v>0</v>
      </c>
      <c r="AI65" s="188">
        <f>'資源化量内訳'!AZ65</f>
        <v>0</v>
      </c>
      <c r="AJ65" s="188">
        <f>'資源化量内訳'!BH65</f>
        <v>0</v>
      </c>
      <c r="AK65" s="188" t="s">
        <v>446</v>
      </c>
      <c r="AL65" s="188">
        <f t="shared" si="15"/>
        <v>2</v>
      </c>
      <c r="AM65" s="189">
        <f t="shared" si="16"/>
        <v>45.21072796934866</v>
      </c>
      <c r="AN65" s="188">
        <f>'ごみ処理量内訳'!AC65</f>
        <v>50</v>
      </c>
      <c r="AO65" s="188">
        <f>'ごみ処理量内訳'!AD65</f>
        <v>4</v>
      </c>
      <c r="AP65" s="188">
        <f>'ごみ処理量内訳'!AE65</f>
        <v>0</v>
      </c>
      <c r="AQ65" s="188">
        <f t="shared" si="17"/>
        <v>54</v>
      </c>
    </row>
    <row r="66" spans="1:43" ht="13.5" customHeight="1">
      <c r="A66" s="182" t="s">
        <v>308</v>
      </c>
      <c r="B66" s="182" t="s">
        <v>420</v>
      </c>
      <c r="C66" s="184" t="s">
        <v>421</v>
      </c>
      <c r="D66" s="188">
        <v>7172</v>
      </c>
      <c r="E66" s="188">
        <v>7172</v>
      </c>
      <c r="F66" s="188">
        <f>'ごみ搬入量内訳'!H66</f>
        <v>1143</v>
      </c>
      <c r="G66" s="188">
        <f>'ごみ搬入量内訳'!AG66</f>
        <v>31</v>
      </c>
      <c r="H66" s="188">
        <f>'ごみ搬入量内訳'!AH66</f>
        <v>498</v>
      </c>
      <c r="I66" s="188">
        <f t="shared" si="10"/>
        <v>1672</v>
      </c>
      <c r="J66" s="188">
        <f t="shared" si="9"/>
        <v>638.7091352214471</v>
      </c>
      <c r="K66" s="188">
        <f>('ごみ搬入量内訳'!E66+'ごみ搬入量内訳'!AH66)/'ごみ処理概要'!D66/365*1000000</f>
        <v>626.8670400110017</v>
      </c>
      <c r="L66" s="188">
        <f>'ごみ搬入量内訳'!F66/'ごみ処理概要'!D66/365*1000000</f>
        <v>11.842095210445493</v>
      </c>
      <c r="M66" s="188">
        <f>'資源化量内訳'!BP66</f>
        <v>197</v>
      </c>
      <c r="N66" s="188">
        <f>'ごみ処理量内訳'!E66</f>
        <v>687</v>
      </c>
      <c r="O66" s="188">
        <f>'ごみ処理量内訳'!L66</f>
        <v>104</v>
      </c>
      <c r="P66" s="188">
        <f t="shared" si="11"/>
        <v>0</v>
      </c>
      <c r="Q66" s="188">
        <f>'ごみ処理量内訳'!G66</f>
        <v>0</v>
      </c>
      <c r="R66" s="188">
        <f>'ごみ処理量内訳'!H66</f>
        <v>0</v>
      </c>
      <c r="S66" s="188">
        <f>'ごみ処理量内訳'!I66</f>
        <v>0</v>
      </c>
      <c r="T66" s="188">
        <f>'ごみ処理量内訳'!J66</f>
        <v>0</v>
      </c>
      <c r="U66" s="188">
        <f>'ごみ処理量内訳'!K66</f>
        <v>0</v>
      </c>
      <c r="V66" s="188">
        <f t="shared" si="12"/>
        <v>383</v>
      </c>
      <c r="W66" s="188">
        <f>'資源化量内訳'!M66</f>
        <v>174</v>
      </c>
      <c r="X66" s="188">
        <f>'資源化量内訳'!N66</f>
        <v>57</v>
      </c>
      <c r="Y66" s="188">
        <f>'資源化量内訳'!O66</f>
        <v>38</v>
      </c>
      <c r="Z66" s="188">
        <f>'資源化量内訳'!P66</f>
        <v>9</v>
      </c>
      <c r="AA66" s="188">
        <f>'資源化量内訳'!Q66</f>
        <v>64</v>
      </c>
      <c r="AB66" s="188">
        <f>'資源化量内訳'!R66</f>
        <v>0</v>
      </c>
      <c r="AC66" s="188">
        <f>'資源化量内訳'!S66</f>
        <v>41</v>
      </c>
      <c r="AD66" s="188">
        <f t="shared" si="13"/>
        <v>1174</v>
      </c>
      <c r="AE66" s="189">
        <f t="shared" si="14"/>
        <v>91.14139693356049</v>
      </c>
      <c r="AF66" s="188">
        <f>'資源化量内訳'!AB66</f>
        <v>15</v>
      </c>
      <c r="AG66" s="188">
        <f>'資源化量内訳'!AJ66</f>
        <v>0</v>
      </c>
      <c r="AH66" s="188">
        <f>'資源化量内訳'!AR66</f>
        <v>0</v>
      </c>
      <c r="AI66" s="188">
        <f>'資源化量内訳'!AZ66</f>
        <v>0</v>
      </c>
      <c r="AJ66" s="188">
        <f>'資源化量内訳'!BH66</f>
        <v>0</v>
      </c>
      <c r="AK66" s="188" t="s">
        <v>446</v>
      </c>
      <c r="AL66" s="188">
        <f t="shared" si="15"/>
        <v>15</v>
      </c>
      <c r="AM66" s="189">
        <f t="shared" si="16"/>
        <v>43.39897884755653</v>
      </c>
      <c r="AN66" s="188">
        <f>'ごみ処理量内訳'!AC66</f>
        <v>104</v>
      </c>
      <c r="AO66" s="188">
        <f>'ごみ処理量内訳'!AD66</f>
        <v>23</v>
      </c>
      <c r="AP66" s="188">
        <f>'ごみ処理量内訳'!AE66</f>
        <v>0</v>
      </c>
      <c r="AQ66" s="188">
        <f t="shared" si="17"/>
        <v>127</v>
      </c>
    </row>
    <row r="67" spans="1:43" ht="13.5" customHeight="1">
      <c r="A67" s="182" t="s">
        <v>308</v>
      </c>
      <c r="B67" s="182" t="s">
        <v>422</v>
      </c>
      <c r="C67" s="184" t="s">
        <v>423</v>
      </c>
      <c r="D67" s="188">
        <v>7242</v>
      </c>
      <c r="E67" s="188">
        <v>7242</v>
      </c>
      <c r="F67" s="188">
        <f>'ごみ搬入量内訳'!H67</f>
        <v>1048</v>
      </c>
      <c r="G67" s="188">
        <f>'ごみ搬入量内訳'!AG67</f>
        <v>26</v>
      </c>
      <c r="H67" s="188">
        <f>'ごみ搬入量内訳'!AH67</f>
        <v>544</v>
      </c>
      <c r="I67" s="188">
        <f t="shared" si="10"/>
        <v>1618</v>
      </c>
      <c r="J67" s="188">
        <f t="shared" si="9"/>
        <v>612.1066987474132</v>
      </c>
      <c r="K67" s="188">
        <f>('ごみ搬入量内訳'!E67+'ごみ搬入量内訳'!AH67)/'ごみ処理概要'!D67/365*1000000</f>
        <v>602.2706207700136</v>
      </c>
      <c r="L67" s="188">
        <f>'ごみ搬入量内訳'!F67/'ごみ処理概要'!D67/365*1000000</f>
        <v>9.83607797739972</v>
      </c>
      <c r="M67" s="188">
        <f>'資源化量内訳'!BP67</f>
        <v>391</v>
      </c>
      <c r="N67" s="188">
        <f>'ごみ処理量内訳'!E67</f>
        <v>542</v>
      </c>
      <c r="O67" s="188">
        <f>'ごみ処理量内訳'!L67</f>
        <v>129</v>
      </c>
      <c r="P67" s="188">
        <f t="shared" si="11"/>
        <v>0</v>
      </c>
      <c r="Q67" s="188">
        <f>'ごみ処理量内訳'!G67</f>
        <v>0</v>
      </c>
      <c r="R67" s="188">
        <f>'ごみ処理量内訳'!H67</f>
        <v>0</v>
      </c>
      <c r="S67" s="188">
        <f>'ごみ処理量内訳'!I67</f>
        <v>0</v>
      </c>
      <c r="T67" s="188">
        <f>'ごみ処理量内訳'!J67</f>
        <v>0</v>
      </c>
      <c r="U67" s="188">
        <f>'ごみ処理量内訳'!K67</f>
        <v>0</v>
      </c>
      <c r="V67" s="188">
        <f t="shared" si="12"/>
        <v>403</v>
      </c>
      <c r="W67" s="188">
        <f>'資源化量内訳'!M67</f>
        <v>0</v>
      </c>
      <c r="X67" s="188">
        <f>'資源化量内訳'!N67</f>
        <v>162</v>
      </c>
      <c r="Y67" s="188">
        <f>'資源化量内訳'!O67</f>
        <v>52</v>
      </c>
      <c r="Z67" s="188">
        <f>'資源化量内訳'!P67</f>
        <v>10</v>
      </c>
      <c r="AA67" s="188">
        <f>'資源化量内訳'!Q67</f>
        <v>146</v>
      </c>
      <c r="AB67" s="188">
        <f>'資源化量内訳'!R67</f>
        <v>0</v>
      </c>
      <c r="AC67" s="188">
        <f>'資源化量内訳'!S67</f>
        <v>33</v>
      </c>
      <c r="AD67" s="188">
        <f t="shared" si="13"/>
        <v>1074</v>
      </c>
      <c r="AE67" s="189">
        <f t="shared" si="14"/>
        <v>87.98882681564247</v>
      </c>
      <c r="AF67" s="188">
        <f>'資源化量内訳'!AB67</f>
        <v>15</v>
      </c>
      <c r="AG67" s="188">
        <f>'資源化量内訳'!AJ67</f>
        <v>0</v>
      </c>
      <c r="AH67" s="188">
        <f>'資源化量内訳'!AR67</f>
        <v>0</v>
      </c>
      <c r="AI67" s="188">
        <f>'資源化量内訳'!AZ67</f>
        <v>0</v>
      </c>
      <c r="AJ67" s="188">
        <f>'資源化量内訳'!BH67</f>
        <v>0</v>
      </c>
      <c r="AK67" s="188" t="s">
        <v>446</v>
      </c>
      <c r="AL67" s="188">
        <f t="shared" si="15"/>
        <v>15</v>
      </c>
      <c r="AM67" s="189">
        <f t="shared" si="16"/>
        <v>55.22184300341297</v>
      </c>
      <c r="AN67" s="188">
        <f>'ごみ処理量内訳'!AC67</f>
        <v>129</v>
      </c>
      <c r="AO67" s="188">
        <f>'ごみ処理量内訳'!AD67</f>
        <v>23</v>
      </c>
      <c r="AP67" s="188">
        <f>'ごみ処理量内訳'!AE67</f>
        <v>0</v>
      </c>
      <c r="AQ67" s="188">
        <f t="shared" si="17"/>
        <v>152</v>
      </c>
    </row>
    <row r="68" spans="1:43" ht="13.5" customHeight="1">
      <c r="A68" s="182" t="s">
        <v>308</v>
      </c>
      <c r="B68" s="182" t="s">
        <v>424</v>
      </c>
      <c r="C68" s="184" t="s">
        <v>425</v>
      </c>
      <c r="D68" s="188">
        <v>1378</v>
      </c>
      <c r="E68" s="188">
        <v>1378</v>
      </c>
      <c r="F68" s="188">
        <f>'ごみ搬入量内訳'!H68</f>
        <v>279</v>
      </c>
      <c r="G68" s="188">
        <f>'ごみ搬入量内訳'!AG68</f>
        <v>1</v>
      </c>
      <c r="H68" s="188">
        <f>'ごみ搬入量内訳'!AH68</f>
        <v>50</v>
      </c>
      <c r="I68" s="188">
        <f t="shared" si="10"/>
        <v>330</v>
      </c>
      <c r="J68" s="188">
        <f t="shared" si="9"/>
        <v>656.1027496669781</v>
      </c>
      <c r="K68" s="188">
        <f>('ごみ搬入量内訳'!E68+'ごみ搬入量内訳'!AH68)/'ごみ処理概要'!D68/365*1000000</f>
        <v>656.1027496669781</v>
      </c>
      <c r="L68" s="188">
        <f>'ごみ搬入量内訳'!F68/'ごみ処理概要'!D68/365*1000000</f>
        <v>0</v>
      </c>
      <c r="M68" s="188">
        <f>'資源化量内訳'!BP68</f>
        <v>0</v>
      </c>
      <c r="N68" s="188">
        <f>'ごみ処理量内訳'!E68</f>
        <v>110</v>
      </c>
      <c r="O68" s="188">
        <f>'ごみ処理量内訳'!L68</f>
        <v>37</v>
      </c>
      <c r="P68" s="188">
        <f t="shared" si="11"/>
        <v>0</v>
      </c>
      <c r="Q68" s="188">
        <f>'ごみ処理量内訳'!G68</f>
        <v>0</v>
      </c>
      <c r="R68" s="188">
        <f>'ごみ処理量内訳'!H68</f>
        <v>0</v>
      </c>
      <c r="S68" s="188">
        <f>'ごみ処理量内訳'!I68</f>
        <v>0</v>
      </c>
      <c r="T68" s="188">
        <f>'ごみ処理量内訳'!J68</f>
        <v>0</v>
      </c>
      <c r="U68" s="188">
        <f>'ごみ処理量内訳'!K68</f>
        <v>0</v>
      </c>
      <c r="V68" s="188">
        <f t="shared" si="12"/>
        <v>133</v>
      </c>
      <c r="W68" s="188">
        <f>'資源化量内訳'!M68</f>
        <v>84</v>
      </c>
      <c r="X68" s="188">
        <f>'資源化量内訳'!N68</f>
        <v>12</v>
      </c>
      <c r="Y68" s="188">
        <f>'資源化量内訳'!O68</f>
        <v>15</v>
      </c>
      <c r="Z68" s="188">
        <f>'資源化量内訳'!P68</f>
        <v>3</v>
      </c>
      <c r="AA68" s="188">
        <f>'資源化量内訳'!Q68</f>
        <v>19</v>
      </c>
      <c r="AB68" s="188">
        <f>'資源化量内訳'!R68</f>
        <v>0</v>
      </c>
      <c r="AC68" s="188">
        <f>'資源化量内訳'!S68</f>
        <v>0</v>
      </c>
      <c r="AD68" s="188">
        <f t="shared" si="13"/>
        <v>280</v>
      </c>
      <c r="AE68" s="189">
        <f t="shared" si="14"/>
        <v>86.78571428571429</v>
      </c>
      <c r="AF68" s="188">
        <f>'資源化量内訳'!AB68</f>
        <v>3</v>
      </c>
      <c r="AG68" s="188">
        <f>'資源化量内訳'!AJ68</f>
        <v>0</v>
      </c>
      <c r="AH68" s="188">
        <f>'資源化量内訳'!AR68</f>
        <v>0</v>
      </c>
      <c r="AI68" s="188">
        <f>'資源化量内訳'!AZ68</f>
        <v>0</v>
      </c>
      <c r="AJ68" s="188">
        <f>'資源化量内訳'!BH68</f>
        <v>0</v>
      </c>
      <c r="AK68" s="188" t="s">
        <v>446</v>
      </c>
      <c r="AL68" s="188">
        <f t="shared" si="15"/>
        <v>3</v>
      </c>
      <c r="AM68" s="189">
        <f t="shared" si="16"/>
        <v>48.57142857142857</v>
      </c>
      <c r="AN68" s="188">
        <f>'ごみ処理量内訳'!AC68</f>
        <v>37</v>
      </c>
      <c r="AO68" s="188">
        <f>'ごみ処理量内訳'!AD68</f>
        <v>5</v>
      </c>
      <c r="AP68" s="188">
        <f>'ごみ処理量内訳'!AE68</f>
        <v>0</v>
      </c>
      <c r="AQ68" s="188">
        <f t="shared" si="17"/>
        <v>42</v>
      </c>
    </row>
    <row r="69" spans="1:43" ht="13.5" customHeight="1">
      <c r="A69" s="182" t="s">
        <v>308</v>
      </c>
      <c r="B69" s="182" t="s">
        <v>426</v>
      </c>
      <c r="C69" s="184" t="s">
        <v>427</v>
      </c>
      <c r="D69" s="188">
        <v>726</v>
      </c>
      <c r="E69" s="188">
        <v>726</v>
      </c>
      <c r="F69" s="188">
        <f>'ごみ搬入量内訳'!H69</f>
        <v>106</v>
      </c>
      <c r="G69" s="188">
        <f>'ごみ搬入量内訳'!AG69</f>
        <v>1</v>
      </c>
      <c r="H69" s="188">
        <f>'ごみ搬入量内訳'!AH69</f>
        <v>0</v>
      </c>
      <c r="I69" s="188">
        <f t="shared" si="10"/>
        <v>107</v>
      </c>
      <c r="J69" s="188">
        <f t="shared" si="9"/>
        <v>403.78882221970633</v>
      </c>
      <c r="K69" s="188">
        <f>('ごみ搬入量内訳'!E69+'ごみ搬入量内訳'!AH69)/'ごみ処理概要'!D69/365*1000000</f>
        <v>403.78882221970633</v>
      </c>
      <c r="L69" s="188">
        <f>'ごみ搬入量内訳'!F69/'ごみ処理概要'!D69/365*1000000</f>
        <v>0</v>
      </c>
      <c r="M69" s="188">
        <f>'資源化量内訳'!BP69</f>
        <v>0</v>
      </c>
      <c r="N69" s="188">
        <f>'ごみ処理量内訳'!E69</f>
        <v>66</v>
      </c>
      <c r="O69" s="188">
        <f>'ごみ処理量内訳'!L69</f>
        <v>11</v>
      </c>
      <c r="P69" s="188">
        <f t="shared" si="11"/>
        <v>10</v>
      </c>
      <c r="Q69" s="188">
        <f>'ごみ処理量内訳'!G69</f>
        <v>0</v>
      </c>
      <c r="R69" s="188">
        <f>'ごみ処理量内訳'!H69</f>
        <v>10</v>
      </c>
      <c r="S69" s="188">
        <f>'ごみ処理量内訳'!I69</f>
        <v>0</v>
      </c>
      <c r="T69" s="188">
        <f>'ごみ処理量内訳'!J69</f>
        <v>0</v>
      </c>
      <c r="U69" s="188">
        <f>'ごみ処理量内訳'!K69</f>
        <v>0</v>
      </c>
      <c r="V69" s="188">
        <f t="shared" si="12"/>
        <v>20</v>
      </c>
      <c r="W69" s="188">
        <f>'資源化量内訳'!M69</f>
        <v>10</v>
      </c>
      <c r="X69" s="188">
        <f>'資源化量内訳'!N69</f>
        <v>4</v>
      </c>
      <c r="Y69" s="188">
        <f>'資源化量内訳'!O69</f>
        <v>6</v>
      </c>
      <c r="Z69" s="188">
        <f>'資源化量内訳'!P69</f>
        <v>0</v>
      </c>
      <c r="AA69" s="188">
        <f>'資源化量内訳'!Q69</f>
        <v>0</v>
      </c>
      <c r="AB69" s="188">
        <f>'資源化量内訳'!R69</f>
        <v>0</v>
      </c>
      <c r="AC69" s="188">
        <f>'資源化量内訳'!S69</f>
        <v>0</v>
      </c>
      <c r="AD69" s="188">
        <f t="shared" si="13"/>
        <v>107</v>
      </c>
      <c r="AE69" s="189">
        <f t="shared" si="14"/>
        <v>89.7196261682243</v>
      </c>
      <c r="AF69" s="188">
        <f>'資源化量内訳'!AB69</f>
        <v>2</v>
      </c>
      <c r="AG69" s="188">
        <f>'資源化量内訳'!AJ69</f>
        <v>0</v>
      </c>
      <c r="AH69" s="188">
        <f>'資源化量内訳'!AR69</f>
        <v>10</v>
      </c>
      <c r="AI69" s="188">
        <f>'資源化量内訳'!AZ69</f>
        <v>0</v>
      </c>
      <c r="AJ69" s="188">
        <f>'資源化量内訳'!BH69</f>
        <v>0</v>
      </c>
      <c r="AK69" s="188" t="s">
        <v>446</v>
      </c>
      <c r="AL69" s="188">
        <f t="shared" si="15"/>
        <v>12</v>
      </c>
      <c r="AM69" s="189">
        <f t="shared" si="16"/>
        <v>29.906542056074763</v>
      </c>
      <c r="AN69" s="188">
        <f>'ごみ処理量内訳'!AC69</f>
        <v>11</v>
      </c>
      <c r="AO69" s="188">
        <f>'ごみ処理量内訳'!AD69</f>
        <v>12</v>
      </c>
      <c r="AP69" s="188">
        <f>'ごみ処理量内訳'!AE69</f>
        <v>0</v>
      </c>
      <c r="AQ69" s="188">
        <f t="shared" si="17"/>
        <v>23</v>
      </c>
    </row>
    <row r="70" spans="1:43" ht="13.5" customHeight="1">
      <c r="A70" s="182" t="s">
        <v>308</v>
      </c>
      <c r="B70" s="182" t="s">
        <v>428</v>
      </c>
      <c r="C70" s="184" t="s">
        <v>429</v>
      </c>
      <c r="D70" s="188">
        <v>2202</v>
      </c>
      <c r="E70" s="188">
        <v>2200</v>
      </c>
      <c r="F70" s="188">
        <f>'ごみ搬入量内訳'!H70</f>
        <v>323</v>
      </c>
      <c r="G70" s="188">
        <f>'ごみ搬入量内訳'!AG70</f>
        <v>3</v>
      </c>
      <c r="H70" s="188">
        <f>'ごみ搬入量内訳'!AH70</f>
        <v>41</v>
      </c>
      <c r="I70" s="188">
        <f t="shared" si="10"/>
        <v>367</v>
      </c>
      <c r="J70" s="188">
        <f t="shared" si="9"/>
        <v>456.62100456621005</v>
      </c>
      <c r="K70" s="188">
        <f>('ごみ搬入量内訳'!E70+'ごみ搬入量内訳'!AH70)/'ごみ処理概要'!D70/365*1000000</f>
        <v>449.1558110310677</v>
      </c>
      <c r="L70" s="188">
        <f>'ごみ搬入量内訳'!F70/'ごみ処理概要'!D70/365*1000000</f>
        <v>7.465193535142398</v>
      </c>
      <c r="M70" s="188">
        <f>'資源化量内訳'!BP70</f>
        <v>0</v>
      </c>
      <c r="N70" s="188">
        <f>'ごみ処理量内訳'!E70</f>
        <v>176</v>
      </c>
      <c r="O70" s="188">
        <f>'ごみ処理量内訳'!L70</f>
        <v>19</v>
      </c>
      <c r="P70" s="188">
        <f t="shared" si="11"/>
        <v>0</v>
      </c>
      <c r="Q70" s="188">
        <f>'ごみ処理量内訳'!G70</f>
        <v>0</v>
      </c>
      <c r="R70" s="188">
        <f>'ごみ処理量内訳'!H70</f>
        <v>0</v>
      </c>
      <c r="S70" s="188">
        <f>'ごみ処理量内訳'!I70</f>
        <v>0</v>
      </c>
      <c r="T70" s="188">
        <f>'ごみ処理量内訳'!J70</f>
        <v>0</v>
      </c>
      <c r="U70" s="188">
        <f>'ごみ処理量内訳'!K70</f>
        <v>0</v>
      </c>
      <c r="V70" s="188">
        <f t="shared" si="12"/>
        <v>131</v>
      </c>
      <c r="W70" s="188">
        <f>'資源化量内訳'!M70</f>
        <v>82</v>
      </c>
      <c r="X70" s="188">
        <f>'資源化量内訳'!N70</f>
        <v>11</v>
      </c>
      <c r="Y70" s="188">
        <f>'資源化量内訳'!O70</f>
        <v>15</v>
      </c>
      <c r="Z70" s="188">
        <f>'資源化量内訳'!P70</f>
        <v>3</v>
      </c>
      <c r="AA70" s="188">
        <f>'資源化量内訳'!Q70</f>
        <v>20</v>
      </c>
      <c r="AB70" s="188">
        <f>'資源化量内訳'!R70</f>
        <v>0</v>
      </c>
      <c r="AC70" s="188">
        <f>'資源化量内訳'!S70</f>
        <v>0</v>
      </c>
      <c r="AD70" s="188">
        <f t="shared" si="13"/>
        <v>326</v>
      </c>
      <c r="AE70" s="189">
        <f t="shared" si="14"/>
        <v>94.1717791411043</v>
      </c>
      <c r="AF70" s="188">
        <f>'資源化量内訳'!AB70</f>
        <v>5</v>
      </c>
      <c r="AG70" s="188">
        <f>'資源化量内訳'!AJ70</f>
        <v>0</v>
      </c>
      <c r="AH70" s="188">
        <f>'資源化量内訳'!AR70</f>
        <v>0</v>
      </c>
      <c r="AI70" s="188">
        <f>'資源化量内訳'!AZ70</f>
        <v>0</v>
      </c>
      <c r="AJ70" s="188">
        <f>'資源化量内訳'!BH70</f>
        <v>0</v>
      </c>
      <c r="AK70" s="188" t="s">
        <v>446</v>
      </c>
      <c r="AL70" s="188">
        <f t="shared" si="15"/>
        <v>5</v>
      </c>
      <c r="AM70" s="189">
        <f t="shared" si="16"/>
        <v>41.717791411042946</v>
      </c>
      <c r="AN70" s="188">
        <f>'ごみ処理量内訳'!AC70</f>
        <v>19</v>
      </c>
      <c r="AO70" s="188">
        <f>'ごみ処理量内訳'!AD70</f>
        <v>8</v>
      </c>
      <c r="AP70" s="188">
        <f>'ごみ処理量内訳'!AE70</f>
        <v>0</v>
      </c>
      <c r="AQ70" s="188">
        <f t="shared" si="17"/>
        <v>27</v>
      </c>
    </row>
    <row r="71" spans="1:43" ht="13.5" customHeight="1">
      <c r="A71" s="182" t="s">
        <v>308</v>
      </c>
      <c r="B71" s="182" t="s">
        <v>430</v>
      </c>
      <c r="C71" s="184" t="s">
        <v>431</v>
      </c>
      <c r="D71" s="188">
        <v>7598</v>
      </c>
      <c r="E71" s="188">
        <v>7598</v>
      </c>
      <c r="F71" s="188">
        <f>'ごみ搬入量内訳'!H71</f>
        <v>1981</v>
      </c>
      <c r="G71" s="188">
        <f>'ごみ搬入量内訳'!AG71</f>
        <v>1542</v>
      </c>
      <c r="H71" s="188">
        <f>'ごみ搬入量内訳'!AH71</f>
        <v>16</v>
      </c>
      <c r="I71" s="188">
        <f t="shared" si="10"/>
        <v>3539</v>
      </c>
      <c r="J71" s="188">
        <f t="shared" si="9"/>
        <v>1276.110872724257</v>
      </c>
      <c r="K71" s="188">
        <f>('ごみ搬入量内訳'!E71+'ごみ搬入量内訳'!AH71)/'ごみ処理概要'!D71/365*1000000</f>
        <v>863.6014524370148</v>
      </c>
      <c r="L71" s="188">
        <f>'ごみ搬入量内訳'!F71/'ごみ処理概要'!D71/365*1000000</f>
        <v>412.50942028724216</v>
      </c>
      <c r="M71" s="188">
        <f>'資源化量内訳'!BP71</f>
        <v>64</v>
      </c>
      <c r="N71" s="188">
        <f>'ごみ処理量内訳'!E71</f>
        <v>2877</v>
      </c>
      <c r="O71" s="188">
        <f>'ごみ処理量内訳'!L71</f>
        <v>0</v>
      </c>
      <c r="P71" s="188">
        <f t="shared" si="11"/>
        <v>312</v>
      </c>
      <c r="Q71" s="188">
        <f>'ごみ処理量内訳'!G71</f>
        <v>312</v>
      </c>
      <c r="R71" s="188">
        <f>'ごみ処理量内訳'!H71</f>
        <v>0</v>
      </c>
      <c r="S71" s="188">
        <f>'ごみ処理量内訳'!I71</f>
        <v>0</v>
      </c>
      <c r="T71" s="188">
        <f>'ごみ処理量内訳'!J71</f>
        <v>0</v>
      </c>
      <c r="U71" s="188">
        <f>'ごみ処理量内訳'!K71</f>
        <v>0</v>
      </c>
      <c r="V71" s="188">
        <f t="shared" si="12"/>
        <v>334</v>
      </c>
      <c r="W71" s="188">
        <f>'資源化量内訳'!M71</f>
        <v>298</v>
      </c>
      <c r="X71" s="188">
        <f>'資源化量内訳'!N71</f>
        <v>0</v>
      </c>
      <c r="Y71" s="188">
        <f>'資源化量内訳'!O71</f>
        <v>23</v>
      </c>
      <c r="Z71" s="188">
        <f>'資源化量内訳'!P71</f>
        <v>10</v>
      </c>
      <c r="AA71" s="188">
        <f>'資源化量内訳'!Q71</f>
        <v>3</v>
      </c>
      <c r="AB71" s="188">
        <f>'資源化量内訳'!R71</f>
        <v>0</v>
      </c>
      <c r="AC71" s="188">
        <f>'資源化量内訳'!S71</f>
        <v>0</v>
      </c>
      <c r="AD71" s="188">
        <f t="shared" si="13"/>
        <v>3523</v>
      </c>
      <c r="AE71" s="189">
        <f t="shared" si="14"/>
        <v>100</v>
      </c>
      <c r="AF71" s="188">
        <f>'資源化量内訳'!AB71</f>
        <v>0</v>
      </c>
      <c r="AG71" s="188">
        <f>'資源化量内訳'!AJ71</f>
        <v>96</v>
      </c>
      <c r="AH71" s="188">
        <f>'資源化量内訳'!AR71</f>
        <v>0</v>
      </c>
      <c r="AI71" s="188">
        <f>'資源化量内訳'!AZ71</f>
        <v>0</v>
      </c>
      <c r="AJ71" s="188">
        <f>'資源化量内訳'!BH71</f>
        <v>0</v>
      </c>
      <c r="AK71" s="188" t="s">
        <v>446</v>
      </c>
      <c r="AL71" s="188">
        <f t="shared" si="15"/>
        <v>96</v>
      </c>
      <c r="AM71" s="189">
        <f t="shared" si="16"/>
        <v>13.771954279342069</v>
      </c>
      <c r="AN71" s="188">
        <f>'ごみ処理量内訳'!AC71</f>
        <v>0</v>
      </c>
      <c r="AO71" s="188">
        <f>'ごみ処理量内訳'!AD71</f>
        <v>393</v>
      </c>
      <c r="AP71" s="188">
        <f>'ごみ処理量内訳'!AE71</f>
        <v>93</v>
      </c>
      <c r="AQ71" s="188">
        <f t="shared" si="17"/>
        <v>486</v>
      </c>
    </row>
    <row r="72" spans="1:43" ht="13.5" customHeight="1">
      <c r="A72" s="182" t="s">
        <v>308</v>
      </c>
      <c r="B72" s="182" t="s">
        <v>432</v>
      </c>
      <c r="C72" s="184" t="s">
        <v>433</v>
      </c>
      <c r="D72" s="188">
        <v>5929</v>
      </c>
      <c r="E72" s="188">
        <v>5929</v>
      </c>
      <c r="F72" s="188">
        <f>'ごみ搬入量内訳'!H72</f>
        <v>2020</v>
      </c>
      <c r="G72" s="188">
        <f>'ごみ搬入量内訳'!AG72</f>
        <v>57</v>
      </c>
      <c r="H72" s="188">
        <f>'ごみ搬入量内訳'!AH72</f>
        <v>60</v>
      </c>
      <c r="I72" s="188">
        <f t="shared" si="10"/>
        <v>2137</v>
      </c>
      <c r="J72" s="188">
        <f t="shared" si="9"/>
        <v>987.4843178525796</v>
      </c>
      <c r="K72" s="188">
        <f>('ごみ搬入量内訳'!E72+'ごみ搬入量内訳'!AH72)/'ごみ処理概要'!D72/365*1000000</f>
        <v>670.9533128319821</v>
      </c>
      <c r="L72" s="188">
        <f>'ごみ搬入量内訳'!F72/'ごみ処理概要'!D72/365*1000000</f>
        <v>316.53100502059766</v>
      </c>
      <c r="M72" s="188">
        <f>'資源化量内訳'!BP72</f>
        <v>0</v>
      </c>
      <c r="N72" s="188">
        <f>'ごみ処理量内訳'!E72</f>
        <v>1466</v>
      </c>
      <c r="O72" s="188">
        <f>'ごみ処理量内訳'!L72</f>
        <v>45</v>
      </c>
      <c r="P72" s="188">
        <f t="shared" si="11"/>
        <v>0</v>
      </c>
      <c r="Q72" s="188">
        <f>'ごみ処理量内訳'!G72</f>
        <v>0</v>
      </c>
      <c r="R72" s="188">
        <f>'ごみ処理量内訳'!H72</f>
        <v>0</v>
      </c>
      <c r="S72" s="188">
        <f>'ごみ処理量内訳'!I72</f>
        <v>0</v>
      </c>
      <c r="T72" s="188">
        <f>'ごみ処理量内訳'!J72</f>
        <v>0</v>
      </c>
      <c r="U72" s="188">
        <f>'ごみ処理量内訳'!K72</f>
        <v>0</v>
      </c>
      <c r="V72" s="188">
        <f t="shared" si="12"/>
        <v>566</v>
      </c>
      <c r="W72" s="188">
        <f>'資源化量内訳'!M72</f>
        <v>338</v>
      </c>
      <c r="X72" s="188">
        <f>'資源化量内訳'!N72</f>
        <v>161</v>
      </c>
      <c r="Y72" s="188">
        <f>'資源化量内訳'!O72</f>
        <v>52</v>
      </c>
      <c r="Z72" s="188">
        <f>'資源化量内訳'!P72</f>
        <v>10</v>
      </c>
      <c r="AA72" s="188">
        <f>'資源化量内訳'!Q72</f>
        <v>5</v>
      </c>
      <c r="AB72" s="188">
        <f>'資源化量内訳'!R72</f>
        <v>0</v>
      </c>
      <c r="AC72" s="188">
        <f>'資源化量内訳'!S72</f>
        <v>0</v>
      </c>
      <c r="AD72" s="188">
        <f t="shared" si="13"/>
        <v>2077</v>
      </c>
      <c r="AE72" s="189">
        <f t="shared" si="14"/>
        <v>97.83341357727492</v>
      </c>
      <c r="AF72" s="188">
        <f>'資源化量内訳'!AB72</f>
        <v>0</v>
      </c>
      <c r="AG72" s="188">
        <f>'資源化量内訳'!AJ72</f>
        <v>0</v>
      </c>
      <c r="AH72" s="188">
        <f>'資源化量内訳'!AR72</f>
        <v>0</v>
      </c>
      <c r="AI72" s="188">
        <f>'資源化量内訳'!AZ72</f>
        <v>0</v>
      </c>
      <c r="AJ72" s="188">
        <f>'資源化量内訳'!BH72</f>
        <v>0</v>
      </c>
      <c r="AK72" s="188" t="s">
        <v>446</v>
      </c>
      <c r="AL72" s="188">
        <f t="shared" si="15"/>
        <v>0</v>
      </c>
      <c r="AM72" s="189">
        <f t="shared" si="16"/>
        <v>27.25084256138662</v>
      </c>
      <c r="AN72" s="188">
        <f>'ごみ処理量内訳'!AC72</f>
        <v>45</v>
      </c>
      <c r="AO72" s="188">
        <f>'ごみ処理量内訳'!AD72</f>
        <v>188</v>
      </c>
      <c r="AP72" s="188">
        <f>'ごみ処理量内訳'!AE72</f>
        <v>0</v>
      </c>
      <c r="AQ72" s="188">
        <f t="shared" si="17"/>
        <v>233</v>
      </c>
    </row>
    <row r="73" spans="1:43" ht="13.5" customHeight="1">
      <c r="A73" s="182" t="s">
        <v>308</v>
      </c>
      <c r="B73" s="182" t="s">
        <v>434</v>
      </c>
      <c r="C73" s="184" t="s">
        <v>435</v>
      </c>
      <c r="D73" s="188">
        <v>5379</v>
      </c>
      <c r="E73" s="188">
        <v>5379</v>
      </c>
      <c r="F73" s="188">
        <f>'ごみ搬入量内訳'!H73</f>
        <v>1368</v>
      </c>
      <c r="G73" s="188">
        <f>'ごみ搬入量内訳'!AG73</f>
        <v>203</v>
      </c>
      <c r="H73" s="188">
        <f>'ごみ搬入量内訳'!AH73</f>
        <v>513</v>
      </c>
      <c r="I73" s="188">
        <f t="shared" si="10"/>
        <v>2084</v>
      </c>
      <c r="J73" s="188">
        <f t="shared" si="9"/>
        <v>1061.459200798641</v>
      </c>
      <c r="K73" s="188">
        <f>('ごみ搬入量内訳'!E73+'ごみ搬入量内訳'!AH73)/'ごみ処理概要'!D73/365*1000000</f>
        <v>795.0757257421684</v>
      </c>
      <c r="L73" s="188">
        <f>'ごみ搬入量内訳'!F73/'ごみ処理概要'!D73/365*1000000</f>
        <v>266.38347505647283</v>
      </c>
      <c r="M73" s="188">
        <f>'資源化量内訳'!BP73</f>
        <v>245</v>
      </c>
      <c r="N73" s="188">
        <f>'ごみ処理量内訳'!E73</f>
        <v>1254</v>
      </c>
      <c r="O73" s="188">
        <f>'ごみ処理量内訳'!L73</f>
        <v>52</v>
      </c>
      <c r="P73" s="188">
        <f t="shared" si="11"/>
        <v>8</v>
      </c>
      <c r="Q73" s="188">
        <f>'ごみ処理量内訳'!G73</f>
        <v>8</v>
      </c>
      <c r="R73" s="188">
        <f>'ごみ処理量内訳'!H73</f>
        <v>0</v>
      </c>
      <c r="S73" s="188">
        <f>'ごみ処理量内訳'!I73</f>
        <v>0</v>
      </c>
      <c r="T73" s="188">
        <f>'ごみ処理量内訳'!J73</f>
        <v>0</v>
      </c>
      <c r="U73" s="188">
        <f>'ごみ処理量内訳'!K73</f>
        <v>0</v>
      </c>
      <c r="V73" s="188">
        <f t="shared" si="12"/>
        <v>257</v>
      </c>
      <c r="W73" s="188">
        <f>'資源化量内訳'!M73</f>
        <v>93</v>
      </c>
      <c r="X73" s="188">
        <f>'資源化量内訳'!N73</f>
        <v>114</v>
      </c>
      <c r="Y73" s="188">
        <f>'資源化量内訳'!O73</f>
        <v>38</v>
      </c>
      <c r="Z73" s="188">
        <f>'資源化量内訳'!P73</f>
        <v>8</v>
      </c>
      <c r="AA73" s="188">
        <f>'資源化量内訳'!Q73</f>
        <v>4</v>
      </c>
      <c r="AB73" s="188">
        <f>'資源化量内訳'!R73</f>
        <v>0</v>
      </c>
      <c r="AC73" s="188">
        <f>'資源化量内訳'!S73</f>
        <v>0</v>
      </c>
      <c r="AD73" s="188">
        <f t="shared" si="13"/>
        <v>1571</v>
      </c>
      <c r="AE73" s="189">
        <f t="shared" si="14"/>
        <v>96.69000636537237</v>
      </c>
      <c r="AF73" s="188">
        <f>'資源化量内訳'!AB73</f>
        <v>0</v>
      </c>
      <c r="AG73" s="188">
        <f>'資源化量内訳'!AJ73</f>
        <v>0</v>
      </c>
      <c r="AH73" s="188">
        <f>'資源化量内訳'!AR73</f>
        <v>0</v>
      </c>
      <c r="AI73" s="188">
        <f>'資源化量内訳'!AZ73</f>
        <v>0</v>
      </c>
      <c r="AJ73" s="188">
        <f>'資源化量内訳'!BH73</f>
        <v>0</v>
      </c>
      <c r="AK73" s="188" t="s">
        <v>446</v>
      </c>
      <c r="AL73" s="188">
        <f t="shared" si="15"/>
        <v>0</v>
      </c>
      <c r="AM73" s="189">
        <f t="shared" si="16"/>
        <v>27.6431718061674</v>
      </c>
      <c r="AN73" s="188">
        <f>'ごみ処理量内訳'!AC73</f>
        <v>52</v>
      </c>
      <c r="AO73" s="188">
        <f>'ごみ処理量内訳'!AD73</f>
        <v>111</v>
      </c>
      <c r="AP73" s="188">
        <f>'ごみ処理量内訳'!AE73</f>
        <v>8</v>
      </c>
      <c r="AQ73" s="188">
        <f t="shared" si="17"/>
        <v>171</v>
      </c>
    </row>
    <row r="74" spans="1:43" ht="13.5" customHeight="1">
      <c r="A74" s="182" t="s">
        <v>308</v>
      </c>
      <c r="B74" s="182" t="s">
        <v>436</v>
      </c>
      <c r="C74" s="184" t="s">
        <v>437</v>
      </c>
      <c r="D74" s="188">
        <v>3325</v>
      </c>
      <c r="E74" s="188">
        <v>3325</v>
      </c>
      <c r="F74" s="188">
        <f>'ごみ搬入量内訳'!H74</f>
        <v>1031</v>
      </c>
      <c r="G74" s="188">
        <f>'ごみ搬入量内訳'!AG74</f>
        <v>237</v>
      </c>
      <c r="H74" s="188">
        <f>'ごみ搬入量内訳'!AH74</f>
        <v>0</v>
      </c>
      <c r="I74" s="188">
        <f t="shared" si="10"/>
        <v>1268</v>
      </c>
      <c r="J74" s="188">
        <f t="shared" si="9"/>
        <v>1044.8037902976619</v>
      </c>
      <c r="K74" s="188">
        <f>('ごみ搬入量内訳'!E74+'ごみ搬入量内訳'!AH74)/'ごみ処理概要'!D74/365*1000000</f>
        <v>916.263260891956</v>
      </c>
      <c r="L74" s="188">
        <f>'ごみ搬入量内訳'!F74/'ごみ処理概要'!D74/365*1000000</f>
        <v>128.54052940570605</v>
      </c>
      <c r="M74" s="188">
        <f>'資源化量内訳'!BP74</f>
        <v>0</v>
      </c>
      <c r="N74" s="188">
        <f>'ごみ処理量内訳'!E74</f>
        <v>934</v>
      </c>
      <c r="O74" s="188">
        <f>'ごみ処理量内訳'!L74</f>
        <v>0</v>
      </c>
      <c r="P74" s="188">
        <f t="shared" si="11"/>
        <v>334</v>
      </c>
      <c r="Q74" s="188">
        <f>'ごみ処理量内訳'!G74</f>
        <v>175</v>
      </c>
      <c r="R74" s="188">
        <f>'ごみ処理量内訳'!H74</f>
        <v>159</v>
      </c>
      <c r="S74" s="188">
        <f>'ごみ処理量内訳'!I74</f>
        <v>0</v>
      </c>
      <c r="T74" s="188">
        <f>'ごみ処理量内訳'!J74</f>
        <v>0</v>
      </c>
      <c r="U74" s="188">
        <f>'ごみ処理量内訳'!K74</f>
        <v>0</v>
      </c>
      <c r="V74" s="188">
        <f t="shared" si="12"/>
        <v>0</v>
      </c>
      <c r="W74" s="188">
        <f>'資源化量内訳'!M74</f>
        <v>0</v>
      </c>
      <c r="X74" s="188">
        <f>'資源化量内訳'!N74</f>
        <v>0</v>
      </c>
      <c r="Y74" s="188">
        <f>'資源化量内訳'!O74</f>
        <v>0</v>
      </c>
      <c r="Z74" s="188">
        <f>'資源化量内訳'!P74</f>
        <v>0</v>
      </c>
      <c r="AA74" s="188">
        <f>'資源化量内訳'!Q74</f>
        <v>0</v>
      </c>
      <c r="AB74" s="188">
        <f>'資源化量内訳'!R74</f>
        <v>0</v>
      </c>
      <c r="AC74" s="188">
        <f>'資源化量内訳'!S74</f>
        <v>0</v>
      </c>
      <c r="AD74" s="188">
        <f t="shared" si="13"/>
        <v>1268</v>
      </c>
      <c r="AE74" s="189">
        <f t="shared" si="14"/>
        <v>100</v>
      </c>
      <c r="AF74" s="188">
        <f>'資源化量内訳'!AB74</f>
        <v>0</v>
      </c>
      <c r="AG74" s="188">
        <f>'資源化量内訳'!AJ74</f>
        <v>64</v>
      </c>
      <c r="AH74" s="188">
        <f>'資源化量内訳'!AR74</f>
        <v>159</v>
      </c>
      <c r="AI74" s="188">
        <f>'資源化量内訳'!AZ74</f>
        <v>0</v>
      </c>
      <c r="AJ74" s="188">
        <f>'資源化量内訳'!BH74</f>
        <v>0</v>
      </c>
      <c r="AK74" s="188" t="s">
        <v>446</v>
      </c>
      <c r="AL74" s="188">
        <f t="shared" si="15"/>
        <v>223</v>
      </c>
      <c r="AM74" s="189">
        <f t="shared" si="16"/>
        <v>17.58675078864353</v>
      </c>
      <c r="AN74" s="188">
        <f>'ごみ処理量内訳'!AC74</f>
        <v>0</v>
      </c>
      <c r="AO74" s="188">
        <f>'ごみ処理量内訳'!AD74</f>
        <v>128</v>
      </c>
      <c r="AP74" s="188">
        <f>'ごみ処理量内訳'!AE74</f>
        <v>14</v>
      </c>
      <c r="AQ74" s="188">
        <f t="shared" si="17"/>
        <v>142</v>
      </c>
    </row>
    <row r="75" spans="1:43" ht="13.5" customHeight="1">
      <c r="A75" s="182" t="s">
        <v>308</v>
      </c>
      <c r="B75" s="182" t="s">
        <v>438</v>
      </c>
      <c r="C75" s="184" t="s">
        <v>439</v>
      </c>
      <c r="D75" s="188">
        <v>3556</v>
      </c>
      <c r="E75" s="188">
        <v>3556</v>
      </c>
      <c r="F75" s="188">
        <f>'ごみ搬入量内訳'!H75</f>
        <v>925</v>
      </c>
      <c r="G75" s="188">
        <f>'ごみ搬入量内訳'!AG75</f>
        <v>189</v>
      </c>
      <c r="H75" s="188">
        <f>'ごみ搬入量内訳'!AH75</f>
        <v>0</v>
      </c>
      <c r="I75" s="188">
        <f t="shared" si="10"/>
        <v>1114</v>
      </c>
      <c r="J75" s="188">
        <f t="shared" si="9"/>
        <v>858.283125568208</v>
      </c>
      <c r="K75" s="188">
        <f>('ごみ搬入量内訳'!E75+'ごみ搬入量内訳'!AH75)/'ごみ処理概要'!D75/365*1000000</f>
        <v>795.106091190656</v>
      </c>
      <c r="L75" s="188">
        <f>'ごみ搬入量内訳'!F75/'ごみ処理概要'!D75/365*1000000</f>
        <v>63.177034377552125</v>
      </c>
      <c r="M75" s="188">
        <f>'資源化量内訳'!BP75</f>
        <v>0</v>
      </c>
      <c r="N75" s="188">
        <f>'ごみ処理量内訳'!E75</f>
        <v>788</v>
      </c>
      <c r="O75" s="188">
        <f>'ごみ処理量内訳'!L75</f>
        <v>0</v>
      </c>
      <c r="P75" s="188">
        <f t="shared" si="11"/>
        <v>116</v>
      </c>
      <c r="Q75" s="188">
        <f>'ごみ処理量内訳'!G75</f>
        <v>116</v>
      </c>
      <c r="R75" s="188">
        <f>'ごみ処理量内訳'!H75</f>
        <v>0</v>
      </c>
      <c r="S75" s="188">
        <f>'ごみ処理量内訳'!I75</f>
        <v>0</v>
      </c>
      <c r="T75" s="188">
        <f>'ごみ処理量内訳'!J75</f>
        <v>0</v>
      </c>
      <c r="U75" s="188">
        <f>'ごみ処理量内訳'!K75</f>
        <v>0</v>
      </c>
      <c r="V75" s="188">
        <f t="shared" si="12"/>
        <v>210</v>
      </c>
      <c r="W75" s="188">
        <f>'資源化量内訳'!M75</f>
        <v>179</v>
      </c>
      <c r="X75" s="188">
        <f>'資源化量内訳'!N75</f>
        <v>0</v>
      </c>
      <c r="Y75" s="188">
        <f>'資源化量内訳'!O75</f>
        <v>18</v>
      </c>
      <c r="Z75" s="188">
        <f>'資源化量内訳'!P75</f>
        <v>4</v>
      </c>
      <c r="AA75" s="188">
        <f>'資源化量内訳'!Q75</f>
        <v>1</v>
      </c>
      <c r="AB75" s="188">
        <f>'資源化量内訳'!R75</f>
        <v>8</v>
      </c>
      <c r="AC75" s="188">
        <f>'資源化量内訳'!S75</f>
        <v>0</v>
      </c>
      <c r="AD75" s="188">
        <f t="shared" si="13"/>
        <v>1114</v>
      </c>
      <c r="AE75" s="189">
        <f t="shared" si="14"/>
        <v>100</v>
      </c>
      <c r="AF75" s="188">
        <f>'資源化量内訳'!AB75</f>
        <v>0</v>
      </c>
      <c r="AG75" s="188">
        <f>'資源化量内訳'!AJ75</f>
        <v>61</v>
      </c>
      <c r="AH75" s="188">
        <f>'資源化量内訳'!AR75</f>
        <v>0</v>
      </c>
      <c r="AI75" s="188">
        <f>'資源化量内訳'!AZ75</f>
        <v>0</v>
      </c>
      <c r="AJ75" s="188">
        <f>'資源化量内訳'!BH75</f>
        <v>0</v>
      </c>
      <c r="AK75" s="188" t="s">
        <v>446</v>
      </c>
      <c r="AL75" s="188">
        <f t="shared" si="15"/>
        <v>61</v>
      </c>
      <c r="AM75" s="189">
        <f t="shared" si="16"/>
        <v>24.326750448833035</v>
      </c>
      <c r="AN75" s="188">
        <f>'ごみ処理量内訳'!AC75</f>
        <v>0</v>
      </c>
      <c r="AO75" s="188">
        <f>'ごみ処理量内訳'!AD75</f>
        <v>108</v>
      </c>
      <c r="AP75" s="188">
        <f>'ごみ処理量内訳'!AE75</f>
        <v>15</v>
      </c>
      <c r="AQ75" s="188">
        <f t="shared" si="17"/>
        <v>123</v>
      </c>
    </row>
    <row r="76" spans="1:43" ht="13.5" customHeight="1">
      <c r="A76" s="182" t="s">
        <v>308</v>
      </c>
      <c r="B76" s="182" t="s">
        <v>440</v>
      </c>
      <c r="C76" s="184" t="s">
        <v>441</v>
      </c>
      <c r="D76" s="188">
        <v>2693</v>
      </c>
      <c r="E76" s="188">
        <v>2693</v>
      </c>
      <c r="F76" s="188">
        <f>'ごみ搬入量内訳'!H76</f>
        <v>753</v>
      </c>
      <c r="G76" s="188">
        <f>'ごみ搬入量内訳'!AG76</f>
        <v>307</v>
      </c>
      <c r="H76" s="188">
        <f>'ごみ搬入量内訳'!AH76</f>
        <v>0</v>
      </c>
      <c r="I76" s="188">
        <f t="shared" si="10"/>
        <v>1060</v>
      </c>
      <c r="J76" s="188">
        <f t="shared" si="9"/>
        <v>1078.3919751359435</v>
      </c>
      <c r="K76" s="188">
        <f>('ごみ搬入量内訳'!E76+'ごみ搬入量内訳'!AH76)/'ごみ処理概要'!D76/365*1000000</f>
        <v>862.7135801087549</v>
      </c>
      <c r="L76" s="188">
        <f>'ごみ搬入量内訳'!F76/'ごみ処理概要'!D76/365*1000000</f>
        <v>215.6783950271887</v>
      </c>
      <c r="M76" s="188">
        <f>'資源化量内訳'!BP76</f>
        <v>18</v>
      </c>
      <c r="N76" s="188">
        <f>'ごみ処理量内訳'!E76</f>
        <v>849</v>
      </c>
      <c r="O76" s="188">
        <f>'ごみ処理量内訳'!L76</f>
        <v>0</v>
      </c>
      <c r="P76" s="188">
        <f t="shared" si="11"/>
        <v>94</v>
      </c>
      <c r="Q76" s="188">
        <f>'ごみ処理量内訳'!G76</f>
        <v>94</v>
      </c>
      <c r="R76" s="188">
        <f>'ごみ処理量内訳'!H76</f>
        <v>0</v>
      </c>
      <c r="S76" s="188">
        <f>'ごみ処理量内訳'!I76</f>
        <v>0</v>
      </c>
      <c r="T76" s="188">
        <f>'ごみ処理量内訳'!J76</f>
        <v>0</v>
      </c>
      <c r="U76" s="188">
        <f>'ごみ処理量内訳'!K76</f>
        <v>0</v>
      </c>
      <c r="V76" s="188">
        <f t="shared" si="12"/>
        <v>117</v>
      </c>
      <c r="W76" s="188">
        <f>'資源化量内訳'!M76</f>
        <v>102</v>
      </c>
      <c r="X76" s="188">
        <f>'資源化量内訳'!N76</f>
        <v>0</v>
      </c>
      <c r="Y76" s="188">
        <f>'資源化量内訳'!O76</f>
        <v>10</v>
      </c>
      <c r="Z76" s="188">
        <f>'資源化量内訳'!P76</f>
        <v>3</v>
      </c>
      <c r="AA76" s="188">
        <f>'資源化量内訳'!Q76</f>
        <v>2</v>
      </c>
      <c r="AB76" s="188">
        <f>'資源化量内訳'!R76</f>
        <v>0</v>
      </c>
      <c r="AC76" s="188">
        <f>'資源化量内訳'!S76</f>
        <v>0</v>
      </c>
      <c r="AD76" s="188">
        <f t="shared" si="13"/>
        <v>1060</v>
      </c>
      <c r="AE76" s="189">
        <f t="shared" si="14"/>
        <v>100</v>
      </c>
      <c r="AF76" s="188">
        <f>'資源化量内訳'!AB76</f>
        <v>0</v>
      </c>
      <c r="AG76" s="188">
        <f>'資源化量内訳'!AJ76</f>
        <v>41</v>
      </c>
      <c r="AH76" s="188">
        <f>'資源化量内訳'!AR76</f>
        <v>0</v>
      </c>
      <c r="AI76" s="188">
        <f>'資源化量内訳'!AZ76</f>
        <v>0</v>
      </c>
      <c r="AJ76" s="188">
        <f>'資源化量内訳'!BH76</f>
        <v>0</v>
      </c>
      <c r="AK76" s="188" t="s">
        <v>446</v>
      </c>
      <c r="AL76" s="188">
        <f t="shared" si="15"/>
        <v>41</v>
      </c>
      <c r="AM76" s="189">
        <f t="shared" si="16"/>
        <v>16.3265306122449</v>
      </c>
      <c r="AN76" s="188">
        <f>'ごみ処理量内訳'!AC76</f>
        <v>0</v>
      </c>
      <c r="AO76" s="188">
        <f>'ごみ処理量内訳'!AD76</f>
        <v>115</v>
      </c>
      <c r="AP76" s="188">
        <f>'ごみ処理量内訳'!AE76</f>
        <v>21</v>
      </c>
      <c r="AQ76" s="188">
        <f t="shared" si="17"/>
        <v>136</v>
      </c>
    </row>
    <row r="77" spans="1:43" ht="13.5" customHeight="1">
      <c r="A77" s="182" t="s">
        <v>308</v>
      </c>
      <c r="B77" s="182" t="s">
        <v>139</v>
      </c>
      <c r="C77" s="184" t="s">
        <v>140</v>
      </c>
      <c r="D77" s="188">
        <v>1964</v>
      </c>
      <c r="E77" s="188">
        <v>1964</v>
      </c>
      <c r="F77" s="188">
        <f>'ごみ搬入量内訳'!H77</f>
        <v>432</v>
      </c>
      <c r="G77" s="188">
        <f>'ごみ搬入量内訳'!AG77</f>
        <v>179</v>
      </c>
      <c r="H77" s="188">
        <f>'ごみ搬入量内訳'!AH77</f>
        <v>0</v>
      </c>
      <c r="I77" s="188">
        <f t="shared" si="10"/>
        <v>611</v>
      </c>
      <c r="J77" s="188">
        <f t="shared" si="9"/>
        <v>852.3282091342802</v>
      </c>
      <c r="K77" s="188">
        <f>('ごみ搬入量内訳'!E77+'ごみ搬入量内訳'!AH77)/'ごみ処理概要'!D77/365*1000000</f>
        <v>657.0320564684876</v>
      </c>
      <c r="L77" s="188">
        <f>'ごみ搬入量内訳'!F77/'ごみ処理概要'!D77/365*1000000</f>
        <v>195.29615266579248</v>
      </c>
      <c r="M77" s="188">
        <f>'資源化量内訳'!BP77</f>
        <v>0</v>
      </c>
      <c r="N77" s="188">
        <f>'ごみ処理量内訳'!E77</f>
        <v>466</v>
      </c>
      <c r="O77" s="188">
        <f>'ごみ処理量内訳'!L77</f>
        <v>0</v>
      </c>
      <c r="P77" s="188">
        <f t="shared" si="11"/>
        <v>76</v>
      </c>
      <c r="Q77" s="188">
        <f>'ごみ処理量内訳'!G77</f>
        <v>76</v>
      </c>
      <c r="R77" s="188">
        <f>'ごみ処理量内訳'!H77</f>
        <v>0</v>
      </c>
      <c r="S77" s="188">
        <f>'ごみ処理量内訳'!I77</f>
        <v>0</v>
      </c>
      <c r="T77" s="188">
        <f>'ごみ処理量内訳'!J77</f>
        <v>0</v>
      </c>
      <c r="U77" s="188">
        <f>'ごみ処理量内訳'!K77</f>
        <v>0</v>
      </c>
      <c r="V77" s="188">
        <f t="shared" si="12"/>
        <v>69</v>
      </c>
      <c r="W77" s="188">
        <f>'資源化量内訳'!M77</f>
        <v>62</v>
      </c>
      <c r="X77" s="188">
        <f>'資源化量内訳'!N77</f>
        <v>0</v>
      </c>
      <c r="Y77" s="188">
        <f>'資源化量内訳'!O77</f>
        <v>6</v>
      </c>
      <c r="Z77" s="188">
        <f>'資源化量内訳'!P77</f>
        <v>1</v>
      </c>
      <c r="AA77" s="188">
        <f>'資源化量内訳'!Q77</f>
        <v>0</v>
      </c>
      <c r="AB77" s="188">
        <f>'資源化量内訳'!R77</f>
        <v>0</v>
      </c>
      <c r="AC77" s="188">
        <f>'資源化量内訳'!S77</f>
        <v>0</v>
      </c>
      <c r="AD77" s="188">
        <f t="shared" si="13"/>
        <v>611</v>
      </c>
      <c r="AE77" s="189">
        <f t="shared" si="14"/>
        <v>100</v>
      </c>
      <c r="AF77" s="188">
        <f>'資源化量内訳'!AB77</f>
        <v>0</v>
      </c>
      <c r="AG77" s="188">
        <f>'資源化量内訳'!AJ77</f>
        <v>35</v>
      </c>
      <c r="AH77" s="188">
        <f>'資源化量内訳'!AR77</f>
        <v>0</v>
      </c>
      <c r="AI77" s="188">
        <f>'資源化量内訳'!AZ77</f>
        <v>0</v>
      </c>
      <c r="AJ77" s="188">
        <f>'資源化量内訳'!BH77</f>
        <v>0</v>
      </c>
      <c r="AK77" s="188" t="s">
        <v>446</v>
      </c>
      <c r="AL77" s="188">
        <f t="shared" si="15"/>
        <v>35</v>
      </c>
      <c r="AM77" s="189">
        <f t="shared" si="16"/>
        <v>17.02127659574468</v>
      </c>
      <c r="AN77" s="188">
        <f>'ごみ処理量内訳'!AC77</f>
        <v>0</v>
      </c>
      <c r="AO77" s="188">
        <f>'ごみ処理量内訳'!AD77</f>
        <v>63</v>
      </c>
      <c r="AP77" s="188">
        <f>'ごみ処理量内訳'!AE77</f>
        <v>13</v>
      </c>
      <c r="AQ77" s="188">
        <f t="shared" si="17"/>
        <v>76</v>
      </c>
    </row>
    <row r="78" spans="1:43" ht="13.5" customHeight="1">
      <c r="A78" s="182" t="s">
        <v>308</v>
      </c>
      <c r="B78" s="182" t="s">
        <v>141</v>
      </c>
      <c r="C78" s="184" t="s">
        <v>142</v>
      </c>
      <c r="D78" s="188">
        <v>1816</v>
      </c>
      <c r="E78" s="188">
        <v>1816</v>
      </c>
      <c r="F78" s="188">
        <f>'ごみ搬入量内訳'!H78</f>
        <v>360</v>
      </c>
      <c r="G78" s="188">
        <f>'ごみ搬入量内訳'!AG78</f>
        <v>223</v>
      </c>
      <c r="H78" s="188">
        <f>'ごみ搬入量内訳'!AH78</f>
        <v>0</v>
      </c>
      <c r="I78" s="188">
        <f t="shared" si="10"/>
        <v>583</v>
      </c>
      <c r="J78" s="188">
        <f t="shared" si="9"/>
        <v>879.5486090157505</v>
      </c>
      <c r="K78" s="188">
        <f>('ごみ搬入量内訳'!E78+'ごみ搬入量内訳'!AH78)/'ごみ処理概要'!D78/365*1000000</f>
        <v>700.0181039164805</v>
      </c>
      <c r="L78" s="188">
        <f>'ごみ搬入量内訳'!F78/'ごみ処理概要'!D78/365*1000000</f>
        <v>179.5305050992698</v>
      </c>
      <c r="M78" s="188">
        <f>'資源化量内訳'!BP78</f>
        <v>42</v>
      </c>
      <c r="N78" s="188">
        <f>'ごみ処理量内訳'!E78</f>
        <v>469</v>
      </c>
      <c r="O78" s="188">
        <f>'ごみ処理量内訳'!L78</f>
        <v>0</v>
      </c>
      <c r="P78" s="188">
        <f t="shared" si="11"/>
        <v>70</v>
      </c>
      <c r="Q78" s="188">
        <f>'ごみ処理量内訳'!G78</f>
        <v>70</v>
      </c>
      <c r="R78" s="188">
        <f>'ごみ処理量内訳'!H78</f>
        <v>0</v>
      </c>
      <c r="S78" s="188">
        <f>'ごみ処理量内訳'!I78</f>
        <v>0</v>
      </c>
      <c r="T78" s="188">
        <f>'ごみ処理量内訳'!J78</f>
        <v>0</v>
      </c>
      <c r="U78" s="188">
        <f>'ごみ処理量内訳'!K78</f>
        <v>0</v>
      </c>
      <c r="V78" s="188">
        <f t="shared" si="12"/>
        <v>44</v>
      </c>
      <c r="W78" s="188">
        <f>'資源化量内訳'!M78</f>
        <v>38</v>
      </c>
      <c r="X78" s="188">
        <f>'資源化量内訳'!N78</f>
        <v>0</v>
      </c>
      <c r="Y78" s="188">
        <f>'資源化量内訳'!O78</f>
        <v>4</v>
      </c>
      <c r="Z78" s="188">
        <f>'資源化量内訳'!P78</f>
        <v>2</v>
      </c>
      <c r="AA78" s="188">
        <f>'資源化量内訳'!Q78</f>
        <v>0</v>
      </c>
      <c r="AB78" s="188">
        <f>'資源化量内訳'!R78</f>
        <v>0</v>
      </c>
      <c r="AC78" s="188">
        <f>'資源化量内訳'!S78</f>
        <v>0</v>
      </c>
      <c r="AD78" s="188">
        <f t="shared" si="13"/>
        <v>583</v>
      </c>
      <c r="AE78" s="189">
        <f t="shared" si="14"/>
        <v>100</v>
      </c>
      <c r="AF78" s="188">
        <f>'資源化量内訳'!AB78</f>
        <v>0</v>
      </c>
      <c r="AG78" s="188">
        <f>'資源化量内訳'!AJ78</f>
        <v>23</v>
      </c>
      <c r="AH78" s="188">
        <f>'資源化量内訳'!AR78</f>
        <v>0</v>
      </c>
      <c r="AI78" s="188">
        <f>'資源化量内訳'!AZ78</f>
        <v>0</v>
      </c>
      <c r="AJ78" s="188">
        <f>'資源化量内訳'!BH78</f>
        <v>0</v>
      </c>
      <c r="AK78" s="188" t="s">
        <v>446</v>
      </c>
      <c r="AL78" s="188">
        <f t="shared" si="15"/>
        <v>23</v>
      </c>
      <c r="AM78" s="189">
        <f t="shared" si="16"/>
        <v>17.44</v>
      </c>
      <c r="AN78" s="188">
        <f>'ごみ処理量内訳'!AC78</f>
        <v>0</v>
      </c>
      <c r="AO78" s="188">
        <f>'ごみ処理量内訳'!AD78</f>
        <v>64</v>
      </c>
      <c r="AP78" s="188">
        <f>'ごみ処理量内訳'!AE78</f>
        <v>13</v>
      </c>
      <c r="AQ78" s="188">
        <f t="shared" si="17"/>
        <v>77</v>
      </c>
    </row>
    <row r="79" spans="1:43" ht="13.5" customHeight="1">
      <c r="A79" s="182" t="s">
        <v>308</v>
      </c>
      <c r="B79" s="182" t="s">
        <v>143</v>
      </c>
      <c r="C79" s="184" t="s">
        <v>144</v>
      </c>
      <c r="D79" s="188">
        <v>1106</v>
      </c>
      <c r="E79" s="188">
        <v>1106</v>
      </c>
      <c r="F79" s="188">
        <f>'ごみ搬入量内訳'!H79</f>
        <v>284</v>
      </c>
      <c r="G79" s="188">
        <f>'ごみ搬入量内訳'!AG79</f>
        <v>183</v>
      </c>
      <c r="H79" s="188">
        <f>'ごみ搬入量内訳'!AH79</f>
        <v>0</v>
      </c>
      <c r="I79" s="188">
        <f t="shared" si="10"/>
        <v>467</v>
      </c>
      <c r="J79" s="188">
        <f t="shared" si="9"/>
        <v>1156.8282593078848</v>
      </c>
      <c r="K79" s="188">
        <f>('ごみ搬入量内訳'!E79+'ごみ搬入量内訳'!AH79)/'ごみ処理概要'!D79/365*1000000</f>
        <v>782.7788649706457</v>
      </c>
      <c r="L79" s="188">
        <f>'ごみ搬入量内訳'!F79/'ごみ処理概要'!D79/365*1000000</f>
        <v>374.049394337239</v>
      </c>
      <c r="M79" s="188">
        <f>'資源化量内訳'!BP79</f>
        <v>0</v>
      </c>
      <c r="N79" s="188">
        <f>'ごみ処理量内訳'!E79</f>
        <v>372</v>
      </c>
      <c r="O79" s="188">
        <f>'ごみ処理量内訳'!L79</f>
        <v>0</v>
      </c>
      <c r="P79" s="188">
        <f t="shared" si="11"/>
        <v>40</v>
      </c>
      <c r="Q79" s="188">
        <f>'ごみ処理量内訳'!G79</f>
        <v>40</v>
      </c>
      <c r="R79" s="188">
        <f>'ごみ処理量内訳'!H79</f>
        <v>0</v>
      </c>
      <c r="S79" s="188">
        <f>'ごみ処理量内訳'!I79</f>
        <v>0</v>
      </c>
      <c r="T79" s="188">
        <f>'ごみ処理量内訳'!J79</f>
        <v>0</v>
      </c>
      <c r="U79" s="188">
        <f>'ごみ処理量内訳'!K79</f>
        <v>0</v>
      </c>
      <c r="V79" s="188">
        <f t="shared" si="12"/>
        <v>55</v>
      </c>
      <c r="W79" s="188">
        <f>'資源化量内訳'!M79</f>
        <v>45</v>
      </c>
      <c r="X79" s="188">
        <f>'資源化量内訳'!N79</f>
        <v>0</v>
      </c>
      <c r="Y79" s="188">
        <f>'資源化量内訳'!O79</f>
        <v>6</v>
      </c>
      <c r="Z79" s="188">
        <f>'資源化量内訳'!P79</f>
        <v>3</v>
      </c>
      <c r="AA79" s="188">
        <f>'資源化量内訳'!Q79</f>
        <v>1</v>
      </c>
      <c r="AB79" s="188">
        <f>'資源化量内訳'!R79</f>
        <v>0</v>
      </c>
      <c r="AC79" s="188">
        <f>'資源化量内訳'!S79</f>
        <v>0</v>
      </c>
      <c r="AD79" s="188">
        <f t="shared" si="13"/>
        <v>467</v>
      </c>
      <c r="AE79" s="189">
        <f t="shared" si="14"/>
        <v>100</v>
      </c>
      <c r="AF79" s="188">
        <f>'資源化量内訳'!AB79</f>
        <v>0</v>
      </c>
      <c r="AG79" s="188">
        <f>'資源化量内訳'!AJ79</f>
        <v>13</v>
      </c>
      <c r="AH79" s="188">
        <f>'資源化量内訳'!AR79</f>
        <v>0</v>
      </c>
      <c r="AI79" s="188">
        <f>'資源化量内訳'!AZ79</f>
        <v>0</v>
      </c>
      <c r="AJ79" s="188">
        <f>'資源化量内訳'!BH79</f>
        <v>0</v>
      </c>
      <c r="AK79" s="188" t="s">
        <v>446</v>
      </c>
      <c r="AL79" s="188">
        <f t="shared" si="15"/>
        <v>13</v>
      </c>
      <c r="AM79" s="189">
        <f t="shared" si="16"/>
        <v>14.5610278372591</v>
      </c>
      <c r="AN79" s="188">
        <f>'ごみ処理量内訳'!AC79</f>
        <v>0</v>
      </c>
      <c r="AO79" s="188">
        <f>'ごみ処理量内訳'!AD79</f>
        <v>50</v>
      </c>
      <c r="AP79" s="188">
        <f>'ごみ処理量内訳'!AE79</f>
        <v>11</v>
      </c>
      <c r="AQ79" s="188">
        <f t="shared" si="17"/>
        <v>61</v>
      </c>
    </row>
    <row r="80" spans="1:43" ht="13.5" customHeight="1">
      <c r="A80" s="182" t="s">
        <v>308</v>
      </c>
      <c r="B80" s="182" t="s">
        <v>145</v>
      </c>
      <c r="C80" s="184" t="s">
        <v>146</v>
      </c>
      <c r="D80" s="188">
        <v>4620</v>
      </c>
      <c r="E80" s="188">
        <v>4620</v>
      </c>
      <c r="F80" s="188">
        <f>'ごみ搬入量内訳'!H80</f>
        <v>1216</v>
      </c>
      <c r="G80" s="188">
        <f>'ごみ搬入量内訳'!AG80</f>
        <v>154</v>
      </c>
      <c r="H80" s="188">
        <f>'ごみ搬入量内訳'!AH80</f>
        <v>46</v>
      </c>
      <c r="I80" s="188">
        <f t="shared" si="10"/>
        <v>1416</v>
      </c>
      <c r="J80" s="188">
        <f t="shared" si="9"/>
        <v>839.7082369685108</v>
      </c>
      <c r="K80" s="188">
        <f>('ごみ搬入量内訳'!E80+'ごみ搬入量内訳'!AH80)/'ごみ処理概要'!D80/365*1000000</f>
        <v>568.7007056870071</v>
      </c>
      <c r="L80" s="188">
        <f>'ごみ搬入量内訳'!F80/'ごみ処理概要'!D80/365*1000000</f>
        <v>271.0075312815039</v>
      </c>
      <c r="M80" s="188">
        <f>'資源化量内訳'!BP80</f>
        <v>214</v>
      </c>
      <c r="N80" s="188">
        <f>'ごみ処理量内訳'!E80</f>
        <v>1106</v>
      </c>
      <c r="O80" s="188">
        <f>'ごみ処理量内訳'!L80</f>
        <v>60</v>
      </c>
      <c r="P80" s="188">
        <f t="shared" si="11"/>
        <v>0</v>
      </c>
      <c r="Q80" s="188">
        <f>'ごみ処理量内訳'!G80</f>
        <v>0</v>
      </c>
      <c r="R80" s="188">
        <f>'ごみ処理量内訳'!H80</f>
        <v>0</v>
      </c>
      <c r="S80" s="188">
        <f>'ごみ処理量内訳'!I80</f>
        <v>0</v>
      </c>
      <c r="T80" s="188">
        <f>'ごみ処理量内訳'!J80</f>
        <v>0</v>
      </c>
      <c r="U80" s="188">
        <f>'ごみ処理量内訳'!K80</f>
        <v>0</v>
      </c>
      <c r="V80" s="188">
        <f t="shared" si="12"/>
        <v>204</v>
      </c>
      <c r="W80" s="188">
        <f>'資源化量内訳'!M80</f>
        <v>91</v>
      </c>
      <c r="X80" s="188">
        <f>'資源化量内訳'!N80</f>
        <v>84</v>
      </c>
      <c r="Y80" s="188">
        <f>'資源化量内訳'!O80</f>
        <v>18</v>
      </c>
      <c r="Z80" s="188">
        <f>'資源化量内訳'!P80</f>
        <v>7</v>
      </c>
      <c r="AA80" s="188">
        <f>'資源化量内訳'!Q80</f>
        <v>4</v>
      </c>
      <c r="AB80" s="188">
        <f>'資源化量内訳'!R80</f>
        <v>0</v>
      </c>
      <c r="AC80" s="188">
        <f>'資源化量内訳'!S80</f>
        <v>0</v>
      </c>
      <c r="AD80" s="188">
        <f t="shared" si="13"/>
        <v>1370</v>
      </c>
      <c r="AE80" s="189">
        <f t="shared" si="14"/>
        <v>95.62043795620438</v>
      </c>
      <c r="AF80" s="188">
        <f>'資源化量内訳'!AB80</f>
        <v>0</v>
      </c>
      <c r="AG80" s="188">
        <f>'資源化量内訳'!AJ80</f>
        <v>0</v>
      </c>
      <c r="AH80" s="188">
        <f>'資源化量内訳'!AR80</f>
        <v>0</v>
      </c>
      <c r="AI80" s="188">
        <f>'資源化量内訳'!AZ80</f>
        <v>0</v>
      </c>
      <c r="AJ80" s="188">
        <f>'資源化量内訳'!BH80</f>
        <v>0</v>
      </c>
      <c r="AK80" s="188" t="s">
        <v>446</v>
      </c>
      <c r="AL80" s="188">
        <f t="shared" si="15"/>
        <v>0</v>
      </c>
      <c r="AM80" s="189">
        <f t="shared" si="16"/>
        <v>26.38888888888889</v>
      </c>
      <c r="AN80" s="188">
        <f>'ごみ処理量内訳'!AC80</f>
        <v>60</v>
      </c>
      <c r="AO80" s="188">
        <f>'ごみ処理量内訳'!AD80</f>
        <v>98</v>
      </c>
      <c r="AP80" s="188">
        <f>'ごみ処理量内訳'!AE80</f>
        <v>0</v>
      </c>
      <c r="AQ80" s="188">
        <f t="shared" si="17"/>
        <v>158</v>
      </c>
    </row>
    <row r="81" spans="1:43" ht="13.5" customHeight="1">
      <c r="A81" s="182" t="s">
        <v>308</v>
      </c>
      <c r="B81" s="182" t="s">
        <v>147</v>
      </c>
      <c r="C81" s="184" t="s">
        <v>148</v>
      </c>
      <c r="D81" s="188">
        <v>9558</v>
      </c>
      <c r="E81" s="188">
        <v>9558</v>
      </c>
      <c r="F81" s="188">
        <f>'ごみ搬入量内訳'!H81</f>
        <v>2972</v>
      </c>
      <c r="G81" s="188">
        <f>'ごみ搬入量内訳'!AG81</f>
        <v>125</v>
      </c>
      <c r="H81" s="188">
        <f>'ごみ搬入量内訳'!AH81</f>
        <v>0</v>
      </c>
      <c r="I81" s="188">
        <f t="shared" si="10"/>
        <v>3097</v>
      </c>
      <c r="J81" s="188">
        <f t="shared" si="9"/>
        <v>887.7308544516965</v>
      </c>
      <c r="K81" s="188">
        <f>('ごみ搬入量内訳'!E81+'ごみ搬入量内訳'!AH81)/'ごみ処理概要'!D81/365*1000000</f>
        <v>564.6851092250056</v>
      </c>
      <c r="L81" s="188">
        <f>'ごみ搬入量内訳'!F81/'ごみ処理概要'!D81/365*1000000</f>
        <v>323.04574522669094</v>
      </c>
      <c r="M81" s="188">
        <f>'資源化量内訳'!BP81</f>
        <v>1</v>
      </c>
      <c r="N81" s="188">
        <f>'ごみ処理量内訳'!E81</f>
        <v>2456</v>
      </c>
      <c r="O81" s="188">
        <f>'ごみ処理量内訳'!L81</f>
        <v>2</v>
      </c>
      <c r="P81" s="188">
        <f t="shared" si="11"/>
        <v>172</v>
      </c>
      <c r="Q81" s="188">
        <f>'ごみ処理量内訳'!G81</f>
        <v>0</v>
      </c>
      <c r="R81" s="188">
        <f>'ごみ処理量内訳'!H81</f>
        <v>172</v>
      </c>
      <c r="S81" s="188">
        <f>'ごみ処理量内訳'!I81</f>
        <v>0</v>
      </c>
      <c r="T81" s="188">
        <f>'ごみ処理量内訳'!J81</f>
        <v>0</v>
      </c>
      <c r="U81" s="188">
        <f>'ごみ処理量内訳'!K81</f>
        <v>0</v>
      </c>
      <c r="V81" s="188">
        <f t="shared" si="12"/>
        <v>467</v>
      </c>
      <c r="W81" s="188">
        <f>'資源化量内訳'!M81</f>
        <v>378</v>
      </c>
      <c r="X81" s="188">
        <f>'資源化量内訳'!N81</f>
        <v>10</v>
      </c>
      <c r="Y81" s="188">
        <f>'資源化量内訳'!O81</f>
        <v>24</v>
      </c>
      <c r="Z81" s="188">
        <f>'資源化量内訳'!P81</f>
        <v>8</v>
      </c>
      <c r="AA81" s="188">
        <f>'資源化量内訳'!Q81</f>
        <v>23</v>
      </c>
      <c r="AB81" s="188">
        <f>'資源化量内訳'!R81</f>
        <v>24</v>
      </c>
      <c r="AC81" s="188">
        <f>'資源化量内訳'!S81</f>
        <v>0</v>
      </c>
      <c r="AD81" s="188">
        <f t="shared" si="13"/>
        <v>3097</v>
      </c>
      <c r="AE81" s="189">
        <f t="shared" si="14"/>
        <v>99.9354213755247</v>
      </c>
      <c r="AF81" s="188">
        <f>'資源化量内訳'!AB81</f>
        <v>16</v>
      </c>
      <c r="AG81" s="188">
        <f>'資源化量内訳'!AJ81</f>
        <v>0</v>
      </c>
      <c r="AH81" s="188">
        <f>'資源化量内訳'!AR81</f>
        <v>45</v>
      </c>
      <c r="AI81" s="188">
        <f>'資源化量内訳'!AZ81</f>
        <v>0</v>
      </c>
      <c r="AJ81" s="188">
        <f>'資源化量内訳'!BH81</f>
        <v>0</v>
      </c>
      <c r="AK81" s="188" t="s">
        <v>446</v>
      </c>
      <c r="AL81" s="188">
        <f t="shared" si="15"/>
        <v>61</v>
      </c>
      <c r="AM81" s="189">
        <f t="shared" si="16"/>
        <v>17.075532601678503</v>
      </c>
      <c r="AN81" s="188">
        <f>'ごみ処理量内訳'!AC81</f>
        <v>2</v>
      </c>
      <c r="AO81" s="188">
        <f>'ごみ処理量内訳'!AD81</f>
        <v>334</v>
      </c>
      <c r="AP81" s="188">
        <f>'ごみ処理量内訳'!AE81</f>
        <v>0</v>
      </c>
      <c r="AQ81" s="188">
        <f t="shared" si="17"/>
        <v>336</v>
      </c>
    </row>
    <row r="82" spans="1:43" ht="13.5" customHeight="1">
      <c r="A82" s="182" t="s">
        <v>308</v>
      </c>
      <c r="B82" s="182" t="s">
        <v>149</v>
      </c>
      <c r="C82" s="184" t="s">
        <v>150</v>
      </c>
      <c r="D82" s="188">
        <v>6044</v>
      </c>
      <c r="E82" s="188">
        <v>6044</v>
      </c>
      <c r="F82" s="188">
        <f>'ごみ搬入量内訳'!H82</f>
        <v>1331</v>
      </c>
      <c r="G82" s="188">
        <f>'ごみ搬入量内訳'!AG82</f>
        <v>38</v>
      </c>
      <c r="H82" s="188">
        <f>'ごみ搬入量内訳'!AH82</f>
        <v>0</v>
      </c>
      <c r="I82" s="188">
        <f t="shared" si="10"/>
        <v>1369</v>
      </c>
      <c r="J82" s="188">
        <f aca="true" t="shared" si="18" ref="J82:J118">I82/D82/365*1000000</f>
        <v>620.5633572976257</v>
      </c>
      <c r="K82" s="188">
        <f>('ごみ搬入量内訳'!E82+'ごみ搬入量内訳'!AH82)/'ごみ処理概要'!D82/365*1000000</f>
        <v>462.3627643853748</v>
      </c>
      <c r="L82" s="188">
        <f>'ごみ搬入量内訳'!F82/'ごみ処理概要'!D82/365*1000000</f>
        <v>158.20059291225078</v>
      </c>
      <c r="M82" s="188">
        <f>'資源化量内訳'!BP82</f>
        <v>0</v>
      </c>
      <c r="N82" s="188">
        <f>'ごみ処理量内訳'!E82</f>
        <v>793</v>
      </c>
      <c r="O82" s="188">
        <f>'ごみ処理量内訳'!L82</f>
        <v>24</v>
      </c>
      <c r="P82" s="188">
        <f t="shared" si="11"/>
        <v>552</v>
      </c>
      <c r="Q82" s="188">
        <f>'ごみ処理量内訳'!G82</f>
        <v>178</v>
      </c>
      <c r="R82" s="188">
        <f>'ごみ処理量内訳'!H82</f>
        <v>374</v>
      </c>
      <c r="S82" s="188">
        <f>'ごみ処理量内訳'!I82</f>
        <v>0</v>
      </c>
      <c r="T82" s="188">
        <f>'ごみ処理量内訳'!J82</f>
        <v>0</v>
      </c>
      <c r="U82" s="188">
        <f>'ごみ処理量内訳'!K82</f>
        <v>0</v>
      </c>
      <c r="V82" s="188">
        <f t="shared" si="12"/>
        <v>0</v>
      </c>
      <c r="W82" s="188">
        <f>'資源化量内訳'!M82</f>
        <v>0</v>
      </c>
      <c r="X82" s="188">
        <f>'資源化量内訳'!N82</f>
        <v>0</v>
      </c>
      <c r="Y82" s="188">
        <f>'資源化量内訳'!O82</f>
        <v>0</v>
      </c>
      <c r="Z82" s="188">
        <f>'資源化量内訳'!P82</f>
        <v>0</v>
      </c>
      <c r="AA82" s="188">
        <f>'資源化量内訳'!Q82</f>
        <v>0</v>
      </c>
      <c r="AB82" s="188">
        <f>'資源化量内訳'!R82</f>
        <v>0</v>
      </c>
      <c r="AC82" s="188">
        <f>'資源化量内訳'!S82</f>
        <v>0</v>
      </c>
      <c r="AD82" s="188">
        <f t="shared" si="13"/>
        <v>1369</v>
      </c>
      <c r="AE82" s="189">
        <f t="shared" si="14"/>
        <v>98.24689554419284</v>
      </c>
      <c r="AF82" s="188">
        <f>'資源化量内訳'!AB82</f>
        <v>0</v>
      </c>
      <c r="AG82" s="188">
        <f>'資源化量内訳'!AJ82</f>
        <v>0</v>
      </c>
      <c r="AH82" s="188">
        <f>'資源化量内訳'!AR82</f>
        <v>374</v>
      </c>
      <c r="AI82" s="188">
        <f>'資源化量内訳'!AZ82</f>
        <v>0</v>
      </c>
      <c r="AJ82" s="188">
        <f>'資源化量内訳'!BH82</f>
        <v>0</v>
      </c>
      <c r="AK82" s="188" t="s">
        <v>446</v>
      </c>
      <c r="AL82" s="188">
        <f t="shared" si="15"/>
        <v>374</v>
      </c>
      <c r="AM82" s="189">
        <f t="shared" si="16"/>
        <v>27.31921110299489</v>
      </c>
      <c r="AN82" s="188">
        <f>'ごみ処理量内訳'!AC82</f>
        <v>24</v>
      </c>
      <c r="AO82" s="188">
        <f>'ごみ処理量内訳'!AD82</f>
        <v>69</v>
      </c>
      <c r="AP82" s="188">
        <f>'ごみ処理量内訳'!AE82</f>
        <v>178</v>
      </c>
      <c r="AQ82" s="188">
        <f t="shared" si="17"/>
        <v>271</v>
      </c>
    </row>
    <row r="83" spans="1:43" ht="13.5" customHeight="1">
      <c r="A83" s="182" t="s">
        <v>308</v>
      </c>
      <c r="B83" s="182" t="s">
        <v>151</v>
      </c>
      <c r="C83" s="184" t="s">
        <v>152</v>
      </c>
      <c r="D83" s="188">
        <v>2179</v>
      </c>
      <c r="E83" s="188">
        <v>2179</v>
      </c>
      <c r="F83" s="188">
        <f>'ごみ搬入量内訳'!H83</f>
        <v>564</v>
      </c>
      <c r="G83" s="188">
        <f>'ごみ搬入量内訳'!AG83</f>
        <v>0</v>
      </c>
      <c r="H83" s="188">
        <f>'ごみ搬入量内訳'!AH83</f>
        <v>39</v>
      </c>
      <c r="I83" s="188">
        <f t="shared" si="10"/>
        <v>603</v>
      </c>
      <c r="J83" s="188">
        <f t="shared" si="18"/>
        <v>758.1710851402239</v>
      </c>
      <c r="K83" s="188">
        <f>('ごみ搬入量内訳'!E83+'ごみ搬入量内訳'!AH83)/'ごみ処理概要'!D83/365*1000000</f>
        <v>667.6431943772121</v>
      </c>
      <c r="L83" s="188">
        <f>'ごみ搬入量内訳'!F83/'ごみ処理概要'!D83/365*1000000</f>
        <v>90.52789076301183</v>
      </c>
      <c r="M83" s="188">
        <f>'資源化量内訳'!BP83</f>
        <v>0</v>
      </c>
      <c r="N83" s="188">
        <f>'ごみ処理量内訳'!E83</f>
        <v>280</v>
      </c>
      <c r="O83" s="188">
        <f>'ごみ処理量内訳'!L83</f>
        <v>0</v>
      </c>
      <c r="P83" s="188">
        <f t="shared" si="11"/>
        <v>269</v>
      </c>
      <c r="Q83" s="188">
        <f>'ごみ処理量内訳'!G83</f>
        <v>68</v>
      </c>
      <c r="R83" s="188">
        <f>'ごみ処理量内訳'!H83</f>
        <v>201</v>
      </c>
      <c r="S83" s="188">
        <f>'ごみ処理量内訳'!I83</f>
        <v>0</v>
      </c>
      <c r="T83" s="188">
        <f>'ごみ処理量内訳'!J83</f>
        <v>0</v>
      </c>
      <c r="U83" s="188">
        <f>'ごみ処理量内訳'!K83</f>
        <v>0</v>
      </c>
      <c r="V83" s="188">
        <f t="shared" si="12"/>
        <v>15</v>
      </c>
      <c r="W83" s="188">
        <f>'資源化量内訳'!M83</f>
        <v>0</v>
      </c>
      <c r="X83" s="188">
        <f>'資源化量内訳'!N83</f>
        <v>0</v>
      </c>
      <c r="Y83" s="188">
        <f>'資源化量内訳'!O83</f>
        <v>15</v>
      </c>
      <c r="Z83" s="188">
        <f>'資源化量内訳'!P83</f>
        <v>0</v>
      </c>
      <c r="AA83" s="188">
        <f>'資源化量内訳'!Q83</f>
        <v>0</v>
      </c>
      <c r="AB83" s="188">
        <f>'資源化量内訳'!R83</f>
        <v>0</v>
      </c>
      <c r="AC83" s="188">
        <f>'資源化量内訳'!S83</f>
        <v>0</v>
      </c>
      <c r="AD83" s="188">
        <f t="shared" si="13"/>
        <v>564</v>
      </c>
      <c r="AE83" s="189">
        <f t="shared" si="14"/>
        <v>100</v>
      </c>
      <c r="AF83" s="188">
        <f>'資源化量内訳'!AB83</f>
        <v>0</v>
      </c>
      <c r="AG83" s="188">
        <f>'資源化量内訳'!AJ83</f>
        <v>48</v>
      </c>
      <c r="AH83" s="188">
        <f>'資源化量内訳'!AR83</f>
        <v>192</v>
      </c>
      <c r="AI83" s="188">
        <f>'資源化量内訳'!AZ83</f>
        <v>0</v>
      </c>
      <c r="AJ83" s="188">
        <f>'資源化量内訳'!BH83</f>
        <v>0</v>
      </c>
      <c r="AK83" s="188" t="s">
        <v>446</v>
      </c>
      <c r="AL83" s="188">
        <f t="shared" si="15"/>
        <v>240</v>
      </c>
      <c r="AM83" s="189">
        <f t="shared" si="16"/>
        <v>45.21276595744681</v>
      </c>
      <c r="AN83" s="188">
        <f>'ごみ処理量内訳'!AC83</f>
        <v>0</v>
      </c>
      <c r="AO83" s="188">
        <f>'ごみ処理量内訳'!AD83</f>
        <v>28</v>
      </c>
      <c r="AP83" s="188">
        <f>'ごみ処理量内訳'!AE83</f>
        <v>28</v>
      </c>
      <c r="AQ83" s="188">
        <f t="shared" si="17"/>
        <v>56</v>
      </c>
    </row>
    <row r="84" spans="1:43" ht="13.5" customHeight="1">
      <c r="A84" s="182" t="s">
        <v>308</v>
      </c>
      <c r="B84" s="182" t="s">
        <v>153</v>
      </c>
      <c r="C84" s="184" t="s">
        <v>154</v>
      </c>
      <c r="D84" s="188">
        <v>2231</v>
      </c>
      <c r="E84" s="188">
        <v>2231</v>
      </c>
      <c r="F84" s="188">
        <f>'ごみ搬入量内訳'!H84</f>
        <v>601</v>
      </c>
      <c r="G84" s="188">
        <f>'ごみ搬入量内訳'!AG84</f>
        <v>0</v>
      </c>
      <c r="H84" s="188">
        <f>'ごみ搬入量内訳'!AH84</f>
        <v>40</v>
      </c>
      <c r="I84" s="188">
        <f t="shared" si="10"/>
        <v>641</v>
      </c>
      <c r="J84" s="188">
        <f t="shared" si="18"/>
        <v>787.1646721477559</v>
      </c>
      <c r="K84" s="188">
        <f>('ごみ搬入量内訳'!E84+'ごみ搬入量内訳'!AH84)/'ごみ処理概要'!D84/365*1000000</f>
        <v>688.9225913804854</v>
      </c>
      <c r="L84" s="188">
        <f>'ごみ搬入量内訳'!F84/'ごみ処理概要'!D84/365*1000000</f>
        <v>98.24208076727065</v>
      </c>
      <c r="M84" s="188">
        <f>'資源化量内訳'!BP84</f>
        <v>0</v>
      </c>
      <c r="N84" s="188">
        <f>'ごみ処理量内訳'!E84</f>
        <v>301</v>
      </c>
      <c r="O84" s="188">
        <f>'ごみ処理量内訳'!L84</f>
        <v>0</v>
      </c>
      <c r="P84" s="188">
        <f t="shared" si="11"/>
        <v>284</v>
      </c>
      <c r="Q84" s="188">
        <f>'ごみ処理量内訳'!G84</f>
        <v>70</v>
      </c>
      <c r="R84" s="188">
        <f>'ごみ処理量内訳'!H84</f>
        <v>214</v>
      </c>
      <c r="S84" s="188">
        <f>'ごみ処理量内訳'!I84</f>
        <v>0</v>
      </c>
      <c r="T84" s="188">
        <f>'ごみ処理量内訳'!J84</f>
        <v>0</v>
      </c>
      <c r="U84" s="188">
        <f>'ごみ処理量内訳'!K84</f>
        <v>0</v>
      </c>
      <c r="V84" s="188">
        <f t="shared" si="12"/>
        <v>16</v>
      </c>
      <c r="W84" s="188">
        <f>'資源化量内訳'!M84</f>
        <v>0</v>
      </c>
      <c r="X84" s="188">
        <f>'資源化量内訳'!N84</f>
        <v>0</v>
      </c>
      <c r="Y84" s="188">
        <f>'資源化量内訳'!O84</f>
        <v>16</v>
      </c>
      <c r="Z84" s="188">
        <f>'資源化量内訳'!P84</f>
        <v>0</v>
      </c>
      <c r="AA84" s="188">
        <f>'資源化量内訳'!Q84</f>
        <v>0</v>
      </c>
      <c r="AB84" s="188">
        <f>'資源化量内訳'!R84</f>
        <v>0</v>
      </c>
      <c r="AC84" s="188">
        <f>'資源化量内訳'!S84</f>
        <v>0</v>
      </c>
      <c r="AD84" s="188">
        <f t="shared" si="13"/>
        <v>601</v>
      </c>
      <c r="AE84" s="189">
        <f t="shared" si="14"/>
        <v>100</v>
      </c>
      <c r="AF84" s="188">
        <f>'資源化量内訳'!AB84</f>
        <v>0</v>
      </c>
      <c r="AG84" s="188">
        <f>'資源化量内訳'!AJ84</f>
        <v>50</v>
      </c>
      <c r="AH84" s="188">
        <f>'資源化量内訳'!AR84</f>
        <v>205</v>
      </c>
      <c r="AI84" s="188">
        <f>'資源化量内訳'!AZ84</f>
        <v>0</v>
      </c>
      <c r="AJ84" s="188">
        <f>'資源化量内訳'!BH84</f>
        <v>0</v>
      </c>
      <c r="AK84" s="188" t="s">
        <v>446</v>
      </c>
      <c r="AL84" s="188">
        <f t="shared" si="15"/>
        <v>255</v>
      </c>
      <c r="AM84" s="189">
        <f t="shared" si="16"/>
        <v>45.09151414309484</v>
      </c>
      <c r="AN84" s="188">
        <f>'ごみ処理量内訳'!AC84</f>
        <v>0</v>
      </c>
      <c r="AO84" s="188">
        <f>'ごみ処理量内訳'!AD84</f>
        <v>30</v>
      </c>
      <c r="AP84" s="188">
        <f>'ごみ処理量内訳'!AE84</f>
        <v>28</v>
      </c>
      <c r="AQ84" s="188">
        <f t="shared" si="17"/>
        <v>58</v>
      </c>
    </row>
    <row r="85" spans="1:43" ht="13.5" customHeight="1">
      <c r="A85" s="182" t="s">
        <v>308</v>
      </c>
      <c r="B85" s="182" t="s">
        <v>155</v>
      </c>
      <c r="C85" s="184" t="s">
        <v>156</v>
      </c>
      <c r="D85" s="188">
        <v>3384</v>
      </c>
      <c r="E85" s="188">
        <v>3384</v>
      </c>
      <c r="F85" s="188">
        <f>'ごみ搬入量内訳'!H85</f>
        <v>851</v>
      </c>
      <c r="G85" s="188">
        <f>'ごみ搬入量内訳'!AG85</f>
        <v>0</v>
      </c>
      <c r="H85" s="188">
        <f>'ごみ搬入量内訳'!AH85</f>
        <v>61</v>
      </c>
      <c r="I85" s="188">
        <f t="shared" si="10"/>
        <v>912</v>
      </c>
      <c r="J85" s="188">
        <f t="shared" si="18"/>
        <v>738.3658797240843</v>
      </c>
      <c r="K85" s="188">
        <f>('ごみ搬入量内訳'!E85+'ごみ搬入量内訳'!AH85)/'ごみ処理概要'!D85/365*1000000</f>
        <v>624.2106285825319</v>
      </c>
      <c r="L85" s="188">
        <f>'ごみ搬入量内訳'!F85/'ごみ処理概要'!D85/365*1000000</f>
        <v>114.15525114155251</v>
      </c>
      <c r="M85" s="188">
        <f>'資源化量内訳'!BP85</f>
        <v>0</v>
      </c>
      <c r="N85" s="188">
        <f>'ごみ処理量内訳'!E85</f>
        <v>401</v>
      </c>
      <c r="O85" s="188">
        <f>'ごみ処理量内訳'!L85</f>
        <v>0</v>
      </c>
      <c r="P85" s="188">
        <f t="shared" si="11"/>
        <v>426</v>
      </c>
      <c r="Q85" s="188">
        <f>'ごみ処理量内訳'!G85</f>
        <v>103</v>
      </c>
      <c r="R85" s="188">
        <f>'ごみ処理量内訳'!H85</f>
        <v>323</v>
      </c>
      <c r="S85" s="188">
        <f>'ごみ処理量内訳'!I85</f>
        <v>0</v>
      </c>
      <c r="T85" s="188">
        <f>'ごみ処理量内訳'!J85</f>
        <v>0</v>
      </c>
      <c r="U85" s="188">
        <f>'ごみ処理量内訳'!K85</f>
        <v>0</v>
      </c>
      <c r="V85" s="188">
        <f t="shared" si="12"/>
        <v>24</v>
      </c>
      <c r="W85" s="188">
        <f>'資源化量内訳'!M85</f>
        <v>0</v>
      </c>
      <c r="X85" s="188">
        <f>'資源化量内訳'!N85</f>
        <v>0</v>
      </c>
      <c r="Y85" s="188">
        <f>'資源化量内訳'!O85</f>
        <v>24</v>
      </c>
      <c r="Z85" s="188">
        <f>'資源化量内訳'!P85</f>
        <v>0</v>
      </c>
      <c r="AA85" s="188">
        <f>'資源化量内訳'!Q85</f>
        <v>0</v>
      </c>
      <c r="AB85" s="188">
        <f>'資源化量内訳'!R85</f>
        <v>0</v>
      </c>
      <c r="AC85" s="188">
        <f>'資源化量内訳'!S85</f>
        <v>0</v>
      </c>
      <c r="AD85" s="188">
        <f t="shared" si="13"/>
        <v>851</v>
      </c>
      <c r="AE85" s="189">
        <f t="shared" si="14"/>
        <v>100</v>
      </c>
      <c r="AF85" s="188">
        <f>'資源化量内訳'!AB85</f>
        <v>0</v>
      </c>
      <c r="AG85" s="188">
        <f>'資源化量内訳'!AJ85</f>
        <v>73</v>
      </c>
      <c r="AH85" s="188">
        <f>'資源化量内訳'!AR85</f>
        <v>311</v>
      </c>
      <c r="AI85" s="188">
        <f>'資源化量内訳'!AZ85</f>
        <v>0</v>
      </c>
      <c r="AJ85" s="188">
        <f>'資源化量内訳'!BH85</f>
        <v>0</v>
      </c>
      <c r="AK85" s="188" t="s">
        <v>446</v>
      </c>
      <c r="AL85" s="188">
        <f t="shared" si="15"/>
        <v>384</v>
      </c>
      <c r="AM85" s="189">
        <f t="shared" si="16"/>
        <v>47.94359576968273</v>
      </c>
      <c r="AN85" s="188">
        <f>'ごみ処理量内訳'!AC85</f>
        <v>0</v>
      </c>
      <c r="AO85" s="188">
        <f>'ごみ処理量内訳'!AD85</f>
        <v>40</v>
      </c>
      <c r="AP85" s="188">
        <f>'ごみ処理量内訳'!AE85</f>
        <v>41</v>
      </c>
      <c r="AQ85" s="188">
        <f t="shared" si="17"/>
        <v>81</v>
      </c>
    </row>
    <row r="86" spans="1:43" ht="13.5" customHeight="1">
      <c r="A86" s="182" t="s">
        <v>308</v>
      </c>
      <c r="B86" s="182" t="s">
        <v>157</v>
      </c>
      <c r="C86" s="184" t="s">
        <v>158</v>
      </c>
      <c r="D86" s="188">
        <v>1621</v>
      </c>
      <c r="E86" s="188">
        <v>1621</v>
      </c>
      <c r="F86" s="188">
        <f>'ごみ搬入量内訳'!H86</f>
        <v>390</v>
      </c>
      <c r="G86" s="188">
        <f>'ごみ搬入量内訳'!AG86</f>
        <v>1766</v>
      </c>
      <c r="H86" s="188">
        <f>'ごみ搬入量内訳'!AH86</f>
        <v>29</v>
      </c>
      <c r="I86" s="188">
        <f t="shared" si="10"/>
        <v>2185</v>
      </c>
      <c r="J86" s="188">
        <f t="shared" si="18"/>
        <v>3692.968149206054</v>
      </c>
      <c r="K86" s="188">
        <f>('ごみ搬入量内訳'!E86+'ごみ搬入量内訳'!AH86)/'ごみ処理概要'!D86/365*1000000</f>
        <v>664.2272231752765</v>
      </c>
      <c r="L86" s="188">
        <f>'ごみ搬入量内訳'!F86/'ごみ処理概要'!D86/365*1000000</f>
        <v>3028.7409260307777</v>
      </c>
      <c r="M86" s="188">
        <f>'資源化量内訳'!BP86</f>
        <v>0</v>
      </c>
      <c r="N86" s="188">
        <f>'ごみ処理量内訳'!E86</f>
        <v>178</v>
      </c>
      <c r="O86" s="188">
        <f>'ごみ処理量内訳'!L86</f>
        <v>0</v>
      </c>
      <c r="P86" s="188">
        <f t="shared" si="11"/>
        <v>1966</v>
      </c>
      <c r="Q86" s="188">
        <f>'ごみ処理量内訳'!G86</f>
        <v>69</v>
      </c>
      <c r="R86" s="188">
        <f>'ごみ処理量内訳'!H86</f>
        <v>131</v>
      </c>
      <c r="S86" s="188">
        <f>'ごみ処理量内訳'!I86</f>
        <v>1766</v>
      </c>
      <c r="T86" s="188">
        <f>'ごみ処理量内訳'!J86</f>
        <v>0</v>
      </c>
      <c r="U86" s="188">
        <f>'ごみ処理量内訳'!K86</f>
        <v>0</v>
      </c>
      <c r="V86" s="188">
        <f t="shared" si="12"/>
        <v>12</v>
      </c>
      <c r="W86" s="188">
        <f>'資源化量内訳'!M86</f>
        <v>0</v>
      </c>
      <c r="X86" s="188">
        <f>'資源化量内訳'!N86</f>
        <v>0</v>
      </c>
      <c r="Y86" s="188">
        <f>'資源化量内訳'!O86</f>
        <v>12</v>
      </c>
      <c r="Z86" s="188">
        <f>'資源化量内訳'!P86</f>
        <v>0</v>
      </c>
      <c r="AA86" s="188">
        <f>'資源化量内訳'!Q86</f>
        <v>0</v>
      </c>
      <c r="AB86" s="188">
        <f>'資源化量内訳'!R86</f>
        <v>0</v>
      </c>
      <c r="AC86" s="188">
        <f>'資源化量内訳'!S86</f>
        <v>0</v>
      </c>
      <c r="AD86" s="188">
        <f t="shared" si="13"/>
        <v>2156</v>
      </c>
      <c r="AE86" s="189">
        <f t="shared" si="14"/>
        <v>100</v>
      </c>
      <c r="AF86" s="188">
        <f>'資源化量内訳'!AB86</f>
        <v>0</v>
      </c>
      <c r="AG86" s="188">
        <f>'資源化量内訳'!AJ86</f>
        <v>49</v>
      </c>
      <c r="AH86" s="188">
        <f>'資源化量内訳'!AR86</f>
        <v>124</v>
      </c>
      <c r="AI86" s="188">
        <f>'資源化量内訳'!AZ86</f>
        <v>1766</v>
      </c>
      <c r="AJ86" s="188">
        <f>'資源化量内訳'!BH86</f>
        <v>0</v>
      </c>
      <c r="AK86" s="188" t="s">
        <v>446</v>
      </c>
      <c r="AL86" s="188">
        <f t="shared" si="15"/>
        <v>1939</v>
      </c>
      <c r="AM86" s="189">
        <f t="shared" si="16"/>
        <v>90.49165120593692</v>
      </c>
      <c r="AN86" s="188">
        <f>'ごみ処理量内訳'!AC86</f>
        <v>0</v>
      </c>
      <c r="AO86" s="188">
        <f>'ごみ処理量内訳'!AD86</f>
        <v>18</v>
      </c>
      <c r="AP86" s="188">
        <f>'ごみ処理量内訳'!AE86</f>
        <v>25</v>
      </c>
      <c r="AQ86" s="188">
        <f t="shared" si="17"/>
        <v>43</v>
      </c>
    </row>
    <row r="87" spans="1:43" ht="13.5" customHeight="1">
      <c r="A87" s="182" t="s">
        <v>308</v>
      </c>
      <c r="B87" s="182" t="s">
        <v>159</v>
      </c>
      <c r="C87" s="184" t="s">
        <v>160</v>
      </c>
      <c r="D87" s="188">
        <v>2317</v>
      </c>
      <c r="E87" s="188">
        <v>2317</v>
      </c>
      <c r="F87" s="188">
        <f>'ごみ搬入量内訳'!H87</f>
        <v>658</v>
      </c>
      <c r="G87" s="188">
        <f>'ごみ搬入量内訳'!AG87</f>
        <v>27</v>
      </c>
      <c r="H87" s="188">
        <f>'ごみ搬入量内訳'!AH87</f>
        <v>0</v>
      </c>
      <c r="I87" s="188">
        <f t="shared" si="10"/>
        <v>685</v>
      </c>
      <c r="J87" s="188">
        <f t="shared" si="18"/>
        <v>809.9751095240065</v>
      </c>
      <c r="K87" s="188">
        <f>('ごみ搬入量内訳'!E87+'ごみ搬入量内訳'!AH87)/'ごみ処理概要'!D87/365*1000000</f>
        <v>541.560000236489</v>
      </c>
      <c r="L87" s="188">
        <f>'ごみ搬入量内訳'!F87/'ごみ処理概要'!D87/365*1000000</f>
        <v>268.4151092875175</v>
      </c>
      <c r="M87" s="188">
        <f>'資源化量内訳'!BP87</f>
        <v>0</v>
      </c>
      <c r="N87" s="188">
        <f>'ごみ処理量内訳'!E87</f>
        <v>509</v>
      </c>
      <c r="O87" s="188">
        <f>'ごみ処理量内訳'!L87</f>
        <v>6</v>
      </c>
      <c r="P87" s="188">
        <f t="shared" si="11"/>
        <v>170</v>
      </c>
      <c r="Q87" s="188">
        <f>'ごみ処理量内訳'!G87</f>
        <v>13</v>
      </c>
      <c r="R87" s="188">
        <f>'ごみ処理量内訳'!H87</f>
        <v>157</v>
      </c>
      <c r="S87" s="188">
        <f>'ごみ処理量内訳'!I87</f>
        <v>0</v>
      </c>
      <c r="T87" s="188">
        <f>'ごみ処理量内訳'!J87</f>
        <v>0</v>
      </c>
      <c r="U87" s="188">
        <f>'ごみ処理量内訳'!K87</f>
        <v>0</v>
      </c>
      <c r="V87" s="188">
        <f t="shared" si="12"/>
        <v>0</v>
      </c>
      <c r="W87" s="188">
        <f>'資源化量内訳'!M87</f>
        <v>0</v>
      </c>
      <c r="X87" s="188">
        <f>'資源化量内訳'!N87</f>
        <v>0</v>
      </c>
      <c r="Y87" s="188">
        <f>'資源化量内訳'!O87</f>
        <v>0</v>
      </c>
      <c r="Z87" s="188">
        <f>'資源化量内訳'!P87</f>
        <v>0</v>
      </c>
      <c r="AA87" s="188">
        <f>'資源化量内訳'!Q87</f>
        <v>0</v>
      </c>
      <c r="AB87" s="188">
        <f>'資源化量内訳'!R87</f>
        <v>0</v>
      </c>
      <c r="AC87" s="188">
        <f>'資源化量内訳'!S87</f>
        <v>0</v>
      </c>
      <c r="AD87" s="188">
        <f t="shared" si="13"/>
        <v>685</v>
      </c>
      <c r="AE87" s="189">
        <f t="shared" si="14"/>
        <v>99.12408759124088</v>
      </c>
      <c r="AF87" s="188">
        <f>'資源化量内訳'!AB87</f>
        <v>0</v>
      </c>
      <c r="AG87" s="188">
        <f>'資源化量内訳'!AJ87</f>
        <v>7</v>
      </c>
      <c r="AH87" s="188">
        <f>'資源化量内訳'!AR87</f>
        <v>156</v>
      </c>
      <c r="AI87" s="188">
        <f>'資源化量内訳'!AZ87</f>
        <v>0</v>
      </c>
      <c r="AJ87" s="188">
        <f>'資源化量内訳'!BH87</f>
        <v>0</v>
      </c>
      <c r="AK87" s="188" t="s">
        <v>446</v>
      </c>
      <c r="AL87" s="188">
        <f t="shared" si="15"/>
        <v>163</v>
      </c>
      <c r="AM87" s="189">
        <f t="shared" si="16"/>
        <v>23.795620437956206</v>
      </c>
      <c r="AN87" s="188">
        <f>'ごみ処理量内訳'!AC87</f>
        <v>6</v>
      </c>
      <c r="AO87" s="188">
        <f>'ごみ処理量内訳'!AD87</f>
        <v>45</v>
      </c>
      <c r="AP87" s="188">
        <f>'ごみ処理量内訳'!AE87</f>
        <v>7</v>
      </c>
      <c r="AQ87" s="188">
        <f t="shared" si="17"/>
        <v>58</v>
      </c>
    </row>
    <row r="88" spans="1:43" ht="13.5" customHeight="1">
      <c r="A88" s="182" t="s">
        <v>308</v>
      </c>
      <c r="B88" s="182" t="s">
        <v>161</v>
      </c>
      <c r="C88" s="184" t="s">
        <v>162</v>
      </c>
      <c r="D88" s="188">
        <v>15155</v>
      </c>
      <c r="E88" s="188">
        <v>15155</v>
      </c>
      <c r="F88" s="188">
        <f>'ごみ搬入量内訳'!H88</f>
        <v>4460</v>
      </c>
      <c r="G88" s="188">
        <f>'ごみ搬入量内訳'!AG88</f>
        <v>348</v>
      </c>
      <c r="H88" s="188">
        <f>'ごみ搬入量内訳'!AH88</f>
        <v>83</v>
      </c>
      <c r="I88" s="188">
        <f t="shared" si="10"/>
        <v>4891</v>
      </c>
      <c r="J88" s="188">
        <f t="shared" si="18"/>
        <v>884.196634774002</v>
      </c>
      <c r="K88" s="188">
        <f>('ごみ搬入量内訳'!E88+'ごみ搬入量内訳'!AH88)/'ごみ処理概要'!D88/365*1000000</f>
        <v>769.5819002725265</v>
      </c>
      <c r="L88" s="188">
        <f>'ごみ搬入量内訳'!F88/'ごみ処理概要'!D88/365*1000000</f>
        <v>114.61473450147562</v>
      </c>
      <c r="M88" s="188">
        <f>'資源化量内訳'!BP88</f>
        <v>0</v>
      </c>
      <c r="N88" s="188">
        <f>'ごみ処理量内訳'!E88</f>
        <v>3713</v>
      </c>
      <c r="O88" s="188">
        <f>'ごみ処理量内訳'!L88</f>
        <v>76</v>
      </c>
      <c r="P88" s="188">
        <f t="shared" si="11"/>
        <v>908</v>
      </c>
      <c r="Q88" s="188">
        <f>'ごみ処理量内訳'!G88</f>
        <v>104</v>
      </c>
      <c r="R88" s="188">
        <f>'ごみ処理量内訳'!H88</f>
        <v>800</v>
      </c>
      <c r="S88" s="188">
        <f>'ごみ処理量内訳'!I88</f>
        <v>0</v>
      </c>
      <c r="T88" s="188">
        <f>'ごみ処理量内訳'!J88</f>
        <v>0</v>
      </c>
      <c r="U88" s="188">
        <f>'ごみ処理量内訳'!K88</f>
        <v>4</v>
      </c>
      <c r="V88" s="188">
        <f t="shared" si="12"/>
        <v>111</v>
      </c>
      <c r="W88" s="188">
        <f>'資源化量内訳'!M88</f>
        <v>0</v>
      </c>
      <c r="X88" s="188">
        <f>'資源化量内訳'!N88</f>
        <v>0</v>
      </c>
      <c r="Y88" s="188">
        <f>'資源化量内訳'!O88</f>
        <v>111</v>
      </c>
      <c r="Z88" s="188">
        <f>'資源化量内訳'!P88</f>
        <v>0</v>
      </c>
      <c r="AA88" s="188">
        <f>'資源化量内訳'!Q88</f>
        <v>0</v>
      </c>
      <c r="AB88" s="188">
        <f>'資源化量内訳'!R88</f>
        <v>0</v>
      </c>
      <c r="AC88" s="188">
        <f>'資源化量内訳'!S88</f>
        <v>0</v>
      </c>
      <c r="AD88" s="188">
        <f t="shared" si="13"/>
        <v>4808</v>
      </c>
      <c r="AE88" s="189">
        <f t="shared" si="14"/>
        <v>98.41930116472545</v>
      </c>
      <c r="AF88" s="188">
        <f>'資源化量内訳'!AB88</f>
        <v>0</v>
      </c>
      <c r="AG88" s="188">
        <f>'資源化量内訳'!AJ88</f>
        <v>14</v>
      </c>
      <c r="AH88" s="188">
        <f>'資源化量内訳'!AR88</f>
        <v>800</v>
      </c>
      <c r="AI88" s="188">
        <f>'資源化量内訳'!AZ88</f>
        <v>0</v>
      </c>
      <c r="AJ88" s="188">
        <f>'資源化量内訳'!BH88</f>
        <v>0</v>
      </c>
      <c r="AK88" s="188" t="s">
        <v>446</v>
      </c>
      <c r="AL88" s="188">
        <f t="shared" si="15"/>
        <v>814</v>
      </c>
      <c r="AM88" s="189">
        <f t="shared" si="16"/>
        <v>19.238768718801996</v>
      </c>
      <c r="AN88" s="188">
        <f>'ごみ処理量内訳'!AC88</f>
        <v>76</v>
      </c>
      <c r="AO88" s="188">
        <f>'ごみ処理量内訳'!AD88</f>
        <v>581</v>
      </c>
      <c r="AP88" s="188">
        <f>'ごみ処理量内訳'!AE88</f>
        <v>4</v>
      </c>
      <c r="AQ88" s="188">
        <f t="shared" si="17"/>
        <v>661</v>
      </c>
    </row>
    <row r="89" spans="1:43" ht="13.5" customHeight="1">
      <c r="A89" s="182" t="s">
        <v>308</v>
      </c>
      <c r="B89" s="182" t="s">
        <v>163</v>
      </c>
      <c r="C89" s="184" t="s">
        <v>222</v>
      </c>
      <c r="D89" s="188">
        <v>8397</v>
      </c>
      <c r="E89" s="188">
        <v>8397</v>
      </c>
      <c r="F89" s="188">
        <f>'ごみ搬入量内訳'!H89</f>
        <v>2794</v>
      </c>
      <c r="G89" s="188">
        <f>'ごみ搬入量内訳'!AG89</f>
        <v>92</v>
      </c>
      <c r="H89" s="188">
        <f>'ごみ搬入量内訳'!AH89</f>
        <v>69</v>
      </c>
      <c r="I89" s="188">
        <f t="shared" si="10"/>
        <v>2955</v>
      </c>
      <c r="J89" s="188">
        <f t="shared" si="18"/>
        <v>964.140813499929</v>
      </c>
      <c r="K89" s="188">
        <f>('ごみ搬入量内訳'!E89+'ごみ搬入量内訳'!AH89)/'ごみ処理概要'!D89/365*1000000</f>
        <v>668.5362189040117</v>
      </c>
      <c r="L89" s="188">
        <f>'ごみ搬入量内訳'!F89/'ごみ処理概要'!D89/365*1000000</f>
        <v>295.6045945959173</v>
      </c>
      <c r="M89" s="188">
        <f>'資源化量内訳'!BP89</f>
        <v>0</v>
      </c>
      <c r="N89" s="188">
        <f>'ごみ処理量内訳'!E89</f>
        <v>2331</v>
      </c>
      <c r="O89" s="188">
        <f>'ごみ処理量内訳'!L89</f>
        <v>66</v>
      </c>
      <c r="P89" s="188">
        <f t="shared" si="11"/>
        <v>433</v>
      </c>
      <c r="Q89" s="188">
        <f>'ごみ処理量内訳'!G89</f>
        <v>0</v>
      </c>
      <c r="R89" s="188">
        <f>'ごみ処理量内訳'!H89</f>
        <v>433</v>
      </c>
      <c r="S89" s="188">
        <f>'ごみ処理量内訳'!I89</f>
        <v>0</v>
      </c>
      <c r="T89" s="188">
        <f>'ごみ処理量内訳'!J89</f>
        <v>0</v>
      </c>
      <c r="U89" s="188">
        <f>'ごみ処理量内訳'!K89</f>
        <v>0</v>
      </c>
      <c r="V89" s="188">
        <f t="shared" si="12"/>
        <v>56</v>
      </c>
      <c r="W89" s="188">
        <f>'資源化量内訳'!M89</f>
        <v>0</v>
      </c>
      <c r="X89" s="188">
        <f>'資源化量内訳'!N89</f>
        <v>0</v>
      </c>
      <c r="Y89" s="188">
        <f>'資源化量内訳'!O89</f>
        <v>56</v>
      </c>
      <c r="Z89" s="188">
        <f>'資源化量内訳'!P89</f>
        <v>0</v>
      </c>
      <c r="AA89" s="188">
        <f>'資源化量内訳'!Q89</f>
        <v>0</v>
      </c>
      <c r="AB89" s="188">
        <f>'資源化量内訳'!R89</f>
        <v>0</v>
      </c>
      <c r="AC89" s="188">
        <f>'資源化量内訳'!S89</f>
        <v>0</v>
      </c>
      <c r="AD89" s="188">
        <f t="shared" si="13"/>
        <v>2886</v>
      </c>
      <c r="AE89" s="189">
        <f t="shared" si="14"/>
        <v>97.71309771309772</v>
      </c>
      <c r="AF89" s="188">
        <f>'資源化量内訳'!AB89</f>
        <v>0</v>
      </c>
      <c r="AG89" s="188">
        <f>'資源化量内訳'!AJ89</f>
        <v>0</v>
      </c>
      <c r="AH89" s="188">
        <f>'資源化量内訳'!AR89</f>
        <v>425</v>
      </c>
      <c r="AI89" s="188">
        <f>'資源化量内訳'!AZ89</f>
        <v>0</v>
      </c>
      <c r="AJ89" s="188">
        <f>'資源化量内訳'!BH89</f>
        <v>0</v>
      </c>
      <c r="AK89" s="188" t="s">
        <v>446</v>
      </c>
      <c r="AL89" s="188">
        <f t="shared" si="15"/>
        <v>425</v>
      </c>
      <c r="AM89" s="189">
        <f t="shared" si="16"/>
        <v>16.666666666666664</v>
      </c>
      <c r="AN89" s="188">
        <f>'ごみ処理量内訳'!AC89</f>
        <v>66</v>
      </c>
      <c r="AO89" s="188">
        <f>'ごみ処理量内訳'!AD89</f>
        <v>290</v>
      </c>
      <c r="AP89" s="188">
        <f>'ごみ処理量内訳'!AE89</f>
        <v>0</v>
      </c>
      <c r="AQ89" s="188">
        <f t="shared" si="17"/>
        <v>356</v>
      </c>
    </row>
    <row r="90" spans="1:43" ht="13.5" customHeight="1">
      <c r="A90" s="182" t="s">
        <v>308</v>
      </c>
      <c r="B90" s="182" t="s">
        <v>164</v>
      </c>
      <c r="C90" s="184" t="s">
        <v>445</v>
      </c>
      <c r="D90" s="188">
        <v>5084</v>
      </c>
      <c r="E90" s="188">
        <v>5084</v>
      </c>
      <c r="F90" s="188">
        <f>'ごみ搬入量内訳'!H90</f>
        <v>1255</v>
      </c>
      <c r="G90" s="188">
        <f>'ごみ搬入量内訳'!AG90</f>
        <v>27</v>
      </c>
      <c r="H90" s="188">
        <f>'ごみ搬入量内訳'!AH90</f>
        <v>186</v>
      </c>
      <c r="I90" s="188">
        <f t="shared" si="10"/>
        <v>1468</v>
      </c>
      <c r="J90" s="188">
        <f t="shared" si="18"/>
        <v>791.0931959518447</v>
      </c>
      <c r="K90" s="188">
        <f>('ごみ搬入量内訳'!E90+'ごみ搬入量内訳'!AH90)/'ごみ処理概要'!D90/365*1000000</f>
        <v>753.370768351961</v>
      </c>
      <c r="L90" s="188">
        <f>'ごみ搬入量内訳'!F90/'ごみ処理概要'!D90/365*1000000</f>
        <v>37.722427599883595</v>
      </c>
      <c r="M90" s="188">
        <f>'資源化量内訳'!BP90</f>
        <v>0</v>
      </c>
      <c r="N90" s="188">
        <f>'ごみ処理量内訳'!E90</f>
        <v>854</v>
      </c>
      <c r="O90" s="188">
        <f>'ごみ処理量内訳'!L90</f>
        <v>26</v>
      </c>
      <c r="P90" s="188">
        <f t="shared" si="11"/>
        <v>402</v>
      </c>
      <c r="Q90" s="188">
        <f>'ごみ処理量内訳'!G90</f>
        <v>2</v>
      </c>
      <c r="R90" s="188">
        <f>'ごみ処理量内訳'!H90</f>
        <v>400</v>
      </c>
      <c r="S90" s="188">
        <f>'ごみ処理量内訳'!I90</f>
        <v>0</v>
      </c>
      <c r="T90" s="188">
        <f>'ごみ処理量内訳'!J90</f>
        <v>0</v>
      </c>
      <c r="U90" s="188">
        <f>'ごみ処理量内訳'!K90</f>
        <v>0</v>
      </c>
      <c r="V90" s="188">
        <f t="shared" si="12"/>
        <v>0</v>
      </c>
      <c r="W90" s="188">
        <f>'資源化量内訳'!M90</f>
        <v>0</v>
      </c>
      <c r="X90" s="188">
        <f>'資源化量内訳'!N90</f>
        <v>0</v>
      </c>
      <c r="Y90" s="188">
        <f>'資源化量内訳'!O90</f>
        <v>0</v>
      </c>
      <c r="Z90" s="188">
        <f>'資源化量内訳'!P90</f>
        <v>0</v>
      </c>
      <c r="AA90" s="188">
        <f>'資源化量内訳'!Q90</f>
        <v>0</v>
      </c>
      <c r="AB90" s="188">
        <f>'資源化量内訳'!R90</f>
        <v>0</v>
      </c>
      <c r="AC90" s="188">
        <f>'資源化量内訳'!S90</f>
        <v>0</v>
      </c>
      <c r="AD90" s="188">
        <f t="shared" si="13"/>
        <v>1282</v>
      </c>
      <c r="AE90" s="189">
        <f t="shared" si="14"/>
        <v>97.97191887675507</v>
      </c>
      <c r="AF90" s="188">
        <f>'資源化量内訳'!AB90</f>
        <v>0</v>
      </c>
      <c r="AG90" s="188">
        <f>'資源化量内訳'!AJ90</f>
        <v>2</v>
      </c>
      <c r="AH90" s="188">
        <f>'資源化量内訳'!AR90</f>
        <v>400</v>
      </c>
      <c r="AI90" s="188">
        <f>'資源化量内訳'!AZ90</f>
        <v>0</v>
      </c>
      <c r="AJ90" s="188">
        <f>'資源化量内訳'!BH90</f>
        <v>0</v>
      </c>
      <c r="AK90" s="188" t="s">
        <v>446</v>
      </c>
      <c r="AL90" s="188">
        <f t="shared" si="15"/>
        <v>402</v>
      </c>
      <c r="AM90" s="189">
        <f t="shared" si="16"/>
        <v>31.357254290171603</v>
      </c>
      <c r="AN90" s="188">
        <f>'ごみ処理量内訳'!AC90</f>
        <v>26</v>
      </c>
      <c r="AO90" s="188">
        <f>'ごみ処理量内訳'!AD90</f>
        <v>67</v>
      </c>
      <c r="AP90" s="188">
        <f>'ごみ処理量内訳'!AE90</f>
        <v>0</v>
      </c>
      <c r="AQ90" s="188">
        <f t="shared" si="17"/>
        <v>93</v>
      </c>
    </row>
    <row r="91" spans="1:43" ht="13.5" customHeight="1">
      <c r="A91" s="182" t="s">
        <v>308</v>
      </c>
      <c r="B91" s="182" t="s">
        <v>165</v>
      </c>
      <c r="C91" s="184" t="s">
        <v>166</v>
      </c>
      <c r="D91" s="188">
        <v>27221</v>
      </c>
      <c r="E91" s="188">
        <v>27221</v>
      </c>
      <c r="F91" s="188">
        <f>'ごみ搬入量内訳'!H91</f>
        <v>8498</v>
      </c>
      <c r="G91" s="188">
        <f>'ごみ搬入量内訳'!AG91</f>
        <v>334</v>
      </c>
      <c r="H91" s="188">
        <f>'ごみ搬入量内訳'!AH91</f>
        <v>0</v>
      </c>
      <c r="I91" s="188">
        <f aca="true" t="shared" si="19" ref="I91:I117">SUM(F91:H91)</f>
        <v>8832</v>
      </c>
      <c r="J91" s="188">
        <f t="shared" si="18"/>
        <v>888.9188594824805</v>
      </c>
      <c r="K91" s="188">
        <f>('ごみ搬入量内訳'!E91+'ごみ搬入量内訳'!AH91)/'ごみ処理概要'!D91/365*1000000</f>
        <v>584.1581816617207</v>
      </c>
      <c r="L91" s="188">
        <f>'ごみ搬入量内訳'!F91/'ごみ処理概要'!D91/365*1000000</f>
        <v>304.76067782075984</v>
      </c>
      <c r="M91" s="188">
        <f>'資源化量内訳'!BP91</f>
        <v>0</v>
      </c>
      <c r="N91" s="188">
        <f>'ごみ処理量内訳'!E91</f>
        <v>6731</v>
      </c>
      <c r="O91" s="188">
        <f>'ごみ処理量内訳'!L91</f>
        <v>1</v>
      </c>
      <c r="P91" s="188">
        <f aca="true" t="shared" si="20" ref="P91:P117">SUM(Q91:U91)</f>
        <v>2079</v>
      </c>
      <c r="Q91" s="188">
        <f>'ごみ処理量内訳'!G91</f>
        <v>57</v>
      </c>
      <c r="R91" s="188">
        <f>'ごみ処理量内訳'!H91</f>
        <v>2022</v>
      </c>
      <c r="S91" s="188">
        <f>'ごみ処理量内訳'!I91</f>
        <v>0</v>
      </c>
      <c r="T91" s="188">
        <f>'ごみ処理量内訳'!J91</f>
        <v>0</v>
      </c>
      <c r="U91" s="188">
        <f>'ごみ処理量内訳'!K91</f>
        <v>0</v>
      </c>
      <c r="V91" s="188">
        <f aca="true" t="shared" si="21" ref="V91:V117">SUM(W91:AC91)</f>
        <v>21</v>
      </c>
      <c r="W91" s="188">
        <f>'資源化量内訳'!M91</f>
        <v>0</v>
      </c>
      <c r="X91" s="188">
        <f>'資源化量内訳'!N91</f>
        <v>0</v>
      </c>
      <c r="Y91" s="188">
        <f>'資源化量内訳'!O91</f>
        <v>21</v>
      </c>
      <c r="Z91" s="188">
        <f>'資源化量内訳'!P91</f>
        <v>0</v>
      </c>
      <c r="AA91" s="188">
        <f>'資源化量内訳'!Q91</f>
        <v>0</v>
      </c>
      <c r="AB91" s="188">
        <f>'資源化量内訳'!R91</f>
        <v>0</v>
      </c>
      <c r="AC91" s="188">
        <f>'資源化量内訳'!S91</f>
        <v>0</v>
      </c>
      <c r="AD91" s="188">
        <f aca="true" t="shared" si="22" ref="AD91:AD117">N91+O91+P91+V91</f>
        <v>8832</v>
      </c>
      <c r="AE91" s="189">
        <f aca="true" t="shared" si="23" ref="AE91:AE118">(N91+P91+V91)/AD91*100</f>
        <v>99.98867753623189</v>
      </c>
      <c r="AF91" s="188">
        <f>'資源化量内訳'!AB91</f>
        <v>23</v>
      </c>
      <c r="AG91" s="188">
        <f>'資源化量内訳'!AJ91</f>
        <v>34</v>
      </c>
      <c r="AH91" s="188">
        <f>'資源化量内訳'!AR91</f>
        <v>1834</v>
      </c>
      <c r="AI91" s="188">
        <f>'資源化量内訳'!AZ91</f>
        <v>0</v>
      </c>
      <c r="AJ91" s="188">
        <f>'資源化量内訳'!BH91</f>
        <v>0</v>
      </c>
      <c r="AK91" s="188" t="s">
        <v>446</v>
      </c>
      <c r="AL91" s="188">
        <f aca="true" t="shared" si="24" ref="AL91:AL117">SUM(AF91:AJ91)</f>
        <v>1891</v>
      </c>
      <c r="AM91" s="189">
        <f aca="true" t="shared" si="25" ref="AM91:AM117">(V91+AL91+M91)/(M91+AD91)*100</f>
        <v>21.64855072463768</v>
      </c>
      <c r="AN91" s="188">
        <f>'ごみ処理量内訳'!AC91</f>
        <v>1</v>
      </c>
      <c r="AO91" s="188">
        <f>'ごみ処理量内訳'!AD91</f>
        <v>589</v>
      </c>
      <c r="AP91" s="188">
        <f>'ごみ処理量内訳'!AE91</f>
        <v>181</v>
      </c>
      <c r="AQ91" s="188">
        <f aca="true" t="shared" si="26" ref="AQ91:AQ117">SUM(AN91:AP91)</f>
        <v>771</v>
      </c>
    </row>
    <row r="92" spans="1:43" ht="13.5" customHeight="1">
      <c r="A92" s="182" t="s">
        <v>308</v>
      </c>
      <c r="B92" s="182" t="s">
        <v>167</v>
      </c>
      <c r="C92" s="184" t="s">
        <v>168</v>
      </c>
      <c r="D92" s="188">
        <v>32294</v>
      </c>
      <c r="E92" s="188">
        <v>32294</v>
      </c>
      <c r="F92" s="188">
        <f>'ごみ搬入量内訳'!H92</f>
        <v>11211</v>
      </c>
      <c r="G92" s="188">
        <f>'ごみ搬入量内訳'!AG92</f>
        <v>454</v>
      </c>
      <c r="H92" s="188">
        <f>'ごみ搬入量内訳'!AH92</f>
        <v>774</v>
      </c>
      <c r="I92" s="188">
        <f t="shared" si="19"/>
        <v>12439</v>
      </c>
      <c r="J92" s="188">
        <f t="shared" si="18"/>
        <v>1055.2874235088414</v>
      </c>
      <c r="K92" s="188">
        <f>('ごみ搬入量内訳'!E92+'ごみ搬入量内訳'!AH92)/'ごみ処理概要'!D92/365*1000000</f>
        <v>710.7643728721821</v>
      </c>
      <c r="L92" s="188">
        <f>'ごみ搬入量内訳'!F92/'ごみ処理概要'!D92/365*1000000</f>
        <v>344.52305063665926</v>
      </c>
      <c r="M92" s="188">
        <f>'資源化量内訳'!BP92</f>
        <v>0</v>
      </c>
      <c r="N92" s="188">
        <f>'ごみ処理量内訳'!E92</f>
        <v>8915</v>
      </c>
      <c r="O92" s="188">
        <f>'ごみ処理量内訳'!L92</f>
        <v>169</v>
      </c>
      <c r="P92" s="188">
        <f t="shared" si="20"/>
        <v>2581</v>
      </c>
      <c r="Q92" s="188">
        <f>'ごみ処理量内訳'!G92</f>
        <v>38</v>
      </c>
      <c r="R92" s="188">
        <f>'ごみ処理量内訳'!H92</f>
        <v>2543</v>
      </c>
      <c r="S92" s="188">
        <f>'ごみ処理量内訳'!I92</f>
        <v>0</v>
      </c>
      <c r="T92" s="188">
        <f>'ごみ処理量内訳'!J92</f>
        <v>0</v>
      </c>
      <c r="U92" s="188">
        <f>'ごみ処理量内訳'!K92</f>
        <v>0</v>
      </c>
      <c r="V92" s="188">
        <f t="shared" si="21"/>
        <v>0</v>
      </c>
      <c r="W92" s="188">
        <f>'資源化量内訳'!M92</f>
        <v>0</v>
      </c>
      <c r="X92" s="188">
        <f>'資源化量内訳'!N92</f>
        <v>0</v>
      </c>
      <c r="Y92" s="188">
        <f>'資源化量内訳'!O92</f>
        <v>0</v>
      </c>
      <c r="Z92" s="188">
        <f>'資源化量内訳'!P92</f>
        <v>0</v>
      </c>
      <c r="AA92" s="188">
        <f>'資源化量内訳'!Q92</f>
        <v>0</v>
      </c>
      <c r="AB92" s="188">
        <f>'資源化量内訳'!R92</f>
        <v>0</v>
      </c>
      <c r="AC92" s="188">
        <f>'資源化量内訳'!S92</f>
        <v>0</v>
      </c>
      <c r="AD92" s="188">
        <f t="shared" si="22"/>
        <v>11665</v>
      </c>
      <c r="AE92" s="189">
        <f t="shared" si="23"/>
        <v>98.55122160308616</v>
      </c>
      <c r="AF92" s="188">
        <f>'資源化量内訳'!AB92</f>
        <v>47</v>
      </c>
      <c r="AG92" s="188">
        <f>'資源化量内訳'!AJ92</f>
        <v>30</v>
      </c>
      <c r="AH92" s="188">
        <f>'資源化量内訳'!AR92</f>
        <v>2037</v>
      </c>
      <c r="AI92" s="188">
        <f>'資源化量内訳'!AZ92</f>
        <v>0</v>
      </c>
      <c r="AJ92" s="188">
        <f>'資源化量内訳'!BH92</f>
        <v>0</v>
      </c>
      <c r="AK92" s="188" t="s">
        <v>446</v>
      </c>
      <c r="AL92" s="188">
        <f t="shared" si="24"/>
        <v>2114</v>
      </c>
      <c r="AM92" s="189">
        <f t="shared" si="25"/>
        <v>18.122588941277325</v>
      </c>
      <c r="AN92" s="188">
        <f>'ごみ処理量内訳'!AC92</f>
        <v>169</v>
      </c>
      <c r="AO92" s="188">
        <f>'ごみ処理量内訳'!AD92</f>
        <v>780</v>
      </c>
      <c r="AP92" s="188">
        <f>'ごみ処理量内訳'!AE92</f>
        <v>358</v>
      </c>
      <c r="AQ92" s="188">
        <f t="shared" si="26"/>
        <v>1307</v>
      </c>
    </row>
    <row r="93" spans="1:43" ht="13.5" customHeight="1">
      <c r="A93" s="182" t="s">
        <v>308</v>
      </c>
      <c r="B93" s="182" t="s">
        <v>169</v>
      </c>
      <c r="C93" s="184" t="s">
        <v>170</v>
      </c>
      <c r="D93" s="188">
        <v>1046</v>
      </c>
      <c r="E93" s="188">
        <v>1046</v>
      </c>
      <c r="F93" s="188">
        <f>'ごみ搬入量内訳'!H93</f>
        <v>230</v>
      </c>
      <c r="G93" s="188">
        <f>'ごみ搬入量内訳'!AG93</f>
        <v>56</v>
      </c>
      <c r="H93" s="188">
        <f>'ごみ搬入量内訳'!AH93</f>
        <v>7</v>
      </c>
      <c r="I93" s="188">
        <f t="shared" si="19"/>
        <v>293</v>
      </c>
      <c r="J93" s="188">
        <f t="shared" si="18"/>
        <v>767.4375965845098</v>
      </c>
      <c r="K93" s="188">
        <f>('ごみ搬入量内訳'!E93+'ごみ搬入量内訳'!AH93)/'ごみ処理概要'!D93/365*1000000</f>
        <v>612.9023808900181</v>
      </c>
      <c r="L93" s="188">
        <f>'ごみ搬入量内訳'!F93/'ごみ処理概要'!D93/365*1000000</f>
        <v>154.5352156944917</v>
      </c>
      <c r="M93" s="188">
        <f>'資源化量内訳'!BP93</f>
        <v>0</v>
      </c>
      <c r="N93" s="188">
        <f>'ごみ処理量内訳'!E93</f>
        <v>210</v>
      </c>
      <c r="O93" s="188">
        <f>'ごみ処理量内訳'!L93</f>
        <v>3</v>
      </c>
      <c r="P93" s="188">
        <f t="shared" si="20"/>
        <v>21</v>
      </c>
      <c r="Q93" s="188">
        <f>'ごみ処理量内訳'!G93</f>
        <v>3</v>
      </c>
      <c r="R93" s="188">
        <f>'ごみ処理量内訳'!H93</f>
        <v>18</v>
      </c>
      <c r="S93" s="188">
        <f>'ごみ処理量内訳'!I93</f>
        <v>0</v>
      </c>
      <c r="T93" s="188">
        <f>'ごみ処理量内訳'!J93</f>
        <v>0</v>
      </c>
      <c r="U93" s="188">
        <f>'ごみ処理量内訳'!K93</f>
        <v>0</v>
      </c>
      <c r="V93" s="188">
        <f t="shared" si="21"/>
        <v>52</v>
      </c>
      <c r="W93" s="188">
        <f>'資源化量内訳'!M93</f>
        <v>42</v>
      </c>
      <c r="X93" s="188">
        <f>'資源化量内訳'!N93</f>
        <v>5</v>
      </c>
      <c r="Y93" s="188">
        <f>'資源化量内訳'!O93</f>
        <v>0</v>
      </c>
      <c r="Z93" s="188">
        <f>'資源化量内訳'!P93</f>
        <v>0</v>
      </c>
      <c r="AA93" s="188">
        <f>'資源化量内訳'!Q93</f>
        <v>0</v>
      </c>
      <c r="AB93" s="188">
        <f>'資源化量内訳'!R93</f>
        <v>5</v>
      </c>
      <c r="AC93" s="188">
        <f>'資源化量内訳'!S93</f>
        <v>0</v>
      </c>
      <c r="AD93" s="188">
        <f t="shared" si="22"/>
        <v>286</v>
      </c>
      <c r="AE93" s="189">
        <f t="shared" si="23"/>
        <v>98.95104895104895</v>
      </c>
      <c r="AF93" s="188">
        <f>'資源化量内訳'!AB93</f>
        <v>0</v>
      </c>
      <c r="AG93" s="188">
        <f>'資源化量内訳'!AJ93</f>
        <v>0</v>
      </c>
      <c r="AH93" s="188">
        <f>'資源化量内訳'!AR93</f>
        <v>12</v>
      </c>
      <c r="AI93" s="188">
        <f>'資源化量内訳'!AZ93</f>
        <v>0</v>
      </c>
      <c r="AJ93" s="188">
        <f>'資源化量内訳'!BH93</f>
        <v>0</v>
      </c>
      <c r="AK93" s="188" t="s">
        <v>446</v>
      </c>
      <c r="AL93" s="188">
        <f t="shared" si="24"/>
        <v>12</v>
      </c>
      <c r="AM93" s="189">
        <f t="shared" si="25"/>
        <v>22.377622377622377</v>
      </c>
      <c r="AN93" s="188">
        <f>'ごみ処理量内訳'!AC93</f>
        <v>3</v>
      </c>
      <c r="AO93" s="188">
        <f>'ごみ処理量内訳'!AD93</f>
        <v>29</v>
      </c>
      <c r="AP93" s="188">
        <f>'ごみ処理量内訳'!AE93</f>
        <v>6</v>
      </c>
      <c r="AQ93" s="188">
        <f t="shared" si="26"/>
        <v>38</v>
      </c>
    </row>
    <row r="94" spans="1:43" ht="13.5" customHeight="1">
      <c r="A94" s="182" t="s">
        <v>308</v>
      </c>
      <c r="B94" s="182" t="s">
        <v>171</v>
      </c>
      <c r="C94" s="184" t="s">
        <v>172</v>
      </c>
      <c r="D94" s="188">
        <v>2190</v>
      </c>
      <c r="E94" s="188">
        <v>2190</v>
      </c>
      <c r="F94" s="188">
        <f>'ごみ搬入量内訳'!H94</f>
        <v>390</v>
      </c>
      <c r="G94" s="188">
        <f>'ごみ搬入量内訳'!AG94</f>
        <v>957</v>
      </c>
      <c r="H94" s="188">
        <f>'ごみ搬入量内訳'!AH94</f>
        <v>8</v>
      </c>
      <c r="I94" s="188">
        <f t="shared" si="19"/>
        <v>1355</v>
      </c>
      <c r="J94" s="188">
        <f t="shared" si="18"/>
        <v>1695.1272909238755</v>
      </c>
      <c r="K94" s="188">
        <f>('ごみ搬入量内訳'!E94+'ごみ搬入量内訳'!AH94)/'ごみ処理概要'!D94/365*1000000</f>
        <v>497.9045474447989</v>
      </c>
      <c r="L94" s="188">
        <f>'ごみ搬入量内訳'!F94/'ごみ処理概要'!D94/365*1000000</f>
        <v>1197.2227434790766</v>
      </c>
      <c r="M94" s="188">
        <f>'資源化量内訳'!BP94</f>
        <v>38</v>
      </c>
      <c r="N94" s="188">
        <f>'ごみ処理量内訳'!E94</f>
        <v>1187</v>
      </c>
      <c r="O94" s="188">
        <f>'ごみ処理量内訳'!L94</f>
        <v>20</v>
      </c>
      <c r="P94" s="188">
        <f t="shared" si="20"/>
        <v>140</v>
      </c>
      <c r="Q94" s="188">
        <f>'ごみ処理量内訳'!G94</f>
        <v>4</v>
      </c>
      <c r="R94" s="188">
        <f>'ごみ処理量内訳'!H94</f>
        <v>136</v>
      </c>
      <c r="S94" s="188">
        <f>'ごみ処理量内訳'!I94</f>
        <v>0</v>
      </c>
      <c r="T94" s="188">
        <f>'ごみ処理量内訳'!J94</f>
        <v>0</v>
      </c>
      <c r="U94" s="188">
        <f>'ごみ処理量内訳'!K94</f>
        <v>0</v>
      </c>
      <c r="V94" s="188">
        <f t="shared" si="21"/>
        <v>0</v>
      </c>
      <c r="W94" s="188">
        <f>'資源化量内訳'!M94</f>
        <v>0</v>
      </c>
      <c r="X94" s="188">
        <f>'資源化量内訳'!N94</f>
        <v>0</v>
      </c>
      <c r="Y94" s="188">
        <f>'資源化量内訳'!O94</f>
        <v>0</v>
      </c>
      <c r="Z94" s="188">
        <f>'資源化量内訳'!P94</f>
        <v>0</v>
      </c>
      <c r="AA94" s="188">
        <f>'資源化量内訳'!Q94</f>
        <v>0</v>
      </c>
      <c r="AB94" s="188">
        <f>'資源化量内訳'!R94</f>
        <v>0</v>
      </c>
      <c r="AC94" s="188">
        <f>'資源化量内訳'!S94</f>
        <v>0</v>
      </c>
      <c r="AD94" s="188">
        <f t="shared" si="22"/>
        <v>1347</v>
      </c>
      <c r="AE94" s="189">
        <f t="shared" si="23"/>
        <v>98.51521900519673</v>
      </c>
      <c r="AF94" s="188">
        <f>'資源化量内訳'!AB94</f>
        <v>0</v>
      </c>
      <c r="AG94" s="188">
        <f>'資源化量内訳'!AJ94</f>
        <v>0</v>
      </c>
      <c r="AH94" s="188">
        <f>'資源化量内訳'!AR94</f>
        <v>136</v>
      </c>
      <c r="AI94" s="188">
        <f>'資源化量内訳'!AZ94</f>
        <v>0</v>
      </c>
      <c r="AJ94" s="188">
        <f>'資源化量内訳'!BH94</f>
        <v>0</v>
      </c>
      <c r="AK94" s="188" t="s">
        <v>446</v>
      </c>
      <c r="AL94" s="188">
        <f t="shared" si="24"/>
        <v>136</v>
      </c>
      <c r="AM94" s="189">
        <f t="shared" si="25"/>
        <v>12.56317689530686</v>
      </c>
      <c r="AN94" s="188">
        <f>'ごみ処理量内訳'!AC94</f>
        <v>20</v>
      </c>
      <c r="AO94" s="188">
        <f>'ごみ処理量内訳'!AD94</f>
        <v>145</v>
      </c>
      <c r="AP94" s="188">
        <f>'ごみ処理量内訳'!AE94</f>
        <v>1</v>
      </c>
      <c r="AQ94" s="188">
        <f t="shared" si="26"/>
        <v>166</v>
      </c>
    </row>
    <row r="95" spans="1:43" ht="13.5" customHeight="1">
      <c r="A95" s="182" t="s">
        <v>308</v>
      </c>
      <c r="B95" s="182" t="s">
        <v>173</v>
      </c>
      <c r="C95" s="184" t="s">
        <v>174</v>
      </c>
      <c r="D95" s="188">
        <v>11109</v>
      </c>
      <c r="E95" s="188">
        <v>11109</v>
      </c>
      <c r="F95" s="188">
        <f>'ごみ搬入量内訳'!H95</f>
        <v>2995</v>
      </c>
      <c r="G95" s="188">
        <f>'ごみ搬入量内訳'!AG95</f>
        <v>281</v>
      </c>
      <c r="H95" s="188">
        <f>'ごみ搬入量内訳'!AH95</f>
        <v>1334</v>
      </c>
      <c r="I95" s="188">
        <f t="shared" si="19"/>
        <v>4610</v>
      </c>
      <c r="J95" s="188">
        <f t="shared" si="18"/>
        <v>1136.9283451527024</v>
      </c>
      <c r="K95" s="188">
        <f>('ごみ搬入量内訳'!E95+'ごみ搬入量内訳'!AH95)/'ごみ処理概要'!D95/365*1000000</f>
        <v>891.0460110708706</v>
      </c>
      <c r="L95" s="188">
        <f>'ごみ搬入量内訳'!F95/'ごみ処理概要'!D95/365*1000000</f>
        <v>245.88233408183174</v>
      </c>
      <c r="M95" s="188">
        <f>'資源化量内訳'!BP95</f>
        <v>284</v>
      </c>
      <c r="N95" s="188">
        <f>'ごみ処理量内訳'!E95</f>
        <v>2773</v>
      </c>
      <c r="O95" s="188">
        <f>'ごみ処理量内訳'!L95</f>
        <v>39</v>
      </c>
      <c r="P95" s="188">
        <f t="shared" si="20"/>
        <v>218</v>
      </c>
      <c r="Q95" s="188">
        <f>'ごみ処理量内訳'!G95</f>
        <v>49</v>
      </c>
      <c r="R95" s="188">
        <f>'ごみ処理量内訳'!H95</f>
        <v>169</v>
      </c>
      <c r="S95" s="188">
        <f>'ごみ処理量内訳'!I95</f>
        <v>0</v>
      </c>
      <c r="T95" s="188">
        <f>'ごみ処理量内訳'!J95</f>
        <v>0</v>
      </c>
      <c r="U95" s="188">
        <f>'ごみ処理量内訳'!K95</f>
        <v>0</v>
      </c>
      <c r="V95" s="188">
        <f t="shared" si="21"/>
        <v>246</v>
      </c>
      <c r="W95" s="188">
        <f>'資源化量内訳'!M95</f>
        <v>246</v>
      </c>
      <c r="X95" s="188">
        <f>'資源化量内訳'!N95</f>
        <v>0</v>
      </c>
      <c r="Y95" s="188">
        <f>'資源化量内訳'!O95</f>
        <v>0</v>
      </c>
      <c r="Z95" s="188">
        <f>'資源化量内訳'!P95</f>
        <v>0</v>
      </c>
      <c r="AA95" s="188">
        <f>'資源化量内訳'!Q95</f>
        <v>0</v>
      </c>
      <c r="AB95" s="188">
        <f>'資源化量内訳'!R95</f>
        <v>0</v>
      </c>
      <c r="AC95" s="188">
        <f>'資源化量内訳'!S95</f>
        <v>0</v>
      </c>
      <c r="AD95" s="188">
        <f t="shared" si="22"/>
        <v>3276</v>
      </c>
      <c r="AE95" s="189">
        <f t="shared" si="23"/>
        <v>98.80952380952381</v>
      </c>
      <c r="AF95" s="188">
        <f>'資源化量内訳'!AB95</f>
        <v>0</v>
      </c>
      <c r="AG95" s="188">
        <f>'資源化量内訳'!AJ95</f>
        <v>6</v>
      </c>
      <c r="AH95" s="188">
        <f>'資源化量内訳'!AR95</f>
        <v>145</v>
      </c>
      <c r="AI95" s="188">
        <f>'資源化量内訳'!AZ95</f>
        <v>0</v>
      </c>
      <c r="AJ95" s="188">
        <f>'資源化量内訳'!BH95</f>
        <v>0</v>
      </c>
      <c r="AK95" s="188" t="s">
        <v>446</v>
      </c>
      <c r="AL95" s="188">
        <f t="shared" si="24"/>
        <v>151</v>
      </c>
      <c r="AM95" s="189">
        <f t="shared" si="25"/>
        <v>19.129213483146067</v>
      </c>
      <c r="AN95" s="188">
        <f>'ごみ処理量内訳'!AC95</f>
        <v>39</v>
      </c>
      <c r="AO95" s="188">
        <f>'ごみ処理量内訳'!AD95</f>
        <v>425</v>
      </c>
      <c r="AP95" s="188">
        <f>'ごみ処理量内訳'!AE95</f>
        <v>24</v>
      </c>
      <c r="AQ95" s="188">
        <f t="shared" si="26"/>
        <v>488</v>
      </c>
    </row>
    <row r="96" spans="1:43" ht="13.5" customHeight="1">
      <c r="A96" s="182" t="s">
        <v>308</v>
      </c>
      <c r="B96" s="182" t="s">
        <v>175</v>
      </c>
      <c r="C96" s="184" t="s">
        <v>176</v>
      </c>
      <c r="D96" s="188">
        <v>17903</v>
      </c>
      <c r="E96" s="188">
        <v>17903</v>
      </c>
      <c r="F96" s="188">
        <f>'ごみ搬入量内訳'!H96</f>
        <v>5877</v>
      </c>
      <c r="G96" s="188">
        <f>'ごみ搬入量内訳'!AG96</f>
        <v>221</v>
      </c>
      <c r="H96" s="188">
        <f>'ごみ搬入量内訳'!AH96</f>
        <v>0</v>
      </c>
      <c r="I96" s="188">
        <f t="shared" si="19"/>
        <v>6098</v>
      </c>
      <c r="J96" s="188">
        <f t="shared" si="18"/>
        <v>933.1871370758248</v>
      </c>
      <c r="K96" s="188">
        <f>('ごみ搬入量内訳'!E96+'ごみ搬入量内訳'!AH96)/'ごみ処理概要'!D96/365*1000000</f>
        <v>633.3980912359527</v>
      </c>
      <c r="L96" s="188">
        <f>'ごみ搬入量内訳'!F96/'ごみ処理概要'!D96/365*1000000</f>
        <v>299.78904583987224</v>
      </c>
      <c r="M96" s="188">
        <f>'資源化量内訳'!BP96</f>
        <v>0</v>
      </c>
      <c r="N96" s="188">
        <f>'ごみ処理量内訳'!E96</f>
        <v>4551</v>
      </c>
      <c r="O96" s="188">
        <f>'ごみ処理量内訳'!L96</f>
        <v>100</v>
      </c>
      <c r="P96" s="188">
        <f t="shared" si="20"/>
        <v>1321</v>
      </c>
      <c r="Q96" s="188">
        <f>'ごみ処理量内訳'!G96</f>
        <v>146</v>
      </c>
      <c r="R96" s="188">
        <f>'ごみ処理量内訳'!H96</f>
        <v>1175</v>
      </c>
      <c r="S96" s="188">
        <f>'ごみ処理量内訳'!I96</f>
        <v>0</v>
      </c>
      <c r="T96" s="188">
        <f>'ごみ処理量内訳'!J96</f>
        <v>0</v>
      </c>
      <c r="U96" s="188">
        <f>'ごみ処理量内訳'!K96</f>
        <v>0</v>
      </c>
      <c r="V96" s="188">
        <f t="shared" si="21"/>
        <v>126</v>
      </c>
      <c r="W96" s="188">
        <f>'資源化量内訳'!M96</f>
        <v>0</v>
      </c>
      <c r="X96" s="188">
        <f>'資源化量内訳'!N96</f>
        <v>0</v>
      </c>
      <c r="Y96" s="188">
        <f>'資源化量内訳'!O96</f>
        <v>126</v>
      </c>
      <c r="Z96" s="188">
        <f>'資源化量内訳'!P96</f>
        <v>0</v>
      </c>
      <c r="AA96" s="188">
        <f>'資源化量内訳'!Q96</f>
        <v>0</v>
      </c>
      <c r="AB96" s="188">
        <f>'資源化量内訳'!R96</f>
        <v>0</v>
      </c>
      <c r="AC96" s="188">
        <f>'資源化量内訳'!S96</f>
        <v>0</v>
      </c>
      <c r="AD96" s="188">
        <f t="shared" si="22"/>
        <v>6098</v>
      </c>
      <c r="AE96" s="189">
        <f t="shared" si="23"/>
        <v>98.36011807149885</v>
      </c>
      <c r="AF96" s="188">
        <f>'資源化量内訳'!AB96</f>
        <v>0</v>
      </c>
      <c r="AG96" s="188">
        <f>'資源化量内訳'!AJ96</f>
        <v>73</v>
      </c>
      <c r="AH96" s="188">
        <f>'資源化量内訳'!AR96</f>
        <v>1168</v>
      </c>
      <c r="AI96" s="188">
        <f>'資源化量内訳'!AZ96</f>
        <v>0</v>
      </c>
      <c r="AJ96" s="188">
        <f>'資源化量内訳'!BH96</f>
        <v>0</v>
      </c>
      <c r="AK96" s="188" t="s">
        <v>446</v>
      </c>
      <c r="AL96" s="188">
        <f t="shared" si="24"/>
        <v>1241</v>
      </c>
      <c r="AM96" s="189">
        <f t="shared" si="25"/>
        <v>22.41718596261069</v>
      </c>
      <c r="AN96" s="188">
        <f>'ごみ処理量内訳'!AC96</f>
        <v>100</v>
      </c>
      <c r="AO96" s="188">
        <f>'ごみ処理量内訳'!AD96</f>
        <v>405</v>
      </c>
      <c r="AP96" s="188">
        <f>'ごみ処理量内訳'!AE96</f>
        <v>7</v>
      </c>
      <c r="AQ96" s="188">
        <f t="shared" si="26"/>
        <v>512</v>
      </c>
    </row>
    <row r="97" spans="1:43" ht="13.5" customHeight="1">
      <c r="A97" s="182" t="s">
        <v>308</v>
      </c>
      <c r="B97" s="182" t="s">
        <v>177</v>
      </c>
      <c r="C97" s="184" t="s">
        <v>178</v>
      </c>
      <c r="D97" s="188">
        <v>9043</v>
      </c>
      <c r="E97" s="188">
        <v>9043</v>
      </c>
      <c r="F97" s="188">
        <f>'ごみ搬入量内訳'!H97</f>
        <v>2338</v>
      </c>
      <c r="G97" s="188">
        <f>'ごみ搬入量内訳'!AG97</f>
        <v>82</v>
      </c>
      <c r="H97" s="188">
        <f>'ごみ搬入量内訳'!AH97</f>
        <v>89</v>
      </c>
      <c r="I97" s="188">
        <f t="shared" si="19"/>
        <v>2509</v>
      </c>
      <c r="J97" s="188">
        <f t="shared" si="18"/>
        <v>760.1429395930252</v>
      </c>
      <c r="K97" s="188">
        <f>('ごみ搬入量内訳'!E97+'ごみ搬入量内訳'!AH97)/'ごみ処理概要'!D97/365*1000000</f>
        <v>502.01548461763355</v>
      </c>
      <c r="L97" s="188">
        <f>'ごみ搬入量内訳'!F97/'ごみ処理概要'!D97/365*1000000</f>
        <v>258.1274549753915</v>
      </c>
      <c r="M97" s="188">
        <f>'資源化量内訳'!BP97</f>
        <v>10</v>
      </c>
      <c r="N97" s="188">
        <f>'ごみ処理量内訳'!E97</f>
        <v>1647</v>
      </c>
      <c r="O97" s="188">
        <f>'ごみ処理量内訳'!L97</f>
        <v>12</v>
      </c>
      <c r="P97" s="188">
        <f t="shared" si="20"/>
        <v>746</v>
      </c>
      <c r="Q97" s="188">
        <f>'ごみ処理量内訳'!G97</f>
        <v>45</v>
      </c>
      <c r="R97" s="188">
        <f>'ごみ処理量内訳'!H97</f>
        <v>672</v>
      </c>
      <c r="S97" s="188">
        <f>'ごみ処理量内訳'!I97</f>
        <v>0</v>
      </c>
      <c r="T97" s="188">
        <f>'ごみ処理量内訳'!J97</f>
        <v>0</v>
      </c>
      <c r="U97" s="188">
        <f>'ごみ処理量内訳'!K97</f>
        <v>29</v>
      </c>
      <c r="V97" s="188">
        <f t="shared" si="21"/>
        <v>15</v>
      </c>
      <c r="W97" s="188">
        <f>'資源化量内訳'!M97</f>
        <v>0</v>
      </c>
      <c r="X97" s="188">
        <f>'資源化量内訳'!N97</f>
        <v>0</v>
      </c>
      <c r="Y97" s="188">
        <f>'資源化量内訳'!O97</f>
        <v>15</v>
      </c>
      <c r="Z97" s="188">
        <f>'資源化量内訳'!P97</f>
        <v>0</v>
      </c>
      <c r="AA97" s="188">
        <f>'資源化量内訳'!Q97</f>
        <v>0</v>
      </c>
      <c r="AB97" s="188">
        <f>'資源化量内訳'!R97</f>
        <v>0</v>
      </c>
      <c r="AC97" s="188">
        <f>'資源化量内訳'!S97</f>
        <v>0</v>
      </c>
      <c r="AD97" s="188">
        <f t="shared" si="22"/>
        <v>2420</v>
      </c>
      <c r="AE97" s="189">
        <f t="shared" si="23"/>
        <v>99.50413223140497</v>
      </c>
      <c r="AF97" s="188">
        <f>'資源化量内訳'!AB97</f>
        <v>0</v>
      </c>
      <c r="AG97" s="188">
        <f>'資源化量内訳'!AJ97</f>
        <v>24</v>
      </c>
      <c r="AH97" s="188">
        <f>'資源化量内訳'!AR97</f>
        <v>656</v>
      </c>
      <c r="AI97" s="188">
        <f>'資源化量内訳'!AZ97</f>
        <v>0</v>
      </c>
      <c r="AJ97" s="188">
        <f>'資源化量内訳'!BH97</f>
        <v>0</v>
      </c>
      <c r="AK97" s="188" t="s">
        <v>446</v>
      </c>
      <c r="AL97" s="188">
        <f t="shared" si="24"/>
        <v>680</v>
      </c>
      <c r="AM97" s="189">
        <f t="shared" si="25"/>
        <v>29.01234567901235</v>
      </c>
      <c r="AN97" s="188">
        <f>'ごみ処理量内訳'!AC97</f>
        <v>12</v>
      </c>
      <c r="AO97" s="188">
        <f>'ごみ処理量内訳'!AD97</f>
        <v>146</v>
      </c>
      <c r="AP97" s="188">
        <f>'ごみ処理量内訳'!AE97</f>
        <v>18</v>
      </c>
      <c r="AQ97" s="188">
        <f t="shared" si="26"/>
        <v>176</v>
      </c>
    </row>
    <row r="98" spans="1:43" ht="13.5" customHeight="1">
      <c r="A98" s="182" t="s">
        <v>308</v>
      </c>
      <c r="B98" s="182" t="s">
        <v>179</v>
      </c>
      <c r="C98" s="184" t="s">
        <v>219</v>
      </c>
      <c r="D98" s="188">
        <v>10859</v>
      </c>
      <c r="E98" s="188">
        <v>10859</v>
      </c>
      <c r="F98" s="188">
        <f>'ごみ搬入量内訳'!H98</f>
        <v>3840</v>
      </c>
      <c r="G98" s="188">
        <f>'ごみ搬入量内訳'!AG98</f>
        <v>0</v>
      </c>
      <c r="H98" s="188">
        <f>'ごみ搬入量内訳'!AH98</f>
        <v>30</v>
      </c>
      <c r="I98" s="188">
        <f t="shared" si="19"/>
        <v>3870</v>
      </c>
      <c r="J98" s="188">
        <f t="shared" si="18"/>
        <v>976.4011166799334</v>
      </c>
      <c r="K98" s="188">
        <f>('ごみ搬入量内訳'!E98+'ごみ搬入量内訳'!AH98)/'ごみ処理概要'!D98/365*1000000</f>
        <v>651.438677846922</v>
      </c>
      <c r="L98" s="188">
        <f>'ごみ搬入量内訳'!F98/'ごみ処理概要'!D98/365*1000000</f>
        <v>324.9624388330114</v>
      </c>
      <c r="M98" s="188">
        <f>'資源化量内訳'!BP98</f>
        <v>0</v>
      </c>
      <c r="N98" s="188">
        <f>'ごみ処理量内訳'!E98</f>
        <v>2930</v>
      </c>
      <c r="O98" s="188">
        <f>'ごみ処理量内訳'!L98</f>
        <v>49</v>
      </c>
      <c r="P98" s="188">
        <f t="shared" si="20"/>
        <v>861</v>
      </c>
      <c r="Q98" s="188">
        <f>'ごみ処理量内訳'!G98</f>
        <v>0</v>
      </c>
      <c r="R98" s="188">
        <f>'ごみ処理量内訳'!H98</f>
        <v>861</v>
      </c>
      <c r="S98" s="188">
        <f>'ごみ処理量内訳'!I98</f>
        <v>0</v>
      </c>
      <c r="T98" s="188">
        <f>'ごみ処理量内訳'!J98</f>
        <v>0</v>
      </c>
      <c r="U98" s="188">
        <f>'ごみ処理量内訳'!K98</f>
        <v>0</v>
      </c>
      <c r="V98" s="188">
        <f t="shared" si="21"/>
        <v>0</v>
      </c>
      <c r="W98" s="188">
        <f>'資源化量内訳'!M98</f>
        <v>0</v>
      </c>
      <c r="X98" s="188">
        <f>'資源化量内訳'!N98</f>
        <v>0</v>
      </c>
      <c r="Y98" s="188">
        <f>'資源化量内訳'!O98</f>
        <v>0</v>
      </c>
      <c r="Z98" s="188">
        <f>'資源化量内訳'!P98</f>
        <v>0</v>
      </c>
      <c r="AA98" s="188">
        <f>'資源化量内訳'!Q98</f>
        <v>0</v>
      </c>
      <c r="AB98" s="188">
        <f>'資源化量内訳'!R98</f>
        <v>0</v>
      </c>
      <c r="AC98" s="188">
        <f>'資源化量内訳'!S98</f>
        <v>0</v>
      </c>
      <c r="AD98" s="188">
        <f t="shared" si="22"/>
        <v>3840</v>
      </c>
      <c r="AE98" s="189">
        <f t="shared" si="23"/>
        <v>98.72395833333333</v>
      </c>
      <c r="AF98" s="188">
        <f>'資源化量内訳'!AB98</f>
        <v>0</v>
      </c>
      <c r="AG98" s="188">
        <f>'資源化量内訳'!AJ98</f>
        <v>0</v>
      </c>
      <c r="AH98" s="188">
        <f>'資源化量内訳'!AR98</f>
        <v>858</v>
      </c>
      <c r="AI98" s="188">
        <f>'資源化量内訳'!AZ98</f>
        <v>0</v>
      </c>
      <c r="AJ98" s="188">
        <f>'資源化量内訳'!BH98</f>
        <v>0</v>
      </c>
      <c r="AK98" s="188" t="s">
        <v>446</v>
      </c>
      <c r="AL98" s="188">
        <f t="shared" si="24"/>
        <v>858</v>
      </c>
      <c r="AM98" s="189">
        <f t="shared" si="25"/>
        <v>22.34375</v>
      </c>
      <c r="AN98" s="188">
        <f>'ごみ処理量内訳'!AC98</f>
        <v>49</v>
      </c>
      <c r="AO98" s="188">
        <f>'ごみ処理量内訳'!AD98</f>
        <v>256</v>
      </c>
      <c r="AP98" s="188">
        <f>'ごみ処理量内訳'!AE98</f>
        <v>3</v>
      </c>
      <c r="AQ98" s="188">
        <f t="shared" si="26"/>
        <v>308</v>
      </c>
    </row>
    <row r="99" spans="1:43" ht="13.5" customHeight="1">
      <c r="A99" s="182" t="s">
        <v>308</v>
      </c>
      <c r="B99" s="182" t="s">
        <v>180</v>
      </c>
      <c r="C99" s="184" t="s">
        <v>181</v>
      </c>
      <c r="D99" s="188">
        <v>10067</v>
      </c>
      <c r="E99" s="188">
        <v>10067</v>
      </c>
      <c r="F99" s="188">
        <f>'ごみ搬入量内訳'!H99</f>
        <v>2856</v>
      </c>
      <c r="G99" s="188">
        <f>'ごみ搬入量内訳'!AG99</f>
        <v>113</v>
      </c>
      <c r="H99" s="188">
        <f>'ごみ搬入量内訳'!AH99</f>
        <v>11</v>
      </c>
      <c r="I99" s="188">
        <f t="shared" si="19"/>
        <v>2980</v>
      </c>
      <c r="J99" s="188">
        <f t="shared" si="18"/>
        <v>811.0046251757062</v>
      </c>
      <c r="K99" s="188">
        <f>('ごみ搬入量内訳'!E99+'ごみ搬入量内訳'!AH99)/'ごみ処理概要'!D99/365*1000000</f>
        <v>541.8490633304804</v>
      </c>
      <c r="L99" s="188">
        <f>'ごみ搬入量内訳'!F99/'ごみ処理概要'!D99/365*1000000</f>
        <v>269.15556184522603</v>
      </c>
      <c r="M99" s="188">
        <f>'資源化量内訳'!BP99</f>
        <v>0</v>
      </c>
      <c r="N99" s="188">
        <f>'ごみ処理量内訳'!E99</f>
        <v>2249</v>
      </c>
      <c r="O99" s="188">
        <f>'ごみ処理量内訳'!L99</f>
        <v>30</v>
      </c>
      <c r="P99" s="188">
        <f t="shared" si="20"/>
        <v>687</v>
      </c>
      <c r="Q99" s="188">
        <f>'ごみ処理量内訳'!G99</f>
        <v>35</v>
      </c>
      <c r="R99" s="188">
        <f>'ごみ処理量内訳'!H99</f>
        <v>652</v>
      </c>
      <c r="S99" s="188">
        <f>'ごみ処理量内訳'!I99</f>
        <v>0</v>
      </c>
      <c r="T99" s="188">
        <f>'ごみ処理量内訳'!J99</f>
        <v>0</v>
      </c>
      <c r="U99" s="188">
        <f>'ごみ処理量内訳'!K99</f>
        <v>0</v>
      </c>
      <c r="V99" s="188">
        <f t="shared" si="21"/>
        <v>3</v>
      </c>
      <c r="W99" s="188">
        <f>'資源化量内訳'!M99</f>
        <v>0</v>
      </c>
      <c r="X99" s="188">
        <f>'資源化量内訳'!N99</f>
        <v>0</v>
      </c>
      <c r="Y99" s="188">
        <f>'資源化量内訳'!O99</f>
        <v>3</v>
      </c>
      <c r="Z99" s="188">
        <f>'資源化量内訳'!P99</f>
        <v>0</v>
      </c>
      <c r="AA99" s="188">
        <f>'資源化量内訳'!Q99</f>
        <v>0</v>
      </c>
      <c r="AB99" s="188">
        <f>'資源化量内訳'!R99</f>
        <v>0</v>
      </c>
      <c r="AC99" s="188">
        <f>'資源化量内訳'!S99</f>
        <v>0</v>
      </c>
      <c r="AD99" s="188">
        <f t="shared" si="22"/>
        <v>2969</v>
      </c>
      <c r="AE99" s="189">
        <f t="shared" si="23"/>
        <v>98.98955877399797</v>
      </c>
      <c r="AF99" s="188">
        <f>'資源化量内訳'!AB99</f>
        <v>0</v>
      </c>
      <c r="AG99" s="188">
        <f>'資源化量内訳'!AJ99</f>
        <v>35</v>
      </c>
      <c r="AH99" s="188">
        <f>'資源化量内訳'!AR99</f>
        <v>649</v>
      </c>
      <c r="AI99" s="188">
        <f>'資源化量内訳'!AZ99</f>
        <v>0</v>
      </c>
      <c r="AJ99" s="188">
        <f>'資源化量内訳'!BH99</f>
        <v>0</v>
      </c>
      <c r="AK99" s="188" t="s">
        <v>446</v>
      </c>
      <c r="AL99" s="188">
        <f t="shared" si="24"/>
        <v>684</v>
      </c>
      <c r="AM99" s="189">
        <f t="shared" si="25"/>
        <v>23.13910407544628</v>
      </c>
      <c r="AN99" s="188">
        <f>'ごみ処理量内訳'!AC99</f>
        <v>30</v>
      </c>
      <c r="AO99" s="188">
        <f>'ごみ処理量内訳'!AD99</f>
        <v>197</v>
      </c>
      <c r="AP99" s="188">
        <f>'ごみ処理量内訳'!AE99</f>
        <v>3</v>
      </c>
      <c r="AQ99" s="188">
        <f t="shared" si="26"/>
        <v>230</v>
      </c>
    </row>
    <row r="100" spans="1:43" ht="13.5" customHeight="1">
      <c r="A100" s="182" t="s">
        <v>308</v>
      </c>
      <c r="B100" s="182" t="s">
        <v>182</v>
      </c>
      <c r="C100" s="184" t="s">
        <v>183</v>
      </c>
      <c r="D100" s="188">
        <v>1180</v>
      </c>
      <c r="E100" s="188">
        <v>1001</v>
      </c>
      <c r="F100" s="188">
        <f>'ごみ搬入量内訳'!H100</f>
        <v>253</v>
      </c>
      <c r="G100" s="188">
        <f>'ごみ搬入量内訳'!AG100</f>
        <v>0</v>
      </c>
      <c r="H100" s="188">
        <f>'ごみ搬入量内訳'!AH100</f>
        <v>15</v>
      </c>
      <c r="I100" s="188">
        <f t="shared" si="19"/>
        <v>268</v>
      </c>
      <c r="J100" s="188">
        <f t="shared" si="18"/>
        <v>622.2428604597168</v>
      </c>
      <c r="K100" s="188">
        <f>('ごみ搬入量内訳'!E100+'ごみ搬入量内訳'!AH100)/'ごみ処理概要'!D100/365*1000000</f>
        <v>596.7030415602508</v>
      </c>
      <c r="L100" s="188">
        <f>'ごみ搬入量内訳'!F100/'ごみ処理概要'!D100/365*1000000</f>
        <v>25.539818899465985</v>
      </c>
      <c r="M100" s="188">
        <f>'資源化量内訳'!BP100</f>
        <v>0</v>
      </c>
      <c r="N100" s="188">
        <f>'ごみ処理量内訳'!E100</f>
        <v>116</v>
      </c>
      <c r="O100" s="188">
        <f>'ごみ処理量内訳'!L100</f>
        <v>3</v>
      </c>
      <c r="P100" s="188">
        <f t="shared" si="20"/>
        <v>134</v>
      </c>
      <c r="Q100" s="188">
        <f>'ごみ処理量内訳'!G100</f>
        <v>56</v>
      </c>
      <c r="R100" s="188">
        <f>'ごみ処理量内訳'!H100</f>
        <v>78</v>
      </c>
      <c r="S100" s="188">
        <f>'ごみ処理量内訳'!I100</f>
        <v>0</v>
      </c>
      <c r="T100" s="188">
        <f>'ごみ処理量内訳'!J100</f>
        <v>0</v>
      </c>
      <c r="U100" s="188">
        <f>'ごみ処理量内訳'!K100</f>
        <v>0</v>
      </c>
      <c r="V100" s="188">
        <f t="shared" si="21"/>
        <v>0</v>
      </c>
      <c r="W100" s="188">
        <f>'資源化量内訳'!M100</f>
        <v>0</v>
      </c>
      <c r="X100" s="188">
        <f>'資源化量内訳'!N100</f>
        <v>0</v>
      </c>
      <c r="Y100" s="188">
        <f>'資源化量内訳'!O100</f>
        <v>0</v>
      </c>
      <c r="Z100" s="188">
        <f>'資源化量内訳'!P100</f>
        <v>0</v>
      </c>
      <c r="AA100" s="188">
        <f>'資源化量内訳'!Q100</f>
        <v>0</v>
      </c>
      <c r="AB100" s="188">
        <f>'資源化量内訳'!R100</f>
        <v>0</v>
      </c>
      <c r="AC100" s="188">
        <f>'資源化量内訳'!S100</f>
        <v>0</v>
      </c>
      <c r="AD100" s="188">
        <f t="shared" si="22"/>
        <v>253</v>
      </c>
      <c r="AE100" s="189">
        <f t="shared" si="23"/>
        <v>98.81422924901186</v>
      </c>
      <c r="AF100" s="188">
        <f>'資源化量内訳'!AB100</f>
        <v>0</v>
      </c>
      <c r="AG100" s="188">
        <f>'資源化量内訳'!AJ100</f>
        <v>3</v>
      </c>
      <c r="AH100" s="188">
        <f>'資源化量内訳'!AR100</f>
        <v>78</v>
      </c>
      <c r="AI100" s="188">
        <f>'資源化量内訳'!AZ100</f>
        <v>0</v>
      </c>
      <c r="AJ100" s="188">
        <f>'資源化量内訳'!BH100</f>
        <v>0</v>
      </c>
      <c r="AK100" s="188" t="s">
        <v>446</v>
      </c>
      <c r="AL100" s="188">
        <f t="shared" si="24"/>
        <v>81</v>
      </c>
      <c r="AM100" s="189">
        <f t="shared" si="25"/>
        <v>32.015810276679844</v>
      </c>
      <c r="AN100" s="188">
        <f>'ごみ処理量内訳'!AC100</f>
        <v>3</v>
      </c>
      <c r="AO100" s="188">
        <f>'ごみ処理量内訳'!AD100</f>
        <v>3</v>
      </c>
      <c r="AP100" s="188">
        <f>'ごみ処理量内訳'!AE100</f>
        <v>0</v>
      </c>
      <c r="AQ100" s="188">
        <f t="shared" si="26"/>
        <v>6</v>
      </c>
    </row>
    <row r="101" spans="1:43" ht="13.5" customHeight="1">
      <c r="A101" s="182" t="s">
        <v>308</v>
      </c>
      <c r="B101" s="182" t="s">
        <v>184</v>
      </c>
      <c r="C101" s="184" t="s">
        <v>185</v>
      </c>
      <c r="D101" s="188">
        <v>1232</v>
      </c>
      <c r="E101" s="188">
        <v>1232</v>
      </c>
      <c r="F101" s="188">
        <f>'ごみ搬入量内訳'!H101</f>
        <v>286</v>
      </c>
      <c r="G101" s="188">
        <f>'ごみ搬入量内訳'!AG101</f>
        <v>3</v>
      </c>
      <c r="H101" s="188">
        <f>'ごみ搬入量内訳'!AH101</f>
        <v>2</v>
      </c>
      <c r="I101" s="188">
        <f t="shared" si="19"/>
        <v>291</v>
      </c>
      <c r="J101" s="188">
        <f t="shared" si="18"/>
        <v>647.1268457569827</v>
      </c>
      <c r="K101" s="188">
        <f>('ごみ搬入量内訳'!E101+'ごみ搬入量内訳'!AH101)/'ごみ処理概要'!D101/365*1000000</f>
        <v>624.8888098203167</v>
      </c>
      <c r="L101" s="188">
        <f>'ごみ搬入量内訳'!F101/'ごみ処理概要'!D101/365*1000000</f>
        <v>22.23803593666607</v>
      </c>
      <c r="M101" s="188">
        <f>'資源化量内訳'!BP101</f>
        <v>0</v>
      </c>
      <c r="N101" s="188">
        <f>'ごみ処理量内訳'!E101</f>
        <v>184</v>
      </c>
      <c r="O101" s="188">
        <f>'ごみ処理量内訳'!L101</f>
        <v>0</v>
      </c>
      <c r="P101" s="188">
        <f t="shared" si="20"/>
        <v>105</v>
      </c>
      <c r="Q101" s="188">
        <f>'ごみ処理量内訳'!G101</f>
        <v>0</v>
      </c>
      <c r="R101" s="188">
        <f>'ごみ処理量内訳'!H101</f>
        <v>105</v>
      </c>
      <c r="S101" s="188">
        <f>'ごみ処理量内訳'!I101</f>
        <v>0</v>
      </c>
      <c r="T101" s="188">
        <f>'ごみ処理量内訳'!J101</f>
        <v>0</v>
      </c>
      <c r="U101" s="188">
        <f>'ごみ処理量内訳'!K101</f>
        <v>0</v>
      </c>
      <c r="V101" s="188">
        <f t="shared" si="21"/>
        <v>0</v>
      </c>
      <c r="W101" s="188">
        <f>'資源化量内訳'!M101</f>
        <v>0</v>
      </c>
      <c r="X101" s="188">
        <f>'資源化量内訳'!N101</f>
        <v>0</v>
      </c>
      <c r="Y101" s="188">
        <f>'資源化量内訳'!O101</f>
        <v>0</v>
      </c>
      <c r="Z101" s="188">
        <f>'資源化量内訳'!P101</f>
        <v>0</v>
      </c>
      <c r="AA101" s="188">
        <f>'資源化量内訳'!Q101</f>
        <v>0</v>
      </c>
      <c r="AB101" s="188">
        <f>'資源化量内訳'!R101</f>
        <v>0</v>
      </c>
      <c r="AC101" s="188">
        <f>'資源化量内訳'!S101</f>
        <v>0</v>
      </c>
      <c r="AD101" s="188">
        <f t="shared" si="22"/>
        <v>289</v>
      </c>
      <c r="AE101" s="189">
        <f t="shared" si="23"/>
        <v>100</v>
      </c>
      <c r="AF101" s="188">
        <f>'資源化量内訳'!AB101</f>
        <v>0</v>
      </c>
      <c r="AG101" s="188">
        <f>'資源化量内訳'!AJ101</f>
        <v>0</v>
      </c>
      <c r="AH101" s="188">
        <f>'資源化量内訳'!AR101</f>
        <v>67</v>
      </c>
      <c r="AI101" s="188">
        <f>'資源化量内訳'!AZ101</f>
        <v>0</v>
      </c>
      <c r="AJ101" s="188">
        <f>'資源化量内訳'!BH101</f>
        <v>0</v>
      </c>
      <c r="AK101" s="188" t="s">
        <v>446</v>
      </c>
      <c r="AL101" s="188">
        <f t="shared" si="24"/>
        <v>67</v>
      </c>
      <c r="AM101" s="189">
        <f t="shared" si="25"/>
        <v>23.18339100346021</v>
      </c>
      <c r="AN101" s="188">
        <f>'ごみ処理量内訳'!AC101</f>
        <v>0</v>
      </c>
      <c r="AO101" s="188">
        <f>'ごみ処理量内訳'!AD101</f>
        <v>15</v>
      </c>
      <c r="AP101" s="188">
        <f>'ごみ処理量内訳'!AE101</f>
        <v>23</v>
      </c>
      <c r="AQ101" s="188">
        <f t="shared" si="26"/>
        <v>38</v>
      </c>
    </row>
    <row r="102" spans="1:43" ht="13.5" customHeight="1">
      <c r="A102" s="182" t="s">
        <v>308</v>
      </c>
      <c r="B102" s="182" t="s">
        <v>186</v>
      </c>
      <c r="C102" s="184" t="s">
        <v>187</v>
      </c>
      <c r="D102" s="188">
        <v>9509</v>
      </c>
      <c r="E102" s="188">
        <v>9509</v>
      </c>
      <c r="F102" s="188">
        <f>'ごみ搬入量内訳'!H102</f>
        <v>3184</v>
      </c>
      <c r="G102" s="188">
        <f>'ごみ搬入量内訳'!AG102</f>
        <v>2038</v>
      </c>
      <c r="H102" s="188">
        <f>'ごみ搬入量内訳'!AH102</f>
        <v>64</v>
      </c>
      <c r="I102" s="188">
        <f t="shared" si="19"/>
        <v>5286</v>
      </c>
      <c r="J102" s="188">
        <f t="shared" si="18"/>
        <v>1522.99839949752</v>
      </c>
      <c r="K102" s="188">
        <f>('ごみ搬入量内訳'!E102+'ごみ搬入量内訳'!AH102)/'ごみ処理概要'!D102/365*1000000</f>
        <v>602.169249895917</v>
      </c>
      <c r="L102" s="188">
        <f>'ごみ搬入量内訳'!F102/'ごみ処理概要'!D102/365*1000000</f>
        <v>920.8291496016031</v>
      </c>
      <c r="M102" s="188">
        <f>'資源化量内訳'!BP102</f>
        <v>18</v>
      </c>
      <c r="N102" s="188">
        <f>'ごみ処理量内訳'!E102</f>
        <v>3762</v>
      </c>
      <c r="O102" s="188">
        <f>'ごみ処理量内訳'!L102</f>
        <v>0</v>
      </c>
      <c r="P102" s="188">
        <f t="shared" si="20"/>
        <v>1460</v>
      </c>
      <c r="Q102" s="188">
        <f>'ごみ処理量内訳'!G102</f>
        <v>0</v>
      </c>
      <c r="R102" s="188">
        <f>'ごみ処理量内訳'!H102</f>
        <v>1460</v>
      </c>
      <c r="S102" s="188">
        <f>'ごみ処理量内訳'!I102</f>
        <v>0</v>
      </c>
      <c r="T102" s="188">
        <f>'ごみ処理量内訳'!J102</f>
        <v>0</v>
      </c>
      <c r="U102" s="188">
        <f>'ごみ処理量内訳'!K102</f>
        <v>0</v>
      </c>
      <c r="V102" s="188">
        <f t="shared" si="21"/>
        <v>0</v>
      </c>
      <c r="W102" s="188">
        <f>'資源化量内訳'!M102</f>
        <v>0</v>
      </c>
      <c r="X102" s="188">
        <f>'資源化量内訳'!N102</f>
        <v>0</v>
      </c>
      <c r="Y102" s="188">
        <f>'資源化量内訳'!O102</f>
        <v>0</v>
      </c>
      <c r="Z102" s="188">
        <f>'資源化量内訳'!P102</f>
        <v>0</v>
      </c>
      <c r="AA102" s="188">
        <f>'資源化量内訳'!Q102</f>
        <v>0</v>
      </c>
      <c r="AB102" s="188">
        <f>'資源化量内訳'!R102</f>
        <v>0</v>
      </c>
      <c r="AC102" s="188">
        <f>'資源化量内訳'!S102</f>
        <v>0</v>
      </c>
      <c r="AD102" s="188">
        <f t="shared" si="22"/>
        <v>5222</v>
      </c>
      <c r="AE102" s="189">
        <f t="shared" si="23"/>
        <v>100</v>
      </c>
      <c r="AF102" s="188">
        <f>'資源化量内訳'!AB102</f>
        <v>0</v>
      </c>
      <c r="AG102" s="188">
        <f>'資源化量内訳'!AJ102</f>
        <v>0</v>
      </c>
      <c r="AH102" s="188">
        <f>'資源化量内訳'!AR102</f>
        <v>987</v>
      </c>
      <c r="AI102" s="188">
        <f>'資源化量内訳'!AZ102</f>
        <v>0</v>
      </c>
      <c r="AJ102" s="188">
        <f>'資源化量内訳'!BH102</f>
        <v>0</v>
      </c>
      <c r="AK102" s="188" t="s">
        <v>446</v>
      </c>
      <c r="AL102" s="188">
        <f t="shared" si="24"/>
        <v>987</v>
      </c>
      <c r="AM102" s="189">
        <f t="shared" si="25"/>
        <v>19.1793893129771</v>
      </c>
      <c r="AN102" s="188">
        <f>'ごみ処理量内訳'!AC102</f>
        <v>0</v>
      </c>
      <c r="AO102" s="188">
        <f>'ごみ処理量内訳'!AD102</f>
        <v>319</v>
      </c>
      <c r="AP102" s="188">
        <f>'ごみ処理量内訳'!AE102</f>
        <v>337</v>
      </c>
      <c r="AQ102" s="188">
        <f t="shared" si="26"/>
        <v>656</v>
      </c>
    </row>
    <row r="103" spans="1:43" ht="13.5" customHeight="1">
      <c r="A103" s="182" t="s">
        <v>308</v>
      </c>
      <c r="B103" s="182" t="s">
        <v>188</v>
      </c>
      <c r="C103" s="184" t="s">
        <v>189</v>
      </c>
      <c r="D103" s="188">
        <v>3796</v>
      </c>
      <c r="E103" s="188">
        <v>3794</v>
      </c>
      <c r="F103" s="188">
        <f>'ごみ搬入量内訳'!H103</f>
        <v>1551</v>
      </c>
      <c r="G103" s="188">
        <f>'ごみ搬入量内訳'!AG103</f>
        <v>354</v>
      </c>
      <c r="H103" s="188">
        <f>'ごみ搬入量内訳'!AH103</f>
        <v>7</v>
      </c>
      <c r="I103" s="188">
        <f t="shared" si="19"/>
        <v>1912</v>
      </c>
      <c r="J103" s="188">
        <f t="shared" si="18"/>
        <v>1379.9673773402428</v>
      </c>
      <c r="K103" s="188">
        <f>('ごみ搬入量内訳'!E103+'ごみ搬入量内訳'!AH103)/'ごみ処理概要'!D103/365*1000000</f>
        <v>749.8881302596822</v>
      </c>
      <c r="L103" s="188">
        <f>'ごみ搬入量内訳'!F103/'ごみ処理概要'!D103/365*1000000</f>
        <v>630.0792470805607</v>
      </c>
      <c r="M103" s="188">
        <f>'資源化量内訳'!BP103</f>
        <v>2</v>
      </c>
      <c r="N103" s="188">
        <f>'ごみ処理量内訳'!E103</f>
        <v>1390</v>
      </c>
      <c r="O103" s="188">
        <f>'ごみ処理量内訳'!L103</f>
        <v>0</v>
      </c>
      <c r="P103" s="188">
        <f t="shared" si="20"/>
        <v>515</v>
      </c>
      <c r="Q103" s="188">
        <f>'ごみ処理量内訳'!G103</f>
        <v>0</v>
      </c>
      <c r="R103" s="188">
        <f>'ごみ処理量内訳'!H103</f>
        <v>515</v>
      </c>
      <c r="S103" s="188">
        <f>'ごみ処理量内訳'!I103</f>
        <v>0</v>
      </c>
      <c r="T103" s="188">
        <f>'ごみ処理量内訳'!J103</f>
        <v>0</v>
      </c>
      <c r="U103" s="188">
        <f>'ごみ処理量内訳'!K103</f>
        <v>0</v>
      </c>
      <c r="V103" s="188">
        <f t="shared" si="21"/>
        <v>0</v>
      </c>
      <c r="W103" s="188">
        <f>'資源化量内訳'!M103</f>
        <v>0</v>
      </c>
      <c r="X103" s="188">
        <f>'資源化量内訳'!N103</f>
        <v>0</v>
      </c>
      <c r="Y103" s="188">
        <f>'資源化量内訳'!O103</f>
        <v>0</v>
      </c>
      <c r="Z103" s="188">
        <f>'資源化量内訳'!P103</f>
        <v>0</v>
      </c>
      <c r="AA103" s="188">
        <f>'資源化量内訳'!Q103</f>
        <v>0</v>
      </c>
      <c r="AB103" s="188">
        <f>'資源化量内訳'!R103</f>
        <v>0</v>
      </c>
      <c r="AC103" s="188">
        <f>'資源化量内訳'!S103</f>
        <v>0</v>
      </c>
      <c r="AD103" s="188">
        <f t="shared" si="22"/>
        <v>1905</v>
      </c>
      <c r="AE103" s="189">
        <f t="shared" si="23"/>
        <v>100</v>
      </c>
      <c r="AF103" s="188">
        <f>'資源化量内訳'!AB103</f>
        <v>0</v>
      </c>
      <c r="AG103" s="188">
        <f>'資源化量内訳'!AJ103</f>
        <v>0</v>
      </c>
      <c r="AH103" s="188">
        <f>'資源化量内訳'!AR103</f>
        <v>387</v>
      </c>
      <c r="AI103" s="188">
        <f>'資源化量内訳'!AZ103</f>
        <v>0</v>
      </c>
      <c r="AJ103" s="188">
        <f>'資源化量内訳'!BH103</f>
        <v>0</v>
      </c>
      <c r="AK103" s="188" t="s">
        <v>446</v>
      </c>
      <c r="AL103" s="188">
        <f t="shared" si="24"/>
        <v>387</v>
      </c>
      <c r="AM103" s="189">
        <f t="shared" si="25"/>
        <v>20.398531725222863</v>
      </c>
      <c r="AN103" s="188">
        <f>'ごみ処理量内訳'!AC103</f>
        <v>0</v>
      </c>
      <c r="AO103" s="188">
        <f>'ごみ処理量内訳'!AD103</f>
        <v>116</v>
      </c>
      <c r="AP103" s="188">
        <f>'ごみ処理量内訳'!AE103</f>
        <v>128</v>
      </c>
      <c r="AQ103" s="188">
        <f t="shared" si="26"/>
        <v>244</v>
      </c>
    </row>
    <row r="104" spans="1:43" ht="13.5" customHeight="1">
      <c r="A104" s="182" t="s">
        <v>308</v>
      </c>
      <c r="B104" s="182" t="s">
        <v>190</v>
      </c>
      <c r="C104" s="184" t="s">
        <v>191</v>
      </c>
      <c r="D104" s="188">
        <v>16636</v>
      </c>
      <c r="E104" s="188">
        <v>16636</v>
      </c>
      <c r="F104" s="188">
        <f>'ごみ搬入量内訳'!H104</f>
        <v>4783</v>
      </c>
      <c r="G104" s="188">
        <f>'ごみ搬入量内訳'!AG104</f>
        <v>1252</v>
      </c>
      <c r="H104" s="188">
        <f>'ごみ搬入量内訳'!AH104</f>
        <v>0</v>
      </c>
      <c r="I104" s="188">
        <f t="shared" si="19"/>
        <v>6035</v>
      </c>
      <c r="J104" s="188">
        <f t="shared" si="18"/>
        <v>993.8835402345796</v>
      </c>
      <c r="K104" s="188">
        <f>('ごみ搬入量内訳'!E104+'ごみ搬入量内訳'!AH104)/'ごみ処理概要'!D104/365*1000000</f>
        <v>743.2305579252125</v>
      </c>
      <c r="L104" s="188">
        <f>'ごみ搬入量内訳'!F104/'ごみ処理概要'!D104/365*1000000</f>
        <v>250.65298230936708</v>
      </c>
      <c r="M104" s="188">
        <f>'資源化量内訳'!BP104</f>
        <v>542</v>
      </c>
      <c r="N104" s="188">
        <f>'ごみ処理量内訳'!E104</f>
        <v>5215</v>
      </c>
      <c r="O104" s="188">
        <f>'ごみ処理量内訳'!L104</f>
        <v>0</v>
      </c>
      <c r="P104" s="188">
        <f t="shared" si="20"/>
        <v>475</v>
      </c>
      <c r="Q104" s="188">
        <f>'ごみ処理量内訳'!G104</f>
        <v>23</v>
      </c>
      <c r="R104" s="188">
        <f>'ごみ処理量内訳'!H104</f>
        <v>452</v>
      </c>
      <c r="S104" s="188">
        <f>'ごみ処理量内訳'!I104</f>
        <v>0</v>
      </c>
      <c r="T104" s="188">
        <f>'ごみ処理量内訳'!J104</f>
        <v>0</v>
      </c>
      <c r="U104" s="188">
        <f>'ごみ処理量内訳'!K104</f>
        <v>0</v>
      </c>
      <c r="V104" s="188">
        <f t="shared" si="21"/>
        <v>345</v>
      </c>
      <c r="W104" s="188">
        <f>'資源化量内訳'!M104</f>
        <v>342</v>
      </c>
      <c r="X104" s="188">
        <f>'資源化量内訳'!N104</f>
        <v>0</v>
      </c>
      <c r="Y104" s="188">
        <f>'資源化量内訳'!O104</f>
        <v>0</v>
      </c>
      <c r="Z104" s="188">
        <f>'資源化量内訳'!P104</f>
        <v>0</v>
      </c>
      <c r="AA104" s="188">
        <f>'資源化量内訳'!Q104</f>
        <v>0</v>
      </c>
      <c r="AB104" s="188">
        <f>'資源化量内訳'!R104</f>
        <v>1</v>
      </c>
      <c r="AC104" s="188">
        <f>'資源化量内訳'!S104</f>
        <v>2</v>
      </c>
      <c r="AD104" s="188">
        <f t="shared" si="22"/>
        <v>6035</v>
      </c>
      <c r="AE104" s="189">
        <f t="shared" si="23"/>
        <v>100</v>
      </c>
      <c r="AF104" s="188">
        <f>'資源化量内訳'!AB104</f>
        <v>0</v>
      </c>
      <c r="AG104" s="188">
        <f>'資源化量内訳'!AJ104</f>
        <v>20</v>
      </c>
      <c r="AH104" s="188">
        <f>'資源化量内訳'!AR104</f>
        <v>313</v>
      </c>
      <c r="AI104" s="188">
        <f>'資源化量内訳'!AZ104</f>
        <v>0</v>
      </c>
      <c r="AJ104" s="188">
        <f>'資源化量内訳'!BH104</f>
        <v>0</v>
      </c>
      <c r="AK104" s="188" t="s">
        <v>446</v>
      </c>
      <c r="AL104" s="188">
        <f t="shared" si="24"/>
        <v>333</v>
      </c>
      <c r="AM104" s="189">
        <f t="shared" si="25"/>
        <v>18.549490649232173</v>
      </c>
      <c r="AN104" s="188">
        <f>'ごみ処理量内訳'!AC104</f>
        <v>0</v>
      </c>
      <c r="AO104" s="188">
        <f>'ごみ処理量内訳'!AD104</f>
        <v>596</v>
      </c>
      <c r="AP104" s="188">
        <f>'ごみ処理量内訳'!AE104</f>
        <v>65</v>
      </c>
      <c r="AQ104" s="188">
        <f t="shared" si="26"/>
        <v>661</v>
      </c>
    </row>
    <row r="105" spans="1:43" ht="13.5" customHeight="1">
      <c r="A105" s="182" t="s">
        <v>308</v>
      </c>
      <c r="B105" s="182" t="s">
        <v>192</v>
      </c>
      <c r="C105" s="184" t="s">
        <v>193</v>
      </c>
      <c r="D105" s="188">
        <v>11822</v>
      </c>
      <c r="E105" s="188">
        <v>11822</v>
      </c>
      <c r="F105" s="188">
        <f>'ごみ搬入量内訳'!H105</f>
        <v>2904</v>
      </c>
      <c r="G105" s="188">
        <f>'ごみ搬入量内訳'!AG105</f>
        <v>0</v>
      </c>
      <c r="H105" s="188">
        <f>'ごみ搬入量内訳'!AH105</f>
        <v>0</v>
      </c>
      <c r="I105" s="188">
        <f t="shared" si="19"/>
        <v>2904</v>
      </c>
      <c r="J105" s="188">
        <f t="shared" si="18"/>
        <v>672.9964797463749</v>
      </c>
      <c r="K105" s="188">
        <f>('ごみ搬入量内訳'!E105+'ごみ搬入量内訳'!AH105)/'ごみ処理概要'!D105/365*1000000</f>
        <v>541.1318113663173</v>
      </c>
      <c r="L105" s="188">
        <f>'ごみ搬入量内訳'!F105/'ごみ処理概要'!D105/365*1000000</f>
        <v>131.86466838005762</v>
      </c>
      <c r="M105" s="188">
        <f>'資源化量内訳'!BP105</f>
        <v>0</v>
      </c>
      <c r="N105" s="188">
        <f>'ごみ処理量内訳'!E105</f>
        <v>2618</v>
      </c>
      <c r="O105" s="188">
        <f>'ごみ処理量内訳'!L105</f>
        <v>51</v>
      </c>
      <c r="P105" s="188">
        <f t="shared" si="20"/>
        <v>101</v>
      </c>
      <c r="Q105" s="188">
        <f>'ごみ処理量内訳'!G105</f>
        <v>0</v>
      </c>
      <c r="R105" s="188">
        <f>'ごみ処理量内訳'!H105</f>
        <v>101</v>
      </c>
      <c r="S105" s="188">
        <f>'ごみ処理量内訳'!I105</f>
        <v>0</v>
      </c>
      <c r="T105" s="188">
        <f>'ごみ処理量内訳'!J105</f>
        <v>0</v>
      </c>
      <c r="U105" s="188">
        <f>'ごみ処理量内訳'!K105</f>
        <v>0</v>
      </c>
      <c r="V105" s="188">
        <f t="shared" si="21"/>
        <v>134</v>
      </c>
      <c r="W105" s="188">
        <f>'資源化量内訳'!M105</f>
        <v>52</v>
      </c>
      <c r="X105" s="188">
        <f>'資源化量内訳'!N105</f>
        <v>0</v>
      </c>
      <c r="Y105" s="188">
        <f>'資源化量内訳'!O105</f>
        <v>69</v>
      </c>
      <c r="Z105" s="188">
        <f>'資源化量内訳'!P105</f>
        <v>13</v>
      </c>
      <c r="AA105" s="188">
        <f>'資源化量内訳'!Q105</f>
        <v>0</v>
      </c>
      <c r="AB105" s="188">
        <f>'資源化量内訳'!R105</f>
        <v>0</v>
      </c>
      <c r="AC105" s="188">
        <f>'資源化量内訳'!S105</f>
        <v>0</v>
      </c>
      <c r="AD105" s="188">
        <f t="shared" si="22"/>
        <v>2904</v>
      </c>
      <c r="AE105" s="189">
        <f t="shared" si="23"/>
        <v>98.24380165289256</v>
      </c>
      <c r="AF105" s="188">
        <f>'資源化量内訳'!AB105</f>
        <v>0</v>
      </c>
      <c r="AG105" s="188">
        <f>'資源化量内訳'!AJ105</f>
        <v>0</v>
      </c>
      <c r="AH105" s="188">
        <f>'資源化量内訳'!AR105</f>
        <v>100</v>
      </c>
      <c r="AI105" s="188">
        <f>'資源化量内訳'!AZ105</f>
        <v>0</v>
      </c>
      <c r="AJ105" s="188">
        <f>'資源化量内訳'!BH105</f>
        <v>0</v>
      </c>
      <c r="AK105" s="188" t="s">
        <v>446</v>
      </c>
      <c r="AL105" s="188">
        <f t="shared" si="24"/>
        <v>100</v>
      </c>
      <c r="AM105" s="189">
        <f t="shared" si="25"/>
        <v>8.057851239669422</v>
      </c>
      <c r="AN105" s="188">
        <f>'ごみ処理量内訳'!AC105</f>
        <v>51</v>
      </c>
      <c r="AO105" s="188">
        <f>'ごみ処理量内訳'!AD105</f>
        <v>277</v>
      </c>
      <c r="AP105" s="188">
        <f>'ごみ処理量内訳'!AE105</f>
        <v>1</v>
      </c>
      <c r="AQ105" s="188">
        <f t="shared" si="26"/>
        <v>329</v>
      </c>
    </row>
    <row r="106" spans="1:43" ht="13.5" customHeight="1">
      <c r="A106" s="182" t="s">
        <v>308</v>
      </c>
      <c r="B106" s="182" t="s">
        <v>194</v>
      </c>
      <c r="C106" s="184" t="s">
        <v>275</v>
      </c>
      <c r="D106" s="188">
        <v>8026</v>
      </c>
      <c r="E106" s="188">
        <v>8026</v>
      </c>
      <c r="F106" s="188">
        <f>'ごみ搬入量内訳'!H106</f>
        <v>1619</v>
      </c>
      <c r="G106" s="188">
        <f>'ごみ搬入量内訳'!AG106</f>
        <v>0</v>
      </c>
      <c r="H106" s="188">
        <f>'ごみ搬入量内訳'!AH106</f>
        <v>0</v>
      </c>
      <c r="I106" s="188">
        <f t="shared" si="19"/>
        <v>1619</v>
      </c>
      <c r="J106" s="188">
        <f t="shared" si="18"/>
        <v>552.6559230446255</v>
      </c>
      <c r="K106" s="188">
        <f>('ごみ搬入量内訳'!E106+'ごみ搬入量内訳'!AH106)/'ごみ処理概要'!D106/365*1000000</f>
        <v>525.0060590751291</v>
      </c>
      <c r="L106" s="188">
        <f>'ごみ搬入量内訳'!F106/'ごみ処理概要'!D106/365*1000000</f>
        <v>27.649863969496398</v>
      </c>
      <c r="M106" s="188">
        <f>'資源化量内訳'!BP106</f>
        <v>0</v>
      </c>
      <c r="N106" s="188">
        <f>'ごみ処理量内訳'!E106</f>
        <v>641</v>
      </c>
      <c r="O106" s="188">
        <f>'ごみ処理量内訳'!L106</f>
        <v>37</v>
      </c>
      <c r="P106" s="188">
        <f t="shared" si="20"/>
        <v>941</v>
      </c>
      <c r="Q106" s="188">
        <f>'ごみ処理量内訳'!G106</f>
        <v>172</v>
      </c>
      <c r="R106" s="188">
        <f>'ごみ処理量内訳'!H106</f>
        <v>393</v>
      </c>
      <c r="S106" s="188">
        <f>'ごみ処理量内訳'!I106</f>
        <v>376</v>
      </c>
      <c r="T106" s="188">
        <f>'ごみ処理量内訳'!J106</f>
        <v>0</v>
      </c>
      <c r="U106" s="188">
        <f>'ごみ処理量内訳'!K106</f>
        <v>0</v>
      </c>
      <c r="V106" s="188">
        <f t="shared" si="21"/>
        <v>0</v>
      </c>
      <c r="W106" s="188">
        <f>'資源化量内訳'!M106</f>
        <v>0</v>
      </c>
      <c r="X106" s="188">
        <f>'資源化量内訳'!N106</f>
        <v>0</v>
      </c>
      <c r="Y106" s="188">
        <f>'資源化量内訳'!O106</f>
        <v>0</v>
      </c>
      <c r="Z106" s="188">
        <f>'資源化量内訳'!P106</f>
        <v>0</v>
      </c>
      <c r="AA106" s="188">
        <f>'資源化量内訳'!Q106</f>
        <v>0</v>
      </c>
      <c r="AB106" s="188">
        <f>'資源化量内訳'!R106</f>
        <v>0</v>
      </c>
      <c r="AC106" s="188">
        <f>'資源化量内訳'!S106</f>
        <v>0</v>
      </c>
      <c r="AD106" s="188">
        <f t="shared" si="22"/>
        <v>1619</v>
      </c>
      <c r="AE106" s="189">
        <f t="shared" si="23"/>
        <v>97.71463866584311</v>
      </c>
      <c r="AF106" s="188">
        <f>'資源化量内訳'!AB106</f>
        <v>0</v>
      </c>
      <c r="AG106" s="188">
        <f>'資源化量内訳'!AJ106</f>
        <v>172</v>
      </c>
      <c r="AH106" s="188">
        <f>'資源化量内訳'!AR106</f>
        <v>393</v>
      </c>
      <c r="AI106" s="188">
        <f>'資源化量内訳'!AZ106</f>
        <v>376</v>
      </c>
      <c r="AJ106" s="188">
        <f>'資源化量内訳'!BH106</f>
        <v>0</v>
      </c>
      <c r="AK106" s="188" t="s">
        <v>446</v>
      </c>
      <c r="AL106" s="188">
        <f t="shared" si="24"/>
        <v>941</v>
      </c>
      <c r="AM106" s="189">
        <f t="shared" si="25"/>
        <v>58.12229771463867</v>
      </c>
      <c r="AN106" s="188">
        <f>'ごみ処理量内訳'!AC106</f>
        <v>37</v>
      </c>
      <c r="AO106" s="188">
        <f>'ごみ処理量内訳'!AD106</f>
        <v>80</v>
      </c>
      <c r="AP106" s="188">
        <f>'ごみ処理量内訳'!AE106</f>
        <v>0</v>
      </c>
      <c r="AQ106" s="188">
        <f t="shared" si="26"/>
        <v>117</v>
      </c>
    </row>
    <row r="107" spans="1:43" ht="13.5" customHeight="1">
      <c r="A107" s="182" t="s">
        <v>308</v>
      </c>
      <c r="B107" s="182" t="s">
        <v>195</v>
      </c>
      <c r="C107" s="184" t="s">
        <v>196</v>
      </c>
      <c r="D107" s="188">
        <v>15663</v>
      </c>
      <c r="E107" s="188">
        <v>15663</v>
      </c>
      <c r="F107" s="188">
        <f>'ごみ搬入量内訳'!H107</f>
        <v>7581</v>
      </c>
      <c r="G107" s="188">
        <f>'ごみ搬入量内訳'!AG107</f>
        <v>0</v>
      </c>
      <c r="H107" s="188">
        <f>'ごみ搬入量内訳'!AH107</f>
        <v>85</v>
      </c>
      <c r="I107" s="188">
        <f t="shared" si="19"/>
        <v>7666</v>
      </c>
      <c r="J107" s="188">
        <f t="shared" si="18"/>
        <v>1340.9142390364168</v>
      </c>
      <c r="K107" s="188">
        <f>('ごみ搬入量内訳'!E107+'ごみ搬入量内訳'!AH107)/'ごみ処理概要'!D107/365*1000000</f>
        <v>958.545529600778</v>
      </c>
      <c r="L107" s="188">
        <f>'ごみ搬入量内訳'!F107/'ごみ処理概要'!D107/365*1000000</f>
        <v>382.36870943563883</v>
      </c>
      <c r="M107" s="188">
        <f>'資源化量内訳'!BP107</f>
        <v>35</v>
      </c>
      <c r="N107" s="188">
        <f>'ごみ処理量内訳'!E107</f>
        <v>6374</v>
      </c>
      <c r="O107" s="188">
        <f>'ごみ処理量内訳'!L107</f>
        <v>55</v>
      </c>
      <c r="P107" s="188">
        <f t="shared" si="20"/>
        <v>336</v>
      </c>
      <c r="Q107" s="188">
        <f>'ごみ処理量内訳'!G107</f>
        <v>31</v>
      </c>
      <c r="R107" s="188">
        <f>'ごみ処理量内訳'!H107</f>
        <v>305</v>
      </c>
      <c r="S107" s="188">
        <f>'ごみ処理量内訳'!I107</f>
        <v>0</v>
      </c>
      <c r="T107" s="188">
        <f>'ごみ処理量内訳'!J107</f>
        <v>0</v>
      </c>
      <c r="U107" s="188">
        <f>'ごみ処理量内訳'!K107</f>
        <v>0</v>
      </c>
      <c r="V107" s="188">
        <f t="shared" si="21"/>
        <v>816</v>
      </c>
      <c r="W107" s="188">
        <f>'資源化量内訳'!M107</f>
        <v>533</v>
      </c>
      <c r="X107" s="188">
        <f>'資源化量内訳'!N107</f>
        <v>155</v>
      </c>
      <c r="Y107" s="188">
        <f>'資源化量内訳'!O107</f>
        <v>97</v>
      </c>
      <c r="Z107" s="188">
        <f>'資源化量内訳'!P107</f>
        <v>16</v>
      </c>
      <c r="AA107" s="188">
        <f>'資源化量内訳'!Q107</f>
        <v>0</v>
      </c>
      <c r="AB107" s="188">
        <f>'資源化量内訳'!R107</f>
        <v>0</v>
      </c>
      <c r="AC107" s="188">
        <f>'資源化量内訳'!S107</f>
        <v>15</v>
      </c>
      <c r="AD107" s="188">
        <f t="shared" si="22"/>
        <v>7581</v>
      </c>
      <c r="AE107" s="189">
        <f t="shared" si="23"/>
        <v>99.27450204458515</v>
      </c>
      <c r="AF107" s="188">
        <f>'資源化量内訳'!AB107</f>
        <v>0</v>
      </c>
      <c r="AG107" s="188">
        <f>'資源化量内訳'!AJ107</f>
        <v>31</v>
      </c>
      <c r="AH107" s="188">
        <f>'資源化量内訳'!AR107</f>
        <v>305</v>
      </c>
      <c r="AI107" s="188">
        <f>'資源化量内訳'!AZ107</f>
        <v>0</v>
      </c>
      <c r="AJ107" s="188">
        <f>'資源化量内訳'!BH107</f>
        <v>0</v>
      </c>
      <c r="AK107" s="188" t="s">
        <v>446</v>
      </c>
      <c r="AL107" s="188">
        <f t="shared" si="24"/>
        <v>336</v>
      </c>
      <c r="AM107" s="189">
        <f t="shared" si="25"/>
        <v>15.58560924369748</v>
      </c>
      <c r="AN107" s="188">
        <f>'ごみ処理量内訳'!AC107</f>
        <v>55</v>
      </c>
      <c r="AO107" s="188">
        <f>'ごみ処理量内訳'!AD107</f>
        <v>674</v>
      </c>
      <c r="AP107" s="188">
        <f>'ごみ処理量内訳'!AE107</f>
        <v>0</v>
      </c>
      <c r="AQ107" s="188">
        <f t="shared" si="26"/>
        <v>729</v>
      </c>
    </row>
    <row r="108" spans="1:43" ht="13.5" customHeight="1">
      <c r="A108" s="182" t="s">
        <v>308</v>
      </c>
      <c r="B108" s="182" t="s">
        <v>197</v>
      </c>
      <c r="C108" s="184" t="s">
        <v>198</v>
      </c>
      <c r="D108" s="188">
        <v>5627</v>
      </c>
      <c r="E108" s="188">
        <v>5627</v>
      </c>
      <c r="F108" s="188">
        <f>'ごみ搬入量内訳'!H108</f>
        <v>1031</v>
      </c>
      <c r="G108" s="188">
        <f>'ごみ搬入量内訳'!AG108</f>
        <v>136</v>
      </c>
      <c r="H108" s="188">
        <f>'ごみ搬入量内訳'!AH108</f>
        <v>798</v>
      </c>
      <c r="I108" s="188">
        <f t="shared" si="19"/>
        <v>1965</v>
      </c>
      <c r="J108" s="188">
        <f t="shared" si="18"/>
        <v>956.7374522544192</v>
      </c>
      <c r="K108" s="188">
        <f>('ごみ搬入量内訳'!E108+'ごみ搬入量内訳'!AH108)/'ごみ処理概要'!D108/365*1000000</f>
        <v>890.5205089940624</v>
      </c>
      <c r="L108" s="188">
        <f>'ごみ搬入量内訳'!F108/'ごみ処理概要'!D108/365*1000000</f>
        <v>66.21694326035674</v>
      </c>
      <c r="M108" s="188">
        <f>'資源化量内訳'!BP108</f>
        <v>1</v>
      </c>
      <c r="N108" s="188">
        <f>'ごみ処理量内訳'!E108</f>
        <v>767</v>
      </c>
      <c r="O108" s="188">
        <f>'ごみ処理量内訳'!L108</f>
        <v>0</v>
      </c>
      <c r="P108" s="188">
        <f t="shared" si="20"/>
        <v>88</v>
      </c>
      <c r="Q108" s="188">
        <f>'ごみ処理量内訳'!G108</f>
        <v>40</v>
      </c>
      <c r="R108" s="188">
        <f>'ごみ処理量内訳'!H108</f>
        <v>35</v>
      </c>
      <c r="S108" s="188">
        <f>'ごみ処理量内訳'!I108</f>
        <v>0</v>
      </c>
      <c r="T108" s="188">
        <f>'ごみ処理量内訳'!J108</f>
        <v>0</v>
      </c>
      <c r="U108" s="188">
        <f>'ごみ処理量内訳'!K108</f>
        <v>13</v>
      </c>
      <c r="V108" s="188">
        <f t="shared" si="21"/>
        <v>312</v>
      </c>
      <c r="W108" s="188">
        <f>'資源化量内訳'!M108</f>
        <v>233</v>
      </c>
      <c r="X108" s="188">
        <f>'資源化量内訳'!N108</f>
        <v>0</v>
      </c>
      <c r="Y108" s="188">
        <f>'資源化量内訳'!O108</f>
        <v>39</v>
      </c>
      <c r="Z108" s="188">
        <f>'資源化量内訳'!P108</f>
        <v>9</v>
      </c>
      <c r="AA108" s="188">
        <f>'資源化量内訳'!Q108</f>
        <v>28</v>
      </c>
      <c r="AB108" s="188">
        <f>'資源化量内訳'!R108</f>
        <v>1</v>
      </c>
      <c r="AC108" s="188">
        <f>'資源化量内訳'!S108</f>
        <v>2</v>
      </c>
      <c r="AD108" s="188">
        <f t="shared" si="22"/>
        <v>1167</v>
      </c>
      <c r="AE108" s="189">
        <f t="shared" si="23"/>
        <v>100</v>
      </c>
      <c r="AF108" s="188">
        <f>'資源化量内訳'!AB108</f>
        <v>0</v>
      </c>
      <c r="AG108" s="188">
        <f>'資源化量内訳'!AJ108</f>
        <v>40</v>
      </c>
      <c r="AH108" s="188">
        <f>'資源化量内訳'!AR108</f>
        <v>35</v>
      </c>
      <c r="AI108" s="188">
        <f>'資源化量内訳'!AZ108</f>
        <v>0</v>
      </c>
      <c r="AJ108" s="188">
        <f>'資源化量内訳'!BH108</f>
        <v>0</v>
      </c>
      <c r="AK108" s="188" t="s">
        <v>446</v>
      </c>
      <c r="AL108" s="188">
        <f t="shared" si="24"/>
        <v>75</v>
      </c>
      <c r="AM108" s="189">
        <f t="shared" si="25"/>
        <v>33.21917808219178</v>
      </c>
      <c r="AN108" s="188">
        <f>'ごみ処理量内訳'!AC108</f>
        <v>0</v>
      </c>
      <c r="AO108" s="188">
        <f>'ごみ処理量内訳'!AD108</f>
        <v>51</v>
      </c>
      <c r="AP108" s="188">
        <f>'ごみ処理量内訳'!AE108</f>
        <v>13</v>
      </c>
      <c r="AQ108" s="188">
        <f t="shared" si="26"/>
        <v>64</v>
      </c>
    </row>
    <row r="109" spans="1:43" ht="13.5" customHeight="1">
      <c r="A109" s="182" t="s">
        <v>308</v>
      </c>
      <c r="B109" s="182" t="s">
        <v>199</v>
      </c>
      <c r="C109" s="184" t="s">
        <v>200</v>
      </c>
      <c r="D109" s="188">
        <v>4523</v>
      </c>
      <c r="E109" s="188">
        <v>4523</v>
      </c>
      <c r="F109" s="188">
        <f>'ごみ搬入量内訳'!H109</f>
        <v>1275</v>
      </c>
      <c r="G109" s="188">
        <f>'ごみ搬入量内訳'!AG109</f>
        <v>658</v>
      </c>
      <c r="H109" s="188">
        <f>'ごみ搬入量内訳'!AH109</f>
        <v>50</v>
      </c>
      <c r="I109" s="188">
        <f t="shared" si="19"/>
        <v>1983</v>
      </c>
      <c r="J109" s="188">
        <f t="shared" si="18"/>
        <v>1201.1666399135013</v>
      </c>
      <c r="K109" s="188">
        <f>('ごみ搬入量内訳'!E109+'ごみ搬入量内訳'!AH109)/'ごみ処理概要'!D109/365*1000000</f>
        <v>802.5949560692835</v>
      </c>
      <c r="L109" s="188">
        <f>'ごみ搬入量内訳'!F109/'ごみ処理概要'!D109/365*1000000</f>
        <v>398.5716838442179</v>
      </c>
      <c r="M109" s="188">
        <f>'資源化量内訳'!BP109</f>
        <v>10</v>
      </c>
      <c r="N109" s="188">
        <f>'ごみ処理量内訳'!E109</f>
        <v>1417</v>
      </c>
      <c r="O109" s="188">
        <f>'ごみ処理量内訳'!L109</f>
        <v>5</v>
      </c>
      <c r="P109" s="188">
        <f t="shared" si="20"/>
        <v>118</v>
      </c>
      <c r="Q109" s="188">
        <f>'ごみ処理量内訳'!G109</f>
        <v>0</v>
      </c>
      <c r="R109" s="188">
        <f>'ごみ処理量内訳'!H109</f>
        <v>118</v>
      </c>
      <c r="S109" s="188">
        <f>'ごみ処理量内訳'!I109</f>
        <v>0</v>
      </c>
      <c r="T109" s="188">
        <f>'ごみ処理量内訳'!J109</f>
        <v>0</v>
      </c>
      <c r="U109" s="188">
        <f>'ごみ処理量内訳'!K109</f>
        <v>0</v>
      </c>
      <c r="V109" s="188">
        <f t="shared" si="21"/>
        <v>393</v>
      </c>
      <c r="W109" s="188">
        <f>'資源化量内訳'!M109</f>
        <v>305</v>
      </c>
      <c r="X109" s="188">
        <f>'資源化量内訳'!N109</f>
        <v>0</v>
      </c>
      <c r="Y109" s="188">
        <f>'資源化量内訳'!O109</f>
        <v>72</v>
      </c>
      <c r="Z109" s="188">
        <f>'資源化量内訳'!P109</f>
        <v>16</v>
      </c>
      <c r="AA109" s="188">
        <f>'資源化量内訳'!Q109</f>
        <v>0</v>
      </c>
      <c r="AB109" s="188">
        <f>'資源化量内訳'!R109</f>
        <v>0</v>
      </c>
      <c r="AC109" s="188">
        <f>'資源化量内訳'!S109</f>
        <v>0</v>
      </c>
      <c r="AD109" s="188">
        <f t="shared" si="22"/>
        <v>1933</v>
      </c>
      <c r="AE109" s="189">
        <f t="shared" si="23"/>
        <v>99.74133471288154</v>
      </c>
      <c r="AF109" s="188">
        <f>'資源化量内訳'!AB109</f>
        <v>0</v>
      </c>
      <c r="AG109" s="188">
        <f>'資源化量内訳'!AJ109</f>
        <v>0</v>
      </c>
      <c r="AH109" s="188">
        <f>'資源化量内訳'!AR109</f>
        <v>59</v>
      </c>
      <c r="AI109" s="188">
        <f>'資源化量内訳'!AZ109</f>
        <v>0</v>
      </c>
      <c r="AJ109" s="188">
        <f>'資源化量内訳'!BH109</f>
        <v>0</v>
      </c>
      <c r="AK109" s="188" t="s">
        <v>446</v>
      </c>
      <c r="AL109" s="188">
        <f t="shared" si="24"/>
        <v>59</v>
      </c>
      <c r="AM109" s="189">
        <f t="shared" si="25"/>
        <v>23.77766340710242</v>
      </c>
      <c r="AN109" s="188">
        <f>'ごみ処理量内訳'!AC109</f>
        <v>5</v>
      </c>
      <c r="AO109" s="188">
        <f>'ごみ処理量内訳'!AD109</f>
        <v>94</v>
      </c>
      <c r="AP109" s="188">
        <f>'ごみ処理量内訳'!AE109</f>
        <v>45</v>
      </c>
      <c r="AQ109" s="188">
        <f t="shared" si="26"/>
        <v>144</v>
      </c>
    </row>
    <row r="110" spans="1:43" ht="13.5" customHeight="1">
      <c r="A110" s="182" t="s">
        <v>308</v>
      </c>
      <c r="B110" s="182" t="s">
        <v>201</v>
      </c>
      <c r="C110" s="184" t="s">
        <v>202</v>
      </c>
      <c r="D110" s="188">
        <v>5916</v>
      </c>
      <c r="E110" s="188">
        <v>5916</v>
      </c>
      <c r="F110" s="188">
        <f>'ごみ搬入量内訳'!H110</f>
        <v>876</v>
      </c>
      <c r="G110" s="188">
        <f>'ごみ搬入量内訳'!AG110</f>
        <v>681</v>
      </c>
      <c r="H110" s="188">
        <f>'ごみ搬入量内訳'!AH110</f>
        <v>18</v>
      </c>
      <c r="I110" s="188">
        <f t="shared" si="19"/>
        <v>1575</v>
      </c>
      <c r="J110" s="188">
        <f t="shared" si="18"/>
        <v>729.3895356914612</v>
      </c>
      <c r="K110" s="188">
        <f>('ごみ搬入量内訳'!E110+'ごみ搬入量内訳'!AH110)/'ごみ処理概要'!D110/365*1000000</f>
        <v>586.7533598229088</v>
      </c>
      <c r="L110" s="188">
        <f>'ごみ搬入量内訳'!F110/'ごみ処理概要'!D110/365*1000000</f>
        <v>142.63617586855244</v>
      </c>
      <c r="M110" s="188">
        <f>'資源化量内訳'!BP110</f>
        <v>188</v>
      </c>
      <c r="N110" s="188">
        <f>'ごみ処理量内訳'!E110</f>
        <v>960</v>
      </c>
      <c r="O110" s="188">
        <f>'ごみ処理量内訳'!L110</f>
        <v>328</v>
      </c>
      <c r="P110" s="188">
        <f t="shared" si="20"/>
        <v>269</v>
      </c>
      <c r="Q110" s="188">
        <f>'ごみ処理量内訳'!G110</f>
        <v>0</v>
      </c>
      <c r="R110" s="188">
        <f>'ごみ処理量内訳'!H110</f>
        <v>269</v>
      </c>
      <c r="S110" s="188">
        <f>'ごみ処理量内訳'!I110</f>
        <v>0</v>
      </c>
      <c r="T110" s="188">
        <f>'ごみ処理量内訳'!J110</f>
        <v>0</v>
      </c>
      <c r="U110" s="188">
        <f>'ごみ処理量内訳'!K110</f>
        <v>0</v>
      </c>
      <c r="V110" s="188">
        <f t="shared" si="21"/>
        <v>0</v>
      </c>
      <c r="W110" s="188">
        <f>'資源化量内訳'!M110</f>
        <v>0</v>
      </c>
      <c r="X110" s="188">
        <f>'資源化量内訳'!N110</f>
        <v>0</v>
      </c>
      <c r="Y110" s="188">
        <f>'資源化量内訳'!O110</f>
        <v>0</v>
      </c>
      <c r="Z110" s="188">
        <f>'資源化量内訳'!P110</f>
        <v>0</v>
      </c>
      <c r="AA110" s="188">
        <f>'資源化量内訳'!Q110</f>
        <v>0</v>
      </c>
      <c r="AB110" s="188">
        <f>'資源化量内訳'!R110</f>
        <v>0</v>
      </c>
      <c r="AC110" s="188">
        <f>'資源化量内訳'!S110</f>
        <v>0</v>
      </c>
      <c r="AD110" s="188">
        <f t="shared" si="22"/>
        <v>1557</v>
      </c>
      <c r="AE110" s="189">
        <f t="shared" si="23"/>
        <v>78.93384714193962</v>
      </c>
      <c r="AF110" s="188">
        <f>'資源化量内訳'!AB110</f>
        <v>0</v>
      </c>
      <c r="AG110" s="188">
        <f>'資源化量内訳'!AJ110</f>
        <v>0</v>
      </c>
      <c r="AH110" s="188">
        <f>'資源化量内訳'!AR110</f>
        <v>269</v>
      </c>
      <c r="AI110" s="188">
        <f>'資源化量内訳'!AZ110</f>
        <v>0</v>
      </c>
      <c r="AJ110" s="188">
        <f>'資源化量内訳'!BH110</f>
        <v>0</v>
      </c>
      <c r="AK110" s="188" t="s">
        <v>446</v>
      </c>
      <c r="AL110" s="188">
        <f t="shared" si="24"/>
        <v>269</v>
      </c>
      <c r="AM110" s="189">
        <f t="shared" si="25"/>
        <v>26.189111747851</v>
      </c>
      <c r="AN110" s="188">
        <f>'ごみ処理量内訳'!AC110</f>
        <v>328</v>
      </c>
      <c r="AO110" s="188">
        <f>'ごみ処理量内訳'!AD110</f>
        <v>94</v>
      </c>
      <c r="AP110" s="188">
        <f>'ごみ処理量内訳'!AE110</f>
        <v>0</v>
      </c>
      <c r="AQ110" s="188">
        <f t="shared" si="26"/>
        <v>422</v>
      </c>
    </row>
    <row r="111" spans="1:43" ht="13.5" customHeight="1">
      <c r="A111" s="182" t="s">
        <v>308</v>
      </c>
      <c r="B111" s="182" t="s">
        <v>203</v>
      </c>
      <c r="C111" s="184" t="s">
        <v>204</v>
      </c>
      <c r="D111" s="188">
        <v>10502</v>
      </c>
      <c r="E111" s="188">
        <v>10502</v>
      </c>
      <c r="F111" s="188">
        <f>'ごみ搬入量内訳'!H111</f>
        <v>2228</v>
      </c>
      <c r="G111" s="188">
        <f>'ごみ搬入量内訳'!AG111</f>
        <v>1721</v>
      </c>
      <c r="H111" s="188">
        <f>'ごみ搬入量内訳'!AH111</f>
        <v>0</v>
      </c>
      <c r="I111" s="188">
        <f t="shared" si="19"/>
        <v>3949</v>
      </c>
      <c r="J111" s="188">
        <f t="shared" si="18"/>
        <v>1030.2016836975604</v>
      </c>
      <c r="K111" s="188">
        <f>('ごみ搬入量内訳'!E111+'ごみ搬入量内訳'!AH111)/'ごみ処理概要'!D111/365*1000000</f>
        <v>770.1077159471256</v>
      </c>
      <c r="L111" s="188">
        <f>'ごみ搬入量内訳'!F111/'ごみ処理概要'!D111/365*1000000</f>
        <v>260.093967750435</v>
      </c>
      <c r="M111" s="188">
        <f>'資源化量内訳'!BP111</f>
        <v>0</v>
      </c>
      <c r="N111" s="188">
        <f>'ごみ処理量内訳'!E111</f>
        <v>3130</v>
      </c>
      <c r="O111" s="188">
        <f>'ごみ処理量内訳'!L111</f>
        <v>49</v>
      </c>
      <c r="P111" s="188">
        <f t="shared" si="20"/>
        <v>0</v>
      </c>
      <c r="Q111" s="188">
        <f>'ごみ処理量内訳'!G111</f>
        <v>0</v>
      </c>
      <c r="R111" s="188">
        <f>'ごみ処理量内訳'!H111</f>
        <v>0</v>
      </c>
      <c r="S111" s="188">
        <f>'ごみ処理量内訳'!I111</f>
        <v>0</v>
      </c>
      <c r="T111" s="188">
        <f>'ごみ処理量内訳'!J111</f>
        <v>0</v>
      </c>
      <c r="U111" s="188">
        <f>'ごみ処理量内訳'!K111</f>
        <v>0</v>
      </c>
      <c r="V111" s="188">
        <f t="shared" si="21"/>
        <v>770</v>
      </c>
      <c r="W111" s="188">
        <f>'資源化量内訳'!M111</f>
        <v>396</v>
      </c>
      <c r="X111" s="188">
        <f>'資源化量内訳'!N111</f>
        <v>266</v>
      </c>
      <c r="Y111" s="188">
        <f>'資源化量内訳'!O111</f>
        <v>87</v>
      </c>
      <c r="Z111" s="188">
        <f>'資源化量内訳'!P111</f>
        <v>14</v>
      </c>
      <c r="AA111" s="188">
        <f>'資源化量内訳'!Q111</f>
        <v>1</v>
      </c>
      <c r="AB111" s="188">
        <f>'資源化量内訳'!R111</f>
        <v>0</v>
      </c>
      <c r="AC111" s="188">
        <f>'資源化量内訳'!S111</f>
        <v>6</v>
      </c>
      <c r="AD111" s="188">
        <f t="shared" si="22"/>
        <v>3949</v>
      </c>
      <c r="AE111" s="189">
        <f t="shared" si="23"/>
        <v>98.75917953912383</v>
      </c>
      <c r="AF111" s="188">
        <f>'資源化量内訳'!AB111</f>
        <v>0</v>
      </c>
      <c r="AG111" s="188">
        <f>'資源化量内訳'!AJ111</f>
        <v>0</v>
      </c>
      <c r="AH111" s="188">
        <f>'資源化量内訳'!AR111</f>
        <v>0</v>
      </c>
      <c r="AI111" s="188">
        <f>'資源化量内訳'!AZ111</f>
        <v>0</v>
      </c>
      <c r="AJ111" s="188">
        <f>'資源化量内訳'!BH111</f>
        <v>0</v>
      </c>
      <c r="AK111" s="188" t="s">
        <v>446</v>
      </c>
      <c r="AL111" s="188">
        <f t="shared" si="24"/>
        <v>0</v>
      </c>
      <c r="AM111" s="189">
        <f t="shared" si="25"/>
        <v>19.498607242339833</v>
      </c>
      <c r="AN111" s="188">
        <f>'ごみ処理量内訳'!AC111</f>
        <v>49</v>
      </c>
      <c r="AO111" s="188">
        <f>'ごみ処理量内訳'!AD111</f>
        <v>314</v>
      </c>
      <c r="AP111" s="188">
        <f>'ごみ処理量内訳'!AE111</f>
        <v>0</v>
      </c>
      <c r="AQ111" s="188">
        <f t="shared" si="26"/>
        <v>363</v>
      </c>
    </row>
    <row r="112" spans="1:43" ht="13.5" customHeight="1">
      <c r="A112" s="182" t="s">
        <v>308</v>
      </c>
      <c r="B112" s="182" t="s">
        <v>205</v>
      </c>
      <c r="C112" s="184" t="s">
        <v>206</v>
      </c>
      <c r="D112" s="188">
        <v>7704</v>
      </c>
      <c r="E112" s="188">
        <v>7704</v>
      </c>
      <c r="F112" s="188">
        <f>'ごみ搬入量内訳'!H112</f>
        <v>1706</v>
      </c>
      <c r="G112" s="188">
        <f>'ごみ搬入量内訳'!AG112</f>
        <v>356</v>
      </c>
      <c r="H112" s="188">
        <f>'ごみ搬入量内訳'!AH112</f>
        <v>110</v>
      </c>
      <c r="I112" s="188">
        <f t="shared" si="19"/>
        <v>2172</v>
      </c>
      <c r="J112" s="188">
        <f t="shared" si="18"/>
        <v>772.4149703409721</v>
      </c>
      <c r="K112" s="188">
        <f>('ごみ搬入量内訳'!E112+'ごみ搬入量内訳'!AH112)/'ごみ処理概要'!D112/365*1000000</f>
        <v>645.8128849628017</v>
      </c>
      <c r="L112" s="188">
        <f>'ごみ搬入量内訳'!F112/'ごみ処理概要'!D112/365*1000000</f>
        <v>126.6020853781704</v>
      </c>
      <c r="M112" s="188">
        <f>'資源化量内訳'!BP112</f>
        <v>98</v>
      </c>
      <c r="N112" s="188">
        <f>'ごみ処理量内訳'!E112</f>
        <v>1732</v>
      </c>
      <c r="O112" s="188">
        <f>'ごみ処理量内訳'!L112</f>
        <v>19</v>
      </c>
      <c r="P112" s="188">
        <f t="shared" si="20"/>
        <v>311</v>
      </c>
      <c r="Q112" s="188">
        <f>'ごみ処理量内訳'!G112</f>
        <v>18</v>
      </c>
      <c r="R112" s="188">
        <f>'ごみ処理量内訳'!H112</f>
        <v>293</v>
      </c>
      <c r="S112" s="188">
        <f>'ごみ処理量内訳'!I112</f>
        <v>0</v>
      </c>
      <c r="T112" s="188">
        <f>'ごみ処理量内訳'!J112</f>
        <v>0</v>
      </c>
      <c r="U112" s="188">
        <f>'ごみ処理量内訳'!K112</f>
        <v>0</v>
      </c>
      <c r="V112" s="188">
        <f t="shared" si="21"/>
        <v>0</v>
      </c>
      <c r="W112" s="188">
        <f>'資源化量内訳'!M112</f>
        <v>0</v>
      </c>
      <c r="X112" s="188">
        <f>'資源化量内訳'!N112</f>
        <v>0</v>
      </c>
      <c r="Y112" s="188">
        <f>'資源化量内訳'!O112</f>
        <v>0</v>
      </c>
      <c r="Z112" s="188">
        <f>'資源化量内訳'!P112</f>
        <v>0</v>
      </c>
      <c r="AA112" s="188">
        <f>'資源化量内訳'!Q112</f>
        <v>0</v>
      </c>
      <c r="AB112" s="188">
        <f>'資源化量内訳'!R112</f>
        <v>0</v>
      </c>
      <c r="AC112" s="188">
        <f>'資源化量内訳'!S112</f>
        <v>0</v>
      </c>
      <c r="AD112" s="188">
        <f t="shared" si="22"/>
        <v>2062</v>
      </c>
      <c r="AE112" s="189">
        <f t="shared" si="23"/>
        <v>99.07856450048497</v>
      </c>
      <c r="AF112" s="188">
        <f>'資源化量内訳'!AB112</f>
        <v>0</v>
      </c>
      <c r="AG112" s="188">
        <f>'資源化量内訳'!AJ112</f>
        <v>18</v>
      </c>
      <c r="AH112" s="188">
        <f>'資源化量内訳'!AR112</f>
        <v>289</v>
      </c>
      <c r="AI112" s="188">
        <f>'資源化量内訳'!AZ112</f>
        <v>0</v>
      </c>
      <c r="AJ112" s="188">
        <f>'資源化量内訳'!BH112</f>
        <v>0</v>
      </c>
      <c r="AK112" s="188" t="s">
        <v>446</v>
      </c>
      <c r="AL112" s="188">
        <f t="shared" si="24"/>
        <v>307</v>
      </c>
      <c r="AM112" s="189">
        <f t="shared" si="25"/>
        <v>18.75</v>
      </c>
      <c r="AN112" s="188">
        <f>'ごみ処理量内訳'!AC112</f>
        <v>19</v>
      </c>
      <c r="AO112" s="188">
        <f>'ごみ処理量内訳'!AD112</f>
        <v>174</v>
      </c>
      <c r="AP112" s="188">
        <f>'ごみ処理量内訳'!AE112</f>
        <v>0</v>
      </c>
      <c r="AQ112" s="188">
        <f t="shared" si="26"/>
        <v>193</v>
      </c>
    </row>
    <row r="113" spans="1:43" ht="13.5" customHeight="1">
      <c r="A113" s="182" t="s">
        <v>308</v>
      </c>
      <c r="B113" s="182" t="s">
        <v>207</v>
      </c>
      <c r="C113" s="184" t="s">
        <v>208</v>
      </c>
      <c r="D113" s="188">
        <v>5567</v>
      </c>
      <c r="E113" s="188">
        <v>5567</v>
      </c>
      <c r="F113" s="188">
        <f>'ごみ搬入量内訳'!H113</f>
        <v>1144</v>
      </c>
      <c r="G113" s="188">
        <f>'ごみ搬入量内訳'!AG113</f>
        <v>225</v>
      </c>
      <c r="H113" s="188">
        <f>'ごみ搬入量内訳'!AH113</f>
        <v>392</v>
      </c>
      <c r="I113" s="188">
        <f t="shared" si="19"/>
        <v>1761</v>
      </c>
      <c r="J113" s="188">
        <f t="shared" si="18"/>
        <v>866.6530508795718</v>
      </c>
      <c r="K113" s="188">
        <f>('ごみ搬入量内訳'!E113+'ごみ搬入量内訳'!AH113)/'ごみ処理概要'!D113/365*1000000</f>
        <v>755.9222522152311</v>
      </c>
      <c r="L113" s="188">
        <f>'ごみ搬入量内訳'!F113/'ごみ処理概要'!D113/365*1000000</f>
        <v>110.73079866434051</v>
      </c>
      <c r="M113" s="188">
        <f>'資源化量内訳'!BP113</f>
        <v>0</v>
      </c>
      <c r="N113" s="188">
        <f>'ごみ処理量内訳'!E113</f>
        <v>1077</v>
      </c>
      <c r="O113" s="188">
        <f>'ごみ処理量内訳'!L113</f>
        <v>22</v>
      </c>
      <c r="P113" s="188">
        <f t="shared" si="20"/>
        <v>130</v>
      </c>
      <c r="Q113" s="188">
        <f>'ごみ処理量内訳'!G113</f>
        <v>20</v>
      </c>
      <c r="R113" s="188">
        <f>'ごみ処理量内訳'!H113</f>
        <v>110</v>
      </c>
      <c r="S113" s="188">
        <f>'ごみ処理量内訳'!I113</f>
        <v>0</v>
      </c>
      <c r="T113" s="188">
        <f>'ごみ処理量内訳'!J113</f>
        <v>0</v>
      </c>
      <c r="U113" s="188">
        <f>'ごみ処理量内訳'!K113</f>
        <v>0</v>
      </c>
      <c r="V113" s="188">
        <f t="shared" si="21"/>
        <v>140</v>
      </c>
      <c r="W113" s="188">
        <f>'資源化量内訳'!M113</f>
        <v>140</v>
      </c>
      <c r="X113" s="188">
        <f>'資源化量内訳'!N113</f>
        <v>0</v>
      </c>
      <c r="Y113" s="188">
        <f>'資源化量内訳'!O113</f>
        <v>0</v>
      </c>
      <c r="Z113" s="188">
        <f>'資源化量内訳'!P113</f>
        <v>0</v>
      </c>
      <c r="AA113" s="188">
        <f>'資源化量内訳'!Q113</f>
        <v>0</v>
      </c>
      <c r="AB113" s="188">
        <f>'資源化量内訳'!R113</f>
        <v>0</v>
      </c>
      <c r="AC113" s="188">
        <f>'資源化量内訳'!S113</f>
        <v>0</v>
      </c>
      <c r="AD113" s="188">
        <f t="shared" si="22"/>
        <v>1369</v>
      </c>
      <c r="AE113" s="189">
        <f t="shared" si="23"/>
        <v>98.39298758217677</v>
      </c>
      <c r="AF113" s="188">
        <f>'資源化量内訳'!AB113</f>
        <v>0</v>
      </c>
      <c r="AG113" s="188">
        <f>'資源化量内訳'!AJ113</f>
        <v>20</v>
      </c>
      <c r="AH113" s="188">
        <f>'資源化量内訳'!AR113</f>
        <v>110</v>
      </c>
      <c r="AI113" s="188">
        <f>'資源化量内訳'!AZ113</f>
        <v>0</v>
      </c>
      <c r="AJ113" s="188">
        <f>'資源化量内訳'!BH113</f>
        <v>0</v>
      </c>
      <c r="AK113" s="188" t="s">
        <v>446</v>
      </c>
      <c r="AL113" s="188">
        <f t="shared" si="24"/>
        <v>130</v>
      </c>
      <c r="AM113" s="189">
        <f t="shared" si="25"/>
        <v>19.722425127830533</v>
      </c>
      <c r="AN113" s="188">
        <f>'ごみ処理量内訳'!AC113</f>
        <v>22</v>
      </c>
      <c r="AO113" s="188">
        <f>'ごみ処理量内訳'!AD113</f>
        <v>108</v>
      </c>
      <c r="AP113" s="188">
        <f>'ごみ処理量内訳'!AE113</f>
        <v>0</v>
      </c>
      <c r="AQ113" s="188">
        <f t="shared" si="26"/>
        <v>130</v>
      </c>
    </row>
    <row r="114" spans="1:43" ht="13.5" customHeight="1">
      <c r="A114" s="182" t="s">
        <v>308</v>
      </c>
      <c r="B114" s="182" t="s">
        <v>209</v>
      </c>
      <c r="C114" s="184" t="s">
        <v>210</v>
      </c>
      <c r="D114" s="188">
        <v>3472</v>
      </c>
      <c r="E114" s="188">
        <v>3472</v>
      </c>
      <c r="F114" s="188">
        <f>'ごみ搬入量内訳'!H114</f>
        <v>591</v>
      </c>
      <c r="G114" s="188">
        <f>'ごみ搬入量内訳'!AG114</f>
        <v>0</v>
      </c>
      <c r="H114" s="188">
        <f>'ごみ搬入量内訳'!AH114</f>
        <v>241</v>
      </c>
      <c r="I114" s="188">
        <f t="shared" si="19"/>
        <v>832</v>
      </c>
      <c r="J114" s="188">
        <f t="shared" si="18"/>
        <v>656.5242093302189</v>
      </c>
      <c r="K114" s="188">
        <f>('ごみ搬入量内訳'!E114+'ごみ搬入量内訳'!AH114)/'ごみ処理概要'!D114/365*1000000</f>
        <v>648.6332933526924</v>
      </c>
      <c r="L114" s="188">
        <f>'ごみ搬入量内訳'!F114/'ごみ処理概要'!D114/365*1000000</f>
        <v>7.890915977526673</v>
      </c>
      <c r="M114" s="188">
        <f>'資源化量内訳'!BP114</f>
        <v>0</v>
      </c>
      <c r="N114" s="188">
        <f>'ごみ処理量内訳'!E114</f>
        <v>341</v>
      </c>
      <c r="O114" s="188">
        <f>'ごみ処理量内訳'!L114</f>
        <v>15</v>
      </c>
      <c r="P114" s="188">
        <f t="shared" si="20"/>
        <v>235</v>
      </c>
      <c r="Q114" s="188">
        <f>'ごみ処理量内訳'!G114</f>
        <v>62</v>
      </c>
      <c r="R114" s="188">
        <f>'ごみ処理量内訳'!H114</f>
        <v>173</v>
      </c>
      <c r="S114" s="188">
        <f>'ごみ処理量内訳'!I114</f>
        <v>0</v>
      </c>
      <c r="T114" s="188">
        <f>'ごみ処理量内訳'!J114</f>
        <v>0</v>
      </c>
      <c r="U114" s="188">
        <f>'ごみ処理量内訳'!K114</f>
        <v>0</v>
      </c>
      <c r="V114" s="188">
        <f t="shared" si="21"/>
        <v>0</v>
      </c>
      <c r="W114" s="188">
        <f>'資源化量内訳'!M114</f>
        <v>0</v>
      </c>
      <c r="X114" s="188">
        <f>'資源化量内訳'!N114</f>
        <v>0</v>
      </c>
      <c r="Y114" s="188">
        <f>'資源化量内訳'!O114</f>
        <v>0</v>
      </c>
      <c r="Z114" s="188">
        <f>'資源化量内訳'!P114</f>
        <v>0</v>
      </c>
      <c r="AA114" s="188">
        <f>'資源化量内訳'!Q114</f>
        <v>0</v>
      </c>
      <c r="AB114" s="188">
        <f>'資源化量内訳'!R114</f>
        <v>0</v>
      </c>
      <c r="AC114" s="188">
        <f>'資源化量内訳'!S114</f>
        <v>0</v>
      </c>
      <c r="AD114" s="188">
        <f t="shared" si="22"/>
        <v>591</v>
      </c>
      <c r="AE114" s="189">
        <f t="shared" si="23"/>
        <v>97.46192893401016</v>
      </c>
      <c r="AF114" s="188">
        <f>'資源化量内訳'!AB114</f>
        <v>0</v>
      </c>
      <c r="AG114" s="188">
        <f>'資源化量内訳'!AJ114</f>
        <v>52</v>
      </c>
      <c r="AH114" s="188">
        <f>'資源化量内訳'!AR114</f>
        <v>172</v>
      </c>
      <c r="AI114" s="188">
        <f>'資源化量内訳'!AZ114</f>
        <v>0</v>
      </c>
      <c r="AJ114" s="188">
        <f>'資源化量内訳'!BH114</f>
        <v>0</v>
      </c>
      <c r="AK114" s="188" t="s">
        <v>446</v>
      </c>
      <c r="AL114" s="188">
        <f t="shared" si="24"/>
        <v>224</v>
      </c>
      <c r="AM114" s="189">
        <f t="shared" si="25"/>
        <v>37.90186125211506</v>
      </c>
      <c r="AN114" s="188">
        <f>'ごみ処理量内訳'!AC114</f>
        <v>15</v>
      </c>
      <c r="AO114" s="188">
        <f>'ごみ処理量内訳'!AD114</f>
        <v>46</v>
      </c>
      <c r="AP114" s="188">
        <f>'ごみ処理量内訳'!AE114</f>
        <v>11</v>
      </c>
      <c r="AQ114" s="188">
        <f t="shared" si="26"/>
        <v>72</v>
      </c>
    </row>
    <row r="115" spans="1:43" ht="13.5" customHeight="1">
      <c r="A115" s="182" t="s">
        <v>308</v>
      </c>
      <c r="B115" s="182" t="s">
        <v>211</v>
      </c>
      <c r="C115" s="184" t="s">
        <v>212</v>
      </c>
      <c r="D115" s="188">
        <v>2614</v>
      </c>
      <c r="E115" s="188">
        <v>2614</v>
      </c>
      <c r="F115" s="188">
        <f>'ごみ搬入量内訳'!H115</f>
        <v>488</v>
      </c>
      <c r="G115" s="188">
        <f>'ごみ搬入量内訳'!AG115</f>
        <v>0</v>
      </c>
      <c r="H115" s="188">
        <f>'ごみ搬入量内訳'!AH115</f>
        <v>450</v>
      </c>
      <c r="I115" s="188">
        <f t="shared" si="19"/>
        <v>938</v>
      </c>
      <c r="J115" s="188">
        <f t="shared" si="18"/>
        <v>983.1151544371195</v>
      </c>
      <c r="K115" s="188">
        <f>('ごみ搬入量内訳'!E115+'ごみ搬入量内訳'!AH115)/'ごみ処理概要'!D115/365*1000000</f>
        <v>941.1912672542999</v>
      </c>
      <c r="L115" s="188">
        <f>'ごみ搬入量内訳'!F115/'ごみ処理概要'!D115/365*1000000</f>
        <v>41.92388718281959</v>
      </c>
      <c r="M115" s="188">
        <f>'資源化量内訳'!BP115</f>
        <v>0</v>
      </c>
      <c r="N115" s="188">
        <f>'ごみ処理量内訳'!E115</f>
        <v>312</v>
      </c>
      <c r="O115" s="188">
        <f>'ごみ処理量内訳'!L115</f>
        <v>0</v>
      </c>
      <c r="P115" s="188">
        <f t="shared" si="20"/>
        <v>176</v>
      </c>
      <c r="Q115" s="188">
        <f>'ごみ処理量内訳'!G115</f>
        <v>10</v>
      </c>
      <c r="R115" s="188">
        <f>'ごみ処理量内訳'!H115</f>
        <v>166</v>
      </c>
      <c r="S115" s="188">
        <f>'ごみ処理量内訳'!I115</f>
        <v>0</v>
      </c>
      <c r="T115" s="188">
        <f>'ごみ処理量内訳'!J115</f>
        <v>0</v>
      </c>
      <c r="U115" s="188">
        <f>'ごみ処理量内訳'!K115</f>
        <v>0</v>
      </c>
      <c r="V115" s="188">
        <f t="shared" si="21"/>
        <v>0</v>
      </c>
      <c r="W115" s="188">
        <f>'資源化量内訳'!M115</f>
        <v>0</v>
      </c>
      <c r="X115" s="188">
        <f>'資源化量内訳'!N115</f>
        <v>0</v>
      </c>
      <c r="Y115" s="188">
        <f>'資源化量内訳'!O115</f>
        <v>0</v>
      </c>
      <c r="Z115" s="188">
        <f>'資源化量内訳'!P115</f>
        <v>0</v>
      </c>
      <c r="AA115" s="188">
        <f>'資源化量内訳'!Q115</f>
        <v>0</v>
      </c>
      <c r="AB115" s="188">
        <f>'資源化量内訳'!R115</f>
        <v>0</v>
      </c>
      <c r="AC115" s="188">
        <f>'資源化量内訳'!S115</f>
        <v>0</v>
      </c>
      <c r="AD115" s="188">
        <f t="shared" si="22"/>
        <v>488</v>
      </c>
      <c r="AE115" s="189">
        <f t="shared" si="23"/>
        <v>100</v>
      </c>
      <c r="AF115" s="188">
        <f>'資源化量内訳'!AB115</f>
        <v>0</v>
      </c>
      <c r="AG115" s="188">
        <f>'資源化量内訳'!AJ115</f>
        <v>8</v>
      </c>
      <c r="AH115" s="188">
        <f>'資源化量内訳'!AR115</f>
        <v>148</v>
      </c>
      <c r="AI115" s="188">
        <f>'資源化量内訳'!AZ115</f>
        <v>0</v>
      </c>
      <c r="AJ115" s="188">
        <f>'資源化量内訳'!BH115</f>
        <v>0</v>
      </c>
      <c r="AK115" s="188" t="s">
        <v>446</v>
      </c>
      <c r="AL115" s="188">
        <f t="shared" si="24"/>
        <v>156</v>
      </c>
      <c r="AM115" s="189">
        <f t="shared" si="25"/>
        <v>31.967213114754102</v>
      </c>
      <c r="AN115" s="188">
        <f>'ごみ処理量内訳'!AC115</f>
        <v>0</v>
      </c>
      <c r="AO115" s="188">
        <f>'ごみ処理量内訳'!AD115</f>
        <v>31</v>
      </c>
      <c r="AP115" s="188">
        <f>'ごみ処理量内訳'!AE115</f>
        <v>18</v>
      </c>
      <c r="AQ115" s="188">
        <f t="shared" si="26"/>
        <v>49</v>
      </c>
    </row>
    <row r="116" spans="1:43" ht="13.5" customHeight="1">
      <c r="A116" s="182" t="s">
        <v>308</v>
      </c>
      <c r="B116" s="182" t="s">
        <v>24</v>
      </c>
      <c r="C116" s="184" t="s">
        <v>25</v>
      </c>
      <c r="D116" s="188">
        <v>5041</v>
      </c>
      <c r="E116" s="188">
        <v>5041</v>
      </c>
      <c r="F116" s="188">
        <f>'ごみ搬入量内訳'!H116</f>
        <v>968</v>
      </c>
      <c r="G116" s="188">
        <f>'ごみ搬入量内訳'!AG116</f>
        <v>22</v>
      </c>
      <c r="H116" s="188">
        <f>'ごみ搬入量内訳'!AH116</f>
        <v>0</v>
      </c>
      <c r="I116" s="188">
        <f t="shared" si="19"/>
        <v>990</v>
      </c>
      <c r="J116" s="188">
        <f t="shared" si="18"/>
        <v>538.053712978236</v>
      </c>
      <c r="K116" s="188">
        <f>('ごみ搬入量内訳'!E116+'ごみ搬入量内訳'!AH116)/'ごみ処理概要'!D116/365*1000000</f>
        <v>526.0969638009419</v>
      </c>
      <c r="L116" s="188">
        <f>'ごみ搬入量内訳'!F116/'ごみ処理概要'!D116/365*1000000</f>
        <v>11.956749177294133</v>
      </c>
      <c r="M116" s="188">
        <f>'資源化量内訳'!BP116</f>
        <v>149</v>
      </c>
      <c r="N116" s="188">
        <f>'ごみ処理量内訳'!E116</f>
        <v>861</v>
      </c>
      <c r="O116" s="188">
        <f>'ごみ処理量内訳'!L116</f>
        <v>13</v>
      </c>
      <c r="P116" s="188">
        <f t="shared" si="20"/>
        <v>65</v>
      </c>
      <c r="Q116" s="188">
        <f>'ごみ処理量内訳'!G116</f>
        <v>23</v>
      </c>
      <c r="R116" s="188">
        <f>'ごみ処理量内訳'!H116</f>
        <v>42</v>
      </c>
      <c r="S116" s="188">
        <f>'ごみ処理量内訳'!I116</f>
        <v>0</v>
      </c>
      <c r="T116" s="188">
        <f>'ごみ処理量内訳'!J116</f>
        <v>0</v>
      </c>
      <c r="U116" s="188">
        <f>'ごみ処理量内訳'!K116</f>
        <v>0</v>
      </c>
      <c r="V116" s="188">
        <f t="shared" si="21"/>
        <v>51</v>
      </c>
      <c r="W116" s="188">
        <f>'資源化量内訳'!M116</f>
        <v>19</v>
      </c>
      <c r="X116" s="188">
        <f>'資源化量内訳'!N116</f>
        <v>0</v>
      </c>
      <c r="Y116" s="188">
        <f>'資源化量内訳'!O116</f>
        <v>26</v>
      </c>
      <c r="Z116" s="188">
        <f>'資源化量内訳'!P116</f>
        <v>5</v>
      </c>
      <c r="AA116" s="188">
        <f>'資源化量内訳'!Q116</f>
        <v>0</v>
      </c>
      <c r="AB116" s="188">
        <f>'資源化量内訳'!R116</f>
        <v>0</v>
      </c>
      <c r="AC116" s="188">
        <f>'資源化量内訳'!S116</f>
        <v>1</v>
      </c>
      <c r="AD116" s="188">
        <f t="shared" si="22"/>
        <v>990</v>
      </c>
      <c r="AE116" s="189">
        <f t="shared" si="23"/>
        <v>98.68686868686869</v>
      </c>
      <c r="AF116" s="188">
        <f>'資源化量内訳'!AB116</f>
        <v>0</v>
      </c>
      <c r="AG116" s="188">
        <f>'資源化量内訳'!AJ116</f>
        <v>23</v>
      </c>
      <c r="AH116" s="188">
        <f>'資源化量内訳'!AR116</f>
        <v>32</v>
      </c>
      <c r="AI116" s="188">
        <f>'資源化量内訳'!AZ116</f>
        <v>0</v>
      </c>
      <c r="AJ116" s="188">
        <f>'資源化量内訳'!BH116</f>
        <v>0</v>
      </c>
      <c r="AK116" s="188" t="s">
        <v>446</v>
      </c>
      <c r="AL116" s="188">
        <f t="shared" si="24"/>
        <v>55</v>
      </c>
      <c r="AM116" s="189">
        <f t="shared" si="25"/>
        <v>22.388059701492537</v>
      </c>
      <c r="AN116" s="188">
        <f>'ごみ処理量内訳'!AC116</f>
        <v>13</v>
      </c>
      <c r="AO116" s="188">
        <f>'ごみ処理量内訳'!AD116</f>
        <v>91</v>
      </c>
      <c r="AP116" s="188">
        <f>'ごみ処理量内訳'!AE116</f>
        <v>9</v>
      </c>
      <c r="AQ116" s="188">
        <f t="shared" si="26"/>
        <v>113</v>
      </c>
    </row>
    <row r="117" spans="1:43" ht="13.5" customHeight="1">
      <c r="A117" s="182" t="s">
        <v>308</v>
      </c>
      <c r="B117" s="182" t="s">
        <v>26</v>
      </c>
      <c r="C117" s="184" t="s">
        <v>27</v>
      </c>
      <c r="D117" s="188">
        <v>2588</v>
      </c>
      <c r="E117" s="188">
        <v>2588</v>
      </c>
      <c r="F117" s="188">
        <f>'ごみ搬入量内訳'!H117</f>
        <v>512</v>
      </c>
      <c r="G117" s="188">
        <f>'ごみ搬入量内訳'!AG117</f>
        <v>190</v>
      </c>
      <c r="H117" s="188">
        <f>'ごみ搬入量内訳'!AH117</f>
        <v>0</v>
      </c>
      <c r="I117" s="188">
        <f t="shared" si="19"/>
        <v>702</v>
      </c>
      <c r="J117" s="188">
        <f t="shared" si="18"/>
        <v>743.1559780652537</v>
      </c>
      <c r="K117" s="188">
        <f>('ごみ搬入量内訳'!E117+'ごみ搬入量内訳'!AH117)/'ごみ処理概要'!D117/365*1000000</f>
        <v>452.03362198556033</v>
      </c>
      <c r="L117" s="188">
        <f>'ごみ搬入量内訳'!F117/'ごみ処理概要'!D117/365*1000000</f>
        <v>291.1223560796934</v>
      </c>
      <c r="M117" s="188">
        <f>'資源化量内訳'!BP117</f>
        <v>0</v>
      </c>
      <c r="N117" s="188">
        <f>'ごみ処理量内訳'!E117</f>
        <v>499</v>
      </c>
      <c r="O117" s="188">
        <f>'ごみ処理量内訳'!L117</f>
        <v>9</v>
      </c>
      <c r="P117" s="188">
        <f t="shared" si="20"/>
        <v>194</v>
      </c>
      <c r="Q117" s="188">
        <f>'ごみ処理量内訳'!G117</f>
        <v>24</v>
      </c>
      <c r="R117" s="188">
        <f>'ごみ処理量内訳'!H117</f>
        <v>170</v>
      </c>
      <c r="S117" s="188">
        <f>'ごみ処理量内訳'!I117</f>
        <v>0</v>
      </c>
      <c r="T117" s="188">
        <f>'ごみ処理量内訳'!J117</f>
        <v>0</v>
      </c>
      <c r="U117" s="188">
        <f>'ごみ処理量内訳'!K117</f>
        <v>0</v>
      </c>
      <c r="V117" s="188">
        <f t="shared" si="21"/>
        <v>0</v>
      </c>
      <c r="W117" s="188">
        <f>'資源化量内訳'!M117</f>
        <v>0</v>
      </c>
      <c r="X117" s="188">
        <f>'資源化量内訳'!N117</f>
        <v>0</v>
      </c>
      <c r="Y117" s="188">
        <f>'資源化量内訳'!O117</f>
        <v>0</v>
      </c>
      <c r="Z117" s="188">
        <f>'資源化量内訳'!P117</f>
        <v>0</v>
      </c>
      <c r="AA117" s="188">
        <f>'資源化量内訳'!Q117</f>
        <v>0</v>
      </c>
      <c r="AB117" s="188">
        <f>'資源化量内訳'!R117</f>
        <v>0</v>
      </c>
      <c r="AC117" s="188">
        <f>'資源化量内訳'!S117</f>
        <v>0</v>
      </c>
      <c r="AD117" s="188">
        <f t="shared" si="22"/>
        <v>702</v>
      </c>
      <c r="AE117" s="189">
        <f t="shared" si="23"/>
        <v>98.71794871794873</v>
      </c>
      <c r="AF117" s="188">
        <f>'資源化量内訳'!AB117</f>
        <v>0</v>
      </c>
      <c r="AG117" s="188">
        <f>'資源化量内訳'!AJ117</f>
        <v>22</v>
      </c>
      <c r="AH117" s="188">
        <f>'資源化量内訳'!AR117</f>
        <v>170</v>
      </c>
      <c r="AI117" s="188">
        <f>'資源化量内訳'!AZ117</f>
        <v>0</v>
      </c>
      <c r="AJ117" s="188">
        <f>'資源化量内訳'!BH117</f>
        <v>0</v>
      </c>
      <c r="AK117" s="188" t="s">
        <v>446</v>
      </c>
      <c r="AL117" s="188">
        <f t="shared" si="24"/>
        <v>192</v>
      </c>
      <c r="AM117" s="189">
        <f t="shared" si="25"/>
        <v>27.350427350427353</v>
      </c>
      <c r="AN117" s="188">
        <f>'ごみ処理量内訳'!AC117</f>
        <v>9</v>
      </c>
      <c r="AO117" s="188">
        <f>'ごみ処理量内訳'!AD117</f>
        <v>55</v>
      </c>
      <c r="AP117" s="188">
        <f>'ごみ処理量内訳'!AE117</f>
        <v>1</v>
      </c>
      <c r="AQ117" s="188">
        <f t="shared" si="26"/>
        <v>65</v>
      </c>
    </row>
    <row r="118" spans="1:43" ht="13.5">
      <c r="A118" s="201" t="s">
        <v>28</v>
      </c>
      <c r="B118" s="202"/>
      <c r="C118" s="202"/>
      <c r="D118" s="188">
        <f>SUM(D7:D117)</f>
        <v>2201982</v>
      </c>
      <c r="E118" s="188">
        <f>SUM(E7:E117)</f>
        <v>2201153</v>
      </c>
      <c r="F118" s="188">
        <f>'ごみ搬入量内訳'!H118</f>
        <v>682741</v>
      </c>
      <c r="G118" s="188">
        <f>'ごみ搬入量内訳'!AG118</f>
        <v>81543</v>
      </c>
      <c r="H118" s="188">
        <f>'ごみ搬入量内訳'!AH118</f>
        <v>26786</v>
      </c>
      <c r="I118" s="188">
        <f>SUM(F118:H118)</f>
        <v>791070</v>
      </c>
      <c r="J118" s="188">
        <f t="shared" si="18"/>
        <v>984.2564873342064</v>
      </c>
      <c r="K118" s="188">
        <f>('ごみ搬入量内訳'!E118+'ごみ搬入量内訳'!AH118)/'ごみ処理概要'!D118/365*1000000</f>
        <v>683.6692567242937</v>
      </c>
      <c r="L118" s="188">
        <f>'ごみ搬入量内訳'!F118/'ごみ処理概要'!D118/365*1000000</f>
        <v>300.5872306099127</v>
      </c>
      <c r="M118" s="188">
        <f>'資源化量内訳'!BP118</f>
        <v>26128</v>
      </c>
      <c r="N118" s="188">
        <f>'ごみ処理量内訳'!E118</f>
        <v>568417</v>
      </c>
      <c r="O118" s="188">
        <f>'ごみ処理量内訳'!L118</f>
        <v>13909</v>
      </c>
      <c r="P118" s="188">
        <f>SUM(Q118:U118)</f>
        <v>87015</v>
      </c>
      <c r="Q118" s="188">
        <f>'ごみ処理量内訳'!G118</f>
        <v>19645</v>
      </c>
      <c r="R118" s="188">
        <f>'ごみ処理量内訳'!H118</f>
        <v>60056</v>
      </c>
      <c r="S118" s="188">
        <f>'ごみ処理量内訳'!I118</f>
        <v>6541</v>
      </c>
      <c r="T118" s="188">
        <f>'ごみ処理量内訳'!J118</f>
        <v>699</v>
      </c>
      <c r="U118" s="188">
        <f>'ごみ処理量内訳'!K118</f>
        <v>74</v>
      </c>
      <c r="V118" s="188">
        <f>SUM(W118:AC118)</f>
        <v>94943</v>
      </c>
      <c r="W118" s="188">
        <f>'資源化量内訳'!M118</f>
        <v>67690</v>
      </c>
      <c r="X118" s="188">
        <f>'資源化量内訳'!N118</f>
        <v>6343</v>
      </c>
      <c r="Y118" s="188">
        <f>'資源化量内訳'!O118</f>
        <v>10376</v>
      </c>
      <c r="Z118" s="188">
        <f>'資源化量内訳'!P118</f>
        <v>1472</v>
      </c>
      <c r="AA118" s="188">
        <f>'資源化量内訳'!Q118</f>
        <v>5725</v>
      </c>
      <c r="AB118" s="188">
        <f>'資源化量内訳'!R118</f>
        <v>2178</v>
      </c>
      <c r="AC118" s="188">
        <f>'資源化量内訳'!S118</f>
        <v>1159</v>
      </c>
      <c r="AD118" s="188">
        <f>N118+O118+P118+V118</f>
        <v>764284</v>
      </c>
      <c r="AE118" s="189">
        <f t="shared" si="23"/>
        <v>98.18012675916282</v>
      </c>
      <c r="AF118" s="188">
        <f>'資源化量内訳'!AB118</f>
        <v>792</v>
      </c>
      <c r="AG118" s="188">
        <f>'資源化量内訳'!AJ118</f>
        <v>7109</v>
      </c>
      <c r="AH118" s="188">
        <f>'資源化量内訳'!AR118</f>
        <v>53976</v>
      </c>
      <c r="AI118" s="188">
        <f>'資源化量内訳'!AZ118</f>
        <v>3006</v>
      </c>
      <c r="AJ118" s="188">
        <f>'資源化量内訳'!BH118</f>
        <v>526</v>
      </c>
      <c r="AK118" s="188" t="s">
        <v>446</v>
      </c>
      <c r="AL118" s="188">
        <f>SUM(AF118:AJ118)</f>
        <v>65409</v>
      </c>
      <c r="AM118" s="189">
        <f>(V118+AL118+M118)/(M118+AD118)*100</f>
        <v>23.592759219242623</v>
      </c>
      <c r="AN118" s="188">
        <f>'ごみ処理量内訳'!AC118</f>
        <v>13909</v>
      </c>
      <c r="AO118" s="188">
        <f>'ごみ処理量内訳'!AD118</f>
        <v>64810</v>
      </c>
      <c r="AP118" s="188">
        <f>'ごみ処理量内訳'!AE118</f>
        <v>10896</v>
      </c>
      <c r="AQ118" s="188">
        <f>SUM(AN118:AP118)</f>
        <v>89615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115</v>
      </c>
      <c r="B2" s="200" t="s">
        <v>234</v>
      </c>
      <c r="C2" s="203" t="s">
        <v>237</v>
      </c>
      <c r="D2" s="208" t="s">
        <v>232</v>
      </c>
      <c r="E2" s="209"/>
      <c r="F2" s="221"/>
      <c r="G2" s="26" t="s">
        <v>233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116</v>
      </c>
    </row>
    <row r="3" spans="1:34" s="27" customFormat="1" ht="22.5" customHeight="1">
      <c r="A3" s="195"/>
      <c r="B3" s="195"/>
      <c r="C3" s="193"/>
      <c r="D3" s="35"/>
      <c r="E3" s="44"/>
      <c r="F3" s="45" t="s">
        <v>117</v>
      </c>
      <c r="G3" s="10" t="s">
        <v>130</v>
      </c>
      <c r="H3" s="14" t="s">
        <v>244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245</v>
      </c>
      <c r="AH3" s="193"/>
    </row>
    <row r="4" spans="1:34" s="27" customFormat="1" ht="22.5" customHeight="1">
      <c r="A4" s="195"/>
      <c r="B4" s="195"/>
      <c r="C4" s="193"/>
      <c r="D4" s="10" t="s">
        <v>130</v>
      </c>
      <c r="E4" s="203" t="s">
        <v>246</v>
      </c>
      <c r="F4" s="203" t="s">
        <v>247</v>
      </c>
      <c r="G4" s="13"/>
      <c r="H4" s="10" t="s">
        <v>130</v>
      </c>
      <c r="I4" s="205" t="s">
        <v>248</v>
      </c>
      <c r="J4" s="185"/>
      <c r="K4" s="185"/>
      <c r="L4" s="186"/>
      <c r="M4" s="205" t="s">
        <v>118</v>
      </c>
      <c r="N4" s="185"/>
      <c r="O4" s="185"/>
      <c r="P4" s="186"/>
      <c r="Q4" s="205" t="s">
        <v>119</v>
      </c>
      <c r="R4" s="185"/>
      <c r="S4" s="185"/>
      <c r="T4" s="186"/>
      <c r="U4" s="205" t="s">
        <v>120</v>
      </c>
      <c r="V4" s="185"/>
      <c r="W4" s="185"/>
      <c r="X4" s="186"/>
      <c r="Y4" s="205" t="s">
        <v>121</v>
      </c>
      <c r="Z4" s="185"/>
      <c r="AA4" s="185"/>
      <c r="AB4" s="186"/>
      <c r="AC4" s="205" t="s">
        <v>122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130</v>
      </c>
      <c r="J5" s="6" t="s">
        <v>249</v>
      </c>
      <c r="K5" s="6" t="s">
        <v>250</v>
      </c>
      <c r="L5" s="6" t="s">
        <v>251</v>
      </c>
      <c r="M5" s="10" t="s">
        <v>130</v>
      </c>
      <c r="N5" s="6" t="s">
        <v>249</v>
      </c>
      <c r="O5" s="6" t="s">
        <v>250</v>
      </c>
      <c r="P5" s="6" t="s">
        <v>251</v>
      </c>
      <c r="Q5" s="10" t="s">
        <v>130</v>
      </c>
      <c r="R5" s="6" t="s">
        <v>249</v>
      </c>
      <c r="S5" s="6" t="s">
        <v>250</v>
      </c>
      <c r="T5" s="6" t="s">
        <v>251</v>
      </c>
      <c r="U5" s="10" t="s">
        <v>130</v>
      </c>
      <c r="V5" s="6" t="s">
        <v>249</v>
      </c>
      <c r="W5" s="6" t="s">
        <v>250</v>
      </c>
      <c r="X5" s="6" t="s">
        <v>251</v>
      </c>
      <c r="Y5" s="10" t="s">
        <v>130</v>
      </c>
      <c r="Z5" s="6" t="s">
        <v>249</v>
      </c>
      <c r="AA5" s="6" t="s">
        <v>250</v>
      </c>
      <c r="AB5" s="6" t="s">
        <v>251</v>
      </c>
      <c r="AC5" s="10" t="s">
        <v>130</v>
      </c>
      <c r="AD5" s="6" t="s">
        <v>249</v>
      </c>
      <c r="AE5" s="6" t="s">
        <v>250</v>
      </c>
      <c r="AF5" s="6" t="s">
        <v>251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243</v>
      </c>
      <c r="E6" s="22" t="s">
        <v>123</v>
      </c>
      <c r="F6" s="22" t="s">
        <v>123</v>
      </c>
      <c r="G6" s="22" t="s">
        <v>123</v>
      </c>
      <c r="H6" s="21" t="s">
        <v>123</v>
      </c>
      <c r="I6" s="21" t="s">
        <v>123</v>
      </c>
      <c r="J6" s="23" t="s">
        <v>123</v>
      </c>
      <c r="K6" s="23" t="s">
        <v>123</v>
      </c>
      <c r="L6" s="23" t="s">
        <v>123</v>
      </c>
      <c r="M6" s="21" t="s">
        <v>123</v>
      </c>
      <c r="N6" s="23" t="s">
        <v>123</v>
      </c>
      <c r="O6" s="23" t="s">
        <v>123</v>
      </c>
      <c r="P6" s="23" t="s">
        <v>123</v>
      </c>
      <c r="Q6" s="21" t="s">
        <v>123</v>
      </c>
      <c r="R6" s="23" t="s">
        <v>123</v>
      </c>
      <c r="S6" s="23" t="s">
        <v>123</v>
      </c>
      <c r="T6" s="23" t="s">
        <v>123</v>
      </c>
      <c r="U6" s="21" t="s">
        <v>123</v>
      </c>
      <c r="V6" s="23" t="s">
        <v>123</v>
      </c>
      <c r="W6" s="23" t="s">
        <v>123</v>
      </c>
      <c r="X6" s="23" t="s">
        <v>123</v>
      </c>
      <c r="Y6" s="21" t="s">
        <v>123</v>
      </c>
      <c r="Z6" s="23" t="s">
        <v>123</v>
      </c>
      <c r="AA6" s="23" t="s">
        <v>123</v>
      </c>
      <c r="AB6" s="23" t="s">
        <v>123</v>
      </c>
      <c r="AC6" s="21" t="s">
        <v>123</v>
      </c>
      <c r="AD6" s="23" t="s">
        <v>123</v>
      </c>
      <c r="AE6" s="23" t="s">
        <v>123</v>
      </c>
      <c r="AF6" s="23" t="s">
        <v>123</v>
      </c>
      <c r="AG6" s="22" t="s">
        <v>123</v>
      </c>
      <c r="AH6" s="22" t="s">
        <v>123</v>
      </c>
    </row>
    <row r="7" spans="1:34" ht="13.5">
      <c r="A7" s="182" t="s">
        <v>308</v>
      </c>
      <c r="B7" s="182" t="s">
        <v>309</v>
      </c>
      <c r="C7" s="184" t="s">
        <v>310</v>
      </c>
      <c r="D7" s="188">
        <f aca="true" t="shared" si="0" ref="D7:D38">E7+F7</f>
        <v>139590</v>
      </c>
      <c r="E7" s="188">
        <v>88019</v>
      </c>
      <c r="F7" s="188">
        <v>51571</v>
      </c>
      <c r="G7" s="188">
        <f aca="true" t="shared" si="1" ref="G7:G26">H7+AG7</f>
        <v>139590</v>
      </c>
      <c r="H7" s="188">
        <f aca="true" t="shared" si="2" ref="H7:H26">I7+M7+Q7+U7+Y7+AC7</f>
        <v>129980</v>
      </c>
      <c r="I7" s="188">
        <f aca="true" t="shared" si="3" ref="I7:I26">SUM(J7:L7)</f>
        <v>0</v>
      </c>
      <c r="J7" s="188">
        <v>0</v>
      </c>
      <c r="K7" s="188">
        <v>0</v>
      </c>
      <c r="L7" s="188">
        <v>0</v>
      </c>
      <c r="M7" s="188">
        <f aca="true" t="shared" si="4" ref="M7:M26">SUM(N7:P7)</f>
        <v>102429</v>
      </c>
      <c r="N7" s="188">
        <v>741</v>
      </c>
      <c r="O7" s="188">
        <v>60781</v>
      </c>
      <c r="P7" s="188">
        <v>40907</v>
      </c>
      <c r="Q7" s="188">
        <f aca="true" t="shared" si="5" ref="Q7:Q26">SUM(R7:T7)</f>
        <v>7135</v>
      </c>
      <c r="R7" s="188">
        <v>120</v>
      </c>
      <c r="S7" s="188">
        <v>6771</v>
      </c>
      <c r="T7" s="188">
        <v>244</v>
      </c>
      <c r="U7" s="188">
        <f aca="true" t="shared" si="6" ref="U7:U26">SUM(V7:X7)</f>
        <v>20167</v>
      </c>
      <c r="V7" s="188">
        <v>140</v>
      </c>
      <c r="W7" s="188">
        <v>19217</v>
      </c>
      <c r="X7" s="188">
        <v>810</v>
      </c>
      <c r="Y7" s="188">
        <f aca="true" t="shared" si="7" ref="Y7:Y26">SUM(Z7:AB7)</f>
        <v>112</v>
      </c>
      <c r="Z7" s="188">
        <v>9</v>
      </c>
      <c r="AA7" s="188">
        <v>103</v>
      </c>
      <c r="AB7" s="188">
        <v>0</v>
      </c>
      <c r="AC7" s="188">
        <f aca="true" t="shared" si="8" ref="AC7:AC26">SUM(AD7:AF7)</f>
        <v>137</v>
      </c>
      <c r="AD7" s="188">
        <v>0</v>
      </c>
      <c r="AE7" s="188">
        <v>137</v>
      </c>
      <c r="AF7" s="188">
        <v>0</v>
      </c>
      <c r="AG7" s="188">
        <v>9610</v>
      </c>
      <c r="AH7" s="188">
        <v>0</v>
      </c>
    </row>
    <row r="8" spans="1:34" ht="13.5">
      <c r="A8" s="182" t="s">
        <v>308</v>
      </c>
      <c r="B8" s="182" t="s">
        <v>311</v>
      </c>
      <c r="C8" s="184" t="s">
        <v>312</v>
      </c>
      <c r="D8" s="188">
        <f t="shared" si="0"/>
        <v>104282</v>
      </c>
      <c r="E8" s="188">
        <v>53849</v>
      </c>
      <c r="F8" s="188">
        <v>50433</v>
      </c>
      <c r="G8" s="188">
        <f t="shared" si="1"/>
        <v>104282</v>
      </c>
      <c r="H8" s="188">
        <f t="shared" si="2"/>
        <v>96369</v>
      </c>
      <c r="I8" s="188">
        <f t="shared" si="3"/>
        <v>610</v>
      </c>
      <c r="J8" s="188">
        <v>481</v>
      </c>
      <c r="K8" s="188">
        <v>0</v>
      </c>
      <c r="L8" s="188">
        <v>129</v>
      </c>
      <c r="M8" s="188">
        <f t="shared" si="4"/>
        <v>80050</v>
      </c>
      <c r="N8" s="188">
        <v>5123</v>
      </c>
      <c r="O8" s="188">
        <v>32675</v>
      </c>
      <c r="P8" s="188">
        <v>42252</v>
      </c>
      <c r="Q8" s="188">
        <f t="shared" si="5"/>
        <v>1064</v>
      </c>
      <c r="R8" s="188">
        <v>862</v>
      </c>
      <c r="S8" s="188">
        <v>0</v>
      </c>
      <c r="T8" s="188">
        <v>202</v>
      </c>
      <c r="U8" s="188">
        <f t="shared" si="6"/>
        <v>14582</v>
      </c>
      <c r="V8" s="188">
        <v>114</v>
      </c>
      <c r="W8" s="188">
        <v>14468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63</v>
      </c>
      <c r="AD8" s="188">
        <v>63</v>
      </c>
      <c r="AE8" s="188">
        <v>0</v>
      </c>
      <c r="AF8" s="188">
        <v>0</v>
      </c>
      <c r="AG8" s="188">
        <v>7913</v>
      </c>
      <c r="AH8" s="188">
        <v>0</v>
      </c>
    </row>
    <row r="9" spans="1:34" ht="13.5">
      <c r="A9" s="182" t="s">
        <v>308</v>
      </c>
      <c r="B9" s="182" t="s">
        <v>313</v>
      </c>
      <c r="C9" s="184" t="s">
        <v>314</v>
      </c>
      <c r="D9" s="188">
        <f t="shared" si="0"/>
        <v>47658</v>
      </c>
      <c r="E9" s="188">
        <v>35495</v>
      </c>
      <c r="F9" s="188">
        <v>12163</v>
      </c>
      <c r="G9" s="188">
        <f t="shared" si="1"/>
        <v>47658</v>
      </c>
      <c r="H9" s="188">
        <f t="shared" si="2"/>
        <v>44495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30304</v>
      </c>
      <c r="N9" s="188">
        <v>1481</v>
      </c>
      <c r="O9" s="188">
        <v>19105</v>
      </c>
      <c r="P9" s="188">
        <v>9718</v>
      </c>
      <c r="Q9" s="188">
        <f t="shared" si="5"/>
        <v>5937</v>
      </c>
      <c r="R9" s="188">
        <v>125</v>
      </c>
      <c r="S9" s="188">
        <v>5812</v>
      </c>
      <c r="T9" s="188">
        <v>0</v>
      </c>
      <c r="U9" s="188">
        <f t="shared" si="6"/>
        <v>8254</v>
      </c>
      <c r="V9" s="188">
        <v>0</v>
      </c>
      <c r="W9" s="188">
        <v>8254</v>
      </c>
      <c r="X9" s="188">
        <v>0</v>
      </c>
      <c r="Y9" s="188">
        <f t="shared" si="7"/>
        <v>0</v>
      </c>
      <c r="Z9" s="188">
        <v>0</v>
      </c>
      <c r="AA9" s="188">
        <v>0</v>
      </c>
      <c r="AB9" s="188">
        <v>0</v>
      </c>
      <c r="AC9" s="188">
        <f t="shared" si="8"/>
        <v>0</v>
      </c>
      <c r="AD9" s="188">
        <v>0</v>
      </c>
      <c r="AE9" s="188">
        <v>0</v>
      </c>
      <c r="AF9" s="188">
        <v>0</v>
      </c>
      <c r="AG9" s="188">
        <v>3163</v>
      </c>
      <c r="AH9" s="188">
        <v>3058</v>
      </c>
    </row>
    <row r="10" spans="1:34" ht="13.5">
      <c r="A10" s="182" t="s">
        <v>308</v>
      </c>
      <c r="B10" s="182" t="s">
        <v>315</v>
      </c>
      <c r="C10" s="184" t="s">
        <v>316</v>
      </c>
      <c r="D10" s="188">
        <f t="shared" si="0"/>
        <v>20486</v>
      </c>
      <c r="E10" s="188">
        <v>16165</v>
      </c>
      <c r="F10" s="188">
        <v>4321</v>
      </c>
      <c r="G10" s="188">
        <f t="shared" si="1"/>
        <v>20486</v>
      </c>
      <c r="H10" s="188">
        <f t="shared" si="2"/>
        <v>19983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15142</v>
      </c>
      <c r="N10" s="188">
        <v>1</v>
      </c>
      <c r="O10" s="188">
        <v>12355</v>
      </c>
      <c r="P10" s="188">
        <v>2786</v>
      </c>
      <c r="Q10" s="188">
        <f t="shared" si="5"/>
        <v>352</v>
      </c>
      <c r="R10" s="188">
        <v>1</v>
      </c>
      <c r="S10" s="188">
        <v>341</v>
      </c>
      <c r="T10" s="188">
        <v>10</v>
      </c>
      <c r="U10" s="188">
        <f t="shared" si="6"/>
        <v>4489</v>
      </c>
      <c r="V10" s="188">
        <v>0</v>
      </c>
      <c r="W10" s="188">
        <v>686</v>
      </c>
      <c r="X10" s="188">
        <v>3803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0</v>
      </c>
      <c r="AD10" s="188">
        <v>0</v>
      </c>
      <c r="AE10" s="188">
        <v>0</v>
      </c>
      <c r="AF10" s="188">
        <v>0</v>
      </c>
      <c r="AG10" s="188">
        <v>503</v>
      </c>
      <c r="AH10" s="188">
        <v>0</v>
      </c>
    </row>
    <row r="11" spans="1:34" ht="13.5">
      <c r="A11" s="182" t="s">
        <v>308</v>
      </c>
      <c r="B11" s="182" t="s">
        <v>317</v>
      </c>
      <c r="C11" s="184" t="s">
        <v>318</v>
      </c>
      <c r="D11" s="188">
        <f t="shared" si="0"/>
        <v>31482</v>
      </c>
      <c r="E11" s="188">
        <v>25049</v>
      </c>
      <c r="F11" s="188">
        <v>6433</v>
      </c>
      <c r="G11" s="188">
        <f t="shared" si="1"/>
        <v>31482</v>
      </c>
      <c r="H11" s="188">
        <f t="shared" si="2"/>
        <v>24545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13351</v>
      </c>
      <c r="N11" s="188">
        <v>0</v>
      </c>
      <c r="O11" s="188">
        <v>13351</v>
      </c>
      <c r="P11" s="188">
        <v>0</v>
      </c>
      <c r="Q11" s="188">
        <f t="shared" si="5"/>
        <v>2451</v>
      </c>
      <c r="R11" s="188">
        <v>0</v>
      </c>
      <c r="S11" s="188">
        <v>2451</v>
      </c>
      <c r="T11" s="188">
        <v>0</v>
      </c>
      <c r="U11" s="188">
        <f t="shared" si="6"/>
        <v>8711</v>
      </c>
      <c r="V11" s="188">
        <v>0</v>
      </c>
      <c r="W11" s="188">
        <v>8711</v>
      </c>
      <c r="X11" s="188">
        <v>0</v>
      </c>
      <c r="Y11" s="188">
        <f t="shared" si="7"/>
        <v>26</v>
      </c>
      <c r="Z11" s="188">
        <v>0</v>
      </c>
      <c r="AA11" s="188">
        <v>26</v>
      </c>
      <c r="AB11" s="188">
        <v>0</v>
      </c>
      <c r="AC11" s="188">
        <f t="shared" si="8"/>
        <v>6</v>
      </c>
      <c r="AD11" s="188">
        <v>0</v>
      </c>
      <c r="AE11" s="188">
        <v>6</v>
      </c>
      <c r="AF11" s="188">
        <v>0</v>
      </c>
      <c r="AG11" s="188">
        <v>6937</v>
      </c>
      <c r="AH11" s="188">
        <v>2004</v>
      </c>
    </row>
    <row r="12" spans="1:34" ht="13.5">
      <c r="A12" s="182" t="s">
        <v>308</v>
      </c>
      <c r="B12" s="182" t="s">
        <v>319</v>
      </c>
      <c r="C12" s="184" t="s">
        <v>320</v>
      </c>
      <c r="D12" s="188">
        <f t="shared" si="0"/>
        <v>25262</v>
      </c>
      <c r="E12" s="188">
        <v>16398</v>
      </c>
      <c r="F12" s="188">
        <v>8864</v>
      </c>
      <c r="G12" s="188">
        <f t="shared" si="1"/>
        <v>25262</v>
      </c>
      <c r="H12" s="188">
        <f t="shared" si="2"/>
        <v>23046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18898</v>
      </c>
      <c r="N12" s="188">
        <v>253</v>
      </c>
      <c r="O12" s="188">
        <v>11997</v>
      </c>
      <c r="P12" s="188">
        <v>6648</v>
      </c>
      <c r="Q12" s="188">
        <f t="shared" si="5"/>
        <v>192</v>
      </c>
      <c r="R12" s="188">
        <v>0</v>
      </c>
      <c r="S12" s="188">
        <v>192</v>
      </c>
      <c r="T12" s="188">
        <v>0</v>
      </c>
      <c r="U12" s="188">
        <f t="shared" si="6"/>
        <v>3699</v>
      </c>
      <c r="V12" s="188">
        <v>0</v>
      </c>
      <c r="W12" s="188">
        <v>3699</v>
      </c>
      <c r="X12" s="188">
        <v>0</v>
      </c>
      <c r="Y12" s="188">
        <f t="shared" si="7"/>
        <v>0</v>
      </c>
      <c r="Z12" s="188">
        <v>0</v>
      </c>
      <c r="AA12" s="188">
        <v>0</v>
      </c>
      <c r="AB12" s="188">
        <v>0</v>
      </c>
      <c r="AC12" s="188">
        <f t="shared" si="8"/>
        <v>257</v>
      </c>
      <c r="AD12" s="188">
        <v>0</v>
      </c>
      <c r="AE12" s="188">
        <v>257</v>
      </c>
      <c r="AF12" s="188">
        <v>0</v>
      </c>
      <c r="AG12" s="188">
        <v>2216</v>
      </c>
      <c r="AH12" s="188">
        <v>0</v>
      </c>
    </row>
    <row r="13" spans="1:34" ht="13.5">
      <c r="A13" s="182" t="s">
        <v>308</v>
      </c>
      <c r="B13" s="182" t="s">
        <v>321</v>
      </c>
      <c r="C13" s="184" t="s">
        <v>322</v>
      </c>
      <c r="D13" s="188">
        <f t="shared" si="0"/>
        <v>16438</v>
      </c>
      <c r="E13" s="188">
        <v>11848</v>
      </c>
      <c r="F13" s="188">
        <v>4590</v>
      </c>
      <c r="G13" s="188">
        <f t="shared" si="1"/>
        <v>16438</v>
      </c>
      <c r="H13" s="188">
        <f t="shared" si="2"/>
        <v>15377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11075</v>
      </c>
      <c r="N13" s="188">
        <v>1</v>
      </c>
      <c r="O13" s="188">
        <v>7226</v>
      </c>
      <c r="P13" s="188">
        <v>3848</v>
      </c>
      <c r="Q13" s="188">
        <f t="shared" si="5"/>
        <v>665</v>
      </c>
      <c r="R13" s="188">
        <v>1</v>
      </c>
      <c r="S13" s="188">
        <v>544</v>
      </c>
      <c r="T13" s="188">
        <v>120</v>
      </c>
      <c r="U13" s="188">
        <f t="shared" si="6"/>
        <v>3425</v>
      </c>
      <c r="V13" s="188">
        <v>0</v>
      </c>
      <c r="W13" s="188">
        <v>3420</v>
      </c>
      <c r="X13" s="188">
        <v>5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212</v>
      </c>
      <c r="AD13" s="188">
        <v>0</v>
      </c>
      <c r="AE13" s="188">
        <v>212</v>
      </c>
      <c r="AF13" s="188">
        <v>0</v>
      </c>
      <c r="AG13" s="188">
        <v>1061</v>
      </c>
      <c r="AH13" s="188">
        <v>0</v>
      </c>
    </row>
    <row r="14" spans="1:34" ht="13.5">
      <c r="A14" s="182" t="s">
        <v>308</v>
      </c>
      <c r="B14" s="182" t="s">
        <v>323</v>
      </c>
      <c r="C14" s="184" t="s">
        <v>324</v>
      </c>
      <c r="D14" s="188">
        <f t="shared" si="0"/>
        <v>12030</v>
      </c>
      <c r="E14" s="188">
        <v>8542</v>
      </c>
      <c r="F14" s="188">
        <v>3488</v>
      </c>
      <c r="G14" s="188">
        <f t="shared" si="1"/>
        <v>12030</v>
      </c>
      <c r="H14" s="188">
        <f t="shared" si="2"/>
        <v>10398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4841</v>
      </c>
      <c r="N14" s="188">
        <v>1701</v>
      </c>
      <c r="O14" s="188">
        <v>1701</v>
      </c>
      <c r="P14" s="188">
        <v>1439</v>
      </c>
      <c r="Q14" s="188">
        <f t="shared" si="5"/>
        <v>765</v>
      </c>
      <c r="R14" s="188">
        <v>0</v>
      </c>
      <c r="S14" s="188">
        <v>760</v>
      </c>
      <c r="T14" s="188">
        <v>5</v>
      </c>
      <c r="U14" s="188">
        <f t="shared" si="6"/>
        <v>1994</v>
      </c>
      <c r="V14" s="188">
        <v>589</v>
      </c>
      <c r="W14" s="188">
        <v>1405</v>
      </c>
      <c r="X14" s="188">
        <v>0</v>
      </c>
      <c r="Y14" s="188">
        <f t="shared" si="7"/>
        <v>2798</v>
      </c>
      <c r="Z14" s="188">
        <v>0</v>
      </c>
      <c r="AA14" s="188">
        <v>1969</v>
      </c>
      <c r="AB14" s="188">
        <v>829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1632</v>
      </c>
      <c r="AH14" s="188">
        <v>297</v>
      </c>
    </row>
    <row r="15" spans="1:34" ht="13.5">
      <c r="A15" s="182" t="s">
        <v>308</v>
      </c>
      <c r="B15" s="182" t="s">
        <v>325</v>
      </c>
      <c r="C15" s="184" t="s">
        <v>326</v>
      </c>
      <c r="D15" s="188">
        <f t="shared" si="0"/>
        <v>19637</v>
      </c>
      <c r="E15" s="188">
        <v>14729</v>
      </c>
      <c r="F15" s="188">
        <v>4908</v>
      </c>
      <c r="G15" s="188">
        <f t="shared" si="1"/>
        <v>19637</v>
      </c>
      <c r="H15" s="188">
        <f t="shared" si="2"/>
        <v>13293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7499</v>
      </c>
      <c r="N15" s="188">
        <v>0</v>
      </c>
      <c r="O15" s="188">
        <v>7499</v>
      </c>
      <c r="P15" s="188">
        <v>0</v>
      </c>
      <c r="Q15" s="188">
        <f t="shared" si="5"/>
        <v>1265</v>
      </c>
      <c r="R15" s="188">
        <v>0</v>
      </c>
      <c r="S15" s="188">
        <v>1265</v>
      </c>
      <c r="T15" s="188">
        <v>0</v>
      </c>
      <c r="U15" s="188">
        <f t="shared" si="6"/>
        <v>4529</v>
      </c>
      <c r="V15" s="188">
        <v>0</v>
      </c>
      <c r="W15" s="188">
        <v>4529</v>
      </c>
      <c r="X15" s="188">
        <v>0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0</v>
      </c>
      <c r="AD15" s="188">
        <v>0</v>
      </c>
      <c r="AE15" s="188">
        <v>0</v>
      </c>
      <c r="AF15" s="188">
        <v>0</v>
      </c>
      <c r="AG15" s="188">
        <v>6344</v>
      </c>
      <c r="AH15" s="188">
        <v>526</v>
      </c>
    </row>
    <row r="16" spans="1:34" ht="13.5">
      <c r="A16" s="182" t="s">
        <v>308</v>
      </c>
      <c r="B16" s="182" t="s">
        <v>327</v>
      </c>
      <c r="C16" s="184" t="s">
        <v>328</v>
      </c>
      <c r="D16" s="188">
        <f t="shared" si="0"/>
        <v>9083</v>
      </c>
      <c r="E16" s="188">
        <v>6283</v>
      </c>
      <c r="F16" s="188">
        <v>2800</v>
      </c>
      <c r="G16" s="188">
        <f t="shared" si="1"/>
        <v>9083</v>
      </c>
      <c r="H16" s="188">
        <f t="shared" si="2"/>
        <v>6185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3580</v>
      </c>
      <c r="N16" s="188">
        <v>0</v>
      </c>
      <c r="O16" s="188">
        <v>3580</v>
      </c>
      <c r="P16" s="188">
        <v>0</v>
      </c>
      <c r="Q16" s="188">
        <f t="shared" si="5"/>
        <v>367</v>
      </c>
      <c r="R16" s="188">
        <v>0</v>
      </c>
      <c r="S16" s="188">
        <v>367</v>
      </c>
      <c r="T16" s="188">
        <v>0</v>
      </c>
      <c r="U16" s="188">
        <f t="shared" si="6"/>
        <v>2181</v>
      </c>
      <c r="V16" s="188">
        <v>0</v>
      </c>
      <c r="W16" s="188">
        <v>2181</v>
      </c>
      <c r="X16" s="188">
        <v>0</v>
      </c>
      <c r="Y16" s="188">
        <f t="shared" si="7"/>
        <v>27</v>
      </c>
      <c r="Z16" s="188">
        <v>0</v>
      </c>
      <c r="AA16" s="188">
        <v>27</v>
      </c>
      <c r="AB16" s="188">
        <v>0</v>
      </c>
      <c r="AC16" s="188">
        <f t="shared" si="8"/>
        <v>30</v>
      </c>
      <c r="AD16" s="188">
        <v>0</v>
      </c>
      <c r="AE16" s="188">
        <v>30</v>
      </c>
      <c r="AF16" s="188">
        <v>0</v>
      </c>
      <c r="AG16" s="188">
        <v>2898</v>
      </c>
      <c r="AH16" s="188">
        <v>874</v>
      </c>
    </row>
    <row r="17" spans="1:34" ht="13.5">
      <c r="A17" s="182" t="s">
        <v>308</v>
      </c>
      <c r="B17" s="182" t="s">
        <v>329</v>
      </c>
      <c r="C17" s="184" t="s">
        <v>330</v>
      </c>
      <c r="D17" s="188">
        <f t="shared" si="0"/>
        <v>14958</v>
      </c>
      <c r="E17" s="188">
        <v>11557</v>
      </c>
      <c r="F17" s="188">
        <v>3401</v>
      </c>
      <c r="G17" s="188">
        <f t="shared" si="1"/>
        <v>14958</v>
      </c>
      <c r="H17" s="188">
        <f t="shared" si="2"/>
        <v>11556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9889</v>
      </c>
      <c r="N17" s="188">
        <v>0</v>
      </c>
      <c r="O17" s="188">
        <v>9889</v>
      </c>
      <c r="P17" s="188">
        <v>0</v>
      </c>
      <c r="Q17" s="188">
        <f t="shared" si="5"/>
        <v>97</v>
      </c>
      <c r="R17" s="188">
        <v>0</v>
      </c>
      <c r="S17" s="188">
        <v>97</v>
      </c>
      <c r="T17" s="188">
        <v>0</v>
      </c>
      <c r="U17" s="188">
        <f t="shared" si="6"/>
        <v>1570</v>
      </c>
      <c r="V17" s="188">
        <v>0</v>
      </c>
      <c r="W17" s="188">
        <v>1570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0</v>
      </c>
      <c r="AD17" s="188">
        <v>0</v>
      </c>
      <c r="AE17" s="188">
        <v>0</v>
      </c>
      <c r="AF17" s="188">
        <v>0</v>
      </c>
      <c r="AG17" s="188">
        <v>3402</v>
      </c>
      <c r="AH17" s="188">
        <v>0</v>
      </c>
    </row>
    <row r="18" spans="1:34" ht="13.5">
      <c r="A18" s="182" t="s">
        <v>308</v>
      </c>
      <c r="B18" s="182" t="s">
        <v>331</v>
      </c>
      <c r="C18" s="184" t="s">
        <v>332</v>
      </c>
      <c r="D18" s="188">
        <f t="shared" si="0"/>
        <v>11011</v>
      </c>
      <c r="E18" s="188">
        <v>9305</v>
      </c>
      <c r="F18" s="188">
        <v>1706</v>
      </c>
      <c r="G18" s="188">
        <f t="shared" si="1"/>
        <v>11011</v>
      </c>
      <c r="H18" s="188">
        <f t="shared" si="2"/>
        <v>8739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8075</v>
      </c>
      <c r="N18" s="188">
        <v>0</v>
      </c>
      <c r="O18" s="188">
        <v>6553</v>
      </c>
      <c r="P18" s="188">
        <v>1522</v>
      </c>
      <c r="Q18" s="188">
        <f t="shared" si="5"/>
        <v>40</v>
      </c>
      <c r="R18" s="188">
        <v>0</v>
      </c>
      <c r="S18" s="188">
        <v>40</v>
      </c>
      <c r="T18" s="188">
        <v>0</v>
      </c>
      <c r="U18" s="188">
        <f t="shared" si="6"/>
        <v>624</v>
      </c>
      <c r="V18" s="188">
        <v>0</v>
      </c>
      <c r="W18" s="188">
        <v>506</v>
      </c>
      <c r="X18" s="188">
        <v>118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2272</v>
      </c>
      <c r="AH18" s="188">
        <v>0</v>
      </c>
    </row>
    <row r="19" spans="1:34" ht="13.5">
      <c r="A19" s="182" t="s">
        <v>308</v>
      </c>
      <c r="B19" s="182" t="s">
        <v>333</v>
      </c>
      <c r="C19" s="184" t="s">
        <v>334</v>
      </c>
      <c r="D19" s="188">
        <f t="shared" si="0"/>
        <v>7143</v>
      </c>
      <c r="E19" s="188">
        <v>4844</v>
      </c>
      <c r="F19" s="188">
        <v>2299</v>
      </c>
      <c r="G19" s="188">
        <f t="shared" si="1"/>
        <v>7143</v>
      </c>
      <c r="H19" s="188">
        <f t="shared" si="2"/>
        <v>6499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4756</v>
      </c>
      <c r="N19" s="188">
        <v>0</v>
      </c>
      <c r="O19" s="188">
        <v>3164</v>
      </c>
      <c r="P19" s="188">
        <v>1592</v>
      </c>
      <c r="Q19" s="188">
        <f t="shared" si="5"/>
        <v>450</v>
      </c>
      <c r="R19" s="188">
        <v>0</v>
      </c>
      <c r="S19" s="188">
        <v>415</v>
      </c>
      <c r="T19" s="188">
        <v>35</v>
      </c>
      <c r="U19" s="188">
        <f t="shared" si="6"/>
        <v>1240</v>
      </c>
      <c r="V19" s="188">
        <v>0</v>
      </c>
      <c r="W19" s="188">
        <v>1212</v>
      </c>
      <c r="X19" s="188">
        <v>28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53</v>
      </c>
      <c r="AD19" s="188">
        <v>0</v>
      </c>
      <c r="AE19" s="188">
        <v>53</v>
      </c>
      <c r="AF19" s="188">
        <v>0</v>
      </c>
      <c r="AG19" s="188">
        <v>644</v>
      </c>
      <c r="AH19" s="188">
        <v>1830</v>
      </c>
    </row>
    <row r="20" spans="1:34" ht="13.5">
      <c r="A20" s="182" t="s">
        <v>308</v>
      </c>
      <c r="B20" s="182" t="s">
        <v>335</v>
      </c>
      <c r="C20" s="184" t="s">
        <v>336</v>
      </c>
      <c r="D20" s="188">
        <f t="shared" si="0"/>
        <v>21822</v>
      </c>
      <c r="E20" s="188">
        <v>14335</v>
      </c>
      <c r="F20" s="188">
        <v>7487</v>
      </c>
      <c r="G20" s="188">
        <f t="shared" si="1"/>
        <v>21822</v>
      </c>
      <c r="H20" s="188">
        <f t="shared" si="2"/>
        <v>20313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17709</v>
      </c>
      <c r="N20" s="188">
        <v>679</v>
      </c>
      <c r="O20" s="188">
        <v>10536</v>
      </c>
      <c r="P20" s="188">
        <v>6494</v>
      </c>
      <c r="Q20" s="188">
        <f t="shared" si="5"/>
        <v>126</v>
      </c>
      <c r="R20" s="188">
        <v>0</v>
      </c>
      <c r="S20" s="188">
        <v>126</v>
      </c>
      <c r="T20" s="188">
        <v>0</v>
      </c>
      <c r="U20" s="188">
        <f t="shared" si="6"/>
        <v>2320</v>
      </c>
      <c r="V20" s="188">
        <v>0</v>
      </c>
      <c r="W20" s="188">
        <v>2320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158</v>
      </c>
      <c r="AD20" s="188">
        <v>0</v>
      </c>
      <c r="AE20" s="188">
        <v>158</v>
      </c>
      <c r="AF20" s="188">
        <v>0</v>
      </c>
      <c r="AG20" s="188">
        <v>1509</v>
      </c>
      <c r="AH20" s="188">
        <v>0</v>
      </c>
    </row>
    <row r="21" spans="1:34" ht="13.5">
      <c r="A21" s="182" t="s">
        <v>308</v>
      </c>
      <c r="B21" s="182" t="s">
        <v>337</v>
      </c>
      <c r="C21" s="184" t="s">
        <v>338</v>
      </c>
      <c r="D21" s="188">
        <f t="shared" si="0"/>
        <v>27037</v>
      </c>
      <c r="E21" s="188">
        <v>15515</v>
      </c>
      <c r="F21" s="188">
        <v>11522</v>
      </c>
      <c r="G21" s="188">
        <f t="shared" si="1"/>
        <v>27037</v>
      </c>
      <c r="H21" s="188">
        <f t="shared" si="2"/>
        <v>26163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16590</v>
      </c>
      <c r="N21" s="188">
        <v>0</v>
      </c>
      <c r="O21" s="188">
        <v>10453</v>
      </c>
      <c r="P21" s="188">
        <v>6137</v>
      </c>
      <c r="Q21" s="188">
        <f t="shared" si="5"/>
        <v>316</v>
      </c>
      <c r="R21" s="188">
        <v>0</v>
      </c>
      <c r="S21" s="188">
        <v>316</v>
      </c>
      <c r="T21" s="188">
        <v>0</v>
      </c>
      <c r="U21" s="188">
        <f t="shared" si="6"/>
        <v>9220</v>
      </c>
      <c r="V21" s="188">
        <v>0</v>
      </c>
      <c r="W21" s="188">
        <v>4162</v>
      </c>
      <c r="X21" s="188">
        <v>5058</v>
      </c>
      <c r="Y21" s="188">
        <f t="shared" si="7"/>
        <v>37</v>
      </c>
      <c r="Z21" s="188">
        <v>0</v>
      </c>
      <c r="AA21" s="188">
        <v>37</v>
      </c>
      <c r="AB21" s="188">
        <v>0</v>
      </c>
      <c r="AC21" s="188">
        <f t="shared" si="8"/>
        <v>0</v>
      </c>
      <c r="AD21" s="188">
        <v>0</v>
      </c>
      <c r="AE21" s="188">
        <v>0</v>
      </c>
      <c r="AF21" s="188">
        <v>0</v>
      </c>
      <c r="AG21" s="188">
        <v>874</v>
      </c>
      <c r="AH21" s="188">
        <v>1167</v>
      </c>
    </row>
    <row r="22" spans="1:34" ht="13.5">
      <c r="A22" s="182" t="s">
        <v>308</v>
      </c>
      <c r="B22" s="182" t="s">
        <v>339</v>
      </c>
      <c r="C22" s="184" t="s">
        <v>340</v>
      </c>
      <c r="D22" s="188">
        <f t="shared" si="0"/>
        <v>20563</v>
      </c>
      <c r="E22" s="188">
        <v>15808</v>
      </c>
      <c r="F22" s="188">
        <v>4755</v>
      </c>
      <c r="G22" s="188">
        <f t="shared" si="1"/>
        <v>20563</v>
      </c>
      <c r="H22" s="188">
        <f t="shared" si="2"/>
        <v>19936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13612</v>
      </c>
      <c r="N22" s="188">
        <v>0</v>
      </c>
      <c r="O22" s="188">
        <v>9302</v>
      </c>
      <c r="P22" s="188">
        <v>4310</v>
      </c>
      <c r="Q22" s="188">
        <f t="shared" si="5"/>
        <v>1525</v>
      </c>
      <c r="R22" s="188">
        <v>0</v>
      </c>
      <c r="S22" s="188">
        <v>1393</v>
      </c>
      <c r="T22" s="188">
        <v>132</v>
      </c>
      <c r="U22" s="188">
        <f t="shared" si="6"/>
        <v>4799</v>
      </c>
      <c r="V22" s="188">
        <v>0</v>
      </c>
      <c r="W22" s="188">
        <v>4799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0</v>
      </c>
      <c r="AD22" s="188">
        <v>0</v>
      </c>
      <c r="AE22" s="188">
        <v>0</v>
      </c>
      <c r="AF22" s="188">
        <v>0</v>
      </c>
      <c r="AG22" s="188">
        <v>627</v>
      </c>
      <c r="AH22" s="188">
        <v>3810</v>
      </c>
    </row>
    <row r="23" spans="1:34" ht="13.5">
      <c r="A23" s="182" t="s">
        <v>308</v>
      </c>
      <c r="B23" s="182" t="s">
        <v>22</v>
      </c>
      <c r="C23" s="184" t="s">
        <v>23</v>
      </c>
      <c r="D23" s="188">
        <f t="shared" si="0"/>
        <v>19995</v>
      </c>
      <c r="E23" s="188">
        <v>12902</v>
      </c>
      <c r="F23" s="188">
        <v>7093</v>
      </c>
      <c r="G23" s="188">
        <f t="shared" si="1"/>
        <v>19995</v>
      </c>
      <c r="H23" s="188">
        <f t="shared" si="2"/>
        <v>18210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14127</v>
      </c>
      <c r="N23" s="188">
        <v>0</v>
      </c>
      <c r="O23" s="188">
        <v>8881</v>
      </c>
      <c r="P23" s="188">
        <v>5246</v>
      </c>
      <c r="Q23" s="188">
        <f t="shared" si="5"/>
        <v>512</v>
      </c>
      <c r="R23" s="188">
        <v>0</v>
      </c>
      <c r="S23" s="188">
        <v>512</v>
      </c>
      <c r="T23" s="188">
        <v>0</v>
      </c>
      <c r="U23" s="188">
        <f t="shared" si="6"/>
        <v>3496</v>
      </c>
      <c r="V23" s="188">
        <v>0</v>
      </c>
      <c r="W23" s="188">
        <v>3434</v>
      </c>
      <c r="X23" s="188">
        <v>62</v>
      </c>
      <c r="Y23" s="188">
        <f t="shared" si="7"/>
        <v>38</v>
      </c>
      <c r="Z23" s="188">
        <v>0</v>
      </c>
      <c r="AA23" s="188">
        <v>38</v>
      </c>
      <c r="AB23" s="188">
        <v>0</v>
      </c>
      <c r="AC23" s="188">
        <f t="shared" si="8"/>
        <v>37</v>
      </c>
      <c r="AD23" s="188">
        <v>0</v>
      </c>
      <c r="AE23" s="188">
        <v>37</v>
      </c>
      <c r="AF23" s="188">
        <v>0</v>
      </c>
      <c r="AG23" s="188">
        <v>1785</v>
      </c>
      <c r="AH23" s="188">
        <v>0</v>
      </c>
    </row>
    <row r="24" spans="1:34" ht="13.5">
      <c r="A24" s="182" t="s">
        <v>308</v>
      </c>
      <c r="B24" s="182" t="s">
        <v>18</v>
      </c>
      <c r="C24" s="184" t="s">
        <v>19</v>
      </c>
      <c r="D24" s="188">
        <f t="shared" si="0"/>
        <v>7906</v>
      </c>
      <c r="E24" s="188">
        <v>6623</v>
      </c>
      <c r="F24" s="188">
        <v>1283</v>
      </c>
      <c r="G24" s="188">
        <f t="shared" si="1"/>
        <v>7906</v>
      </c>
      <c r="H24" s="188">
        <f t="shared" si="2"/>
        <v>7276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4304</v>
      </c>
      <c r="N24" s="188">
        <v>0</v>
      </c>
      <c r="O24" s="188">
        <v>3535</v>
      </c>
      <c r="P24" s="188">
        <v>769</v>
      </c>
      <c r="Q24" s="188">
        <f t="shared" si="5"/>
        <v>1231</v>
      </c>
      <c r="R24" s="188">
        <v>0</v>
      </c>
      <c r="S24" s="188">
        <v>995</v>
      </c>
      <c r="T24" s="188">
        <v>236</v>
      </c>
      <c r="U24" s="188">
        <f t="shared" si="6"/>
        <v>1741</v>
      </c>
      <c r="V24" s="188">
        <v>0</v>
      </c>
      <c r="W24" s="188">
        <v>1741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0</v>
      </c>
      <c r="AD24" s="188">
        <v>0</v>
      </c>
      <c r="AE24" s="188">
        <v>0</v>
      </c>
      <c r="AF24" s="188">
        <v>0</v>
      </c>
      <c r="AG24" s="188">
        <v>630</v>
      </c>
      <c r="AH24" s="188">
        <v>0</v>
      </c>
    </row>
    <row r="25" spans="1:34" ht="13.5">
      <c r="A25" s="182" t="s">
        <v>308</v>
      </c>
      <c r="B25" s="182" t="s">
        <v>341</v>
      </c>
      <c r="C25" s="184" t="s">
        <v>342</v>
      </c>
      <c r="D25" s="188">
        <f t="shared" si="0"/>
        <v>3090</v>
      </c>
      <c r="E25" s="188">
        <v>2690</v>
      </c>
      <c r="F25" s="188">
        <v>400</v>
      </c>
      <c r="G25" s="188">
        <f t="shared" si="1"/>
        <v>3090</v>
      </c>
      <c r="H25" s="188">
        <f t="shared" si="2"/>
        <v>2727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589</v>
      </c>
      <c r="N25" s="188">
        <v>0</v>
      </c>
      <c r="O25" s="188">
        <v>589</v>
      </c>
      <c r="P25" s="188">
        <v>0</v>
      </c>
      <c r="Q25" s="188">
        <f t="shared" si="5"/>
        <v>286</v>
      </c>
      <c r="R25" s="188">
        <v>0</v>
      </c>
      <c r="S25" s="188">
        <v>286</v>
      </c>
      <c r="T25" s="188">
        <v>0</v>
      </c>
      <c r="U25" s="188">
        <f t="shared" si="6"/>
        <v>1803</v>
      </c>
      <c r="V25" s="188">
        <v>0</v>
      </c>
      <c r="W25" s="188">
        <v>1803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49</v>
      </c>
      <c r="AD25" s="188">
        <v>0</v>
      </c>
      <c r="AE25" s="188">
        <v>49</v>
      </c>
      <c r="AF25" s="188">
        <v>0</v>
      </c>
      <c r="AG25" s="188">
        <v>363</v>
      </c>
      <c r="AH25" s="188">
        <v>671</v>
      </c>
    </row>
    <row r="26" spans="1:34" ht="13.5">
      <c r="A26" s="182" t="s">
        <v>308</v>
      </c>
      <c r="B26" s="182" t="s">
        <v>343</v>
      </c>
      <c r="C26" s="184" t="s">
        <v>344</v>
      </c>
      <c r="D26" s="188">
        <f t="shared" si="0"/>
        <v>1718</v>
      </c>
      <c r="E26" s="188">
        <v>1231</v>
      </c>
      <c r="F26" s="188">
        <v>487</v>
      </c>
      <c r="G26" s="188">
        <f t="shared" si="1"/>
        <v>1718</v>
      </c>
      <c r="H26" s="188">
        <f t="shared" si="2"/>
        <v>1231</v>
      </c>
      <c r="I26" s="188">
        <f t="shared" si="3"/>
        <v>1</v>
      </c>
      <c r="J26" s="188">
        <v>0</v>
      </c>
      <c r="K26" s="188">
        <v>1</v>
      </c>
      <c r="L26" s="188">
        <v>0</v>
      </c>
      <c r="M26" s="188">
        <f t="shared" si="4"/>
        <v>412</v>
      </c>
      <c r="N26" s="188">
        <v>0</v>
      </c>
      <c r="O26" s="188">
        <v>412</v>
      </c>
      <c r="P26" s="188">
        <v>0</v>
      </c>
      <c r="Q26" s="188">
        <f t="shared" si="5"/>
        <v>86</v>
      </c>
      <c r="R26" s="188">
        <v>0</v>
      </c>
      <c r="S26" s="188">
        <v>86</v>
      </c>
      <c r="T26" s="188">
        <v>0</v>
      </c>
      <c r="U26" s="188">
        <f t="shared" si="6"/>
        <v>326</v>
      </c>
      <c r="V26" s="188">
        <v>0</v>
      </c>
      <c r="W26" s="188">
        <v>326</v>
      </c>
      <c r="X26" s="188">
        <v>0</v>
      </c>
      <c r="Y26" s="188">
        <f t="shared" si="7"/>
        <v>375</v>
      </c>
      <c r="Z26" s="188">
        <v>0</v>
      </c>
      <c r="AA26" s="188">
        <v>375</v>
      </c>
      <c r="AB26" s="188">
        <v>0</v>
      </c>
      <c r="AC26" s="188">
        <f t="shared" si="8"/>
        <v>31</v>
      </c>
      <c r="AD26" s="188">
        <v>0</v>
      </c>
      <c r="AE26" s="188">
        <v>31</v>
      </c>
      <c r="AF26" s="188">
        <v>0</v>
      </c>
      <c r="AG26" s="188">
        <v>487</v>
      </c>
      <c r="AH26" s="188">
        <v>0</v>
      </c>
    </row>
    <row r="27" spans="1:34" ht="13.5">
      <c r="A27" s="182" t="s">
        <v>308</v>
      </c>
      <c r="B27" s="182" t="s">
        <v>345</v>
      </c>
      <c r="C27" s="184" t="s">
        <v>346</v>
      </c>
      <c r="D27" s="188">
        <f t="shared" si="0"/>
        <v>812</v>
      </c>
      <c r="E27" s="188">
        <v>812</v>
      </c>
      <c r="F27" s="188">
        <v>0</v>
      </c>
      <c r="G27" s="188">
        <f aca="true" t="shared" si="9" ref="G27:G90">H27+AG27</f>
        <v>812</v>
      </c>
      <c r="H27" s="188">
        <f aca="true" t="shared" si="10" ref="H27:H90">I27+M27+Q27+U27+Y27+AC27</f>
        <v>812</v>
      </c>
      <c r="I27" s="188">
        <f aca="true" t="shared" si="11" ref="I27:I90">SUM(J27:L27)</f>
        <v>0</v>
      </c>
      <c r="J27" s="188">
        <v>0</v>
      </c>
      <c r="K27" s="188">
        <v>0</v>
      </c>
      <c r="L27" s="188">
        <v>0</v>
      </c>
      <c r="M27" s="188">
        <f aca="true" t="shared" si="12" ref="M27:M90">SUM(N27:P27)</f>
        <v>228</v>
      </c>
      <c r="N27" s="188">
        <v>0</v>
      </c>
      <c r="O27" s="188">
        <v>228</v>
      </c>
      <c r="P27" s="188">
        <v>0</v>
      </c>
      <c r="Q27" s="188">
        <f aca="true" t="shared" si="13" ref="Q27:Q90">SUM(R27:T27)</f>
        <v>35</v>
      </c>
      <c r="R27" s="188">
        <v>0</v>
      </c>
      <c r="S27" s="188">
        <v>35</v>
      </c>
      <c r="T27" s="188">
        <v>0</v>
      </c>
      <c r="U27" s="188">
        <f aca="true" t="shared" si="14" ref="U27:U90">SUM(V27:X27)</f>
        <v>339</v>
      </c>
      <c r="V27" s="188">
        <v>0</v>
      </c>
      <c r="W27" s="188">
        <v>339</v>
      </c>
      <c r="X27" s="188">
        <v>0</v>
      </c>
      <c r="Y27" s="188">
        <f aca="true" t="shared" si="15" ref="Y27:Y90">SUM(Z27:AB27)</f>
        <v>210</v>
      </c>
      <c r="Z27" s="188">
        <v>0</v>
      </c>
      <c r="AA27" s="188">
        <v>210</v>
      </c>
      <c r="AB27" s="188">
        <v>0</v>
      </c>
      <c r="AC27" s="188">
        <f aca="true" t="shared" si="16" ref="AC27:AC90">SUM(AD27:AF27)</f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5</v>
      </c>
    </row>
    <row r="28" spans="1:34" ht="13.5">
      <c r="A28" s="182" t="s">
        <v>308</v>
      </c>
      <c r="B28" s="182" t="s">
        <v>347</v>
      </c>
      <c r="C28" s="184" t="s">
        <v>274</v>
      </c>
      <c r="D28" s="188">
        <f t="shared" si="0"/>
        <v>490</v>
      </c>
      <c r="E28" s="188">
        <v>490</v>
      </c>
      <c r="F28" s="188">
        <v>0</v>
      </c>
      <c r="G28" s="188">
        <f t="shared" si="9"/>
        <v>490</v>
      </c>
      <c r="H28" s="188">
        <f t="shared" si="10"/>
        <v>490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217</v>
      </c>
      <c r="N28" s="188">
        <v>0</v>
      </c>
      <c r="O28" s="188">
        <v>217</v>
      </c>
      <c r="P28" s="188">
        <v>0</v>
      </c>
      <c r="Q28" s="188">
        <f t="shared" si="13"/>
        <v>49</v>
      </c>
      <c r="R28" s="188">
        <v>0</v>
      </c>
      <c r="S28" s="188">
        <v>49</v>
      </c>
      <c r="T28" s="188">
        <v>0</v>
      </c>
      <c r="U28" s="188">
        <f t="shared" si="14"/>
        <v>192</v>
      </c>
      <c r="V28" s="188">
        <v>0</v>
      </c>
      <c r="W28" s="188">
        <v>192</v>
      </c>
      <c r="X28" s="188">
        <v>0</v>
      </c>
      <c r="Y28" s="188">
        <f t="shared" si="15"/>
        <v>0</v>
      </c>
      <c r="Z28" s="188">
        <v>0</v>
      </c>
      <c r="AA28" s="188">
        <v>0</v>
      </c>
      <c r="AB28" s="188">
        <v>0</v>
      </c>
      <c r="AC28" s="188">
        <f t="shared" si="16"/>
        <v>32</v>
      </c>
      <c r="AD28" s="188">
        <v>0</v>
      </c>
      <c r="AE28" s="188">
        <v>32</v>
      </c>
      <c r="AF28" s="188">
        <v>0</v>
      </c>
      <c r="AG28" s="188">
        <v>0</v>
      </c>
      <c r="AH28" s="188">
        <v>43</v>
      </c>
    </row>
    <row r="29" spans="1:34" ht="13.5">
      <c r="A29" s="182" t="s">
        <v>308</v>
      </c>
      <c r="B29" s="182" t="s">
        <v>348</v>
      </c>
      <c r="C29" s="184" t="s">
        <v>349</v>
      </c>
      <c r="D29" s="188">
        <f t="shared" si="0"/>
        <v>231</v>
      </c>
      <c r="E29" s="188">
        <v>231</v>
      </c>
      <c r="F29" s="188">
        <v>0</v>
      </c>
      <c r="G29" s="188">
        <f t="shared" si="9"/>
        <v>231</v>
      </c>
      <c r="H29" s="188">
        <f t="shared" si="10"/>
        <v>231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121</v>
      </c>
      <c r="N29" s="188">
        <v>0</v>
      </c>
      <c r="O29" s="188">
        <v>121</v>
      </c>
      <c r="P29" s="188">
        <v>0</v>
      </c>
      <c r="Q29" s="188">
        <f t="shared" si="13"/>
        <v>8</v>
      </c>
      <c r="R29" s="188">
        <v>0</v>
      </c>
      <c r="S29" s="188">
        <v>8</v>
      </c>
      <c r="T29" s="188">
        <v>0</v>
      </c>
      <c r="U29" s="188">
        <f t="shared" si="14"/>
        <v>93</v>
      </c>
      <c r="V29" s="188">
        <v>0</v>
      </c>
      <c r="W29" s="188">
        <v>93</v>
      </c>
      <c r="X29" s="188">
        <v>0</v>
      </c>
      <c r="Y29" s="188">
        <f t="shared" si="15"/>
        <v>1</v>
      </c>
      <c r="Z29" s="188">
        <v>0</v>
      </c>
      <c r="AA29" s="188">
        <v>1</v>
      </c>
      <c r="AB29" s="188">
        <v>0</v>
      </c>
      <c r="AC29" s="188">
        <f t="shared" si="16"/>
        <v>8</v>
      </c>
      <c r="AD29" s="188">
        <v>0</v>
      </c>
      <c r="AE29" s="188">
        <v>8</v>
      </c>
      <c r="AF29" s="188">
        <v>0</v>
      </c>
      <c r="AG29" s="188">
        <v>0</v>
      </c>
      <c r="AH29" s="188">
        <v>62</v>
      </c>
    </row>
    <row r="30" spans="1:34" ht="13.5">
      <c r="A30" s="182" t="s">
        <v>308</v>
      </c>
      <c r="B30" s="182" t="s">
        <v>350</v>
      </c>
      <c r="C30" s="184" t="s">
        <v>351</v>
      </c>
      <c r="D30" s="188">
        <f t="shared" si="0"/>
        <v>166</v>
      </c>
      <c r="E30" s="188">
        <v>166</v>
      </c>
      <c r="F30" s="188">
        <v>0</v>
      </c>
      <c r="G30" s="188">
        <f t="shared" si="9"/>
        <v>166</v>
      </c>
      <c r="H30" s="188">
        <f t="shared" si="10"/>
        <v>166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98</v>
      </c>
      <c r="N30" s="188">
        <v>0</v>
      </c>
      <c r="O30" s="188">
        <v>98</v>
      </c>
      <c r="P30" s="188">
        <v>0</v>
      </c>
      <c r="Q30" s="188">
        <f t="shared" si="13"/>
        <v>16</v>
      </c>
      <c r="R30" s="188">
        <v>0</v>
      </c>
      <c r="S30" s="188">
        <v>16</v>
      </c>
      <c r="T30" s="188">
        <v>0</v>
      </c>
      <c r="U30" s="188">
        <f t="shared" si="14"/>
        <v>44</v>
      </c>
      <c r="V30" s="188">
        <v>0</v>
      </c>
      <c r="W30" s="188">
        <v>44</v>
      </c>
      <c r="X30" s="188">
        <v>0</v>
      </c>
      <c r="Y30" s="188">
        <f t="shared" si="15"/>
        <v>0</v>
      </c>
      <c r="Z30" s="188">
        <v>0</v>
      </c>
      <c r="AA30" s="188">
        <v>0</v>
      </c>
      <c r="AB30" s="188">
        <v>0</v>
      </c>
      <c r="AC30" s="188">
        <f t="shared" si="16"/>
        <v>8</v>
      </c>
      <c r="AD30" s="188">
        <v>0</v>
      </c>
      <c r="AE30" s="188">
        <v>8</v>
      </c>
      <c r="AF30" s="188">
        <v>0</v>
      </c>
      <c r="AG30" s="188">
        <v>0</v>
      </c>
      <c r="AH30" s="188">
        <v>55</v>
      </c>
    </row>
    <row r="31" spans="1:34" ht="13.5">
      <c r="A31" s="182" t="s">
        <v>308</v>
      </c>
      <c r="B31" s="182" t="s">
        <v>20</v>
      </c>
      <c r="C31" s="184" t="s">
        <v>21</v>
      </c>
      <c r="D31" s="188">
        <f t="shared" si="0"/>
        <v>2898</v>
      </c>
      <c r="E31" s="188">
        <v>2413</v>
      </c>
      <c r="F31" s="188">
        <v>485</v>
      </c>
      <c r="G31" s="188">
        <f t="shared" si="9"/>
        <v>2898</v>
      </c>
      <c r="H31" s="188">
        <f t="shared" si="10"/>
        <v>2796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1758</v>
      </c>
      <c r="N31" s="188">
        <v>0</v>
      </c>
      <c r="O31" s="188">
        <v>1758</v>
      </c>
      <c r="P31" s="188">
        <v>0</v>
      </c>
      <c r="Q31" s="188">
        <f t="shared" si="13"/>
        <v>112</v>
      </c>
      <c r="R31" s="188">
        <v>0</v>
      </c>
      <c r="S31" s="188">
        <v>112</v>
      </c>
      <c r="T31" s="188">
        <v>0</v>
      </c>
      <c r="U31" s="188">
        <f t="shared" si="14"/>
        <v>827</v>
      </c>
      <c r="V31" s="188">
        <v>0</v>
      </c>
      <c r="W31" s="188">
        <v>827</v>
      </c>
      <c r="X31" s="188">
        <v>0</v>
      </c>
      <c r="Y31" s="188">
        <f t="shared" si="15"/>
        <v>8</v>
      </c>
      <c r="Z31" s="188">
        <v>0</v>
      </c>
      <c r="AA31" s="188">
        <v>8</v>
      </c>
      <c r="AB31" s="188">
        <v>0</v>
      </c>
      <c r="AC31" s="188">
        <f t="shared" si="16"/>
        <v>91</v>
      </c>
      <c r="AD31" s="188">
        <v>0</v>
      </c>
      <c r="AE31" s="188">
        <v>91</v>
      </c>
      <c r="AF31" s="188">
        <v>0</v>
      </c>
      <c r="AG31" s="188">
        <v>102</v>
      </c>
      <c r="AH31" s="188">
        <v>901</v>
      </c>
    </row>
    <row r="32" spans="1:34" ht="13.5">
      <c r="A32" s="182" t="s">
        <v>308</v>
      </c>
      <c r="B32" s="182" t="s">
        <v>352</v>
      </c>
      <c r="C32" s="184" t="s">
        <v>353</v>
      </c>
      <c r="D32" s="188">
        <f t="shared" si="0"/>
        <v>10071</v>
      </c>
      <c r="E32" s="188">
        <v>7055</v>
      </c>
      <c r="F32" s="188">
        <v>3016</v>
      </c>
      <c r="G32" s="188">
        <f t="shared" si="9"/>
        <v>10071</v>
      </c>
      <c r="H32" s="188">
        <f t="shared" si="10"/>
        <v>9802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7204</v>
      </c>
      <c r="N32" s="188">
        <v>1697</v>
      </c>
      <c r="O32" s="188">
        <v>2760</v>
      </c>
      <c r="P32" s="188">
        <v>2747</v>
      </c>
      <c r="Q32" s="188">
        <f t="shared" si="13"/>
        <v>538</v>
      </c>
      <c r="R32" s="188">
        <v>538</v>
      </c>
      <c r="S32" s="188">
        <v>0</v>
      </c>
      <c r="T32" s="188">
        <v>0</v>
      </c>
      <c r="U32" s="188">
        <f t="shared" si="14"/>
        <v>2060</v>
      </c>
      <c r="V32" s="188">
        <v>2060</v>
      </c>
      <c r="W32" s="188">
        <v>0</v>
      </c>
      <c r="X32" s="188">
        <v>0</v>
      </c>
      <c r="Y32" s="188">
        <f t="shared" si="15"/>
        <v>0</v>
      </c>
      <c r="Z32" s="188">
        <v>0</v>
      </c>
      <c r="AA32" s="188">
        <v>0</v>
      </c>
      <c r="AB32" s="188">
        <v>0</v>
      </c>
      <c r="AC32" s="188">
        <f t="shared" si="16"/>
        <v>0</v>
      </c>
      <c r="AD32" s="188">
        <v>0</v>
      </c>
      <c r="AE32" s="188">
        <v>0</v>
      </c>
      <c r="AF32" s="188">
        <v>0</v>
      </c>
      <c r="AG32" s="188">
        <v>269</v>
      </c>
      <c r="AH32" s="188">
        <v>349</v>
      </c>
    </row>
    <row r="33" spans="1:34" ht="13.5">
      <c r="A33" s="182" t="s">
        <v>308</v>
      </c>
      <c r="B33" s="182" t="s">
        <v>354</v>
      </c>
      <c r="C33" s="184" t="s">
        <v>355</v>
      </c>
      <c r="D33" s="188">
        <f t="shared" si="0"/>
        <v>2736</v>
      </c>
      <c r="E33" s="188">
        <v>2285</v>
      </c>
      <c r="F33" s="188">
        <v>451</v>
      </c>
      <c r="G33" s="188">
        <f t="shared" si="9"/>
        <v>2736</v>
      </c>
      <c r="H33" s="188">
        <f t="shared" si="10"/>
        <v>2241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1536</v>
      </c>
      <c r="N33" s="188">
        <v>0</v>
      </c>
      <c r="O33" s="188">
        <v>1255</v>
      </c>
      <c r="P33" s="188">
        <v>281</v>
      </c>
      <c r="Q33" s="188">
        <f t="shared" si="13"/>
        <v>54</v>
      </c>
      <c r="R33" s="188">
        <v>0</v>
      </c>
      <c r="S33" s="188">
        <v>54</v>
      </c>
      <c r="T33" s="188">
        <v>0</v>
      </c>
      <c r="U33" s="188">
        <f t="shared" si="14"/>
        <v>640</v>
      </c>
      <c r="V33" s="188">
        <v>0</v>
      </c>
      <c r="W33" s="188">
        <v>640</v>
      </c>
      <c r="X33" s="188">
        <v>0</v>
      </c>
      <c r="Y33" s="188">
        <f t="shared" si="15"/>
        <v>0</v>
      </c>
      <c r="Z33" s="188">
        <v>0</v>
      </c>
      <c r="AA33" s="188">
        <v>0</v>
      </c>
      <c r="AB33" s="188">
        <v>0</v>
      </c>
      <c r="AC33" s="188">
        <f t="shared" si="16"/>
        <v>11</v>
      </c>
      <c r="AD33" s="188">
        <v>0</v>
      </c>
      <c r="AE33" s="188">
        <v>11</v>
      </c>
      <c r="AF33" s="188">
        <v>0</v>
      </c>
      <c r="AG33" s="188">
        <v>495</v>
      </c>
      <c r="AH33" s="188">
        <v>0</v>
      </c>
    </row>
    <row r="34" spans="1:34" ht="13.5">
      <c r="A34" s="182" t="s">
        <v>308</v>
      </c>
      <c r="B34" s="182" t="s">
        <v>356</v>
      </c>
      <c r="C34" s="184" t="s">
        <v>357</v>
      </c>
      <c r="D34" s="188">
        <f t="shared" si="0"/>
        <v>2628</v>
      </c>
      <c r="E34" s="188">
        <v>1725</v>
      </c>
      <c r="F34" s="188">
        <v>903</v>
      </c>
      <c r="G34" s="188">
        <f t="shared" si="9"/>
        <v>2628</v>
      </c>
      <c r="H34" s="188">
        <f t="shared" si="10"/>
        <v>2222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1528</v>
      </c>
      <c r="N34" s="188">
        <v>0</v>
      </c>
      <c r="O34" s="188">
        <v>1528</v>
      </c>
      <c r="P34" s="188">
        <v>0</v>
      </c>
      <c r="Q34" s="188">
        <f t="shared" si="13"/>
        <v>117</v>
      </c>
      <c r="R34" s="188">
        <v>0</v>
      </c>
      <c r="S34" s="188">
        <v>117</v>
      </c>
      <c r="T34" s="188">
        <v>0</v>
      </c>
      <c r="U34" s="188">
        <f t="shared" si="14"/>
        <v>287</v>
      </c>
      <c r="V34" s="188">
        <v>0</v>
      </c>
      <c r="W34" s="188">
        <v>287</v>
      </c>
      <c r="X34" s="188">
        <v>0</v>
      </c>
      <c r="Y34" s="188">
        <f t="shared" si="15"/>
        <v>290</v>
      </c>
      <c r="Z34" s="188">
        <v>0</v>
      </c>
      <c r="AA34" s="188">
        <v>290</v>
      </c>
      <c r="AB34" s="188">
        <v>0</v>
      </c>
      <c r="AC34" s="188">
        <f t="shared" si="16"/>
        <v>0</v>
      </c>
      <c r="AD34" s="188">
        <v>0</v>
      </c>
      <c r="AE34" s="188">
        <v>0</v>
      </c>
      <c r="AF34" s="188">
        <v>0</v>
      </c>
      <c r="AG34" s="188">
        <v>406</v>
      </c>
      <c r="AH34" s="188">
        <v>20</v>
      </c>
    </row>
    <row r="35" spans="1:34" ht="13.5">
      <c r="A35" s="182" t="s">
        <v>308</v>
      </c>
      <c r="B35" s="182" t="s">
        <v>358</v>
      </c>
      <c r="C35" s="184" t="s">
        <v>359</v>
      </c>
      <c r="D35" s="188">
        <f t="shared" si="0"/>
        <v>2304</v>
      </c>
      <c r="E35" s="188">
        <v>2049</v>
      </c>
      <c r="F35" s="188">
        <v>255</v>
      </c>
      <c r="G35" s="188">
        <f t="shared" si="9"/>
        <v>2304</v>
      </c>
      <c r="H35" s="188">
        <f t="shared" si="10"/>
        <v>1977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1326</v>
      </c>
      <c r="N35" s="188">
        <v>1259</v>
      </c>
      <c r="O35" s="188">
        <v>0</v>
      </c>
      <c r="P35" s="188">
        <v>67</v>
      </c>
      <c r="Q35" s="188">
        <f t="shared" si="13"/>
        <v>74</v>
      </c>
      <c r="R35" s="188">
        <v>74</v>
      </c>
      <c r="S35" s="188">
        <v>0</v>
      </c>
      <c r="T35" s="188">
        <v>0</v>
      </c>
      <c r="U35" s="188">
        <f t="shared" si="14"/>
        <v>564</v>
      </c>
      <c r="V35" s="188">
        <v>564</v>
      </c>
      <c r="W35" s="188">
        <v>0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13</v>
      </c>
      <c r="AD35" s="188">
        <v>13</v>
      </c>
      <c r="AE35" s="188">
        <v>0</v>
      </c>
      <c r="AF35" s="188">
        <v>0</v>
      </c>
      <c r="AG35" s="188">
        <v>327</v>
      </c>
      <c r="AH35" s="188">
        <v>0</v>
      </c>
    </row>
    <row r="36" spans="1:34" ht="13.5">
      <c r="A36" s="182" t="s">
        <v>308</v>
      </c>
      <c r="B36" s="182" t="s">
        <v>360</v>
      </c>
      <c r="C36" s="184" t="s">
        <v>361</v>
      </c>
      <c r="D36" s="188">
        <f t="shared" si="0"/>
        <v>1346</v>
      </c>
      <c r="E36" s="188">
        <v>1261</v>
      </c>
      <c r="F36" s="188">
        <v>85</v>
      </c>
      <c r="G36" s="188">
        <f t="shared" si="9"/>
        <v>1346</v>
      </c>
      <c r="H36" s="188">
        <f t="shared" si="10"/>
        <v>1105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716</v>
      </c>
      <c r="N36" s="188">
        <v>0</v>
      </c>
      <c r="O36" s="188">
        <v>692</v>
      </c>
      <c r="P36" s="188">
        <v>24</v>
      </c>
      <c r="Q36" s="188">
        <f t="shared" si="13"/>
        <v>42</v>
      </c>
      <c r="R36" s="188">
        <v>0</v>
      </c>
      <c r="S36" s="188">
        <v>42</v>
      </c>
      <c r="T36" s="188">
        <v>0</v>
      </c>
      <c r="U36" s="188">
        <f t="shared" si="14"/>
        <v>347</v>
      </c>
      <c r="V36" s="188">
        <v>0</v>
      </c>
      <c r="W36" s="188">
        <v>347</v>
      </c>
      <c r="X36" s="188">
        <v>0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0</v>
      </c>
      <c r="AD36" s="188">
        <v>0</v>
      </c>
      <c r="AE36" s="188">
        <v>0</v>
      </c>
      <c r="AF36" s="188">
        <v>0</v>
      </c>
      <c r="AG36" s="188">
        <v>241</v>
      </c>
      <c r="AH36" s="188">
        <v>0</v>
      </c>
    </row>
    <row r="37" spans="1:34" ht="13.5">
      <c r="A37" s="182" t="s">
        <v>308</v>
      </c>
      <c r="B37" s="182" t="s">
        <v>362</v>
      </c>
      <c r="C37" s="184" t="s">
        <v>363</v>
      </c>
      <c r="D37" s="188">
        <f t="shared" si="0"/>
        <v>7705</v>
      </c>
      <c r="E37" s="188">
        <v>5944</v>
      </c>
      <c r="F37" s="188">
        <v>1761</v>
      </c>
      <c r="G37" s="188">
        <f t="shared" si="9"/>
        <v>7705</v>
      </c>
      <c r="H37" s="188">
        <f t="shared" si="10"/>
        <v>5781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3844</v>
      </c>
      <c r="N37" s="188">
        <v>0</v>
      </c>
      <c r="O37" s="188">
        <v>3844</v>
      </c>
      <c r="P37" s="188">
        <v>0</v>
      </c>
      <c r="Q37" s="188">
        <f t="shared" si="13"/>
        <v>472</v>
      </c>
      <c r="R37" s="188">
        <v>0</v>
      </c>
      <c r="S37" s="188">
        <v>472</v>
      </c>
      <c r="T37" s="188">
        <v>0</v>
      </c>
      <c r="U37" s="188">
        <f t="shared" si="14"/>
        <v>1455</v>
      </c>
      <c r="V37" s="188">
        <v>0</v>
      </c>
      <c r="W37" s="188">
        <v>1455</v>
      </c>
      <c r="X37" s="188">
        <v>0</v>
      </c>
      <c r="Y37" s="188">
        <f t="shared" si="15"/>
        <v>10</v>
      </c>
      <c r="Z37" s="188">
        <v>10</v>
      </c>
      <c r="AA37" s="188">
        <v>0</v>
      </c>
      <c r="AB37" s="188"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1924</v>
      </c>
      <c r="AH37" s="188">
        <v>354</v>
      </c>
    </row>
    <row r="38" spans="1:34" ht="13.5">
      <c r="A38" s="182" t="s">
        <v>308</v>
      </c>
      <c r="B38" s="182" t="s">
        <v>364</v>
      </c>
      <c r="C38" s="184" t="s">
        <v>365</v>
      </c>
      <c r="D38" s="188">
        <f t="shared" si="0"/>
        <v>1396</v>
      </c>
      <c r="E38" s="188">
        <v>1240</v>
      </c>
      <c r="F38" s="188">
        <v>156</v>
      </c>
      <c r="G38" s="188">
        <f t="shared" si="9"/>
        <v>1396</v>
      </c>
      <c r="H38" s="188">
        <f t="shared" si="10"/>
        <v>1220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770</v>
      </c>
      <c r="N38" s="188">
        <v>0</v>
      </c>
      <c r="O38" s="188">
        <v>770</v>
      </c>
      <c r="P38" s="188">
        <v>0</v>
      </c>
      <c r="Q38" s="188">
        <f t="shared" si="13"/>
        <v>0</v>
      </c>
      <c r="R38" s="188">
        <v>0</v>
      </c>
      <c r="S38" s="188">
        <v>0</v>
      </c>
      <c r="T38" s="188">
        <v>0</v>
      </c>
      <c r="U38" s="188">
        <f t="shared" si="14"/>
        <v>450</v>
      </c>
      <c r="V38" s="188">
        <v>450</v>
      </c>
      <c r="W38" s="188">
        <v>0</v>
      </c>
      <c r="X38" s="188">
        <v>0</v>
      </c>
      <c r="Y38" s="188">
        <f t="shared" si="15"/>
        <v>0</v>
      </c>
      <c r="Z38" s="188">
        <v>0</v>
      </c>
      <c r="AA38" s="188">
        <v>0</v>
      </c>
      <c r="AB38" s="188">
        <v>0</v>
      </c>
      <c r="AC38" s="188">
        <f t="shared" si="16"/>
        <v>0</v>
      </c>
      <c r="AD38" s="188">
        <v>0</v>
      </c>
      <c r="AE38" s="188">
        <v>0</v>
      </c>
      <c r="AF38" s="188">
        <v>0</v>
      </c>
      <c r="AG38" s="188">
        <v>176</v>
      </c>
      <c r="AH38" s="188">
        <v>0</v>
      </c>
    </row>
    <row r="39" spans="1:34" ht="13.5">
      <c r="A39" s="182" t="s">
        <v>308</v>
      </c>
      <c r="B39" s="182" t="s">
        <v>366</v>
      </c>
      <c r="C39" s="184" t="s">
        <v>367</v>
      </c>
      <c r="D39" s="188">
        <f aca="true" t="shared" si="17" ref="D39:D70">E39+F39</f>
        <v>3763</v>
      </c>
      <c r="E39" s="188">
        <v>2624</v>
      </c>
      <c r="F39" s="188">
        <v>1139</v>
      </c>
      <c r="G39" s="188">
        <f t="shared" si="9"/>
        <v>3763</v>
      </c>
      <c r="H39" s="188">
        <f t="shared" si="10"/>
        <v>3534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2019</v>
      </c>
      <c r="N39" s="188">
        <v>0</v>
      </c>
      <c r="O39" s="188">
        <v>1274</v>
      </c>
      <c r="P39" s="188">
        <v>745</v>
      </c>
      <c r="Q39" s="188">
        <f t="shared" si="13"/>
        <v>820</v>
      </c>
      <c r="R39" s="188">
        <v>0</v>
      </c>
      <c r="S39" s="188">
        <v>534</v>
      </c>
      <c r="T39" s="188">
        <v>286</v>
      </c>
      <c r="U39" s="188">
        <f t="shared" si="14"/>
        <v>650</v>
      </c>
      <c r="V39" s="188">
        <v>0</v>
      </c>
      <c r="W39" s="188">
        <v>542</v>
      </c>
      <c r="X39" s="188">
        <v>108</v>
      </c>
      <c r="Y39" s="188">
        <f t="shared" si="15"/>
        <v>5</v>
      </c>
      <c r="Z39" s="188">
        <v>0</v>
      </c>
      <c r="AA39" s="188">
        <v>5</v>
      </c>
      <c r="AB39" s="188">
        <v>0</v>
      </c>
      <c r="AC39" s="188">
        <f t="shared" si="16"/>
        <v>40</v>
      </c>
      <c r="AD39" s="188">
        <v>0</v>
      </c>
      <c r="AE39" s="188">
        <v>0</v>
      </c>
      <c r="AF39" s="188">
        <v>40</v>
      </c>
      <c r="AG39" s="188">
        <v>229</v>
      </c>
      <c r="AH39" s="188">
        <v>91</v>
      </c>
    </row>
    <row r="40" spans="1:34" ht="13.5">
      <c r="A40" s="182" t="s">
        <v>308</v>
      </c>
      <c r="B40" s="182" t="s">
        <v>368</v>
      </c>
      <c r="C40" s="184" t="s">
        <v>369</v>
      </c>
      <c r="D40" s="188">
        <f t="shared" si="17"/>
        <v>803</v>
      </c>
      <c r="E40" s="188">
        <v>761</v>
      </c>
      <c r="F40" s="188">
        <v>42</v>
      </c>
      <c r="G40" s="188">
        <f t="shared" si="9"/>
        <v>803</v>
      </c>
      <c r="H40" s="188">
        <f t="shared" si="10"/>
        <v>752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535</v>
      </c>
      <c r="N40" s="188">
        <v>0</v>
      </c>
      <c r="O40" s="188">
        <v>535</v>
      </c>
      <c r="P40" s="188">
        <v>0</v>
      </c>
      <c r="Q40" s="188">
        <f t="shared" si="13"/>
        <v>13</v>
      </c>
      <c r="R40" s="188">
        <v>0</v>
      </c>
      <c r="S40" s="188">
        <v>13</v>
      </c>
      <c r="T40" s="188">
        <v>0</v>
      </c>
      <c r="U40" s="188">
        <f t="shared" si="14"/>
        <v>204</v>
      </c>
      <c r="V40" s="188">
        <v>0</v>
      </c>
      <c r="W40" s="188">
        <v>204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0</v>
      </c>
      <c r="AD40" s="188">
        <v>0</v>
      </c>
      <c r="AE40" s="188">
        <v>0</v>
      </c>
      <c r="AF40" s="188">
        <v>0</v>
      </c>
      <c r="AG40" s="188">
        <v>51</v>
      </c>
      <c r="AH40" s="188">
        <v>0</v>
      </c>
    </row>
    <row r="41" spans="1:34" ht="13.5">
      <c r="A41" s="182" t="s">
        <v>308</v>
      </c>
      <c r="B41" s="182" t="s">
        <v>370</v>
      </c>
      <c r="C41" s="184" t="s">
        <v>371</v>
      </c>
      <c r="D41" s="188">
        <f t="shared" si="17"/>
        <v>438</v>
      </c>
      <c r="E41" s="188">
        <v>434</v>
      </c>
      <c r="F41" s="188">
        <v>4</v>
      </c>
      <c r="G41" s="188">
        <f t="shared" si="9"/>
        <v>438</v>
      </c>
      <c r="H41" s="188">
        <f t="shared" si="10"/>
        <v>432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193</v>
      </c>
      <c r="N41" s="188">
        <v>0</v>
      </c>
      <c r="O41" s="188">
        <v>193</v>
      </c>
      <c r="P41" s="188">
        <v>0</v>
      </c>
      <c r="Q41" s="188">
        <f t="shared" si="13"/>
        <v>97</v>
      </c>
      <c r="R41" s="188">
        <v>0</v>
      </c>
      <c r="S41" s="188">
        <v>97</v>
      </c>
      <c r="T41" s="188">
        <v>0</v>
      </c>
      <c r="U41" s="188">
        <f t="shared" si="14"/>
        <v>94</v>
      </c>
      <c r="V41" s="188">
        <v>0</v>
      </c>
      <c r="W41" s="188">
        <v>94</v>
      </c>
      <c r="X41" s="188">
        <v>0</v>
      </c>
      <c r="Y41" s="188">
        <f t="shared" si="15"/>
        <v>0</v>
      </c>
      <c r="Z41" s="188">
        <v>0</v>
      </c>
      <c r="AA41" s="188">
        <v>0</v>
      </c>
      <c r="AB41" s="188">
        <v>0</v>
      </c>
      <c r="AC41" s="188">
        <f t="shared" si="16"/>
        <v>48</v>
      </c>
      <c r="AD41" s="188">
        <v>0</v>
      </c>
      <c r="AE41" s="188">
        <v>48</v>
      </c>
      <c r="AF41" s="188">
        <v>0</v>
      </c>
      <c r="AG41" s="188">
        <v>6</v>
      </c>
      <c r="AH41" s="188">
        <v>9</v>
      </c>
    </row>
    <row r="42" spans="1:34" ht="13.5">
      <c r="A42" s="182" t="s">
        <v>308</v>
      </c>
      <c r="B42" s="182" t="s">
        <v>372</v>
      </c>
      <c r="C42" s="184" t="s">
        <v>373</v>
      </c>
      <c r="D42" s="188">
        <f t="shared" si="17"/>
        <v>1353</v>
      </c>
      <c r="E42" s="188">
        <v>948</v>
      </c>
      <c r="F42" s="188">
        <v>405</v>
      </c>
      <c r="G42" s="188">
        <f t="shared" si="9"/>
        <v>1353</v>
      </c>
      <c r="H42" s="188">
        <f t="shared" si="10"/>
        <v>1271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798</v>
      </c>
      <c r="N42" s="188">
        <v>0</v>
      </c>
      <c r="O42" s="188">
        <v>532</v>
      </c>
      <c r="P42" s="188">
        <v>266</v>
      </c>
      <c r="Q42" s="188">
        <f t="shared" si="13"/>
        <v>236</v>
      </c>
      <c r="R42" s="188">
        <v>0</v>
      </c>
      <c r="S42" s="188">
        <v>236</v>
      </c>
      <c r="T42" s="188">
        <v>0</v>
      </c>
      <c r="U42" s="188">
        <f t="shared" si="14"/>
        <v>225</v>
      </c>
      <c r="V42" s="188">
        <v>0</v>
      </c>
      <c r="W42" s="188">
        <v>225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12</v>
      </c>
      <c r="AD42" s="188">
        <v>0</v>
      </c>
      <c r="AE42" s="188">
        <v>12</v>
      </c>
      <c r="AF42" s="188">
        <v>0</v>
      </c>
      <c r="AG42" s="188">
        <v>82</v>
      </c>
      <c r="AH42" s="188">
        <v>63</v>
      </c>
    </row>
    <row r="43" spans="1:34" ht="13.5">
      <c r="A43" s="182" t="s">
        <v>308</v>
      </c>
      <c r="B43" s="182" t="s">
        <v>374</v>
      </c>
      <c r="C43" s="184" t="s">
        <v>375</v>
      </c>
      <c r="D43" s="188">
        <f t="shared" si="17"/>
        <v>9219</v>
      </c>
      <c r="E43" s="188">
        <v>7482</v>
      </c>
      <c r="F43" s="188">
        <v>1737</v>
      </c>
      <c r="G43" s="188">
        <f t="shared" si="9"/>
        <v>9219</v>
      </c>
      <c r="H43" s="188">
        <f t="shared" si="10"/>
        <v>8997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7640</v>
      </c>
      <c r="N43" s="188">
        <v>0</v>
      </c>
      <c r="O43" s="188">
        <v>5919</v>
      </c>
      <c r="P43" s="188">
        <v>1721</v>
      </c>
      <c r="Q43" s="188">
        <f t="shared" si="13"/>
        <v>91</v>
      </c>
      <c r="R43" s="188">
        <v>0</v>
      </c>
      <c r="S43" s="188">
        <v>75</v>
      </c>
      <c r="T43" s="188">
        <v>16</v>
      </c>
      <c r="U43" s="188">
        <f t="shared" si="14"/>
        <v>1163</v>
      </c>
      <c r="V43" s="188">
        <v>0</v>
      </c>
      <c r="W43" s="188">
        <v>498</v>
      </c>
      <c r="X43" s="188">
        <v>665</v>
      </c>
      <c r="Y43" s="188">
        <f t="shared" si="15"/>
        <v>36</v>
      </c>
      <c r="Z43" s="188">
        <v>0</v>
      </c>
      <c r="AA43" s="188">
        <v>36</v>
      </c>
      <c r="AB43" s="188">
        <v>0</v>
      </c>
      <c r="AC43" s="188">
        <f t="shared" si="16"/>
        <v>67</v>
      </c>
      <c r="AD43" s="188">
        <v>0</v>
      </c>
      <c r="AE43" s="188">
        <v>0</v>
      </c>
      <c r="AF43" s="188">
        <v>67</v>
      </c>
      <c r="AG43" s="188">
        <v>222</v>
      </c>
      <c r="AH43" s="188">
        <v>0</v>
      </c>
    </row>
    <row r="44" spans="1:34" ht="13.5">
      <c r="A44" s="182" t="s">
        <v>308</v>
      </c>
      <c r="B44" s="182" t="s">
        <v>376</v>
      </c>
      <c r="C44" s="184" t="s">
        <v>377</v>
      </c>
      <c r="D44" s="188">
        <f t="shared" si="17"/>
        <v>5338</v>
      </c>
      <c r="E44" s="188">
        <v>4117</v>
      </c>
      <c r="F44" s="188">
        <v>1221</v>
      </c>
      <c r="G44" s="188">
        <f t="shared" si="9"/>
        <v>5338</v>
      </c>
      <c r="H44" s="188">
        <f t="shared" si="10"/>
        <v>5027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3828</v>
      </c>
      <c r="N44" s="188">
        <v>0</v>
      </c>
      <c r="O44" s="188">
        <v>2737</v>
      </c>
      <c r="P44" s="188">
        <v>1091</v>
      </c>
      <c r="Q44" s="188">
        <f t="shared" si="13"/>
        <v>237</v>
      </c>
      <c r="R44" s="188">
        <v>0</v>
      </c>
      <c r="S44" s="188">
        <v>237</v>
      </c>
      <c r="T44" s="188">
        <v>0</v>
      </c>
      <c r="U44" s="188">
        <f t="shared" si="14"/>
        <v>880</v>
      </c>
      <c r="V44" s="188">
        <v>0</v>
      </c>
      <c r="W44" s="188">
        <v>880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82</v>
      </c>
      <c r="AD44" s="188">
        <v>0</v>
      </c>
      <c r="AE44" s="188">
        <v>82</v>
      </c>
      <c r="AF44" s="188">
        <v>0</v>
      </c>
      <c r="AG44" s="188">
        <v>311</v>
      </c>
      <c r="AH44" s="188">
        <v>0</v>
      </c>
    </row>
    <row r="45" spans="1:34" ht="13.5">
      <c r="A45" s="182" t="s">
        <v>308</v>
      </c>
      <c r="B45" s="182" t="s">
        <v>378</v>
      </c>
      <c r="C45" s="184" t="s">
        <v>379</v>
      </c>
      <c r="D45" s="188">
        <f t="shared" si="17"/>
        <v>2059</v>
      </c>
      <c r="E45" s="188">
        <v>1766</v>
      </c>
      <c r="F45" s="188">
        <v>293</v>
      </c>
      <c r="G45" s="188">
        <f t="shared" si="9"/>
        <v>2059</v>
      </c>
      <c r="H45" s="188">
        <f t="shared" si="10"/>
        <v>2010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1455</v>
      </c>
      <c r="N45" s="188">
        <v>0</v>
      </c>
      <c r="O45" s="188">
        <v>1172</v>
      </c>
      <c r="P45" s="188">
        <v>283</v>
      </c>
      <c r="Q45" s="188">
        <f t="shared" si="13"/>
        <v>168</v>
      </c>
      <c r="R45" s="188">
        <v>0</v>
      </c>
      <c r="S45" s="188">
        <v>168</v>
      </c>
      <c r="T45" s="188">
        <v>0</v>
      </c>
      <c r="U45" s="188">
        <f t="shared" si="14"/>
        <v>329</v>
      </c>
      <c r="V45" s="188">
        <v>0</v>
      </c>
      <c r="W45" s="188">
        <v>329</v>
      </c>
      <c r="X45" s="188">
        <v>0</v>
      </c>
      <c r="Y45" s="188">
        <f t="shared" si="15"/>
        <v>2</v>
      </c>
      <c r="Z45" s="188">
        <v>0</v>
      </c>
      <c r="AA45" s="188">
        <v>2</v>
      </c>
      <c r="AB45" s="188">
        <v>0</v>
      </c>
      <c r="AC45" s="188">
        <f t="shared" si="16"/>
        <v>56</v>
      </c>
      <c r="AD45" s="188">
        <v>0</v>
      </c>
      <c r="AE45" s="188">
        <v>56</v>
      </c>
      <c r="AF45" s="188">
        <v>0</v>
      </c>
      <c r="AG45" s="188">
        <v>49</v>
      </c>
      <c r="AH45" s="188">
        <v>0</v>
      </c>
    </row>
    <row r="46" spans="1:34" ht="13.5">
      <c r="A46" s="182" t="s">
        <v>308</v>
      </c>
      <c r="B46" s="182" t="s">
        <v>380</v>
      </c>
      <c r="C46" s="184" t="s">
        <v>381</v>
      </c>
      <c r="D46" s="188">
        <f t="shared" si="17"/>
        <v>1712</v>
      </c>
      <c r="E46" s="188">
        <v>1451</v>
      </c>
      <c r="F46" s="188">
        <v>261</v>
      </c>
      <c r="G46" s="188">
        <f t="shared" si="9"/>
        <v>1712</v>
      </c>
      <c r="H46" s="188">
        <f t="shared" si="10"/>
        <v>1382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699</v>
      </c>
      <c r="N46" s="188">
        <v>699</v>
      </c>
      <c r="O46" s="188">
        <v>0</v>
      </c>
      <c r="P46" s="188">
        <v>0</v>
      </c>
      <c r="Q46" s="188">
        <f t="shared" si="13"/>
        <v>104</v>
      </c>
      <c r="R46" s="188">
        <v>0</v>
      </c>
      <c r="S46" s="188">
        <v>104</v>
      </c>
      <c r="T46" s="188">
        <v>0</v>
      </c>
      <c r="U46" s="188">
        <f t="shared" si="14"/>
        <v>562</v>
      </c>
      <c r="V46" s="188">
        <v>0</v>
      </c>
      <c r="W46" s="188">
        <v>562</v>
      </c>
      <c r="X46" s="188">
        <v>0</v>
      </c>
      <c r="Y46" s="188">
        <f t="shared" si="15"/>
        <v>4</v>
      </c>
      <c r="Z46" s="188">
        <v>0</v>
      </c>
      <c r="AA46" s="188">
        <v>4</v>
      </c>
      <c r="AB46" s="188">
        <v>0</v>
      </c>
      <c r="AC46" s="188">
        <f t="shared" si="16"/>
        <v>13</v>
      </c>
      <c r="AD46" s="188">
        <v>0</v>
      </c>
      <c r="AE46" s="188">
        <v>13</v>
      </c>
      <c r="AF46" s="188">
        <v>0</v>
      </c>
      <c r="AG46" s="188">
        <v>330</v>
      </c>
      <c r="AH46" s="188">
        <v>89</v>
      </c>
    </row>
    <row r="47" spans="1:34" ht="13.5">
      <c r="A47" s="182" t="s">
        <v>308</v>
      </c>
      <c r="B47" s="182" t="s">
        <v>382</v>
      </c>
      <c r="C47" s="184" t="s">
        <v>383</v>
      </c>
      <c r="D47" s="188">
        <f t="shared" si="17"/>
        <v>5842</v>
      </c>
      <c r="E47" s="188">
        <v>5257</v>
      </c>
      <c r="F47" s="188">
        <v>585</v>
      </c>
      <c r="G47" s="188">
        <f t="shared" si="9"/>
        <v>5842</v>
      </c>
      <c r="H47" s="188">
        <f t="shared" si="10"/>
        <v>5060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2888</v>
      </c>
      <c r="N47" s="188">
        <v>0</v>
      </c>
      <c r="O47" s="188">
        <v>2888</v>
      </c>
      <c r="P47" s="188">
        <v>0</v>
      </c>
      <c r="Q47" s="188">
        <f t="shared" si="13"/>
        <v>352</v>
      </c>
      <c r="R47" s="188">
        <v>0</v>
      </c>
      <c r="S47" s="188">
        <v>352</v>
      </c>
      <c r="T47" s="188">
        <v>0</v>
      </c>
      <c r="U47" s="188">
        <f t="shared" si="14"/>
        <v>1778</v>
      </c>
      <c r="V47" s="188">
        <v>0</v>
      </c>
      <c r="W47" s="188">
        <v>1778</v>
      </c>
      <c r="X47" s="188">
        <v>0</v>
      </c>
      <c r="Y47" s="188">
        <f t="shared" si="15"/>
        <v>10</v>
      </c>
      <c r="Z47" s="188">
        <v>10</v>
      </c>
      <c r="AA47" s="188">
        <v>0</v>
      </c>
      <c r="AB47" s="188">
        <v>0</v>
      </c>
      <c r="AC47" s="188">
        <f t="shared" si="16"/>
        <v>32</v>
      </c>
      <c r="AD47" s="188">
        <v>0</v>
      </c>
      <c r="AE47" s="188">
        <v>32</v>
      </c>
      <c r="AF47" s="188">
        <v>0</v>
      </c>
      <c r="AG47" s="188">
        <v>782</v>
      </c>
      <c r="AH47" s="188">
        <v>511</v>
      </c>
    </row>
    <row r="48" spans="1:34" ht="13.5">
      <c r="A48" s="182" t="s">
        <v>308</v>
      </c>
      <c r="B48" s="182" t="s">
        <v>384</v>
      </c>
      <c r="C48" s="184" t="s">
        <v>385</v>
      </c>
      <c r="D48" s="188">
        <f t="shared" si="17"/>
        <v>6025</v>
      </c>
      <c r="E48" s="188">
        <v>5449</v>
      </c>
      <c r="F48" s="188">
        <v>576</v>
      </c>
      <c r="G48" s="188">
        <f t="shared" si="9"/>
        <v>6025</v>
      </c>
      <c r="H48" s="188">
        <f t="shared" si="10"/>
        <v>5099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2818</v>
      </c>
      <c r="N48" s="188">
        <v>0</v>
      </c>
      <c r="O48" s="188">
        <v>2818</v>
      </c>
      <c r="P48" s="188">
        <v>0</v>
      </c>
      <c r="Q48" s="188">
        <f t="shared" si="13"/>
        <v>459</v>
      </c>
      <c r="R48" s="188">
        <v>0</v>
      </c>
      <c r="S48" s="188">
        <v>459</v>
      </c>
      <c r="T48" s="188">
        <v>0</v>
      </c>
      <c r="U48" s="188">
        <f t="shared" si="14"/>
        <v>1796</v>
      </c>
      <c r="V48" s="188">
        <v>0</v>
      </c>
      <c r="W48" s="188">
        <v>1796</v>
      </c>
      <c r="X48" s="188">
        <v>0</v>
      </c>
      <c r="Y48" s="188">
        <f t="shared" si="15"/>
        <v>13</v>
      </c>
      <c r="Z48" s="188">
        <v>0</v>
      </c>
      <c r="AA48" s="188">
        <v>13</v>
      </c>
      <c r="AB48" s="188">
        <v>0</v>
      </c>
      <c r="AC48" s="188">
        <f t="shared" si="16"/>
        <v>13</v>
      </c>
      <c r="AD48" s="188">
        <v>0</v>
      </c>
      <c r="AE48" s="188">
        <v>13</v>
      </c>
      <c r="AF48" s="188">
        <v>0</v>
      </c>
      <c r="AG48" s="188">
        <v>926</v>
      </c>
      <c r="AH48" s="188">
        <v>47</v>
      </c>
    </row>
    <row r="49" spans="1:34" ht="13.5">
      <c r="A49" s="182" t="s">
        <v>308</v>
      </c>
      <c r="B49" s="182" t="s">
        <v>386</v>
      </c>
      <c r="C49" s="184" t="s">
        <v>387</v>
      </c>
      <c r="D49" s="188">
        <f t="shared" si="17"/>
        <v>1919</v>
      </c>
      <c r="E49" s="188">
        <v>1548</v>
      </c>
      <c r="F49" s="188">
        <v>371</v>
      </c>
      <c r="G49" s="188">
        <f t="shared" si="9"/>
        <v>1919</v>
      </c>
      <c r="H49" s="188">
        <f t="shared" si="10"/>
        <v>1539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760</v>
      </c>
      <c r="N49" s="188">
        <v>0</v>
      </c>
      <c r="O49" s="188">
        <v>760</v>
      </c>
      <c r="P49" s="188">
        <v>0</v>
      </c>
      <c r="Q49" s="188">
        <f t="shared" si="13"/>
        <v>119</v>
      </c>
      <c r="R49" s="188">
        <v>0</v>
      </c>
      <c r="S49" s="188">
        <v>119</v>
      </c>
      <c r="T49" s="188">
        <v>0</v>
      </c>
      <c r="U49" s="188">
        <f t="shared" si="14"/>
        <v>634</v>
      </c>
      <c r="V49" s="188">
        <v>0</v>
      </c>
      <c r="W49" s="188">
        <v>634</v>
      </c>
      <c r="X49" s="188">
        <v>0</v>
      </c>
      <c r="Y49" s="188">
        <f t="shared" si="15"/>
        <v>9</v>
      </c>
      <c r="Z49" s="188">
        <v>0</v>
      </c>
      <c r="AA49" s="188">
        <v>9</v>
      </c>
      <c r="AB49" s="188">
        <v>0</v>
      </c>
      <c r="AC49" s="188">
        <f t="shared" si="16"/>
        <v>17</v>
      </c>
      <c r="AD49" s="188">
        <v>0</v>
      </c>
      <c r="AE49" s="188">
        <v>17</v>
      </c>
      <c r="AF49" s="188">
        <v>0</v>
      </c>
      <c r="AG49" s="188">
        <v>380</v>
      </c>
      <c r="AH49" s="188">
        <v>215</v>
      </c>
    </row>
    <row r="50" spans="1:34" ht="13.5">
      <c r="A50" s="182" t="s">
        <v>308</v>
      </c>
      <c r="B50" s="182" t="s">
        <v>388</v>
      </c>
      <c r="C50" s="184" t="s">
        <v>389</v>
      </c>
      <c r="D50" s="188">
        <f t="shared" si="17"/>
        <v>3374</v>
      </c>
      <c r="E50" s="188">
        <v>2613</v>
      </c>
      <c r="F50" s="188">
        <v>761</v>
      </c>
      <c r="G50" s="188">
        <f t="shared" si="9"/>
        <v>3374</v>
      </c>
      <c r="H50" s="188">
        <f t="shared" si="10"/>
        <v>2443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1414</v>
      </c>
      <c r="N50" s="188">
        <v>0</v>
      </c>
      <c r="O50" s="188">
        <v>1414</v>
      </c>
      <c r="P50" s="188">
        <v>0</v>
      </c>
      <c r="Q50" s="188">
        <f t="shared" si="13"/>
        <v>190</v>
      </c>
      <c r="R50" s="188">
        <v>0</v>
      </c>
      <c r="S50" s="188">
        <v>190</v>
      </c>
      <c r="T50" s="188">
        <v>0</v>
      </c>
      <c r="U50" s="188">
        <f t="shared" si="14"/>
        <v>833</v>
      </c>
      <c r="V50" s="188">
        <v>0</v>
      </c>
      <c r="W50" s="188">
        <v>833</v>
      </c>
      <c r="X50" s="188">
        <v>0</v>
      </c>
      <c r="Y50" s="188">
        <f t="shared" si="15"/>
        <v>6</v>
      </c>
      <c r="Z50" s="188">
        <v>0</v>
      </c>
      <c r="AA50" s="188">
        <v>6</v>
      </c>
      <c r="AB50" s="188">
        <v>0</v>
      </c>
      <c r="AC50" s="188">
        <f t="shared" si="16"/>
        <v>0</v>
      </c>
      <c r="AD50" s="188">
        <v>0</v>
      </c>
      <c r="AE50" s="188">
        <v>0</v>
      </c>
      <c r="AF50" s="188">
        <v>0</v>
      </c>
      <c r="AG50" s="188">
        <v>931</v>
      </c>
      <c r="AH50" s="188">
        <v>59</v>
      </c>
    </row>
    <row r="51" spans="1:34" ht="13.5">
      <c r="A51" s="182" t="s">
        <v>308</v>
      </c>
      <c r="B51" s="182" t="s">
        <v>390</v>
      </c>
      <c r="C51" s="184" t="s">
        <v>391</v>
      </c>
      <c r="D51" s="188">
        <f t="shared" si="17"/>
        <v>715</v>
      </c>
      <c r="E51" s="188">
        <v>652</v>
      </c>
      <c r="F51" s="188">
        <v>63</v>
      </c>
      <c r="G51" s="188">
        <f t="shared" si="9"/>
        <v>715</v>
      </c>
      <c r="H51" s="188">
        <f t="shared" si="10"/>
        <v>644</v>
      </c>
      <c r="I51" s="188">
        <f t="shared" si="11"/>
        <v>0</v>
      </c>
      <c r="J51" s="188">
        <v>0</v>
      </c>
      <c r="K51" s="188">
        <v>0</v>
      </c>
      <c r="L51" s="188">
        <v>0</v>
      </c>
      <c r="M51" s="188">
        <f t="shared" si="12"/>
        <v>337</v>
      </c>
      <c r="N51" s="188">
        <v>0</v>
      </c>
      <c r="O51" s="188">
        <v>337</v>
      </c>
      <c r="P51" s="188">
        <v>0</v>
      </c>
      <c r="Q51" s="188">
        <f t="shared" si="13"/>
        <v>42</v>
      </c>
      <c r="R51" s="188">
        <v>0</v>
      </c>
      <c r="S51" s="188">
        <v>42</v>
      </c>
      <c r="T51" s="188">
        <v>0</v>
      </c>
      <c r="U51" s="188">
        <f t="shared" si="14"/>
        <v>265</v>
      </c>
      <c r="V51" s="188">
        <v>0</v>
      </c>
      <c r="W51" s="188">
        <v>265</v>
      </c>
      <c r="X51" s="188">
        <v>0</v>
      </c>
      <c r="Y51" s="188">
        <f t="shared" si="15"/>
        <v>0</v>
      </c>
      <c r="Z51" s="188">
        <v>0</v>
      </c>
      <c r="AA51" s="188">
        <v>0</v>
      </c>
      <c r="AB51" s="188">
        <v>0</v>
      </c>
      <c r="AC51" s="188">
        <f t="shared" si="16"/>
        <v>0</v>
      </c>
      <c r="AD51" s="188">
        <v>0</v>
      </c>
      <c r="AE51" s="188">
        <v>0</v>
      </c>
      <c r="AF51" s="188">
        <v>0</v>
      </c>
      <c r="AG51" s="188">
        <v>71</v>
      </c>
      <c r="AH51" s="188">
        <v>979</v>
      </c>
    </row>
    <row r="52" spans="1:34" ht="13.5">
      <c r="A52" s="182" t="s">
        <v>308</v>
      </c>
      <c r="B52" s="182" t="s">
        <v>392</v>
      </c>
      <c r="C52" s="184" t="s">
        <v>393</v>
      </c>
      <c r="D52" s="188">
        <f t="shared" si="17"/>
        <v>449</v>
      </c>
      <c r="E52" s="188">
        <v>323</v>
      </c>
      <c r="F52" s="188">
        <v>126</v>
      </c>
      <c r="G52" s="188">
        <f t="shared" si="9"/>
        <v>449</v>
      </c>
      <c r="H52" s="188">
        <f t="shared" si="10"/>
        <v>312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148</v>
      </c>
      <c r="N52" s="188">
        <v>0</v>
      </c>
      <c r="O52" s="188">
        <v>148</v>
      </c>
      <c r="P52" s="188">
        <v>0</v>
      </c>
      <c r="Q52" s="188">
        <f t="shared" si="13"/>
        <v>28</v>
      </c>
      <c r="R52" s="188">
        <v>0</v>
      </c>
      <c r="S52" s="188">
        <v>28</v>
      </c>
      <c r="T52" s="188">
        <v>0</v>
      </c>
      <c r="U52" s="188">
        <f t="shared" si="14"/>
        <v>129</v>
      </c>
      <c r="V52" s="188">
        <v>0</v>
      </c>
      <c r="W52" s="188">
        <v>129</v>
      </c>
      <c r="X52" s="188">
        <v>0</v>
      </c>
      <c r="Y52" s="188">
        <f t="shared" si="15"/>
        <v>2</v>
      </c>
      <c r="Z52" s="188">
        <v>2</v>
      </c>
      <c r="AA52" s="188">
        <v>0</v>
      </c>
      <c r="AB52" s="188">
        <v>0</v>
      </c>
      <c r="AC52" s="188">
        <f t="shared" si="16"/>
        <v>5</v>
      </c>
      <c r="AD52" s="188">
        <v>0</v>
      </c>
      <c r="AE52" s="188">
        <v>5</v>
      </c>
      <c r="AF52" s="188">
        <v>0</v>
      </c>
      <c r="AG52" s="188">
        <v>137</v>
      </c>
      <c r="AH52" s="188">
        <v>0</v>
      </c>
    </row>
    <row r="53" spans="1:34" ht="13.5">
      <c r="A53" s="182" t="s">
        <v>308</v>
      </c>
      <c r="B53" s="182" t="s">
        <v>394</v>
      </c>
      <c r="C53" s="184" t="s">
        <v>395</v>
      </c>
      <c r="D53" s="188">
        <f t="shared" si="17"/>
        <v>1782</v>
      </c>
      <c r="E53" s="188">
        <v>1295</v>
      </c>
      <c r="F53" s="188">
        <v>487</v>
      </c>
      <c r="G53" s="188">
        <f t="shared" si="9"/>
        <v>1782</v>
      </c>
      <c r="H53" s="188">
        <f t="shared" si="10"/>
        <v>1281</v>
      </c>
      <c r="I53" s="188">
        <f t="shared" si="11"/>
        <v>0</v>
      </c>
      <c r="J53" s="188">
        <v>0</v>
      </c>
      <c r="K53" s="188">
        <v>0</v>
      </c>
      <c r="L53" s="188">
        <v>0</v>
      </c>
      <c r="M53" s="188">
        <f t="shared" si="12"/>
        <v>972</v>
      </c>
      <c r="N53" s="188">
        <v>0</v>
      </c>
      <c r="O53" s="188">
        <v>972</v>
      </c>
      <c r="P53" s="188">
        <v>0</v>
      </c>
      <c r="Q53" s="188">
        <f t="shared" si="13"/>
        <v>93</v>
      </c>
      <c r="R53" s="188">
        <v>0</v>
      </c>
      <c r="S53" s="188">
        <v>93</v>
      </c>
      <c r="T53" s="188">
        <v>0</v>
      </c>
      <c r="U53" s="188">
        <f t="shared" si="14"/>
        <v>203</v>
      </c>
      <c r="V53" s="188">
        <v>0</v>
      </c>
      <c r="W53" s="188">
        <v>203</v>
      </c>
      <c r="X53" s="188">
        <v>0</v>
      </c>
      <c r="Y53" s="188">
        <f t="shared" si="15"/>
        <v>4</v>
      </c>
      <c r="Z53" s="188">
        <v>0</v>
      </c>
      <c r="AA53" s="188">
        <v>4</v>
      </c>
      <c r="AB53" s="188">
        <v>0</v>
      </c>
      <c r="AC53" s="188">
        <f t="shared" si="16"/>
        <v>9</v>
      </c>
      <c r="AD53" s="188">
        <v>0</v>
      </c>
      <c r="AE53" s="188">
        <v>9</v>
      </c>
      <c r="AF53" s="188">
        <v>0</v>
      </c>
      <c r="AG53" s="188">
        <v>501</v>
      </c>
      <c r="AH53" s="188">
        <v>90</v>
      </c>
    </row>
    <row r="54" spans="1:34" ht="13.5">
      <c r="A54" s="182" t="s">
        <v>308</v>
      </c>
      <c r="B54" s="182" t="s">
        <v>396</v>
      </c>
      <c r="C54" s="184" t="s">
        <v>397</v>
      </c>
      <c r="D54" s="188">
        <f t="shared" si="17"/>
        <v>3160</v>
      </c>
      <c r="E54" s="188">
        <v>3027</v>
      </c>
      <c r="F54" s="188">
        <v>133</v>
      </c>
      <c r="G54" s="188">
        <f t="shared" si="9"/>
        <v>3160</v>
      </c>
      <c r="H54" s="188">
        <f t="shared" si="10"/>
        <v>3027</v>
      </c>
      <c r="I54" s="188">
        <f t="shared" si="11"/>
        <v>0</v>
      </c>
      <c r="J54" s="188">
        <v>0</v>
      </c>
      <c r="K54" s="188">
        <v>0</v>
      </c>
      <c r="L54" s="188">
        <v>0</v>
      </c>
      <c r="M54" s="188">
        <f t="shared" si="12"/>
        <v>1631</v>
      </c>
      <c r="N54" s="188">
        <v>0</v>
      </c>
      <c r="O54" s="188">
        <v>1631</v>
      </c>
      <c r="P54" s="188">
        <v>0</v>
      </c>
      <c r="Q54" s="188">
        <f t="shared" si="13"/>
        <v>214</v>
      </c>
      <c r="R54" s="188">
        <v>0</v>
      </c>
      <c r="S54" s="188">
        <v>214</v>
      </c>
      <c r="T54" s="188">
        <v>0</v>
      </c>
      <c r="U54" s="188">
        <f t="shared" si="14"/>
        <v>1125</v>
      </c>
      <c r="V54" s="188">
        <v>0</v>
      </c>
      <c r="W54" s="188">
        <v>1125</v>
      </c>
      <c r="X54" s="188">
        <v>0</v>
      </c>
      <c r="Y54" s="188">
        <f t="shared" si="15"/>
        <v>6</v>
      </c>
      <c r="Z54" s="188">
        <v>0</v>
      </c>
      <c r="AA54" s="188">
        <v>6</v>
      </c>
      <c r="AB54" s="188">
        <v>0</v>
      </c>
      <c r="AC54" s="188">
        <f t="shared" si="16"/>
        <v>51</v>
      </c>
      <c r="AD54" s="188">
        <v>0</v>
      </c>
      <c r="AE54" s="188">
        <v>51</v>
      </c>
      <c r="AF54" s="188">
        <v>0</v>
      </c>
      <c r="AG54" s="188">
        <v>133</v>
      </c>
      <c r="AH54" s="188">
        <v>0</v>
      </c>
    </row>
    <row r="55" spans="1:34" ht="13.5">
      <c r="A55" s="182" t="s">
        <v>308</v>
      </c>
      <c r="B55" s="182" t="s">
        <v>398</v>
      </c>
      <c r="C55" s="184" t="s">
        <v>399</v>
      </c>
      <c r="D55" s="188">
        <f t="shared" si="17"/>
        <v>1923</v>
      </c>
      <c r="E55" s="188">
        <v>1713</v>
      </c>
      <c r="F55" s="188">
        <v>210</v>
      </c>
      <c r="G55" s="188">
        <f t="shared" si="9"/>
        <v>1923</v>
      </c>
      <c r="H55" s="188">
        <f t="shared" si="10"/>
        <v>1737</v>
      </c>
      <c r="I55" s="188">
        <f t="shared" si="11"/>
        <v>0</v>
      </c>
      <c r="J55" s="188">
        <v>0</v>
      </c>
      <c r="K55" s="188">
        <v>0</v>
      </c>
      <c r="L55" s="188">
        <v>0</v>
      </c>
      <c r="M55" s="188">
        <f t="shared" si="12"/>
        <v>958</v>
      </c>
      <c r="N55" s="188">
        <v>0</v>
      </c>
      <c r="O55" s="188">
        <v>958</v>
      </c>
      <c r="P55" s="188">
        <v>0</v>
      </c>
      <c r="Q55" s="188">
        <f t="shared" si="13"/>
        <v>96</v>
      </c>
      <c r="R55" s="188">
        <v>0</v>
      </c>
      <c r="S55" s="188">
        <v>96</v>
      </c>
      <c r="T55" s="188">
        <v>0</v>
      </c>
      <c r="U55" s="188">
        <f t="shared" si="14"/>
        <v>653</v>
      </c>
      <c r="V55" s="188">
        <v>0</v>
      </c>
      <c r="W55" s="188">
        <v>653</v>
      </c>
      <c r="X55" s="188">
        <v>0</v>
      </c>
      <c r="Y55" s="188">
        <f t="shared" si="15"/>
        <v>6</v>
      </c>
      <c r="Z55" s="188">
        <v>0</v>
      </c>
      <c r="AA55" s="188">
        <v>6</v>
      </c>
      <c r="AB55" s="188">
        <v>0</v>
      </c>
      <c r="AC55" s="188">
        <f t="shared" si="16"/>
        <v>24</v>
      </c>
      <c r="AD55" s="188">
        <v>0</v>
      </c>
      <c r="AE55" s="188">
        <v>0</v>
      </c>
      <c r="AF55" s="188">
        <v>24</v>
      </c>
      <c r="AG55" s="188">
        <v>186</v>
      </c>
      <c r="AH55" s="188">
        <v>330</v>
      </c>
    </row>
    <row r="56" spans="1:34" ht="13.5">
      <c r="A56" s="182" t="s">
        <v>308</v>
      </c>
      <c r="B56" s="182" t="s">
        <v>400</v>
      </c>
      <c r="C56" s="184" t="s">
        <v>401</v>
      </c>
      <c r="D56" s="188">
        <f t="shared" si="17"/>
        <v>636</v>
      </c>
      <c r="E56" s="188">
        <v>621</v>
      </c>
      <c r="F56" s="188">
        <v>15</v>
      </c>
      <c r="G56" s="188">
        <f t="shared" si="9"/>
        <v>636</v>
      </c>
      <c r="H56" s="188">
        <f t="shared" si="10"/>
        <v>507</v>
      </c>
      <c r="I56" s="188">
        <f t="shared" si="11"/>
        <v>0</v>
      </c>
      <c r="J56" s="188">
        <v>0</v>
      </c>
      <c r="K56" s="188">
        <v>0</v>
      </c>
      <c r="L56" s="188">
        <v>0</v>
      </c>
      <c r="M56" s="188">
        <f t="shared" si="12"/>
        <v>350</v>
      </c>
      <c r="N56" s="188">
        <v>350</v>
      </c>
      <c r="O56" s="188">
        <v>0</v>
      </c>
      <c r="P56" s="188">
        <v>0</v>
      </c>
      <c r="Q56" s="188">
        <f t="shared" si="13"/>
        <v>32</v>
      </c>
      <c r="R56" s="188">
        <v>0</v>
      </c>
      <c r="S56" s="188">
        <v>32</v>
      </c>
      <c r="T56" s="188">
        <v>0</v>
      </c>
      <c r="U56" s="188">
        <f t="shared" si="14"/>
        <v>119</v>
      </c>
      <c r="V56" s="188">
        <v>0</v>
      </c>
      <c r="W56" s="188">
        <v>119</v>
      </c>
      <c r="X56" s="188">
        <v>0</v>
      </c>
      <c r="Y56" s="188">
        <f t="shared" si="15"/>
        <v>6</v>
      </c>
      <c r="Z56" s="188">
        <v>0</v>
      </c>
      <c r="AA56" s="188">
        <v>6</v>
      </c>
      <c r="AB56" s="188">
        <v>0</v>
      </c>
      <c r="AC56" s="188">
        <f t="shared" si="16"/>
        <v>0</v>
      </c>
      <c r="AD56" s="188">
        <v>0</v>
      </c>
      <c r="AE56" s="188">
        <v>0</v>
      </c>
      <c r="AF56" s="188">
        <v>0</v>
      </c>
      <c r="AG56" s="188">
        <v>129</v>
      </c>
      <c r="AH56" s="188">
        <v>384</v>
      </c>
    </row>
    <row r="57" spans="1:34" ht="13.5">
      <c r="A57" s="182" t="s">
        <v>308</v>
      </c>
      <c r="B57" s="182" t="s">
        <v>402</v>
      </c>
      <c r="C57" s="184" t="s">
        <v>403</v>
      </c>
      <c r="D57" s="188">
        <f t="shared" si="17"/>
        <v>131</v>
      </c>
      <c r="E57" s="188">
        <v>123</v>
      </c>
      <c r="F57" s="188">
        <v>8</v>
      </c>
      <c r="G57" s="188">
        <f t="shared" si="9"/>
        <v>131</v>
      </c>
      <c r="H57" s="188">
        <f t="shared" si="10"/>
        <v>130</v>
      </c>
      <c r="I57" s="188">
        <f t="shared" si="11"/>
        <v>0</v>
      </c>
      <c r="J57" s="188">
        <v>0</v>
      </c>
      <c r="K57" s="188">
        <v>0</v>
      </c>
      <c r="L57" s="188">
        <v>0</v>
      </c>
      <c r="M57" s="188">
        <f t="shared" si="12"/>
        <v>27</v>
      </c>
      <c r="N57" s="188">
        <v>27</v>
      </c>
      <c r="O57" s="188">
        <v>0</v>
      </c>
      <c r="P57" s="188">
        <v>0</v>
      </c>
      <c r="Q57" s="188">
        <f t="shared" si="13"/>
        <v>11</v>
      </c>
      <c r="R57" s="188">
        <v>11</v>
      </c>
      <c r="S57" s="188">
        <v>0</v>
      </c>
      <c r="T57" s="188">
        <v>0</v>
      </c>
      <c r="U57" s="188">
        <f t="shared" si="14"/>
        <v>59</v>
      </c>
      <c r="V57" s="188">
        <v>59</v>
      </c>
      <c r="W57" s="188">
        <v>0</v>
      </c>
      <c r="X57" s="188">
        <v>0</v>
      </c>
      <c r="Y57" s="188">
        <f t="shared" si="15"/>
        <v>25</v>
      </c>
      <c r="Z57" s="188">
        <v>25</v>
      </c>
      <c r="AA57" s="188">
        <v>0</v>
      </c>
      <c r="AB57" s="188">
        <v>0</v>
      </c>
      <c r="AC57" s="188">
        <f t="shared" si="16"/>
        <v>8</v>
      </c>
      <c r="AD57" s="188">
        <v>8</v>
      </c>
      <c r="AE57" s="188">
        <v>0</v>
      </c>
      <c r="AF57" s="188">
        <v>0</v>
      </c>
      <c r="AG57" s="188">
        <v>1</v>
      </c>
      <c r="AH57" s="188">
        <v>0</v>
      </c>
    </row>
    <row r="58" spans="1:34" ht="13.5">
      <c r="A58" s="182" t="s">
        <v>308</v>
      </c>
      <c r="B58" s="182" t="s">
        <v>404</v>
      </c>
      <c r="C58" s="184" t="s">
        <v>405</v>
      </c>
      <c r="D58" s="188">
        <f t="shared" si="17"/>
        <v>1712</v>
      </c>
      <c r="E58" s="188">
        <v>519</v>
      </c>
      <c r="F58" s="188">
        <v>1193</v>
      </c>
      <c r="G58" s="188">
        <f t="shared" si="9"/>
        <v>1712</v>
      </c>
      <c r="H58" s="188">
        <f t="shared" si="10"/>
        <v>519</v>
      </c>
      <c r="I58" s="188">
        <f t="shared" si="11"/>
        <v>0</v>
      </c>
      <c r="J58" s="188">
        <v>0</v>
      </c>
      <c r="K58" s="188">
        <v>0</v>
      </c>
      <c r="L58" s="188">
        <v>0</v>
      </c>
      <c r="M58" s="188">
        <f t="shared" si="12"/>
        <v>174</v>
      </c>
      <c r="N58" s="188">
        <v>0</v>
      </c>
      <c r="O58" s="188">
        <v>174</v>
      </c>
      <c r="P58" s="188">
        <v>0</v>
      </c>
      <c r="Q58" s="188">
        <f t="shared" si="13"/>
        <v>51</v>
      </c>
      <c r="R58" s="188">
        <v>0</v>
      </c>
      <c r="S58" s="188">
        <v>51</v>
      </c>
      <c r="T58" s="188">
        <v>0</v>
      </c>
      <c r="U58" s="188">
        <f t="shared" si="14"/>
        <v>187</v>
      </c>
      <c r="V58" s="188">
        <v>31</v>
      </c>
      <c r="W58" s="188">
        <v>156</v>
      </c>
      <c r="X58" s="188">
        <v>0</v>
      </c>
      <c r="Y58" s="188">
        <f t="shared" si="15"/>
        <v>107</v>
      </c>
      <c r="Z58" s="188">
        <v>0</v>
      </c>
      <c r="AA58" s="188">
        <v>107</v>
      </c>
      <c r="AB58" s="188">
        <v>0</v>
      </c>
      <c r="AC58" s="188">
        <f t="shared" si="16"/>
        <v>0</v>
      </c>
      <c r="AD58" s="188">
        <v>0</v>
      </c>
      <c r="AE58" s="188">
        <v>0</v>
      </c>
      <c r="AF58" s="188">
        <v>0</v>
      </c>
      <c r="AG58" s="188">
        <v>1193</v>
      </c>
      <c r="AH58" s="188">
        <v>214</v>
      </c>
    </row>
    <row r="59" spans="1:34" ht="13.5">
      <c r="A59" s="182" t="s">
        <v>308</v>
      </c>
      <c r="B59" s="182" t="s">
        <v>406</v>
      </c>
      <c r="C59" s="184" t="s">
        <v>407</v>
      </c>
      <c r="D59" s="188">
        <f t="shared" si="17"/>
        <v>126</v>
      </c>
      <c r="E59" s="188">
        <v>118</v>
      </c>
      <c r="F59" s="188">
        <v>8</v>
      </c>
      <c r="G59" s="188">
        <f t="shared" si="9"/>
        <v>126</v>
      </c>
      <c r="H59" s="188">
        <f t="shared" si="10"/>
        <v>118</v>
      </c>
      <c r="I59" s="188">
        <f t="shared" si="11"/>
        <v>0</v>
      </c>
      <c r="J59" s="188">
        <v>0</v>
      </c>
      <c r="K59" s="188">
        <v>0</v>
      </c>
      <c r="L59" s="188">
        <v>0</v>
      </c>
      <c r="M59" s="188">
        <f t="shared" si="12"/>
        <v>25</v>
      </c>
      <c r="N59" s="188">
        <v>25</v>
      </c>
      <c r="O59" s="188">
        <v>0</v>
      </c>
      <c r="P59" s="188">
        <v>0</v>
      </c>
      <c r="Q59" s="188">
        <f t="shared" si="13"/>
        <v>4</v>
      </c>
      <c r="R59" s="188">
        <v>4</v>
      </c>
      <c r="S59" s="188">
        <v>0</v>
      </c>
      <c r="T59" s="188">
        <v>0</v>
      </c>
      <c r="U59" s="188">
        <f t="shared" si="14"/>
        <v>57</v>
      </c>
      <c r="V59" s="188">
        <v>57</v>
      </c>
      <c r="W59" s="188">
        <v>0</v>
      </c>
      <c r="X59" s="188">
        <v>0</v>
      </c>
      <c r="Y59" s="188">
        <f t="shared" si="15"/>
        <v>29</v>
      </c>
      <c r="Z59" s="188">
        <v>0</v>
      </c>
      <c r="AA59" s="188">
        <v>29</v>
      </c>
      <c r="AB59" s="188">
        <v>0</v>
      </c>
      <c r="AC59" s="188">
        <f t="shared" si="16"/>
        <v>3</v>
      </c>
      <c r="AD59" s="188">
        <v>3</v>
      </c>
      <c r="AE59" s="188">
        <v>0</v>
      </c>
      <c r="AF59" s="188">
        <v>0</v>
      </c>
      <c r="AG59" s="188">
        <v>8</v>
      </c>
      <c r="AH59" s="188">
        <v>0</v>
      </c>
    </row>
    <row r="60" spans="1:34" ht="13.5">
      <c r="A60" s="182" t="s">
        <v>308</v>
      </c>
      <c r="B60" s="182" t="s">
        <v>408</v>
      </c>
      <c r="C60" s="184" t="s">
        <v>409</v>
      </c>
      <c r="D60" s="188">
        <f t="shared" si="17"/>
        <v>98</v>
      </c>
      <c r="E60" s="188">
        <v>90</v>
      </c>
      <c r="F60" s="188">
        <v>8</v>
      </c>
      <c r="G60" s="188">
        <f t="shared" si="9"/>
        <v>98</v>
      </c>
      <c r="H60" s="188">
        <f t="shared" si="10"/>
        <v>98</v>
      </c>
      <c r="I60" s="188">
        <f t="shared" si="11"/>
        <v>0</v>
      </c>
      <c r="J60" s="188">
        <v>0</v>
      </c>
      <c r="K60" s="188">
        <v>0</v>
      </c>
      <c r="L60" s="188">
        <v>0</v>
      </c>
      <c r="M60" s="188">
        <f t="shared" si="12"/>
        <v>29</v>
      </c>
      <c r="N60" s="188">
        <v>0</v>
      </c>
      <c r="O60" s="188">
        <v>29</v>
      </c>
      <c r="P60" s="188">
        <v>0</v>
      </c>
      <c r="Q60" s="188">
        <f t="shared" si="13"/>
        <v>20</v>
      </c>
      <c r="R60" s="188">
        <v>0</v>
      </c>
      <c r="S60" s="188">
        <v>20</v>
      </c>
      <c r="T60" s="188">
        <v>0</v>
      </c>
      <c r="U60" s="188">
        <f t="shared" si="14"/>
        <v>21</v>
      </c>
      <c r="V60" s="188">
        <v>0</v>
      </c>
      <c r="W60" s="188">
        <v>21</v>
      </c>
      <c r="X60" s="188">
        <v>0</v>
      </c>
      <c r="Y60" s="188">
        <f t="shared" si="15"/>
        <v>28</v>
      </c>
      <c r="Z60" s="188">
        <v>0</v>
      </c>
      <c r="AA60" s="188">
        <v>28</v>
      </c>
      <c r="AB60" s="188">
        <v>0</v>
      </c>
      <c r="AC60" s="188">
        <f t="shared" si="16"/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1</v>
      </c>
    </row>
    <row r="61" spans="1:34" ht="13.5">
      <c r="A61" s="182" t="s">
        <v>308</v>
      </c>
      <c r="B61" s="182" t="s">
        <v>410</v>
      </c>
      <c r="C61" s="184" t="s">
        <v>411</v>
      </c>
      <c r="D61" s="188">
        <f t="shared" si="17"/>
        <v>266</v>
      </c>
      <c r="E61" s="188">
        <v>266</v>
      </c>
      <c r="F61" s="188">
        <v>0</v>
      </c>
      <c r="G61" s="188">
        <f t="shared" si="9"/>
        <v>266</v>
      </c>
      <c r="H61" s="188">
        <f t="shared" si="10"/>
        <v>253</v>
      </c>
      <c r="I61" s="188">
        <f t="shared" si="11"/>
        <v>0</v>
      </c>
      <c r="J61" s="188">
        <v>0</v>
      </c>
      <c r="K61" s="188">
        <v>0</v>
      </c>
      <c r="L61" s="188">
        <v>0</v>
      </c>
      <c r="M61" s="188">
        <f t="shared" si="12"/>
        <v>220</v>
      </c>
      <c r="N61" s="188">
        <v>0</v>
      </c>
      <c r="O61" s="188">
        <v>220</v>
      </c>
      <c r="P61" s="188">
        <v>0</v>
      </c>
      <c r="Q61" s="188">
        <f t="shared" si="13"/>
        <v>1</v>
      </c>
      <c r="R61" s="188">
        <v>0</v>
      </c>
      <c r="S61" s="188">
        <v>1</v>
      </c>
      <c r="T61" s="188">
        <v>0</v>
      </c>
      <c r="U61" s="188">
        <f t="shared" si="14"/>
        <v>32</v>
      </c>
      <c r="V61" s="188">
        <v>0</v>
      </c>
      <c r="W61" s="188">
        <v>32</v>
      </c>
      <c r="X61" s="188">
        <v>0</v>
      </c>
      <c r="Y61" s="188">
        <f t="shared" si="15"/>
        <v>0</v>
      </c>
      <c r="Z61" s="188">
        <v>0</v>
      </c>
      <c r="AA61" s="188">
        <v>0</v>
      </c>
      <c r="AB61" s="188">
        <v>0</v>
      </c>
      <c r="AC61" s="188">
        <f t="shared" si="16"/>
        <v>0</v>
      </c>
      <c r="AD61" s="188">
        <v>0</v>
      </c>
      <c r="AE61" s="188">
        <v>0</v>
      </c>
      <c r="AF61" s="188">
        <v>0</v>
      </c>
      <c r="AG61" s="188">
        <v>13</v>
      </c>
      <c r="AH61" s="188">
        <v>0</v>
      </c>
    </row>
    <row r="62" spans="1:34" ht="13.5">
      <c r="A62" s="182" t="s">
        <v>308</v>
      </c>
      <c r="B62" s="182" t="s">
        <v>412</v>
      </c>
      <c r="C62" s="184" t="s">
        <v>413</v>
      </c>
      <c r="D62" s="188">
        <f t="shared" si="17"/>
        <v>527</v>
      </c>
      <c r="E62" s="188">
        <v>527</v>
      </c>
      <c r="F62" s="188">
        <v>0</v>
      </c>
      <c r="G62" s="188">
        <f t="shared" si="9"/>
        <v>527</v>
      </c>
      <c r="H62" s="188">
        <f t="shared" si="10"/>
        <v>406</v>
      </c>
      <c r="I62" s="188">
        <f t="shared" si="11"/>
        <v>0</v>
      </c>
      <c r="J62" s="188">
        <v>0</v>
      </c>
      <c r="K62" s="188">
        <v>0</v>
      </c>
      <c r="L62" s="188">
        <v>0</v>
      </c>
      <c r="M62" s="188">
        <f t="shared" si="12"/>
        <v>273</v>
      </c>
      <c r="N62" s="188">
        <v>273</v>
      </c>
      <c r="O62" s="188">
        <v>0</v>
      </c>
      <c r="P62" s="188">
        <v>0</v>
      </c>
      <c r="Q62" s="188">
        <f t="shared" si="13"/>
        <v>27</v>
      </c>
      <c r="R62" s="188">
        <v>0</v>
      </c>
      <c r="S62" s="188">
        <v>27</v>
      </c>
      <c r="T62" s="188">
        <v>0</v>
      </c>
      <c r="U62" s="188">
        <f t="shared" si="14"/>
        <v>104</v>
      </c>
      <c r="V62" s="188">
        <v>0</v>
      </c>
      <c r="W62" s="188">
        <v>104</v>
      </c>
      <c r="X62" s="188">
        <v>0</v>
      </c>
      <c r="Y62" s="188">
        <f t="shared" si="15"/>
        <v>2</v>
      </c>
      <c r="Z62" s="188">
        <v>0</v>
      </c>
      <c r="AA62" s="188">
        <v>2</v>
      </c>
      <c r="AB62" s="188">
        <v>0</v>
      </c>
      <c r="AC62" s="188">
        <f t="shared" si="16"/>
        <v>0</v>
      </c>
      <c r="AD62" s="188">
        <v>0</v>
      </c>
      <c r="AE62" s="188">
        <v>0</v>
      </c>
      <c r="AF62" s="188">
        <v>0</v>
      </c>
      <c r="AG62" s="188">
        <v>121</v>
      </c>
      <c r="AH62" s="188">
        <v>842</v>
      </c>
    </row>
    <row r="63" spans="1:34" ht="13.5">
      <c r="A63" s="182" t="s">
        <v>308</v>
      </c>
      <c r="B63" s="182" t="s">
        <v>414</v>
      </c>
      <c r="C63" s="184" t="s">
        <v>415</v>
      </c>
      <c r="D63" s="188">
        <f t="shared" si="17"/>
        <v>89</v>
      </c>
      <c r="E63" s="188">
        <v>69</v>
      </c>
      <c r="F63" s="188">
        <v>20</v>
      </c>
      <c r="G63" s="188">
        <f t="shared" si="9"/>
        <v>89</v>
      </c>
      <c r="H63" s="188">
        <f t="shared" si="10"/>
        <v>89</v>
      </c>
      <c r="I63" s="188">
        <f t="shared" si="11"/>
        <v>0</v>
      </c>
      <c r="J63" s="188">
        <v>0</v>
      </c>
      <c r="K63" s="188">
        <v>0</v>
      </c>
      <c r="L63" s="188">
        <v>0</v>
      </c>
      <c r="M63" s="188">
        <f t="shared" si="12"/>
        <v>51</v>
      </c>
      <c r="N63" s="188">
        <v>51</v>
      </c>
      <c r="O63" s="188">
        <v>0</v>
      </c>
      <c r="P63" s="188">
        <v>0</v>
      </c>
      <c r="Q63" s="188">
        <f t="shared" si="13"/>
        <v>0</v>
      </c>
      <c r="R63" s="188">
        <v>0</v>
      </c>
      <c r="S63" s="188">
        <v>0</v>
      </c>
      <c r="T63" s="188">
        <v>0</v>
      </c>
      <c r="U63" s="188">
        <f t="shared" si="14"/>
        <v>38</v>
      </c>
      <c r="V63" s="188">
        <v>0</v>
      </c>
      <c r="W63" s="188">
        <v>38</v>
      </c>
      <c r="X63" s="188">
        <v>0</v>
      </c>
      <c r="Y63" s="188">
        <f t="shared" si="15"/>
        <v>0</v>
      </c>
      <c r="Z63" s="188">
        <v>0</v>
      </c>
      <c r="AA63" s="188">
        <v>0</v>
      </c>
      <c r="AB63" s="188">
        <v>0</v>
      </c>
      <c r="AC63" s="188">
        <f t="shared" si="16"/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</row>
    <row r="64" spans="1:34" ht="13.5">
      <c r="A64" s="182" t="s">
        <v>308</v>
      </c>
      <c r="B64" s="182" t="s">
        <v>416</v>
      </c>
      <c r="C64" s="184" t="s">
        <v>417</v>
      </c>
      <c r="D64" s="188">
        <f t="shared" si="17"/>
        <v>337</v>
      </c>
      <c r="E64" s="188">
        <v>332</v>
      </c>
      <c r="F64" s="188">
        <v>5</v>
      </c>
      <c r="G64" s="188">
        <f t="shared" si="9"/>
        <v>337</v>
      </c>
      <c r="H64" s="188">
        <f t="shared" si="10"/>
        <v>332</v>
      </c>
      <c r="I64" s="188">
        <f t="shared" si="11"/>
        <v>0</v>
      </c>
      <c r="J64" s="188">
        <v>0</v>
      </c>
      <c r="K64" s="188">
        <v>0</v>
      </c>
      <c r="L64" s="188">
        <v>0</v>
      </c>
      <c r="M64" s="188">
        <f t="shared" si="12"/>
        <v>207</v>
      </c>
      <c r="N64" s="188">
        <v>207</v>
      </c>
      <c r="O64" s="188">
        <v>0</v>
      </c>
      <c r="P64" s="188">
        <v>0</v>
      </c>
      <c r="Q64" s="188">
        <f t="shared" si="13"/>
        <v>36</v>
      </c>
      <c r="R64" s="188">
        <v>0</v>
      </c>
      <c r="S64" s="188">
        <v>36</v>
      </c>
      <c r="T64" s="188">
        <v>0</v>
      </c>
      <c r="U64" s="188">
        <f t="shared" si="14"/>
        <v>83</v>
      </c>
      <c r="V64" s="188">
        <v>0</v>
      </c>
      <c r="W64" s="188">
        <v>83</v>
      </c>
      <c r="X64" s="188">
        <v>0</v>
      </c>
      <c r="Y64" s="188">
        <f t="shared" si="15"/>
        <v>0</v>
      </c>
      <c r="Z64" s="188">
        <v>0</v>
      </c>
      <c r="AA64" s="188">
        <v>0</v>
      </c>
      <c r="AB64" s="188">
        <v>0</v>
      </c>
      <c r="AC64" s="188">
        <f t="shared" si="16"/>
        <v>6</v>
      </c>
      <c r="AD64" s="188">
        <v>0</v>
      </c>
      <c r="AE64" s="188">
        <v>6</v>
      </c>
      <c r="AF64" s="188">
        <v>0</v>
      </c>
      <c r="AG64" s="188">
        <v>5</v>
      </c>
      <c r="AH64" s="188">
        <v>6</v>
      </c>
    </row>
    <row r="65" spans="1:34" ht="13.5">
      <c r="A65" s="182" t="s">
        <v>308</v>
      </c>
      <c r="B65" s="182" t="s">
        <v>418</v>
      </c>
      <c r="C65" s="184" t="s">
        <v>419</v>
      </c>
      <c r="D65" s="188">
        <f t="shared" si="17"/>
        <v>261</v>
      </c>
      <c r="E65" s="188">
        <v>254</v>
      </c>
      <c r="F65" s="188">
        <v>7</v>
      </c>
      <c r="G65" s="188">
        <f t="shared" si="9"/>
        <v>261</v>
      </c>
      <c r="H65" s="188">
        <f t="shared" si="10"/>
        <v>218</v>
      </c>
      <c r="I65" s="188">
        <f t="shared" si="11"/>
        <v>0</v>
      </c>
      <c r="J65" s="188">
        <v>0</v>
      </c>
      <c r="K65" s="188">
        <v>0</v>
      </c>
      <c r="L65" s="188">
        <v>0</v>
      </c>
      <c r="M65" s="188">
        <f t="shared" si="12"/>
        <v>92</v>
      </c>
      <c r="N65" s="188">
        <v>92</v>
      </c>
      <c r="O65" s="188">
        <v>0</v>
      </c>
      <c r="P65" s="188">
        <v>0</v>
      </c>
      <c r="Q65" s="188">
        <f t="shared" si="13"/>
        <v>25</v>
      </c>
      <c r="R65" s="188">
        <v>0</v>
      </c>
      <c r="S65" s="188">
        <v>25</v>
      </c>
      <c r="T65" s="188">
        <v>0</v>
      </c>
      <c r="U65" s="188">
        <f t="shared" si="14"/>
        <v>101</v>
      </c>
      <c r="V65" s="188">
        <v>0</v>
      </c>
      <c r="W65" s="188">
        <v>101</v>
      </c>
      <c r="X65" s="188">
        <v>0</v>
      </c>
      <c r="Y65" s="188">
        <f t="shared" si="15"/>
        <v>0</v>
      </c>
      <c r="Z65" s="188">
        <v>0</v>
      </c>
      <c r="AA65" s="188">
        <v>0</v>
      </c>
      <c r="AB65" s="188">
        <v>0</v>
      </c>
      <c r="AC65" s="188">
        <f t="shared" si="16"/>
        <v>0</v>
      </c>
      <c r="AD65" s="188">
        <v>0</v>
      </c>
      <c r="AE65" s="188">
        <v>0</v>
      </c>
      <c r="AF65" s="188">
        <v>0</v>
      </c>
      <c r="AG65" s="188">
        <v>43</v>
      </c>
      <c r="AH65" s="188">
        <v>70</v>
      </c>
    </row>
    <row r="66" spans="1:34" ht="13.5">
      <c r="A66" s="182" t="s">
        <v>308</v>
      </c>
      <c r="B66" s="182" t="s">
        <v>420</v>
      </c>
      <c r="C66" s="184" t="s">
        <v>421</v>
      </c>
      <c r="D66" s="188">
        <f t="shared" si="17"/>
        <v>1174</v>
      </c>
      <c r="E66" s="188">
        <v>1143</v>
      </c>
      <c r="F66" s="188">
        <v>31</v>
      </c>
      <c r="G66" s="188">
        <f t="shared" si="9"/>
        <v>1174</v>
      </c>
      <c r="H66" s="188">
        <f t="shared" si="10"/>
        <v>1143</v>
      </c>
      <c r="I66" s="188">
        <f t="shared" si="11"/>
        <v>0</v>
      </c>
      <c r="J66" s="188">
        <v>0</v>
      </c>
      <c r="K66" s="188">
        <v>0</v>
      </c>
      <c r="L66" s="188">
        <v>0</v>
      </c>
      <c r="M66" s="188">
        <f t="shared" si="12"/>
        <v>656</v>
      </c>
      <c r="N66" s="188">
        <v>0</v>
      </c>
      <c r="O66" s="188">
        <v>656</v>
      </c>
      <c r="P66" s="188">
        <v>0</v>
      </c>
      <c r="Q66" s="188">
        <f t="shared" si="13"/>
        <v>104</v>
      </c>
      <c r="R66" s="188">
        <v>0</v>
      </c>
      <c r="S66" s="188">
        <v>104</v>
      </c>
      <c r="T66" s="188">
        <v>0</v>
      </c>
      <c r="U66" s="188">
        <f t="shared" si="14"/>
        <v>342</v>
      </c>
      <c r="V66" s="188">
        <v>0</v>
      </c>
      <c r="W66" s="188">
        <v>342</v>
      </c>
      <c r="X66" s="188">
        <v>0</v>
      </c>
      <c r="Y66" s="188">
        <f t="shared" si="15"/>
        <v>4</v>
      </c>
      <c r="Z66" s="188">
        <v>0</v>
      </c>
      <c r="AA66" s="188">
        <v>4</v>
      </c>
      <c r="AB66" s="188">
        <v>0</v>
      </c>
      <c r="AC66" s="188">
        <f t="shared" si="16"/>
        <v>37</v>
      </c>
      <c r="AD66" s="188">
        <v>0</v>
      </c>
      <c r="AE66" s="188">
        <v>37</v>
      </c>
      <c r="AF66" s="188">
        <v>0</v>
      </c>
      <c r="AG66" s="188">
        <v>31</v>
      </c>
      <c r="AH66" s="188">
        <v>498</v>
      </c>
    </row>
    <row r="67" spans="1:34" ht="13.5">
      <c r="A67" s="182" t="s">
        <v>308</v>
      </c>
      <c r="B67" s="182" t="s">
        <v>422</v>
      </c>
      <c r="C67" s="184" t="s">
        <v>423</v>
      </c>
      <c r="D67" s="188">
        <f t="shared" si="17"/>
        <v>1074</v>
      </c>
      <c r="E67" s="188">
        <v>1048</v>
      </c>
      <c r="F67" s="188">
        <v>26</v>
      </c>
      <c r="G67" s="188">
        <f t="shared" si="9"/>
        <v>1074</v>
      </c>
      <c r="H67" s="188">
        <f t="shared" si="10"/>
        <v>1048</v>
      </c>
      <c r="I67" s="188">
        <f t="shared" si="11"/>
        <v>0</v>
      </c>
      <c r="J67" s="188">
        <v>0</v>
      </c>
      <c r="K67" s="188">
        <v>0</v>
      </c>
      <c r="L67" s="188">
        <v>0</v>
      </c>
      <c r="M67" s="188">
        <f t="shared" si="12"/>
        <v>516</v>
      </c>
      <c r="N67" s="188">
        <v>0</v>
      </c>
      <c r="O67" s="188">
        <v>516</v>
      </c>
      <c r="P67" s="188">
        <v>0</v>
      </c>
      <c r="Q67" s="188">
        <f t="shared" si="13"/>
        <v>50</v>
      </c>
      <c r="R67" s="188">
        <v>0</v>
      </c>
      <c r="S67" s="188">
        <v>50</v>
      </c>
      <c r="T67" s="188">
        <v>0</v>
      </c>
      <c r="U67" s="188">
        <f t="shared" si="14"/>
        <v>403</v>
      </c>
      <c r="V67" s="188">
        <v>0</v>
      </c>
      <c r="W67" s="188">
        <v>403</v>
      </c>
      <c r="X67" s="188">
        <v>0</v>
      </c>
      <c r="Y67" s="188">
        <f t="shared" si="15"/>
        <v>4</v>
      </c>
      <c r="Z67" s="188">
        <v>0</v>
      </c>
      <c r="AA67" s="188">
        <v>4</v>
      </c>
      <c r="AB67" s="188">
        <v>0</v>
      </c>
      <c r="AC67" s="188">
        <f t="shared" si="16"/>
        <v>75</v>
      </c>
      <c r="AD67" s="188">
        <v>0</v>
      </c>
      <c r="AE67" s="188">
        <v>75</v>
      </c>
      <c r="AF67" s="188">
        <v>0</v>
      </c>
      <c r="AG67" s="188">
        <v>26</v>
      </c>
      <c r="AH67" s="188">
        <v>544</v>
      </c>
    </row>
    <row r="68" spans="1:34" ht="13.5">
      <c r="A68" s="182" t="s">
        <v>308</v>
      </c>
      <c r="B68" s="182" t="s">
        <v>424</v>
      </c>
      <c r="C68" s="184" t="s">
        <v>425</v>
      </c>
      <c r="D68" s="188">
        <f t="shared" si="17"/>
        <v>280</v>
      </c>
      <c r="E68" s="188">
        <v>280</v>
      </c>
      <c r="F68" s="188">
        <v>0</v>
      </c>
      <c r="G68" s="188">
        <f t="shared" si="9"/>
        <v>280</v>
      </c>
      <c r="H68" s="188">
        <f t="shared" si="10"/>
        <v>279</v>
      </c>
      <c r="I68" s="188">
        <f t="shared" si="11"/>
        <v>0</v>
      </c>
      <c r="J68" s="188">
        <v>0</v>
      </c>
      <c r="K68" s="188">
        <v>0</v>
      </c>
      <c r="L68" s="188">
        <v>0</v>
      </c>
      <c r="M68" s="188">
        <f t="shared" si="12"/>
        <v>109</v>
      </c>
      <c r="N68" s="188">
        <v>0</v>
      </c>
      <c r="O68" s="188">
        <v>109</v>
      </c>
      <c r="P68" s="188">
        <v>0</v>
      </c>
      <c r="Q68" s="188">
        <f t="shared" si="13"/>
        <v>26</v>
      </c>
      <c r="R68" s="188">
        <v>0</v>
      </c>
      <c r="S68" s="188">
        <v>26</v>
      </c>
      <c r="T68" s="188">
        <v>0</v>
      </c>
      <c r="U68" s="188">
        <f t="shared" si="14"/>
        <v>133</v>
      </c>
      <c r="V68" s="188">
        <v>0</v>
      </c>
      <c r="W68" s="188">
        <v>133</v>
      </c>
      <c r="X68" s="188">
        <v>0</v>
      </c>
      <c r="Y68" s="188">
        <f t="shared" si="15"/>
        <v>0</v>
      </c>
      <c r="Z68" s="188">
        <v>0</v>
      </c>
      <c r="AA68" s="188">
        <v>0</v>
      </c>
      <c r="AB68" s="188">
        <v>0</v>
      </c>
      <c r="AC68" s="188">
        <f t="shared" si="16"/>
        <v>11</v>
      </c>
      <c r="AD68" s="188">
        <v>0</v>
      </c>
      <c r="AE68" s="188">
        <v>11</v>
      </c>
      <c r="AF68" s="188">
        <v>0</v>
      </c>
      <c r="AG68" s="188">
        <v>1</v>
      </c>
      <c r="AH68" s="188">
        <v>50</v>
      </c>
    </row>
    <row r="69" spans="1:34" ht="13.5">
      <c r="A69" s="182" t="s">
        <v>308</v>
      </c>
      <c r="B69" s="182" t="s">
        <v>426</v>
      </c>
      <c r="C69" s="184" t="s">
        <v>427</v>
      </c>
      <c r="D69" s="188">
        <f t="shared" si="17"/>
        <v>107</v>
      </c>
      <c r="E69" s="188">
        <v>107</v>
      </c>
      <c r="F69" s="188">
        <v>0</v>
      </c>
      <c r="G69" s="188">
        <f t="shared" si="9"/>
        <v>107</v>
      </c>
      <c r="H69" s="188">
        <f t="shared" si="10"/>
        <v>106</v>
      </c>
      <c r="I69" s="188">
        <f t="shared" si="11"/>
        <v>0</v>
      </c>
      <c r="J69" s="188">
        <v>0</v>
      </c>
      <c r="K69" s="188">
        <v>0</v>
      </c>
      <c r="L69" s="188">
        <v>0</v>
      </c>
      <c r="M69" s="188">
        <f t="shared" si="12"/>
        <v>65</v>
      </c>
      <c r="N69" s="188">
        <v>65</v>
      </c>
      <c r="O69" s="188">
        <v>0</v>
      </c>
      <c r="P69" s="188">
        <v>0</v>
      </c>
      <c r="Q69" s="188">
        <f t="shared" si="13"/>
        <v>8</v>
      </c>
      <c r="R69" s="188">
        <v>8</v>
      </c>
      <c r="S69" s="188">
        <v>0</v>
      </c>
      <c r="T69" s="188">
        <v>0</v>
      </c>
      <c r="U69" s="188">
        <f t="shared" si="14"/>
        <v>30</v>
      </c>
      <c r="V69" s="188">
        <v>20</v>
      </c>
      <c r="W69" s="188">
        <v>10</v>
      </c>
      <c r="X69" s="188">
        <v>0</v>
      </c>
      <c r="Y69" s="188">
        <f t="shared" si="15"/>
        <v>0</v>
      </c>
      <c r="Z69" s="188">
        <v>0</v>
      </c>
      <c r="AA69" s="188">
        <v>0</v>
      </c>
      <c r="AB69" s="188">
        <v>0</v>
      </c>
      <c r="AC69" s="188">
        <f t="shared" si="16"/>
        <v>3</v>
      </c>
      <c r="AD69" s="188">
        <v>3</v>
      </c>
      <c r="AE69" s="188">
        <v>0</v>
      </c>
      <c r="AF69" s="188">
        <v>0</v>
      </c>
      <c r="AG69" s="188">
        <v>1</v>
      </c>
      <c r="AH69" s="188">
        <v>0</v>
      </c>
    </row>
    <row r="70" spans="1:34" ht="13.5">
      <c r="A70" s="182" t="s">
        <v>308</v>
      </c>
      <c r="B70" s="182" t="s">
        <v>428</v>
      </c>
      <c r="C70" s="184" t="s">
        <v>429</v>
      </c>
      <c r="D70" s="188">
        <f t="shared" si="17"/>
        <v>326</v>
      </c>
      <c r="E70" s="188">
        <v>320</v>
      </c>
      <c r="F70" s="188">
        <v>6</v>
      </c>
      <c r="G70" s="188">
        <f t="shared" si="9"/>
        <v>326</v>
      </c>
      <c r="H70" s="188">
        <f t="shared" si="10"/>
        <v>323</v>
      </c>
      <c r="I70" s="188">
        <f t="shared" si="11"/>
        <v>1</v>
      </c>
      <c r="J70" s="188">
        <v>0</v>
      </c>
      <c r="K70" s="188">
        <v>1</v>
      </c>
      <c r="L70" s="188">
        <v>0</v>
      </c>
      <c r="M70" s="188">
        <f t="shared" si="12"/>
        <v>178</v>
      </c>
      <c r="N70" s="188">
        <v>0</v>
      </c>
      <c r="O70" s="188">
        <v>178</v>
      </c>
      <c r="P70" s="188">
        <v>0</v>
      </c>
      <c r="Q70" s="188">
        <f t="shared" si="13"/>
        <v>0</v>
      </c>
      <c r="R70" s="188">
        <v>0</v>
      </c>
      <c r="S70" s="188">
        <v>0</v>
      </c>
      <c r="T70" s="188">
        <v>0</v>
      </c>
      <c r="U70" s="188">
        <f t="shared" si="14"/>
        <v>131</v>
      </c>
      <c r="V70" s="188">
        <v>0</v>
      </c>
      <c r="W70" s="188">
        <v>131</v>
      </c>
      <c r="X70" s="188">
        <v>0</v>
      </c>
      <c r="Y70" s="188">
        <f t="shared" si="15"/>
        <v>0</v>
      </c>
      <c r="Z70" s="188">
        <v>0</v>
      </c>
      <c r="AA70" s="188">
        <v>0</v>
      </c>
      <c r="AB70" s="188">
        <v>0</v>
      </c>
      <c r="AC70" s="188">
        <f t="shared" si="16"/>
        <v>13</v>
      </c>
      <c r="AD70" s="188">
        <v>0</v>
      </c>
      <c r="AE70" s="188">
        <v>13</v>
      </c>
      <c r="AF70" s="188">
        <v>0</v>
      </c>
      <c r="AG70" s="188">
        <v>3</v>
      </c>
      <c r="AH70" s="188">
        <v>41</v>
      </c>
    </row>
    <row r="71" spans="1:34" ht="13.5">
      <c r="A71" s="182" t="s">
        <v>308</v>
      </c>
      <c r="B71" s="182" t="s">
        <v>430</v>
      </c>
      <c r="C71" s="184" t="s">
        <v>431</v>
      </c>
      <c r="D71" s="188">
        <f aca="true" t="shared" si="18" ref="D71:D102">E71+F71</f>
        <v>3523</v>
      </c>
      <c r="E71" s="188">
        <v>2379</v>
      </c>
      <c r="F71" s="188">
        <v>1144</v>
      </c>
      <c r="G71" s="188">
        <f t="shared" si="9"/>
        <v>3523</v>
      </c>
      <c r="H71" s="188">
        <f t="shared" si="10"/>
        <v>1981</v>
      </c>
      <c r="I71" s="188">
        <f t="shared" si="11"/>
        <v>0</v>
      </c>
      <c r="J71" s="188">
        <v>0</v>
      </c>
      <c r="K71" s="188">
        <v>0</v>
      </c>
      <c r="L71" s="188">
        <v>0</v>
      </c>
      <c r="M71" s="188">
        <f t="shared" si="12"/>
        <v>1561</v>
      </c>
      <c r="N71" s="188">
        <v>0</v>
      </c>
      <c r="O71" s="188">
        <v>1561</v>
      </c>
      <c r="P71" s="188">
        <v>0</v>
      </c>
      <c r="Q71" s="188">
        <f t="shared" si="13"/>
        <v>86</v>
      </c>
      <c r="R71" s="188">
        <v>0</v>
      </c>
      <c r="S71" s="188">
        <v>86</v>
      </c>
      <c r="T71" s="188">
        <v>0</v>
      </c>
      <c r="U71" s="188">
        <f t="shared" si="14"/>
        <v>334</v>
      </c>
      <c r="V71" s="188">
        <v>0</v>
      </c>
      <c r="W71" s="188">
        <v>334</v>
      </c>
      <c r="X71" s="188">
        <v>0</v>
      </c>
      <c r="Y71" s="188">
        <f t="shared" si="15"/>
        <v>0</v>
      </c>
      <c r="Z71" s="188">
        <v>0</v>
      </c>
      <c r="AA71" s="188">
        <v>0</v>
      </c>
      <c r="AB71" s="188">
        <v>0</v>
      </c>
      <c r="AC71" s="188">
        <f t="shared" si="16"/>
        <v>0</v>
      </c>
      <c r="AD71" s="188">
        <v>0</v>
      </c>
      <c r="AE71" s="188">
        <v>0</v>
      </c>
      <c r="AF71" s="188">
        <v>0</v>
      </c>
      <c r="AG71" s="188">
        <v>1542</v>
      </c>
      <c r="AH71" s="188">
        <v>16</v>
      </c>
    </row>
    <row r="72" spans="1:34" ht="13.5">
      <c r="A72" s="182" t="s">
        <v>308</v>
      </c>
      <c r="B72" s="182" t="s">
        <v>432</v>
      </c>
      <c r="C72" s="184" t="s">
        <v>433</v>
      </c>
      <c r="D72" s="188">
        <f t="shared" si="18"/>
        <v>2077</v>
      </c>
      <c r="E72" s="188">
        <v>1392</v>
      </c>
      <c r="F72" s="188">
        <v>685</v>
      </c>
      <c r="G72" s="188">
        <f t="shared" si="9"/>
        <v>2077</v>
      </c>
      <c r="H72" s="188">
        <f t="shared" si="10"/>
        <v>2020</v>
      </c>
      <c r="I72" s="188">
        <f t="shared" si="11"/>
        <v>0</v>
      </c>
      <c r="J72" s="188">
        <v>0</v>
      </c>
      <c r="K72" s="188">
        <v>0</v>
      </c>
      <c r="L72" s="188">
        <v>0</v>
      </c>
      <c r="M72" s="188">
        <f t="shared" si="12"/>
        <v>1409</v>
      </c>
      <c r="N72" s="188">
        <v>1266</v>
      </c>
      <c r="O72" s="188">
        <v>0</v>
      </c>
      <c r="P72" s="188">
        <v>143</v>
      </c>
      <c r="Q72" s="188">
        <f t="shared" si="13"/>
        <v>42</v>
      </c>
      <c r="R72" s="188">
        <v>0</v>
      </c>
      <c r="S72" s="188">
        <v>42</v>
      </c>
      <c r="T72" s="188">
        <v>0</v>
      </c>
      <c r="U72" s="188">
        <f t="shared" si="14"/>
        <v>566</v>
      </c>
      <c r="V72" s="188">
        <v>338</v>
      </c>
      <c r="W72" s="188">
        <v>228</v>
      </c>
      <c r="X72" s="188">
        <v>0</v>
      </c>
      <c r="Y72" s="188">
        <f t="shared" si="15"/>
        <v>3</v>
      </c>
      <c r="Z72" s="188">
        <v>3</v>
      </c>
      <c r="AA72" s="188">
        <v>0</v>
      </c>
      <c r="AB72" s="188">
        <v>0</v>
      </c>
      <c r="AC72" s="188">
        <f t="shared" si="16"/>
        <v>0</v>
      </c>
      <c r="AD72" s="188">
        <v>0</v>
      </c>
      <c r="AE72" s="188">
        <v>0</v>
      </c>
      <c r="AF72" s="188">
        <v>0</v>
      </c>
      <c r="AG72" s="188">
        <v>57</v>
      </c>
      <c r="AH72" s="188">
        <v>60</v>
      </c>
    </row>
    <row r="73" spans="1:34" ht="13.5">
      <c r="A73" s="182" t="s">
        <v>308</v>
      </c>
      <c r="B73" s="182" t="s">
        <v>434</v>
      </c>
      <c r="C73" s="184" t="s">
        <v>435</v>
      </c>
      <c r="D73" s="188">
        <f t="shared" si="18"/>
        <v>1571</v>
      </c>
      <c r="E73" s="188">
        <v>1048</v>
      </c>
      <c r="F73" s="188">
        <v>523</v>
      </c>
      <c r="G73" s="188">
        <f t="shared" si="9"/>
        <v>1571</v>
      </c>
      <c r="H73" s="188">
        <f t="shared" si="10"/>
        <v>1368</v>
      </c>
      <c r="I73" s="188">
        <f t="shared" si="11"/>
        <v>0</v>
      </c>
      <c r="J73" s="188">
        <v>0</v>
      </c>
      <c r="K73" s="188">
        <v>0</v>
      </c>
      <c r="L73" s="188">
        <v>0</v>
      </c>
      <c r="M73" s="188">
        <f t="shared" si="12"/>
        <v>1051</v>
      </c>
      <c r="N73" s="188">
        <v>0</v>
      </c>
      <c r="O73" s="188">
        <v>1051</v>
      </c>
      <c r="P73" s="188">
        <v>0</v>
      </c>
      <c r="Q73" s="188">
        <f t="shared" si="13"/>
        <v>52</v>
      </c>
      <c r="R73" s="188">
        <v>0</v>
      </c>
      <c r="S73" s="188">
        <v>52</v>
      </c>
      <c r="T73" s="188">
        <v>0</v>
      </c>
      <c r="U73" s="188">
        <f t="shared" si="14"/>
        <v>207</v>
      </c>
      <c r="V73" s="188">
        <v>0</v>
      </c>
      <c r="W73" s="188">
        <v>207</v>
      </c>
      <c r="X73" s="188">
        <v>0</v>
      </c>
      <c r="Y73" s="188">
        <f t="shared" si="15"/>
        <v>50</v>
      </c>
      <c r="Z73" s="188">
        <v>0</v>
      </c>
      <c r="AA73" s="188">
        <v>50</v>
      </c>
      <c r="AB73" s="188">
        <v>0</v>
      </c>
      <c r="AC73" s="188">
        <f t="shared" si="16"/>
        <v>8</v>
      </c>
      <c r="AD73" s="188">
        <v>0</v>
      </c>
      <c r="AE73" s="188">
        <v>8</v>
      </c>
      <c r="AF73" s="188">
        <v>0</v>
      </c>
      <c r="AG73" s="188">
        <v>203</v>
      </c>
      <c r="AH73" s="188">
        <v>513</v>
      </c>
    </row>
    <row r="74" spans="1:34" ht="13.5">
      <c r="A74" s="182" t="s">
        <v>308</v>
      </c>
      <c r="B74" s="182" t="s">
        <v>436</v>
      </c>
      <c r="C74" s="184" t="s">
        <v>437</v>
      </c>
      <c r="D74" s="188">
        <f t="shared" si="18"/>
        <v>1268</v>
      </c>
      <c r="E74" s="188">
        <v>1112</v>
      </c>
      <c r="F74" s="188">
        <v>156</v>
      </c>
      <c r="G74" s="188">
        <f t="shared" si="9"/>
        <v>1268</v>
      </c>
      <c r="H74" s="188">
        <f t="shared" si="10"/>
        <v>1031</v>
      </c>
      <c r="I74" s="188">
        <f t="shared" si="11"/>
        <v>0</v>
      </c>
      <c r="J74" s="188">
        <v>0</v>
      </c>
      <c r="K74" s="188">
        <v>0</v>
      </c>
      <c r="L74" s="188">
        <v>0</v>
      </c>
      <c r="M74" s="188">
        <f t="shared" si="12"/>
        <v>740</v>
      </c>
      <c r="N74" s="188">
        <v>0</v>
      </c>
      <c r="O74" s="188">
        <v>740</v>
      </c>
      <c r="P74" s="188">
        <v>0</v>
      </c>
      <c r="Q74" s="188">
        <f t="shared" si="13"/>
        <v>68</v>
      </c>
      <c r="R74" s="188">
        <v>0</v>
      </c>
      <c r="S74" s="188">
        <v>68</v>
      </c>
      <c r="T74" s="188">
        <v>0</v>
      </c>
      <c r="U74" s="188">
        <f t="shared" si="14"/>
        <v>223</v>
      </c>
      <c r="V74" s="188">
        <v>0</v>
      </c>
      <c r="W74" s="188">
        <v>223</v>
      </c>
      <c r="X74" s="188">
        <v>0</v>
      </c>
      <c r="Y74" s="188">
        <f t="shared" si="15"/>
        <v>0</v>
      </c>
      <c r="Z74" s="188">
        <v>0</v>
      </c>
      <c r="AA74" s="188">
        <v>0</v>
      </c>
      <c r="AB74" s="188">
        <v>0</v>
      </c>
      <c r="AC74" s="188">
        <f t="shared" si="16"/>
        <v>0</v>
      </c>
      <c r="AD74" s="188">
        <v>0</v>
      </c>
      <c r="AE74" s="188">
        <v>0</v>
      </c>
      <c r="AF74" s="188">
        <v>0</v>
      </c>
      <c r="AG74" s="188">
        <v>237</v>
      </c>
      <c r="AH74" s="188">
        <v>0</v>
      </c>
    </row>
    <row r="75" spans="1:34" ht="13.5">
      <c r="A75" s="182" t="s">
        <v>308</v>
      </c>
      <c r="B75" s="182" t="s">
        <v>438</v>
      </c>
      <c r="C75" s="184" t="s">
        <v>439</v>
      </c>
      <c r="D75" s="188">
        <f t="shared" si="18"/>
        <v>1114</v>
      </c>
      <c r="E75" s="188">
        <v>1032</v>
      </c>
      <c r="F75" s="188">
        <v>82</v>
      </c>
      <c r="G75" s="188">
        <f t="shared" si="9"/>
        <v>1114</v>
      </c>
      <c r="H75" s="188">
        <f t="shared" si="10"/>
        <v>925</v>
      </c>
      <c r="I75" s="188">
        <f t="shared" si="11"/>
        <v>0</v>
      </c>
      <c r="J75" s="188">
        <v>0</v>
      </c>
      <c r="K75" s="188">
        <v>0</v>
      </c>
      <c r="L75" s="188">
        <v>0</v>
      </c>
      <c r="M75" s="188">
        <f t="shared" si="12"/>
        <v>656</v>
      </c>
      <c r="N75" s="188">
        <v>0</v>
      </c>
      <c r="O75" s="188">
        <v>656</v>
      </c>
      <c r="P75" s="188">
        <v>0</v>
      </c>
      <c r="Q75" s="188">
        <f t="shared" si="13"/>
        <v>59</v>
      </c>
      <c r="R75" s="188">
        <v>0</v>
      </c>
      <c r="S75" s="188">
        <v>59</v>
      </c>
      <c r="T75" s="188">
        <v>0</v>
      </c>
      <c r="U75" s="188">
        <f t="shared" si="14"/>
        <v>210</v>
      </c>
      <c r="V75" s="188">
        <v>0</v>
      </c>
      <c r="W75" s="188">
        <v>210</v>
      </c>
      <c r="X75" s="188">
        <v>0</v>
      </c>
      <c r="Y75" s="188">
        <f t="shared" si="15"/>
        <v>0</v>
      </c>
      <c r="Z75" s="188">
        <v>0</v>
      </c>
      <c r="AA75" s="188">
        <v>0</v>
      </c>
      <c r="AB75" s="188">
        <v>0</v>
      </c>
      <c r="AC75" s="188">
        <f t="shared" si="16"/>
        <v>0</v>
      </c>
      <c r="AD75" s="188">
        <v>0</v>
      </c>
      <c r="AE75" s="188">
        <v>0</v>
      </c>
      <c r="AF75" s="188">
        <v>0</v>
      </c>
      <c r="AG75" s="188">
        <v>189</v>
      </c>
      <c r="AH75" s="188">
        <v>0</v>
      </c>
    </row>
    <row r="76" spans="1:34" ht="13.5">
      <c r="A76" s="182" t="s">
        <v>308</v>
      </c>
      <c r="B76" s="182" t="s">
        <v>440</v>
      </c>
      <c r="C76" s="184" t="s">
        <v>441</v>
      </c>
      <c r="D76" s="188">
        <f t="shared" si="18"/>
        <v>1060</v>
      </c>
      <c r="E76" s="188">
        <v>848</v>
      </c>
      <c r="F76" s="188">
        <v>212</v>
      </c>
      <c r="G76" s="188">
        <f t="shared" si="9"/>
        <v>1060</v>
      </c>
      <c r="H76" s="188">
        <f t="shared" si="10"/>
        <v>753</v>
      </c>
      <c r="I76" s="188">
        <f t="shared" si="11"/>
        <v>0</v>
      </c>
      <c r="J76" s="188">
        <v>0</v>
      </c>
      <c r="K76" s="188">
        <v>0</v>
      </c>
      <c r="L76" s="188">
        <v>0</v>
      </c>
      <c r="M76" s="188">
        <f t="shared" si="12"/>
        <v>598</v>
      </c>
      <c r="N76" s="188">
        <v>0</v>
      </c>
      <c r="O76" s="188">
        <v>598</v>
      </c>
      <c r="P76" s="188">
        <v>0</v>
      </c>
      <c r="Q76" s="188">
        <f t="shared" si="13"/>
        <v>38</v>
      </c>
      <c r="R76" s="188">
        <v>0</v>
      </c>
      <c r="S76" s="188">
        <v>38</v>
      </c>
      <c r="T76" s="188">
        <v>0</v>
      </c>
      <c r="U76" s="188">
        <f t="shared" si="14"/>
        <v>117</v>
      </c>
      <c r="V76" s="188">
        <v>0</v>
      </c>
      <c r="W76" s="188">
        <v>117</v>
      </c>
      <c r="X76" s="188">
        <v>0</v>
      </c>
      <c r="Y76" s="188">
        <f t="shared" si="15"/>
        <v>0</v>
      </c>
      <c r="Z76" s="188">
        <v>0</v>
      </c>
      <c r="AA76" s="188">
        <v>0</v>
      </c>
      <c r="AB76" s="188">
        <v>0</v>
      </c>
      <c r="AC76" s="188">
        <f t="shared" si="16"/>
        <v>0</v>
      </c>
      <c r="AD76" s="188">
        <v>0</v>
      </c>
      <c r="AE76" s="188">
        <v>0</v>
      </c>
      <c r="AF76" s="188">
        <v>0</v>
      </c>
      <c r="AG76" s="188">
        <v>307</v>
      </c>
      <c r="AH76" s="188">
        <v>0</v>
      </c>
    </row>
    <row r="77" spans="1:34" ht="13.5">
      <c r="A77" s="182" t="s">
        <v>308</v>
      </c>
      <c r="B77" s="182" t="s">
        <v>139</v>
      </c>
      <c r="C77" s="184" t="s">
        <v>140</v>
      </c>
      <c r="D77" s="188">
        <f t="shared" si="18"/>
        <v>611</v>
      </c>
      <c r="E77" s="188">
        <v>471</v>
      </c>
      <c r="F77" s="188">
        <v>140</v>
      </c>
      <c r="G77" s="188">
        <f t="shared" si="9"/>
        <v>611</v>
      </c>
      <c r="H77" s="188">
        <f t="shared" si="10"/>
        <v>432</v>
      </c>
      <c r="I77" s="188">
        <f t="shared" si="11"/>
        <v>0</v>
      </c>
      <c r="J77" s="188">
        <v>0</v>
      </c>
      <c r="K77" s="188">
        <v>0</v>
      </c>
      <c r="L77" s="188">
        <v>0</v>
      </c>
      <c r="M77" s="188">
        <f t="shared" si="12"/>
        <v>328</v>
      </c>
      <c r="N77" s="188">
        <v>0</v>
      </c>
      <c r="O77" s="188">
        <v>328</v>
      </c>
      <c r="P77" s="188">
        <v>0</v>
      </c>
      <c r="Q77" s="188">
        <f t="shared" si="13"/>
        <v>35</v>
      </c>
      <c r="R77" s="188">
        <v>0</v>
      </c>
      <c r="S77" s="188">
        <v>35</v>
      </c>
      <c r="T77" s="188">
        <v>0</v>
      </c>
      <c r="U77" s="188">
        <f t="shared" si="14"/>
        <v>69</v>
      </c>
      <c r="V77" s="188">
        <v>0</v>
      </c>
      <c r="W77" s="188">
        <v>69</v>
      </c>
      <c r="X77" s="188">
        <v>0</v>
      </c>
      <c r="Y77" s="188">
        <f t="shared" si="15"/>
        <v>0</v>
      </c>
      <c r="Z77" s="188">
        <v>0</v>
      </c>
      <c r="AA77" s="188">
        <v>0</v>
      </c>
      <c r="AB77" s="188">
        <v>0</v>
      </c>
      <c r="AC77" s="188">
        <f t="shared" si="16"/>
        <v>0</v>
      </c>
      <c r="AD77" s="188">
        <v>0</v>
      </c>
      <c r="AE77" s="188">
        <v>0</v>
      </c>
      <c r="AF77" s="188">
        <v>0</v>
      </c>
      <c r="AG77" s="188">
        <v>179</v>
      </c>
      <c r="AH77" s="188">
        <v>0</v>
      </c>
    </row>
    <row r="78" spans="1:34" ht="13.5">
      <c r="A78" s="182" t="s">
        <v>308</v>
      </c>
      <c r="B78" s="182" t="s">
        <v>141</v>
      </c>
      <c r="C78" s="184" t="s">
        <v>142</v>
      </c>
      <c r="D78" s="188">
        <f t="shared" si="18"/>
        <v>583</v>
      </c>
      <c r="E78" s="188">
        <v>464</v>
      </c>
      <c r="F78" s="188">
        <v>119</v>
      </c>
      <c r="G78" s="188">
        <f t="shared" si="9"/>
        <v>583</v>
      </c>
      <c r="H78" s="188">
        <f t="shared" si="10"/>
        <v>360</v>
      </c>
      <c r="I78" s="188">
        <f t="shared" si="11"/>
        <v>0</v>
      </c>
      <c r="J78" s="188">
        <v>0</v>
      </c>
      <c r="K78" s="188">
        <v>0</v>
      </c>
      <c r="L78" s="188">
        <v>0</v>
      </c>
      <c r="M78" s="188">
        <f t="shared" si="12"/>
        <v>295</v>
      </c>
      <c r="N78" s="188">
        <v>0</v>
      </c>
      <c r="O78" s="188">
        <v>295</v>
      </c>
      <c r="P78" s="188">
        <v>0</v>
      </c>
      <c r="Q78" s="188">
        <f t="shared" si="13"/>
        <v>21</v>
      </c>
      <c r="R78" s="188">
        <v>0</v>
      </c>
      <c r="S78" s="188">
        <v>21</v>
      </c>
      <c r="T78" s="188">
        <v>0</v>
      </c>
      <c r="U78" s="188">
        <f t="shared" si="14"/>
        <v>44</v>
      </c>
      <c r="V78" s="188">
        <v>0</v>
      </c>
      <c r="W78" s="188">
        <v>44</v>
      </c>
      <c r="X78" s="188">
        <v>0</v>
      </c>
      <c r="Y78" s="188">
        <f t="shared" si="15"/>
        <v>0</v>
      </c>
      <c r="Z78" s="188">
        <v>0</v>
      </c>
      <c r="AA78" s="188">
        <v>0</v>
      </c>
      <c r="AB78" s="188">
        <v>0</v>
      </c>
      <c r="AC78" s="188">
        <f t="shared" si="16"/>
        <v>0</v>
      </c>
      <c r="AD78" s="188">
        <v>0</v>
      </c>
      <c r="AE78" s="188">
        <v>0</v>
      </c>
      <c r="AF78" s="188">
        <v>0</v>
      </c>
      <c r="AG78" s="188">
        <v>223</v>
      </c>
      <c r="AH78" s="188">
        <v>0</v>
      </c>
    </row>
    <row r="79" spans="1:34" ht="13.5">
      <c r="A79" s="182" t="s">
        <v>308</v>
      </c>
      <c r="B79" s="182" t="s">
        <v>143</v>
      </c>
      <c r="C79" s="184" t="s">
        <v>144</v>
      </c>
      <c r="D79" s="188">
        <f t="shared" si="18"/>
        <v>467</v>
      </c>
      <c r="E79" s="188">
        <v>316</v>
      </c>
      <c r="F79" s="188">
        <v>151</v>
      </c>
      <c r="G79" s="188">
        <f t="shared" si="9"/>
        <v>467</v>
      </c>
      <c r="H79" s="188">
        <f t="shared" si="10"/>
        <v>284</v>
      </c>
      <c r="I79" s="188">
        <f t="shared" si="11"/>
        <v>0</v>
      </c>
      <c r="J79" s="188">
        <v>0</v>
      </c>
      <c r="K79" s="188">
        <v>0</v>
      </c>
      <c r="L79" s="188">
        <v>0</v>
      </c>
      <c r="M79" s="188">
        <f t="shared" si="12"/>
        <v>216</v>
      </c>
      <c r="N79" s="188">
        <v>0</v>
      </c>
      <c r="O79" s="188">
        <v>216</v>
      </c>
      <c r="P79" s="188">
        <v>0</v>
      </c>
      <c r="Q79" s="188">
        <f t="shared" si="13"/>
        <v>13</v>
      </c>
      <c r="R79" s="188">
        <v>0</v>
      </c>
      <c r="S79" s="188">
        <v>13</v>
      </c>
      <c r="T79" s="188">
        <v>0</v>
      </c>
      <c r="U79" s="188">
        <f t="shared" si="14"/>
        <v>55</v>
      </c>
      <c r="V79" s="188">
        <v>0</v>
      </c>
      <c r="W79" s="188">
        <v>55</v>
      </c>
      <c r="X79" s="188">
        <v>0</v>
      </c>
      <c r="Y79" s="188">
        <f t="shared" si="15"/>
        <v>0</v>
      </c>
      <c r="Z79" s="188">
        <v>0</v>
      </c>
      <c r="AA79" s="188">
        <v>0</v>
      </c>
      <c r="AB79" s="188">
        <v>0</v>
      </c>
      <c r="AC79" s="188">
        <f t="shared" si="16"/>
        <v>0</v>
      </c>
      <c r="AD79" s="188">
        <v>0</v>
      </c>
      <c r="AE79" s="188">
        <v>0</v>
      </c>
      <c r="AF79" s="188">
        <v>0</v>
      </c>
      <c r="AG79" s="188">
        <v>183</v>
      </c>
      <c r="AH79" s="188">
        <v>0</v>
      </c>
    </row>
    <row r="80" spans="1:34" ht="13.5">
      <c r="A80" s="182" t="s">
        <v>308</v>
      </c>
      <c r="B80" s="182" t="s">
        <v>145</v>
      </c>
      <c r="C80" s="184" t="s">
        <v>146</v>
      </c>
      <c r="D80" s="188">
        <f t="shared" si="18"/>
        <v>1370</v>
      </c>
      <c r="E80" s="188">
        <v>913</v>
      </c>
      <c r="F80" s="188">
        <v>457</v>
      </c>
      <c r="G80" s="188">
        <f t="shared" si="9"/>
        <v>1370</v>
      </c>
      <c r="H80" s="188">
        <f t="shared" si="10"/>
        <v>1216</v>
      </c>
      <c r="I80" s="188">
        <f t="shared" si="11"/>
        <v>0</v>
      </c>
      <c r="J80" s="188">
        <v>0</v>
      </c>
      <c r="K80" s="188">
        <v>0</v>
      </c>
      <c r="L80" s="188">
        <v>0</v>
      </c>
      <c r="M80" s="188">
        <f t="shared" si="12"/>
        <v>952</v>
      </c>
      <c r="N80" s="188">
        <v>0</v>
      </c>
      <c r="O80" s="188">
        <v>952</v>
      </c>
      <c r="P80" s="188">
        <v>0</v>
      </c>
      <c r="Q80" s="188">
        <f t="shared" si="13"/>
        <v>60</v>
      </c>
      <c r="R80" s="188">
        <v>0</v>
      </c>
      <c r="S80" s="188">
        <v>60</v>
      </c>
      <c r="T80" s="188">
        <v>0</v>
      </c>
      <c r="U80" s="188">
        <f t="shared" si="14"/>
        <v>204</v>
      </c>
      <c r="V80" s="188">
        <v>0</v>
      </c>
      <c r="W80" s="188">
        <v>204</v>
      </c>
      <c r="X80" s="188">
        <v>0</v>
      </c>
      <c r="Y80" s="188">
        <f t="shared" si="15"/>
        <v>0</v>
      </c>
      <c r="Z80" s="188">
        <v>0</v>
      </c>
      <c r="AA80" s="188">
        <v>0</v>
      </c>
      <c r="AB80" s="188">
        <v>0</v>
      </c>
      <c r="AC80" s="188">
        <f t="shared" si="16"/>
        <v>0</v>
      </c>
      <c r="AD80" s="188">
        <v>0</v>
      </c>
      <c r="AE80" s="188">
        <v>0</v>
      </c>
      <c r="AF80" s="188">
        <v>0</v>
      </c>
      <c r="AG80" s="188">
        <v>154</v>
      </c>
      <c r="AH80" s="188">
        <v>46</v>
      </c>
    </row>
    <row r="81" spans="1:34" ht="13.5">
      <c r="A81" s="182" t="s">
        <v>308</v>
      </c>
      <c r="B81" s="182" t="s">
        <v>147</v>
      </c>
      <c r="C81" s="184" t="s">
        <v>148</v>
      </c>
      <c r="D81" s="188">
        <f t="shared" si="18"/>
        <v>3097</v>
      </c>
      <c r="E81" s="188">
        <v>1970</v>
      </c>
      <c r="F81" s="188">
        <v>1127</v>
      </c>
      <c r="G81" s="188">
        <f t="shared" si="9"/>
        <v>3097</v>
      </c>
      <c r="H81" s="188">
        <f t="shared" si="10"/>
        <v>2972</v>
      </c>
      <c r="I81" s="188">
        <f t="shared" si="11"/>
        <v>0</v>
      </c>
      <c r="J81" s="188">
        <v>0</v>
      </c>
      <c r="K81" s="188">
        <v>0</v>
      </c>
      <c r="L81" s="188">
        <v>0</v>
      </c>
      <c r="M81" s="188">
        <f t="shared" si="12"/>
        <v>2335</v>
      </c>
      <c r="N81" s="188">
        <v>0</v>
      </c>
      <c r="O81" s="188">
        <v>1371</v>
      </c>
      <c r="P81" s="188">
        <v>964</v>
      </c>
      <c r="Q81" s="188">
        <f t="shared" si="13"/>
        <v>118</v>
      </c>
      <c r="R81" s="188">
        <v>0</v>
      </c>
      <c r="S81" s="188">
        <v>86</v>
      </c>
      <c r="T81" s="188">
        <v>32</v>
      </c>
      <c r="U81" s="188">
        <f t="shared" si="14"/>
        <v>514</v>
      </c>
      <c r="V81" s="188">
        <v>0</v>
      </c>
      <c r="W81" s="188">
        <v>502</v>
      </c>
      <c r="X81" s="188">
        <v>12</v>
      </c>
      <c r="Y81" s="188">
        <f t="shared" si="15"/>
        <v>2</v>
      </c>
      <c r="Z81" s="188">
        <v>0</v>
      </c>
      <c r="AA81" s="188">
        <v>2</v>
      </c>
      <c r="AB81" s="188">
        <v>0</v>
      </c>
      <c r="AC81" s="188">
        <f t="shared" si="16"/>
        <v>3</v>
      </c>
      <c r="AD81" s="188">
        <v>0</v>
      </c>
      <c r="AE81" s="188">
        <v>3</v>
      </c>
      <c r="AF81" s="188">
        <v>0</v>
      </c>
      <c r="AG81" s="188">
        <v>125</v>
      </c>
      <c r="AH81" s="188">
        <v>0</v>
      </c>
    </row>
    <row r="82" spans="1:34" ht="13.5">
      <c r="A82" s="182" t="s">
        <v>308</v>
      </c>
      <c r="B82" s="182" t="s">
        <v>149</v>
      </c>
      <c r="C82" s="184" t="s">
        <v>150</v>
      </c>
      <c r="D82" s="188">
        <f t="shared" si="18"/>
        <v>1369</v>
      </c>
      <c r="E82" s="188">
        <v>1020</v>
      </c>
      <c r="F82" s="188">
        <v>349</v>
      </c>
      <c r="G82" s="188">
        <f t="shared" si="9"/>
        <v>1369</v>
      </c>
      <c r="H82" s="188">
        <f t="shared" si="10"/>
        <v>1331</v>
      </c>
      <c r="I82" s="188">
        <f t="shared" si="11"/>
        <v>0</v>
      </c>
      <c r="J82" s="188">
        <v>0</v>
      </c>
      <c r="K82" s="188">
        <v>0</v>
      </c>
      <c r="L82" s="188">
        <v>0</v>
      </c>
      <c r="M82" s="188">
        <f t="shared" si="12"/>
        <v>755</v>
      </c>
      <c r="N82" s="188">
        <v>0</v>
      </c>
      <c r="O82" s="188">
        <v>444</v>
      </c>
      <c r="P82" s="188">
        <v>311</v>
      </c>
      <c r="Q82" s="188">
        <f t="shared" si="13"/>
        <v>24</v>
      </c>
      <c r="R82" s="188">
        <v>0</v>
      </c>
      <c r="S82" s="188">
        <v>24</v>
      </c>
      <c r="T82" s="188">
        <v>0</v>
      </c>
      <c r="U82" s="188">
        <f t="shared" si="14"/>
        <v>374</v>
      </c>
      <c r="V82" s="188">
        <v>0</v>
      </c>
      <c r="W82" s="188">
        <v>374</v>
      </c>
      <c r="X82" s="188">
        <v>0</v>
      </c>
      <c r="Y82" s="188">
        <f t="shared" si="15"/>
        <v>0</v>
      </c>
      <c r="Z82" s="188">
        <v>0</v>
      </c>
      <c r="AA82" s="188">
        <v>0</v>
      </c>
      <c r="AB82" s="188">
        <v>0</v>
      </c>
      <c r="AC82" s="188">
        <f t="shared" si="16"/>
        <v>178</v>
      </c>
      <c r="AD82" s="188">
        <v>0</v>
      </c>
      <c r="AE82" s="188">
        <v>178</v>
      </c>
      <c r="AF82" s="188">
        <v>0</v>
      </c>
      <c r="AG82" s="188">
        <v>38</v>
      </c>
      <c r="AH82" s="188">
        <v>0</v>
      </c>
    </row>
    <row r="83" spans="1:34" ht="13.5">
      <c r="A83" s="182" t="s">
        <v>308</v>
      </c>
      <c r="B83" s="182" t="s">
        <v>151</v>
      </c>
      <c r="C83" s="184" t="s">
        <v>152</v>
      </c>
      <c r="D83" s="188">
        <f t="shared" si="18"/>
        <v>564</v>
      </c>
      <c r="E83" s="188">
        <v>492</v>
      </c>
      <c r="F83" s="188">
        <v>72</v>
      </c>
      <c r="G83" s="188">
        <f t="shared" si="9"/>
        <v>564</v>
      </c>
      <c r="H83" s="188">
        <f t="shared" si="10"/>
        <v>564</v>
      </c>
      <c r="I83" s="188">
        <f t="shared" si="11"/>
        <v>0</v>
      </c>
      <c r="J83" s="188">
        <v>0</v>
      </c>
      <c r="K83" s="188">
        <v>0</v>
      </c>
      <c r="L83" s="188">
        <v>0</v>
      </c>
      <c r="M83" s="188">
        <f t="shared" si="12"/>
        <v>280</v>
      </c>
      <c r="N83" s="188">
        <v>0</v>
      </c>
      <c r="O83" s="188">
        <v>242</v>
      </c>
      <c r="P83" s="188">
        <v>38</v>
      </c>
      <c r="Q83" s="188">
        <f t="shared" si="13"/>
        <v>17</v>
      </c>
      <c r="R83" s="188">
        <v>0</v>
      </c>
      <c r="S83" s="188">
        <v>17</v>
      </c>
      <c r="T83" s="188">
        <v>0</v>
      </c>
      <c r="U83" s="188">
        <f t="shared" si="14"/>
        <v>199</v>
      </c>
      <c r="V83" s="188">
        <v>0</v>
      </c>
      <c r="W83" s="188">
        <v>165</v>
      </c>
      <c r="X83" s="188">
        <v>34</v>
      </c>
      <c r="Y83" s="188">
        <f t="shared" si="15"/>
        <v>0</v>
      </c>
      <c r="Z83" s="188">
        <v>0</v>
      </c>
      <c r="AA83" s="188">
        <v>0</v>
      </c>
      <c r="AB83" s="188">
        <v>0</v>
      </c>
      <c r="AC83" s="188">
        <f t="shared" si="16"/>
        <v>68</v>
      </c>
      <c r="AD83" s="188">
        <v>0</v>
      </c>
      <c r="AE83" s="188">
        <v>0</v>
      </c>
      <c r="AF83" s="188">
        <v>68</v>
      </c>
      <c r="AG83" s="188">
        <v>0</v>
      </c>
      <c r="AH83" s="188">
        <v>39</v>
      </c>
    </row>
    <row r="84" spans="1:34" ht="13.5">
      <c r="A84" s="182" t="s">
        <v>308</v>
      </c>
      <c r="B84" s="182" t="s">
        <v>153</v>
      </c>
      <c r="C84" s="184" t="s">
        <v>154</v>
      </c>
      <c r="D84" s="188">
        <f t="shared" si="18"/>
        <v>601</v>
      </c>
      <c r="E84" s="188">
        <v>521</v>
      </c>
      <c r="F84" s="188">
        <v>80</v>
      </c>
      <c r="G84" s="188">
        <f t="shared" si="9"/>
        <v>601</v>
      </c>
      <c r="H84" s="188">
        <f t="shared" si="10"/>
        <v>601</v>
      </c>
      <c r="I84" s="188">
        <f t="shared" si="11"/>
        <v>0</v>
      </c>
      <c r="J84" s="188">
        <v>0</v>
      </c>
      <c r="K84" s="188">
        <v>0</v>
      </c>
      <c r="L84" s="188">
        <v>0</v>
      </c>
      <c r="M84" s="188">
        <f t="shared" si="12"/>
        <v>301</v>
      </c>
      <c r="N84" s="188">
        <v>0</v>
      </c>
      <c r="O84" s="188">
        <v>261</v>
      </c>
      <c r="P84" s="188">
        <v>40</v>
      </c>
      <c r="Q84" s="188">
        <f t="shared" si="13"/>
        <v>20</v>
      </c>
      <c r="R84" s="188">
        <v>0</v>
      </c>
      <c r="S84" s="188">
        <v>20</v>
      </c>
      <c r="T84" s="188">
        <v>0</v>
      </c>
      <c r="U84" s="188">
        <f t="shared" si="14"/>
        <v>210</v>
      </c>
      <c r="V84" s="188">
        <v>0</v>
      </c>
      <c r="W84" s="188">
        <v>170</v>
      </c>
      <c r="X84" s="188">
        <v>40</v>
      </c>
      <c r="Y84" s="188">
        <f t="shared" si="15"/>
        <v>0</v>
      </c>
      <c r="Z84" s="188">
        <v>0</v>
      </c>
      <c r="AA84" s="188">
        <v>0</v>
      </c>
      <c r="AB84" s="188">
        <v>0</v>
      </c>
      <c r="AC84" s="188">
        <f t="shared" si="16"/>
        <v>70</v>
      </c>
      <c r="AD84" s="188">
        <v>0</v>
      </c>
      <c r="AE84" s="188">
        <v>0</v>
      </c>
      <c r="AF84" s="188">
        <v>70</v>
      </c>
      <c r="AG84" s="188">
        <v>0</v>
      </c>
      <c r="AH84" s="188">
        <v>40</v>
      </c>
    </row>
    <row r="85" spans="1:34" ht="13.5">
      <c r="A85" s="182" t="s">
        <v>308</v>
      </c>
      <c r="B85" s="182" t="s">
        <v>155</v>
      </c>
      <c r="C85" s="184" t="s">
        <v>156</v>
      </c>
      <c r="D85" s="188">
        <f t="shared" si="18"/>
        <v>851</v>
      </c>
      <c r="E85" s="188">
        <v>710</v>
      </c>
      <c r="F85" s="188">
        <v>141</v>
      </c>
      <c r="G85" s="188">
        <f t="shared" si="9"/>
        <v>851</v>
      </c>
      <c r="H85" s="188">
        <f t="shared" si="10"/>
        <v>851</v>
      </c>
      <c r="I85" s="188">
        <f t="shared" si="11"/>
        <v>0</v>
      </c>
      <c r="J85" s="188">
        <v>0</v>
      </c>
      <c r="K85" s="188">
        <v>0</v>
      </c>
      <c r="L85" s="188">
        <v>0</v>
      </c>
      <c r="M85" s="188">
        <f t="shared" si="12"/>
        <v>401</v>
      </c>
      <c r="N85" s="188">
        <v>0</v>
      </c>
      <c r="O85" s="188">
        <v>347</v>
      </c>
      <c r="P85" s="188">
        <v>54</v>
      </c>
      <c r="Q85" s="188">
        <f t="shared" si="13"/>
        <v>31</v>
      </c>
      <c r="R85" s="188">
        <v>0</v>
      </c>
      <c r="S85" s="188">
        <v>31</v>
      </c>
      <c r="T85" s="188">
        <v>0</v>
      </c>
      <c r="U85" s="188">
        <f t="shared" si="14"/>
        <v>316</v>
      </c>
      <c r="V85" s="188">
        <v>0</v>
      </c>
      <c r="W85" s="188">
        <v>229</v>
      </c>
      <c r="X85" s="188">
        <v>87</v>
      </c>
      <c r="Y85" s="188">
        <f t="shared" si="15"/>
        <v>0</v>
      </c>
      <c r="Z85" s="188">
        <v>0</v>
      </c>
      <c r="AA85" s="188">
        <v>0</v>
      </c>
      <c r="AB85" s="188">
        <v>0</v>
      </c>
      <c r="AC85" s="188">
        <f t="shared" si="16"/>
        <v>103</v>
      </c>
      <c r="AD85" s="188">
        <v>0</v>
      </c>
      <c r="AE85" s="188">
        <v>0</v>
      </c>
      <c r="AF85" s="188">
        <v>103</v>
      </c>
      <c r="AG85" s="188">
        <v>0</v>
      </c>
      <c r="AH85" s="188">
        <v>61</v>
      </c>
    </row>
    <row r="86" spans="1:34" ht="13.5">
      <c r="A86" s="182" t="s">
        <v>308</v>
      </c>
      <c r="B86" s="182" t="s">
        <v>157</v>
      </c>
      <c r="C86" s="184" t="s">
        <v>158</v>
      </c>
      <c r="D86" s="188">
        <f t="shared" si="18"/>
        <v>2156</v>
      </c>
      <c r="E86" s="188">
        <v>364</v>
      </c>
      <c r="F86" s="188">
        <v>1792</v>
      </c>
      <c r="G86" s="188">
        <f t="shared" si="9"/>
        <v>2156</v>
      </c>
      <c r="H86" s="188">
        <f t="shared" si="10"/>
        <v>390</v>
      </c>
      <c r="I86" s="188">
        <f t="shared" si="11"/>
        <v>0</v>
      </c>
      <c r="J86" s="188">
        <v>0</v>
      </c>
      <c r="K86" s="188">
        <v>0</v>
      </c>
      <c r="L86" s="188">
        <v>0</v>
      </c>
      <c r="M86" s="188">
        <f t="shared" si="12"/>
        <v>178</v>
      </c>
      <c r="N86" s="188">
        <v>0</v>
      </c>
      <c r="O86" s="188">
        <v>154</v>
      </c>
      <c r="P86" s="188">
        <v>24</v>
      </c>
      <c r="Q86" s="188">
        <f t="shared" si="13"/>
        <v>15</v>
      </c>
      <c r="R86" s="188">
        <v>0</v>
      </c>
      <c r="S86" s="188">
        <v>15</v>
      </c>
      <c r="T86" s="188">
        <v>0</v>
      </c>
      <c r="U86" s="188">
        <f t="shared" si="14"/>
        <v>129</v>
      </c>
      <c r="V86" s="188">
        <v>0</v>
      </c>
      <c r="W86" s="188">
        <v>126</v>
      </c>
      <c r="X86" s="188">
        <v>3</v>
      </c>
      <c r="Y86" s="188">
        <f t="shared" si="15"/>
        <v>0</v>
      </c>
      <c r="Z86" s="188">
        <v>0</v>
      </c>
      <c r="AA86" s="188">
        <v>0</v>
      </c>
      <c r="AB86" s="188">
        <v>0</v>
      </c>
      <c r="AC86" s="188">
        <f t="shared" si="16"/>
        <v>68</v>
      </c>
      <c r="AD86" s="188">
        <v>0</v>
      </c>
      <c r="AE86" s="188">
        <v>0</v>
      </c>
      <c r="AF86" s="188">
        <v>68</v>
      </c>
      <c r="AG86" s="188">
        <v>1766</v>
      </c>
      <c r="AH86" s="188">
        <v>29</v>
      </c>
    </row>
    <row r="87" spans="1:34" ht="13.5">
      <c r="A87" s="182" t="s">
        <v>308</v>
      </c>
      <c r="B87" s="182" t="s">
        <v>159</v>
      </c>
      <c r="C87" s="184" t="s">
        <v>160</v>
      </c>
      <c r="D87" s="188">
        <f t="shared" si="18"/>
        <v>685</v>
      </c>
      <c r="E87" s="188">
        <v>458</v>
      </c>
      <c r="F87" s="188">
        <v>227</v>
      </c>
      <c r="G87" s="188">
        <f t="shared" si="9"/>
        <v>685</v>
      </c>
      <c r="H87" s="188">
        <f t="shared" si="10"/>
        <v>658</v>
      </c>
      <c r="I87" s="188">
        <f t="shared" si="11"/>
        <v>0</v>
      </c>
      <c r="J87" s="188">
        <v>0</v>
      </c>
      <c r="K87" s="188">
        <v>0</v>
      </c>
      <c r="L87" s="188">
        <v>0</v>
      </c>
      <c r="M87" s="188">
        <f t="shared" si="12"/>
        <v>483</v>
      </c>
      <c r="N87" s="188">
        <v>0</v>
      </c>
      <c r="O87" s="188">
        <v>283</v>
      </c>
      <c r="P87" s="188">
        <v>200</v>
      </c>
      <c r="Q87" s="188">
        <f t="shared" si="13"/>
        <v>0</v>
      </c>
      <c r="R87" s="188">
        <v>0</v>
      </c>
      <c r="S87" s="188">
        <v>0</v>
      </c>
      <c r="T87" s="188">
        <v>0</v>
      </c>
      <c r="U87" s="188">
        <f t="shared" si="14"/>
        <v>149</v>
      </c>
      <c r="V87" s="188">
        <v>0</v>
      </c>
      <c r="W87" s="188">
        <v>149</v>
      </c>
      <c r="X87" s="188">
        <v>0</v>
      </c>
      <c r="Y87" s="188">
        <f t="shared" si="15"/>
        <v>13</v>
      </c>
      <c r="Z87" s="188">
        <v>0</v>
      </c>
      <c r="AA87" s="188">
        <v>13</v>
      </c>
      <c r="AB87" s="188">
        <v>0</v>
      </c>
      <c r="AC87" s="188">
        <f t="shared" si="16"/>
        <v>13</v>
      </c>
      <c r="AD87" s="188">
        <v>0</v>
      </c>
      <c r="AE87" s="188">
        <v>13</v>
      </c>
      <c r="AF87" s="188">
        <v>0</v>
      </c>
      <c r="AG87" s="188">
        <v>27</v>
      </c>
      <c r="AH87" s="188">
        <v>0</v>
      </c>
    </row>
    <row r="88" spans="1:34" ht="13.5">
      <c r="A88" s="182" t="s">
        <v>308</v>
      </c>
      <c r="B88" s="182" t="s">
        <v>161</v>
      </c>
      <c r="C88" s="184" t="s">
        <v>162</v>
      </c>
      <c r="D88" s="188">
        <f t="shared" si="18"/>
        <v>4808</v>
      </c>
      <c r="E88" s="188">
        <v>4174</v>
      </c>
      <c r="F88" s="188">
        <v>634</v>
      </c>
      <c r="G88" s="188">
        <f t="shared" si="9"/>
        <v>4808</v>
      </c>
      <c r="H88" s="188">
        <f t="shared" si="10"/>
        <v>4460</v>
      </c>
      <c r="I88" s="188">
        <f t="shared" si="11"/>
        <v>0</v>
      </c>
      <c r="J88" s="188">
        <v>0</v>
      </c>
      <c r="K88" s="188">
        <v>0</v>
      </c>
      <c r="L88" s="188">
        <v>0</v>
      </c>
      <c r="M88" s="188">
        <f t="shared" si="12"/>
        <v>3401</v>
      </c>
      <c r="N88" s="188">
        <v>0</v>
      </c>
      <c r="O88" s="188">
        <v>2767</v>
      </c>
      <c r="P88" s="188">
        <v>634</v>
      </c>
      <c r="Q88" s="188">
        <f t="shared" si="13"/>
        <v>76</v>
      </c>
      <c r="R88" s="188">
        <v>0</v>
      </c>
      <c r="S88" s="188">
        <v>76</v>
      </c>
      <c r="T88" s="188">
        <v>0</v>
      </c>
      <c r="U88" s="188">
        <f t="shared" si="14"/>
        <v>911</v>
      </c>
      <c r="V88" s="188">
        <v>0</v>
      </c>
      <c r="W88" s="188">
        <v>911</v>
      </c>
      <c r="X88" s="188">
        <v>0</v>
      </c>
      <c r="Y88" s="188">
        <f t="shared" si="15"/>
        <v>72</v>
      </c>
      <c r="Z88" s="188">
        <v>0</v>
      </c>
      <c r="AA88" s="188">
        <v>72</v>
      </c>
      <c r="AB88" s="188">
        <v>0</v>
      </c>
      <c r="AC88" s="188">
        <f t="shared" si="16"/>
        <v>0</v>
      </c>
      <c r="AD88" s="188">
        <v>0</v>
      </c>
      <c r="AE88" s="188">
        <v>0</v>
      </c>
      <c r="AF88" s="188">
        <v>0</v>
      </c>
      <c r="AG88" s="188">
        <v>348</v>
      </c>
      <c r="AH88" s="188">
        <v>83</v>
      </c>
    </row>
    <row r="89" spans="1:34" ht="13.5">
      <c r="A89" s="182" t="s">
        <v>308</v>
      </c>
      <c r="B89" s="182" t="s">
        <v>163</v>
      </c>
      <c r="C89" s="184" t="s">
        <v>222</v>
      </c>
      <c r="D89" s="188">
        <f t="shared" si="18"/>
        <v>2886</v>
      </c>
      <c r="E89" s="188">
        <v>1980</v>
      </c>
      <c r="F89" s="188">
        <v>906</v>
      </c>
      <c r="G89" s="188">
        <f t="shared" si="9"/>
        <v>2886</v>
      </c>
      <c r="H89" s="188">
        <f t="shared" si="10"/>
        <v>2794</v>
      </c>
      <c r="I89" s="188">
        <f t="shared" si="11"/>
        <v>0</v>
      </c>
      <c r="J89" s="188">
        <v>0</v>
      </c>
      <c r="K89" s="188">
        <v>0</v>
      </c>
      <c r="L89" s="188">
        <v>0</v>
      </c>
      <c r="M89" s="188">
        <f t="shared" si="12"/>
        <v>2229</v>
      </c>
      <c r="N89" s="188">
        <v>0</v>
      </c>
      <c r="O89" s="188">
        <v>1323</v>
      </c>
      <c r="P89" s="188">
        <v>906</v>
      </c>
      <c r="Q89" s="188">
        <f t="shared" si="13"/>
        <v>66</v>
      </c>
      <c r="R89" s="188">
        <v>0</v>
      </c>
      <c r="S89" s="188">
        <v>66</v>
      </c>
      <c r="T89" s="188">
        <v>0</v>
      </c>
      <c r="U89" s="188">
        <f t="shared" si="14"/>
        <v>481</v>
      </c>
      <c r="V89" s="188">
        <v>0</v>
      </c>
      <c r="W89" s="188">
        <v>481</v>
      </c>
      <c r="X89" s="188">
        <v>0</v>
      </c>
      <c r="Y89" s="188">
        <f t="shared" si="15"/>
        <v>0</v>
      </c>
      <c r="Z89" s="188">
        <v>0</v>
      </c>
      <c r="AA89" s="188">
        <v>0</v>
      </c>
      <c r="AB89" s="188">
        <v>0</v>
      </c>
      <c r="AC89" s="188">
        <f t="shared" si="16"/>
        <v>18</v>
      </c>
      <c r="AD89" s="188">
        <v>0</v>
      </c>
      <c r="AE89" s="188">
        <v>18</v>
      </c>
      <c r="AF89" s="188">
        <v>0</v>
      </c>
      <c r="AG89" s="188">
        <v>92</v>
      </c>
      <c r="AH89" s="188">
        <v>69</v>
      </c>
    </row>
    <row r="90" spans="1:34" ht="13.5">
      <c r="A90" s="182" t="s">
        <v>308</v>
      </c>
      <c r="B90" s="182" t="s">
        <v>164</v>
      </c>
      <c r="C90" s="184" t="s">
        <v>445</v>
      </c>
      <c r="D90" s="188">
        <f t="shared" si="18"/>
        <v>1282</v>
      </c>
      <c r="E90" s="188">
        <v>1212</v>
      </c>
      <c r="F90" s="188">
        <v>70</v>
      </c>
      <c r="G90" s="188">
        <f t="shared" si="9"/>
        <v>1282</v>
      </c>
      <c r="H90" s="188">
        <f t="shared" si="10"/>
        <v>1255</v>
      </c>
      <c r="I90" s="188">
        <f t="shared" si="11"/>
        <v>0</v>
      </c>
      <c r="J90" s="188">
        <v>0</v>
      </c>
      <c r="K90" s="188">
        <v>0</v>
      </c>
      <c r="L90" s="188">
        <v>0</v>
      </c>
      <c r="M90" s="188">
        <f t="shared" si="12"/>
        <v>831</v>
      </c>
      <c r="N90" s="188">
        <v>0</v>
      </c>
      <c r="O90" s="188">
        <v>769</v>
      </c>
      <c r="P90" s="188">
        <v>62</v>
      </c>
      <c r="Q90" s="188">
        <f t="shared" si="13"/>
        <v>23</v>
      </c>
      <c r="R90" s="188">
        <v>0</v>
      </c>
      <c r="S90" s="188">
        <v>23</v>
      </c>
      <c r="T90" s="188">
        <v>0</v>
      </c>
      <c r="U90" s="188">
        <f t="shared" si="14"/>
        <v>399</v>
      </c>
      <c r="V90" s="188">
        <v>0</v>
      </c>
      <c r="W90" s="188">
        <v>399</v>
      </c>
      <c r="X90" s="188">
        <v>0</v>
      </c>
      <c r="Y90" s="188">
        <f t="shared" si="15"/>
        <v>2</v>
      </c>
      <c r="Z90" s="188">
        <v>0</v>
      </c>
      <c r="AA90" s="188">
        <v>2</v>
      </c>
      <c r="AB90" s="188">
        <v>0</v>
      </c>
      <c r="AC90" s="188">
        <f t="shared" si="16"/>
        <v>0</v>
      </c>
      <c r="AD90" s="188">
        <v>0</v>
      </c>
      <c r="AE90" s="188">
        <v>0</v>
      </c>
      <c r="AF90" s="188">
        <v>0</v>
      </c>
      <c r="AG90" s="188">
        <v>27</v>
      </c>
      <c r="AH90" s="188">
        <v>186</v>
      </c>
    </row>
    <row r="91" spans="1:34" ht="13.5">
      <c r="A91" s="182" t="s">
        <v>308</v>
      </c>
      <c r="B91" s="182" t="s">
        <v>165</v>
      </c>
      <c r="C91" s="184" t="s">
        <v>166</v>
      </c>
      <c r="D91" s="188">
        <f t="shared" si="18"/>
        <v>8832</v>
      </c>
      <c r="E91" s="188">
        <v>5804</v>
      </c>
      <c r="F91" s="188">
        <v>3028</v>
      </c>
      <c r="G91" s="188">
        <f aca="true" t="shared" si="19" ref="G91:G117">H91+AG91</f>
        <v>8832</v>
      </c>
      <c r="H91" s="188">
        <f aca="true" t="shared" si="20" ref="H91:H117">I91+M91+Q91+U91+Y91+AC91</f>
        <v>8498</v>
      </c>
      <c r="I91" s="188">
        <f aca="true" t="shared" si="21" ref="I91:I117">SUM(J91:L91)</f>
        <v>0</v>
      </c>
      <c r="J91" s="188">
        <v>0</v>
      </c>
      <c r="K91" s="188">
        <v>0</v>
      </c>
      <c r="L91" s="188">
        <v>0</v>
      </c>
      <c r="M91" s="188">
        <f aca="true" t="shared" si="22" ref="M91:M117">SUM(N91:P91)</f>
        <v>6403</v>
      </c>
      <c r="N91" s="188">
        <v>0</v>
      </c>
      <c r="O91" s="188">
        <v>3760</v>
      </c>
      <c r="P91" s="188">
        <v>2643</v>
      </c>
      <c r="Q91" s="188">
        <f aca="true" t="shared" si="23" ref="Q91:Q117">SUM(R91:T91)</f>
        <v>170</v>
      </c>
      <c r="R91" s="188">
        <v>0</v>
      </c>
      <c r="S91" s="188">
        <v>124</v>
      </c>
      <c r="T91" s="188">
        <v>46</v>
      </c>
      <c r="U91" s="188">
        <f aca="true" t="shared" si="24" ref="U91:U117">SUM(V91:X91)</f>
        <v>1867</v>
      </c>
      <c r="V91" s="188">
        <v>0</v>
      </c>
      <c r="W91" s="188">
        <v>1849</v>
      </c>
      <c r="X91" s="188">
        <v>18</v>
      </c>
      <c r="Y91" s="188">
        <f aca="true" t="shared" si="25" ref="Y91:Y117">SUM(Z91:AB91)</f>
        <v>0</v>
      </c>
      <c r="Z91" s="188">
        <v>0</v>
      </c>
      <c r="AA91" s="188">
        <v>0</v>
      </c>
      <c r="AB91" s="188">
        <v>0</v>
      </c>
      <c r="AC91" s="188">
        <f aca="true" t="shared" si="26" ref="AC91:AC117">SUM(AD91:AF91)</f>
        <v>58</v>
      </c>
      <c r="AD91" s="188">
        <v>0</v>
      </c>
      <c r="AE91" s="188">
        <v>58</v>
      </c>
      <c r="AF91" s="188">
        <v>0</v>
      </c>
      <c r="AG91" s="188">
        <v>334</v>
      </c>
      <c r="AH91" s="188">
        <v>0</v>
      </c>
    </row>
    <row r="92" spans="1:34" ht="13.5">
      <c r="A92" s="182" t="s">
        <v>308</v>
      </c>
      <c r="B92" s="182" t="s">
        <v>167</v>
      </c>
      <c r="C92" s="184" t="s">
        <v>168</v>
      </c>
      <c r="D92" s="188">
        <f t="shared" si="18"/>
        <v>11665</v>
      </c>
      <c r="E92" s="188">
        <v>7604</v>
      </c>
      <c r="F92" s="188">
        <v>4061</v>
      </c>
      <c r="G92" s="188">
        <f t="shared" si="19"/>
        <v>11665</v>
      </c>
      <c r="H92" s="188">
        <f t="shared" si="20"/>
        <v>11211</v>
      </c>
      <c r="I92" s="188">
        <f t="shared" si="21"/>
        <v>0</v>
      </c>
      <c r="J92" s="188">
        <v>0</v>
      </c>
      <c r="K92" s="188">
        <v>0</v>
      </c>
      <c r="L92" s="188">
        <v>0</v>
      </c>
      <c r="M92" s="188">
        <f t="shared" si="22"/>
        <v>8472</v>
      </c>
      <c r="N92" s="188">
        <v>0</v>
      </c>
      <c r="O92" s="188">
        <v>4972</v>
      </c>
      <c r="P92" s="188">
        <v>3500</v>
      </c>
      <c r="Q92" s="188">
        <f t="shared" si="23"/>
        <v>593</v>
      </c>
      <c r="R92" s="188">
        <v>0</v>
      </c>
      <c r="S92" s="188">
        <v>498</v>
      </c>
      <c r="T92" s="188">
        <v>95</v>
      </c>
      <c r="U92" s="188">
        <f t="shared" si="24"/>
        <v>2084</v>
      </c>
      <c r="V92" s="188">
        <v>0</v>
      </c>
      <c r="W92" s="188">
        <v>2047</v>
      </c>
      <c r="X92" s="188">
        <v>37</v>
      </c>
      <c r="Y92" s="188">
        <f t="shared" si="25"/>
        <v>24</v>
      </c>
      <c r="Z92" s="188">
        <v>24</v>
      </c>
      <c r="AA92" s="188">
        <v>0</v>
      </c>
      <c r="AB92" s="188">
        <v>0</v>
      </c>
      <c r="AC92" s="188">
        <f t="shared" si="26"/>
        <v>38</v>
      </c>
      <c r="AD92" s="188">
        <v>0</v>
      </c>
      <c r="AE92" s="188">
        <v>38</v>
      </c>
      <c r="AF92" s="188">
        <v>0</v>
      </c>
      <c r="AG92" s="188">
        <v>454</v>
      </c>
      <c r="AH92" s="188">
        <v>774</v>
      </c>
    </row>
    <row r="93" spans="1:34" ht="13.5">
      <c r="A93" s="182" t="s">
        <v>308</v>
      </c>
      <c r="B93" s="182" t="s">
        <v>169</v>
      </c>
      <c r="C93" s="184" t="s">
        <v>170</v>
      </c>
      <c r="D93" s="188">
        <f t="shared" si="18"/>
        <v>286</v>
      </c>
      <c r="E93" s="188">
        <v>227</v>
      </c>
      <c r="F93" s="188">
        <v>59</v>
      </c>
      <c r="G93" s="188">
        <f t="shared" si="19"/>
        <v>286</v>
      </c>
      <c r="H93" s="188">
        <f t="shared" si="20"/>
        <v>230</v>
      </c>
      <c r="I93" s="188">
        <f t="shared" si="21"/>
        <v>0</v>
      </c>
      <c r="J93" s="188">
        <v>0</v>
      </c>
      <c r="K93" s="188">
        <v>0</v>
      </c>
      <c r="L93" s="188">
        <v>0</v>
      </c>
      <c r="M93" s="188">
        <f t="shared" si="22"/>
        <v>155</v>
      </c>
      <c r="N93" s="188">
        <v>0</v>
      </c>
      <c r="O93" s="188">
        <v>152</v>
      </c>
      <c r="P93" s="188">
        <v>3</v>
      </c>
      <c r="Q93" s="188">
        <f t="shared" si="23"/>
        <v>3</v>
      </c>
      <c r="R93" s="188">
        <v>0</v>
      </c>
      <c r="S93" s="188">
        <v>3</v>
      </c>
      <c r="T93" s="188">
        <v>0</v>
      </c>
      <c r="U93" s="188">
        <f t="shared" si="24"/>
        <v>63</v>
      </c>
      <c r="V93" s="188">
        <v>0</v>
      </c>
      <c r="W93" s="188">
        <v>63</v>
      </c>
      <c r="X93" s="188">
        <v>0</v>
      </c>
      <c r="Y93" s="188">
        <f t="shared" si="25"/>
        <v>2</v>
      </c>
      <c r="Z93" s="188">
        <v>0</v>
      </c>
      <c r="AA93" s="188">
        <v>2</v>
      </c>
      <c r="AB93" s="188">
        <v>0</v>
      </c>
      <c r="AC93" s="188">
        <f t="shared" si="26"/>
        <v>7</v>
      </c>
      <c r="AD93" s="188">
        <v>0</v>
      </c>
      <c r="AE93" s="188">
        <v>7</v>
      </c>
      <c r="AF93" s="188">
        <v>0</v>
      </c>
      <c r="AG93" s="188">
        <v>56</v>
      </c>
      <c r="AH93" s="188">
        <v>7</v>
      </c>
    </row>
    <row r="94" spans="1:34" ht="13.5">
      <c r="A94" s="182" t="s">
        <v>308</v>
      </c>
      <c r="B94" s="182" t="s">
        <v>171</v>
      </c>
      <c r="C94" s="184" t="s">
        <v>172</v>
      </c>
      <c r="D94" s="188">
        <f t="shared" si="18"/>
        <v>1347</v>
      </c>
      <c r="E94" s="188">
        <v>390</v>
      </c>
      <c r="F94" s="188">
        <v>957</v>
      </c>
      <c r="G94" s="188">
        <f t="shared" si="19"/>
        <v>1347</v>
      </c>
      <c r="H94" s="188">
        <f t="shared" si="20"/>
        <v>390</v>
      </c>
      <c r="I94" s="188">
        <f t="shared" si="21"/>
        <v>0</v>
      </c>
      <c r="J94" s="188">
        <v>0</v>
      </c>
      <c r="K94" s="188">
        <v>0</v>
      </c>
      <c r="L94" s="188">
        <v>0</v>
      </c>
      <c r="M94" s="188">
        <f t="shared" si="22"/>
        <v>230</v>
      </c>
      <c r="N94" s="188">
        <v>0</v>
      </c>
      <c r="O94" s="188">
        <v>230</v>
      </c>
      <c r="P94" s="188">
        <v>0</v>
      </c>
      <c r="Q94" s="188">
        <f t="shared" si="23"/>
        <v>20</v>
      </c>
      <c r="R94" s="188">
        <v>0</v>
      </c>
      <c r="S94" s="188">
        <v>20</v>
      </c>
      <c r="T94" s="188">
        <v>0</v>
      </c>
      <c r="U94" s="188">
        <f t="shared" si="24"/>
        <v>136</v>
      </c>
      <c r="V94" s="188">
        <v>0</v>
      </c>
      <c r="W94" s="188">
        <v>136</v>
      </c>
      <c r="X94" s="188">
        <v>0</v>
      </c>
      <c r="Y94" s="188">
        <f t="shared" si="25"/>
        <v>0</v>
      </c>
      <c r="Z94" s="188">
        <v>0</v>
      </c>
      <c r="AA94" s="188">
        <v>0</v>
      </c>
      <c r="AB94" s="188">
        <v>0</v>
      </c>
      <c r="AC94" s="188">
        <f t="shared" si="26"/>
        <v>4</v>
      </c>
      <c r="AD94" s="188">
        <v>0</v>
      </c>
      <c r="AE94" s="188">
        <v>4</v>
      </c>
      <c r="AF94" s="188">
        <v>0</v>
      </c>
      <c r="AG94" s="188">
        <v>957</v>
      </c>
      <c r="AH94" s="188">
        <v>8</v>
      </c>
    </row>
    <row r="95" spans="1:34" ht="13.5">
      <c r="A95" s="182" t="s">
        <v>308</v>
      </c>
      <c r="B95" s="182" t="s">
        <v>173</v>
      </c>
      <c r="C95" s="184" t="s">
        <v>174</v>
      </c>
      <c r="D95" s="188">
        <f t="shared" si="18"/>
        <v>3276</v>
      </c>
      <c r="E95" s="188">
        <v>2279</v>
      </c>
      <c r="F95" s="188">
        <v>997</v>
      </c>
      <c r="G95" s="188">
        <f t="shared" si="19"/>
        <v>3276</v>
      </c>
      <c r="H95" s="188">
        <f t="shared" si="20"/>
        <v>2995</v>
      </c>
      <c r="I95" s="188">
        <f t="shared" si="21"/>
        <v>0</v>
      </c>
      <c r="J95" s="188">
        <v>0</v>
      </c>
      <c r="K95" s="188">
        <v>0</v>
      </c>
      <c r="L95" s="188">
        <v>0</v>
      </c>
      <c r="M95" s="188">
        <f t="shared" si="22"/>
        <v>2492</v>
      </c>
      <c r="N95" s="188">
        <v>0</v>
      </c>
      <c r="O95" s="188">
        <v>1495</v>
      </c>
      <c r="P95" s="188">
        <v>997</v>
      </c>
      <c r="Q95" s="188">
        <f t="shared" si="23"/>
        <v>39</v>
      </c>
      <c r="R95" s="188">
        <v>0</v>
      </c>
      <c r="S95" s="188">
        <v>39</v>
      </c>
      <c r="T95" s="188">
        <v>0</v>
      </c>
      <c r="U95" s="188">
        <f t="shared" si="24"/>
        <v>411</v>
      </c>
      <c r="V95" s="188">
        <v>0</v>
      </c>
      <c r="W95" s="188">
        <v>411</v>
      </c>
      <c r="X95" s="188">
        <v>0</v>
      </c>
      <c r="Y95" s="188">
        <f t="shared" si="25"/>
        <v>4</v>
      </c>
      <c r="Z95" s="188">
        <v>0</v>
      </c>
      <c r="AA95" s="188">
        <v>4</v>
      </c>
      <c r="AB95" s="188">
        <v>0</v>
      </c>
      <c r="AC95" s="188">
        <f t="shared" si="26"/>
        <v>49</v>
      </c>
      <c r="AD95" s="188">
        <v>0</v>
      </c>
      <c r="AE95" s="188">
        <v>49</v>
      </c>
      <c r="AF95" s="188">
        <v>0</v>
      </c>
      <c r="AG95" s="188">
        <v>281</v>
      </c>
      <c r="AH95" s="188">
        <v>1334</v>
      </c>
    </row>
    <row r="96" spans="1:34" ht="13.5">
      <c r="A96" s="182" t="s">
        <v>308</v>
      </c>
      <c r="B96" s="182" t="s">
        <v>175</v>
      </c>
      <c r="C96" s="184" t="s">
        <v>176</v>
      </c>
      <c r="D96" s="188">
        <f t="shared" si="18"/>
        <v>6098</v>
      </c>
      <c r="E96" s="188">
        <v>4139</v>
      </c>
      <c r="F96" s="188">
        <v>1959</v>
      </c>
      <c r="G96" s="188">
        <f t="shared" si="19"/>
        <v>6098</v>
      </c>
      <c r="H96" s="188">
        <f t="shared" si="20"/>
        <v>5877</v>
      </c>
      <c r="I96" s="188">
        <f t="shared" si="21"/>
        <v>0</v>
      </c>
      <c r="J96" s="188">
        <v>0</v>
      </c>
      <c r="K96" s="188">
        <v>0</v>
      </c>
      <c r="L96" s="188">
        <v>0</v>
      </c>
      <c r="M96" s="188">
        <f t="shared" si="22"/>
        <v>4330</v>
      </c>
      <c r="N96" s="188">
        <v>0</v>
      </c>
      <c r="O96" s="188">
        <v>2588</v>
      </c>
      <c r="P96" s="188">
        <v>1742</v>
      </c>
      <c r="Q96" s="188">
        <f t="shared" si="23"/>
        <v>100</v>
      </c>
      <c r="R96" s="188">
        <v>0</v>
      </c>
      <c r="S96" s="188">
        <v>100</v>
      </c>
      <c r="T96" s="188">
        <v>0</v>
      </c>
      <c r="U96" s="188">
        <f t="shared" si="24"/>
        <v>1301</v>
      </c>
      <c r="V96" s="188">
        <v>0</v>
      </c>
      <c r="W96" s="188">
        <v>1301</v>
      </c>
      <c r="X96" s="188">
        <v>0</v>
      </c>
      <c r="Y96" s="188">
        <f t="shared" si="25"/>
        <v>0</v>
      </c>
      <c r="Z96" s="188">
        <v>0</v>
      </c>
      <c r="AA96" s="188">
        <v>0</v>
      </c>
      <c r="AB96" s="188">
        <v>0</v>
      </c>
      <c r="AC96" s="188">
        <f t="shared" si="26"/>
        <v>146</v>
      </c>
      <c r="AD96" s="188">
        <v>0</v>
      </c>
      <c r="AE96" s="188">
        <v>18</v>
      </c>
      <c r="AF96" s="188">
        <v>128</v>
      </c>
      <c r="AG96" s="188">
        <v>221</v>
      </c>
      <c r="AH96" s="188">
        <v>0</v>
      </c>
    </row>
    <row r="97" spans="1:34" ht="13.5">
      <c r="A97" s="182" t="s">
        <v>308</v>
      </c>
      <c r="B97" s="182" t="s">
        <v>177</v>
      </c>
      <c r="C97" s="184" t="s">
        <v>178</v>
      </c>
      <c r="D97" s="188">
        <f t="shared" si="18"/>
        <v>2420</v>
      </c>
      <c r="E97" s="188">
        <v>1568</v>
      </c>
      <c r="F97" s="188">
        <v>852</v>
      </c>
      <c r="G97" s="188">
        <f t="shared" si="19"/>
        <v>2420</v>
      </c>
      <c r="H97" s="188">
        <f t="shared" si="20"/>
        <v>2338</v>
      </c>
      <c r="I97" s="188">
        <f t="shared" si="21"/>
        <v>0</v>
      </c>
      <c r="J97" s="188">
        <v>0</v>
      </c>
      <c r="K97" s="188">
        <v>0</v>
      </c>
      <c r="L97" s="188">
        <v>0</v>
      </c>
      <c r="M97" s="188">
        <f t="shared" si="22"/>
        <v>1592</v>
      </c>
      <c r="N97" s="188">
        <v>0</v>
      </c>
      <c r="O97" s="188">
        <v>935</v>
      </c>
      <c r="P97" s="188">
        <v>657</v>
      </c>
      <c r="Q97" s="188">
        <f t="shared" si="23"/>
        <v>29</v>
      </c>
      <c r="R97" s="188">
        <v>0</v>
      </c>
      <c r="S97" s="188">
        <v>21</v>
      </c>
      <c r="T97" s="188">
        <v>8</v>
      </c>
      <c r="U97" s="188">
        <f t="shared" si="24"/>
        <v>672</v>
      </c>
      <c r="V97" s="188">
        <v>0</v>
      </c>
      <c r="W97" s="188">
        <v>604</v>
      </c>
      <c r="X97" s="188">
        <v>68</v>
      </c>
      <c r="Y97" s="188">
        <f t="shared" si="25"/>
        <v>0</v>
      </c>
      <c r="Z97" s="188">
        <v>0</v>
      </c>
      <c r="AA97" s="188">
        <v>0</v>
      </c>
      <c r="AB97" s="188">
        <v>0</v>
      </c>
      <c r="AC97" s="188">
        <f t="shared" si="26"/>
        <v>45</v>
      </c>
      <c r="AD97" s="188">
        <v>0</v>
      </c>
      <c r="AE97" s="188">
        <v>4</v>
      </c>
      <c r="AF97" s="188">
        <v>41</v>
      </c>
      <c r="AG97" s="188">
        <v>82</v>
      </c>
      <c r="AH97" s="188">
        <v>89</v>
      </c>
    </row>
    <row r="98" spans="1:34" ht="13.5">
      <c r="A98" s="182" t="s">
        <v>308</v>
      </c>
      <c r="B98" s="182" t="s">
        <v>179</v>
      </c>
      <c r="C98" s="184" t="s">
        <v>219</v>
      </c>
      <c r="D98" s="188">
        <f t="shared" si="18"/>
        <v>3840</v>
      </c>
      <c r="E98" s="188">
        <v>2552</v>
      </c>
      <c r="F98" s="188">
        <v>1288</v>
      </c>
      <c r="G98" s="188">
        <f t="shared" si="19"/>
        <v>3840</v>
      </c>
      <c r="H98" s="188">
        <f t="shared" si="20"/>
        <v>3840</v>
      </c>
      <c r="I98" s="188">
        <f t="shared" si="21"/>
        <v>0</v>
      </c>
      <c r="J98" s="188">
        <v>0</v>
      </c>
      <c r="K98" s="188">
        <v>0</v>
      </c>
      <c r="L98" s="188">
        <v>0</v>
      </c>
      <c r="M98" s="188">
        <f t="shared" si="22"/>
        <v>2933</v>
      </c>
      <c r="N98" s="188">
        <v>0</v>
      </c>
      <c r="O98" s="188">
        <v>1645</v>
      </c>
      <c r="P98" s="188">
        <v>1288</v>
      </c>
      <c r="Q98" s="188">
        <f t="shared" si="23"/>
        <v>49</v>
      </c>
      <c r="R98" s="188">
        <v>0</v>
      </c>
      <c r="S98" s="188">
        <v>49</v>
      </c>
      <c r="T98" s="188">
        <v>0</v>
      </c>
      <c r="U98" s="188">
        <f t="shared" si="24"/>
        <v>731</v>
      </c>
      <c r="V98" s="188">
        <v>0</v>
      </c>
      <c r="W98" s="188">
        <v>731</v>
      </c>
      <c r="X98" s="188">
        <v>0</v>
      </c>
      <c r="Y98" s="188">
        <f t="shared" si="25"/>
        <v>0</v>
      </c>
      <c r="Z98" s="188">
        <v>0</v>
      </c>
      <c r="AA98" s="188">
        <v>0</v>
      </c>
      <c r="AB98" s="188">
        <v>0</v>
      </c>
      <c r="AC98" s="188">
        <f t="shared" si="26"/>
        <v>127</v>
      </c>
      <c r="AD98" s="188">
        <v>0</v>
      </c>
      <c r="AE98" s="188">
        <v>127</v>
      </c>
      <c r="AF98" s="188">
        <v>0</v>
      </c>
      <c r="AG98" s="188">
        <v>0</v>
      </c>
      <c r="AH98" s="188">
        <v>30</v>
      </c>
    </row>
    <row r="99" spans="1:34" ht="13.5">
      <c r="A99" s="182" t="s">
        <v>308</v>
      </c>
      <c r="B99" s="182" t="s">
        <v>180</v>
      </c>
      <c r="C99" s="184" t="s">
        <v>181</v>
      </c>
      <c r="D99" s="188">
        <f t="shared" si="18"/>
        <v>2969</v>
      </c>
      <c r="E99" s="188">
        <v>1980</v>
      </c>
      <c r="F99" s="188">
        <v>989</v>
      </c>
      <c r="G99" s="188">
        <f t="shared" si="19"/>
        <v>2969</v>
      </c>
      <c r="H99" s="188">
        <f t="shared" si="20"/>
        <v>2856</v>
      </c>
      <c r="I99" s="188">
        <f t="shared" si="21"/>
        <v>0</v>
      </c>
      <c r="J99" s="188">
        <v>0</v>
      </c>
      <c r="K99" s="188">
        <v>0</v>
      </c>
      <c r="L99" s="188">
        <v>0</v>
      </c>
      <c r="M99" s="188">
        <f t="shared" si="22"/>
        <v>2137</v>
      </c>
      <c r="N99" s="188">
        <v>0</v>
      </c>
      <c r="O99" s="188">
        <v>1255</v>
      </c>
      <c r="P99" s="188">
        <v>882</v>
      </c>
      <c r="Q99" s="188">
        <f t="shared" si="23"/>
        <v>32</v>
      </c>
      <c r="R99" s="188">
        <v>0</v>
      </c>
      <c r="S99" s="188">
        <v>32</v>
      </c>
      <c r="T99" s="188">
        <v>0</v>
      </c>
      <c r="U99" s="188">
        <f t="shared" si="24"/>
        <v>652</v>
      </c>
      <c r="V99" s="188">
        <v>0</v>
      </c>
      <c r="W99" s="188">
        <v>652</v>
      </c>
      <c r="X99" s="188">
        <v>0</v>
      </c>
      <c r="Y99" s="188">
        <f t="shared" si="25"/>
        <v>0</v>
      </c>
      <c r="Z99" s="188">
        <v>0</v>
      </c>
      <c r="AA99" s="188">
        <v>0</v>
      </c>
      <c r="AB99" s="188">
        <v>0</v>
      </c>
      <c r="AC99" s="188">
        <f t="shared" si="26"/>
        <v>35</v>
      </c>
      <c r="AD99" s="188">
        <v>0</v>
      </c>
      <c r="AE99" s="188">
        <v>35</v>
      </c>
      <c r="AF99" s="188">
        <v>0</v>
      </c>
      <c r="AG99" s="188">
        <v>113</v>
      </c>
      <c r="AH99" s="188">
        <v>11</v>
      </c>
    </row>
    <row r="100" spans="1:34" ht="13.5">
      <c r="A100" s="182" t="s">
        <v>308</v>
      </c>
      <c r="B100" s="182" t="s">
        <v>182</v>
      </c>
      <c r="C100" s="184" t="s">
        <v>183</v>
      </c>
      <c r="D100" s="188">
        <f t="shared" si="18"/>
        <v>253</v>
      </c>
      <c r="E100" s="188">
        <v>242</v>
      </c>
      <c r="F100" s="188">
        <v>11</v>
      </c>
      <c r="G100" s="188">
        <f t="shared" si="19"/>
        <v>253</v>
      </c>
      <c r="H100" s="188">
        <f t="shared" si="20"/>
        <v>253</v>
      </c>
      <c r="I100" s="188">
        <f t="shared" si="21"/>
        <v>0</v>
      </c>
      <c r="J100" s="188">
        <v>0</v>
      </c>
      <c r="K100" s="188">
        <v>0</v>
      </c>
      <c r="L100" s="188">
        <v>0</v>
      </c>
      <c r="M100" s="188">
        <f t="shared" si="22"/>
        <v>116</v>
      </c>
      <c r="N100" s="188">
        <v>0</v>
      </c>
      <c r="O100" s="188">
        <v>116</v>
      </c>
      <c r="P100" s="188">
        <v>0</v>
      </c>
      <c r="Q100" s="188">
        <f t="shared" si="23"/>
        <v>3</v>
      </c>
      <c r="R100" s="188">
        <v>0</v>
      </c>
      <c r="S100" s="188">
        <v>3</v>
      </c>
      <c r="T100" s="188">
        <v>0</v>
      </c>
      <c r="U100" s="188">
        <f t="shared" si="24"/>
        <v>78</v>
      </c>
      <c r="V100" s="188">
        <v>0</v>
      </c>
      <c r="W100" s="188">
        <v>78</v>
      </c>
      <c r="X100" s="188">
        <v>0</v>
      </c>
      <c r="Y100" s="188">
        <f t="shared" si="25"/>
        <v>0</v>
      </c>
      <c r="Z100" s="188">
        <v>0</v>
      </c>
      <c r="AA100" s="188">
        <v>0</v>
      </c>
      <c r="AB100" s="188">
        <v>0</v>
      </c>
      <c r="AC100" s="188">
        <f t="shared" si="26"/>
        <v>56</v>
      </c>
      <c r="AD100" s="188">
        <v>0</v>
      </c>
      <c r="AE100" s="188">
        <v>56</v>
      </c>
      <c r="AF100" s="188">
        <v>0</v>
      </c>
      <c r="AG100" s="188">
        <v>0</v>
      </c>
      <c r="AH100" s="188">
        <v>15</v>
      </c>
    </row>
    <row r="101" spans="1:34" ht="13.5">
      <c r="A101" s="182" t="s">
        <v>308</v>
      </c>
      <c r="B101" s="182" t="s">
        <v>184</v>
      </c>
      <c r="C101" s="184" t="s">
        <v>185</v>
      </c>
      <c r="D101" s="188">
        <f t="shared" si="18"/>
        <v>289</v>
      </c>
      <c r="E101" s="188">
        <v>279</v>
      </c>
      <c r="F101" s="188">
        <v>10</v>
      </c>
      <c r="G101" s="188">
        <f t="shared" si="19"/>
        <v>289</v>
      </c>
      <c r="H101" s="188">
        <f t="shared" si="20"/>
        <v>286</v>
      </c>
      <c r="I101" s="188">
        <f t="shared" si="21"/>
        <v>0</v>
      </c>
      <c r="J101" s="188">
        <v>0</v>
      </c>
      <c r="K101" s="188">
        <v>0</v>
      </c>
      <c r="L101" s="188">
        <v>0</v>
      </c>
      <c r="M101" s="188">
        <f t="shared" si="22"/>
        <v>188</v>
      </c>
      <c r="N101" s="188">
        <v>0</v>
      </c>
      <c r="O101" s="188">
        <v>182</v>
      </c>
      <c r="P101" s="188">
        <v>6</v>
      </c>
      <c r="Q101" s="188">
        <f t="shared" si="23"/>
        <v>25</v>
      </c>
      <c r="R101" s="188">
        <v>0</v>
      </c>
      <c r="S101" s="188">
        <v>24</v>
      </c>
      <c r="T101" s="188">
        <v>1</v>
      </c>
      <c r="U101" s="188">
        <f t="shared" si="24"/>
        <v>51</v>
      </c>
      <c r="V101" s="188">
        <v>0</v>
      </c>
      <c r="W101" s="188">
        <v>51</v>
      </c>
      <c r="X101" s="188">
        <v>0</v>
      </c>
      <c r="Y101" s="188">
        <f t="shared" si="25"/>
        <v>0</v>
      </c>
      <c r="Z101" s="188">
        <v>0</v>
      </c>
      <c r="AA101" s="188">
        <v>0</v>
      </c>
      <c r="AB101" s="188">
        <v>0</v>
      </c>
      <c r="AC101" s="188">
        <f t="shared" si="26"/>
        <v>22</v>
      </c>
      <c r="AD101" s="188">
        <v>0</v>
      </c>
      <c r="AE101" s="188">
        <v>22</v>
      </c>
      <c r="AF101" s="188">
        <v>0</v>
      </c>
      <c r="AG101" s="188">
        <v>3</v>
      </c>
      <c r="AH101" s="188">
        <v>2</v>
      </c>
    </row>
    <row r="102" spans="1:34" ht="13.5">
      <c r="A102" s="182" t="s">
        <v>308</v>
      </c>
      <c r="B102" s="182" t="s">
        <v>186</v>
      </c>
      <c r="C102" s="184" t="s">
        <v>187</v>
      </c>
      <c r="D102" s="188">
        <f t="shared" si="18"/>
        <v>5222</v>
      </c>
      <c r="E102" s="188">
        <v>2026</v>
      </c>
      <c r="F102" s="188">
        <v>3196</v>
      </c>
      <c r="G102" s="188">
        <f t="shared" si="19"/>
        <v>5222</v>
      </c>
      <c r="H102" s="188">
        <f t="shared" si="20"/>
        <v>3184</v>
      </c>
      <c r="I102" s="188">
        <f t="shared" si="21"/>
        <v>0</v>
      </c>
      <c r="J102" s="188">
        <v>0</v>
      </c>
      <c r="K102" s="188">
        <v>0</v>
      </c>
      <c r="L102" s="188">
        <v>0</v>
      </c>
      <c r="M102" s="188">
        <f t="shared" si="22"/>
        <v>2174</v>
      </c>
      <c r="N102" s="188">
        <v>0</v>
      </c>
      <c r="O102" s="188">
        <v>1152</v>
      </c>
      <c r="P102" s="188">
        <v>1022</v>
      </c>
      <c r="Q102" s="188">
        <f t="shared" si="23"/>
        <v>288</v>
      </c>
      <c r="R102" s="188">
        <v>0</v>
      </c>
      <c r="S102" s="188">
        <v>152</v>
      </c>
      <c r="T102" s="188">
        <v>136</v>
      </c>
      <c r="U102" s="188">
        <f t="shared" si="24"/>
        <v>524</v>
      </c>
      <c r="V102" s="188">
        <v>0</v>
      </c>
      <c r="W102" s="188">
        <v>524</v>
      </c>
      <c r="X102" s="188">
        <v>0</v>
      </c>
      <c r="Y102" s="188">
        <f t="shared" si="25"/>
        <v>0</v>
      </c>
      <c r="Z102" s="188">
        <v>0</v>
      </c>
      <c r="AA102" s="188">
        <v>0</v>
      </c>
      <c r="AB102" s="188">
        <v>0</v>
      </c>
      <c r="AC102" s="188">
        <f t="shared" si="26"/>
        <v>198</v>
      </c>
      <c r="AD102" s="188">
        <v>0</v>
      </c>
      <c r="AE102" s="188">
        <v>198</v>
      </c>
      <c r="AF102" s="188">
        <v>0</v>
      </c>
      <c r="AG102" s="188">
        <v>2038</v>
      </c>
      <c r="AH102" s="188">
        <v>64</v>
      </c>
    </row>
    <row r="103" spans="1:34" ht="13.5">
      <c r="A103" s="182" t="s">
        <v>308</v>
      </c>
      <c r="B103" s="182" t="s">
        <v>188</v>
      </c>
      <c r="C103" s="184" t="s">
        <v>189</v>
      </c>
      <c r="D103" s="188">
        <f aca="true" t="shared" si="27" ref="D103:D117">E103+F103</f>
        <v>1905</v>
      </c>
      <c r="E103" s="188">
        <v>1032</v>
      </c>
      <c r="F103" s="188">
        <v>873</v>
      </c>
      <c r="G103" s="188">
        <f t="shared" si="19"/>
        <v>1905</v>
      </c>
      <c r="H103" s="188">
        <f t="shared" si="20"/>
        <v>1551</v>
      </c>
      <c r="I103" s="188">
        <f t="shared" si="21"/>
        <v>0</v>
      </c>
      <c r="J103" s="188">
        <v>0</v>
      </c>
      <c r="K103" s="188">
        <v>0</v>
      </c>
      <c r="L103" s="188">
        <v>0</v>
      </c>
      <c r="M103" s="188">
        <f t="shared" si="22"/>
        <v>1154</v>
      </c>
      <c r="N103" s="188">
        <v>0</v>
      </c>
      <c r="O103" s="188">
        <v>694</v>
      </c>
      <c r="P103" s="188">
        <v>460</v>
      </c>
      <c r="Q103" s="188">
        <f t="shared" si="23"/>
        <v>150</v>
      </c>
      <c r="R103" s="188">
        <v>0</v>
      </c>
      <c r="S103" s="188">
        <v>91</v>
      </c>
      <c r="T103" s="188">
        <v>59</v>
      </c>
      <c r="U103" s="188">
        <f t="shared" si="24"/>
        <v>159</v>
      </c>
      <c r="V103" s="188">
        <v>0</v>
      </c>
      <c r="W103" s="188">
        <v>159</v>
      </c>
      <c r="X103" s="188">
        <v>0</v>
      </c>
      <c r="Y103" s="188">
        <f t="shared" si="25"/>
        <v>0</v>
      </c>
      <c r="Z103" s="188">
        <v>0</v>
      </c>
      <c r="AA103" s="188">
        <v>0</v>
      </c>
      <c r="AB103" s="188">
        <v>0</v>
      </c>
      <c r="AC103" s="188">
        <f t="shared" si="26"/>
        <v>88</v>
      </c>
      <c r="AD103" s="188">
        <v>0</v>
      </c>
      <c r="AE103" s="188">
        <v>88</v>
      </c>
      <c r="AF103" s="188">
        <v>0</v>
      </c>
      <c r="AG103" s="188">
        <v>354</v>
      </c>
      <c r="AH103" s="188">
        <v>7</v>
      </c>
    </row>
    <row r="104" spans="1:34" ht="13.5">
      <c r="A104" s="182" t="s">
        <v>308</v>
      </c>
      <c r="B104" s="182" t="s">
        <v>190</v>
      </c>
      <c r="C104" s="184" t="s">
        <v>191</v>
      </c>
      <c r="D104" s="188">
        <f t="shared" si="27"/>
        <v>6035</v>
      </c>
      <c r="E104" s="188">
        <v>4513</v>
      </c>
      <c r="F104" s="188">
        <v>1522</v>
      </c>
      <c r="G104" s="188">
        <f t="shared" si="19"/>
        <v>6035</v>
      </c>
      <c r="H104" s="188">
        <f t="shared" si="20"/>
        <v>4783</v>
      </c>
      <c r="I104" s="188">
        <f t="shared" si="21"/>
        <v>0</v>
      </c>
      <c r="J104" s="188">
        <v>0</v>
      </c>
      <c r="K104" s="188">
        <v>0</v>
      </c>
      <c r="L104" s="188">
        <v>0</v>
      </c>
      <c r="M104" s="188">
        <f t="shared" si="22"/>
        <v>4007</v>
      </c>
      <c r="N104" s="188">
        <v>0</v>
      </c>
      <c r="O104" s="188">
        <v>2520</v>
      </c>
      <c r="P104" s="188">
        <v>1487</v>
      </c>
      <c r="Q104" s="188">
        <f t="shared" si="23"/>
        <v>100</v>
      </c>
      <c r="R104" s="188">
        <v>0</v>
      </c>
      <c r="S104" s="188">
        <v>100</v>
      </c>
      <c r="T104" s="188">
        <v>0</v>
      </c>
      <c r="U104" s="188">
        <f t="shared" si="24"/>
        <v>651</v>
      </c>
      <c r="V104" s="188">
        <v>0</v>
      </c>
      <c r="W104" s="188">
        <v>639</v>
      </c>
      <c r="X104" s="188">
        <v>12</v>
      </c>
      <c r="Y104" s="188">
        <f t="shared" si="25"/>
        <v>2</v>
      </c>
      <c r="Z104" s="188">
        <v>0</v>
      </c>
      <c r="AA104" s="188">
        <v>2</v>
      </c>
      <c r="AB104" s="188">
        <v>0</v>
      </c>
      <c r="AC104" s="188">
        <f t="shared" si="26"/>
        <v>23</v>
      </c>
      <c r="AD104" s="188">
        <v>0</v>
      </c>
      <c r="AE104" s="188">
        <v>0</v>
      </c>
      <c r="AF104" s="188">
        <v>23</v>
      </c>
      <c r="AG104" s="188">
        <v>1252</v>
      </c>
      <c r="AH104" s="188">
        <v>0</v>
      </c>
    </row>
    <row r="105" spans="1:34" ht="13.5">
      <c r="A105" s="182" t="s">
        <v>308</v>
      </c>
      <c r="B105" s="182" t="s">
        <v>192</v>
      </c>
      <c r="C105" s="184" t="s">
        <v>193</v>
      </c>
      <c r="D105" s="188">
        <f t="shared" si="27"/>
        <v>2904</v>
      </c>
      <c r="E105" s="188">
        <v>2335</v>
      </c>
      <c r="F105" s="188">
        <v>569</v>
      </c>
      <c r="G105" s="188">
        <f t="shared" si="19"/>
        <v>2904</v>
      </c>
      <c r="H105" s="188">
        <f t="shared" si="20"/>
        <v>2904</v>
      </c>
      <c r="I105" s="188">
        <f t="shared" si="21"/>
        <v>0</v>
      </c>
      <c r="J105" s="188">
        <v>0</v>
      </c>
      <c r="K105" s="188">
        <v>0</v>
      </c>
      <c r="L105" s="188">
        <v>0</v>
      </c>
      <c r="M105" s="188">
        <f t="shared" si="22"/>
        <v>2618</v>
      </c>
      <c r="N105" s="188">
        <v>0</v>
      </c>
      <c r="O105" s="188">
        <v>2069</v>
      </c>
      <c r="P105" s="188">
        <v>549</v>
      </c>
      <c r="Q105" s="188">
        <f t="shared" si="23"/>
        <v>51</v>
      </c>
      <c r="R105" s="188">
        <v>0</v>
      </c>
      <c r="S105" s="188">
        <v>51</v>
      </c>
      <c r="T105" s="188">
        <v>0</v>
      </c>
      <c r="U105" s="188">
        <f t="shared" si="24"/>
        <v>215</v>
      </c>
      <c r="V105" s="188">
        <v>7</v>
      </c>
      <c r="W105" s="188">
        <v>208</v>
      </c>
      <c r="X105" s="188">
        <v>0</v>
      </c>
      <c r="Y105" s="188">
        <f t="shared" si="25"/>
        <v>0</v>
      </c>
      <c r="Z105" s="188">
        <v>0</v>
      </c>
      <c r="AA105" s="188">
        <v>0</v>
      </c>
      <c r="AB105" s="188">
        <v>0</v>
      </c>
      <c r="AC105" s="188">
        <f t="shared" si="26"/>
        <v>20</v>
      </c>
      <c r="AD105" s="188">
        <v>0</v>
      </c>
      <c r="AE105" s="188">
        <v>0</v>
      </c>
      <c r="AF105" s="188">
        <v>20</v>
      </c>
      <c r="AG105" s="188">
        <v>0</v>
      </c>
      <c r="AH105" s="188">
        <v>0</v>
      </c>
    </row>
    <row r="106" spans="1:34" ht="13.5">
      <c r="A106" s="182" t="s">
        <v>308</v>
      </c>
      <c r="B106" s="182" t="s">
        <v>194</v>
      </c>
      <c r="C106" s="184" t="s">
        <v>275</v>
      </c>
      <c r="D106" s="188">
        <f t="shared" si="27"/>
        <v>1619</v>
      </c>
      <c r="E106" s="188">
        <v>1538</v>
      </c>
      <c r="F106" s="188">
        <v>81</v>
      </c>
      <c r="G106" s="188">
        <f t="shared" si="19"/>
        <v>1619</v>
      </c>
      <c r="H106" s="188">
        <f t="shared" si="20"/>
        <v>1619</v>
      </c>
      <c r="I106" s="188">
        <f t="shared" si="21"/>
        <v>0</v>
      </c>
      <c r="J106" s="188">
        <v>0</v>
      </c>
      <c r="K106" s="188">
        <v>0</v>
      </c>
      <c r="L106" s="188">
        <v>0</v>
      </c>
      <c r="M106" s="188">
        <f t="shared" si="22"/>
        <v>641</v>
      </c>
      <c r="N106" s="188">
        <v>0</v>
      </c>
      <c r="O106" s="188">
        <v>641</v>
      </c>
      <c r="P106" s="188">
        <v>0</v>
      </c>
      <c r="Q106" s="188">
        <f t="shared" si="23"/>
        <v>37</v>
      </c>
      <c r="R106" s="188">
        <v>0</v>
      </c>
      <c r="S106" s="188">
        <v>37</v>
      </c>
      <c r="T106" s="188">
        <v>0</v>
      </c>
      <c r="U106" s="188">
        <f t="shared" si="24"/>
        <v>769</v>
      </c>
      <c r="V106" s="188">
        <v>0</v>
      </c>
      <c r="W106" s="188">
        <v>769</v>
      </c>
      <c r="X106" s="188">
        <v>0</v>
      </c>
      <c r="Y106" s="188">
        <f t="shared" si="25"/>
        <v>0</v>
      </c>
      <c r="Z106" s="188">
        <v>0</v>
      </c>
      <c r="AA106" s="188">
        <v>0</v>
      </c>
      <c r="AB106" s="188">
        <v>0</v>
      </c>
      <c r="AC106" s="188">
        <f t="shared" si="26"/>
        <v>172</v>
      </c>
      <c r="AD106" s="188">
        <v>0</v>
      </c>
      <c r="AE106" s="188">
        <v>172</v>
      </c>
      <c r="AF106" s="188">
        <v>0</v>
      </c>
      <c r="AG106" s="188">
        <v>0</v>
      </c>
      <c r="AH106" s="188">
        <v>0</v>
      </c>
    </row>
    <row r="107" spans="1:34" ht="13.5">
      <c r="A107" s="182" t="s">
        <v>308</v>
      </c>
      <c r="B107" s="182" t="s">
        <v>195</v>
      </c>
      <c r="C107" s="184" t="s">
        <v>196</v>
      </c>
      <c r="D107" s="188">
        <f t="shared" si="27"/>
        <v>7581</v>
      </c>
      <c r="E107" s="188">
        <v>5395</v>
      </c>
      <c r="F107" s="188">
        <v>2186</v>
      </c>
      <c r="G107" s="188">
        <f t="shared" si="19"/>
        <v>7581</v>
      </c>
      <c r="H107" s="188">
        <f t="shared" si="20"/>
        <v>7581</v>
      </c>
      <c r="I107" s="188">
        <f t="shared" si="21"/>
        <v>0</v>
      </c>
      <c r="J107" s="188">
        <v>0</v>
      </c>
      <c r="K107" s="188">
        <v>0</v>
      </c>
      <c r="L107" s="188">
        <v>0</v>
      </c>
      <c r="M107" s="188">
        <f t="shared" si="22"/>
        <v>6374</v>
      </c>
      <c r="N107" s="188">
        <v>23</v>
      </c>
      <c r="O107" s="188">
        <v>4489</v>
      </c>
      <c r="P107" s="188">
        <v>1862</v>
      </c>
      <c r="Q107" s="188">
        <f t="shared" si="23"/>
        <v>55</v>
      </c>
      <c r="R107" s="188">
        <v>0</v>
      </c>
      <c r="S107" s="188">
        <v>36</v>
      </c>
      <c r="T107" s="188">
        <v>19</v>
      </c>
      <c r="U107" s="188">
        <f t="shared" si="24"/>
        <v>1121</v>
      </c>
      <c r="V107" s="188">
        <v>50</v>
      </c>
      <c r="W107" s="188">
        <v>766</v>
      </c>
      <c r="X107" s="188">
        <v>305</v>
      </c>
      <c r="Y107" s="188">
        <f t="shared" si="25"/>
        <v>0</v>
      </c>
      <c r="Z107" s="188">
        <v>0</v>
      </c>
      <c r="AA107" s="188">
        <v>0</v>
      </c>
      <c r="AB107" s="188">
        <v>0</v>
      </c>
      <c r="AC107" s="188">
        <f t="shared" si="26"/>
        <v>31</v>
      </c>
      <c r="AD107" s="188">
        <v>0</v>
      </c>
      <c r="AE107" s="188">
        <v>31</v>
      </c>
      <c r="AF107" s="188">
        <v>0</v>
      </c>
      <c r="AG107" s="188">
        <v>0</v>
      </c>
      <c r="AH107" s="188">
        <v>85</v>
      </c>
    </row>
    <row r="108" spans="1:34" ht="13.5">
      <c r="A108" s="182" t="s">
        <v>308</v>
      </c>
      <c r="B108" s="182" t="s">
        <v>197</v>
      </c>
      <c r="C108" s="184" t="s">
        <v>198</v>
      </c>
      <c r="D108" s="188">
        <f t="shared" si="27"/>
        <v>1167</v>
      </c>
      <c r="E108" s="188">
        <v>1031</v>
      </c>
      <c r="F108" s="188">
        <v>136</v>
      </c>
      <c r="G108" s="188">
        <f t="shared" si="19"/>
        <v>1167</v>
      </c>
      <c r="H108" s="188">
        <f t="shared" si="20"/>
        <v>1031</v>
      </c>
      <c r="I108" s="188">
        <f t="shared" si="21"/>
        <v>0</v>
      </c>
      <c r="J108" s="188">
        <v>0</v>
      </c>
      <c r="K108" s="188">
        <v>0</v>
      </c>
      <c r="L108" s="188">
        <v>0</v>
      </c>
      <c r="M108" s="188">
        <f t="shared" si="22"/>
        <v>631</v>
      </c>
      <c r="N108" s="188">
        <v>0</v>
      </c>
      <c r="O108" s="188">
        <v>631</v>
      </c>
      <c r="P108" s="188">
        <v>0</v>
      </c>
      <c r="Q108" s="188">
        <f t="shared" si="23"/>
        <v>13</v>
      </c>
      <c r="R108" s="188">
        <v>0</v>
      </c>
      <c r="S108" s="188">
        <v>13</v>
      </c>
      <c r="T108" s="188">
        <v>0</v>
      </c>
      <c r="U108" s="188">
        <f t="shared" si="24"/>
        <v>347</v>
      </c>
      <c r="V108" s="188">
        <v>1</v>
      </c>
      <c r="W108" s="188">
        <v>346</v>
      </c>
      <c r="X108" s="188">
        <v>0</v>
      </c>
      <c r="Y108" s="188">
        <f t="shared" si="25"/>
        <v>0</v>
      </c>
      <c r="Z108" s="188">
        <v>0</v>
      </c>
      <c r="AA108" s="188">
        <v>0</v>
      </c>
      <c r="AB108" s="188">
        <v>0</v>
      </c>
      <c r="AC108" s="188">
        <f t="shared" si="26"/>
        <v>40</v>
      </c>
      <c r="AD108" s="188">
        <v>40</v>
      </c>
      <c r="AE108" s="188">
        <v>0</v>
      </c>
      <c r="AF108" s="188">
        <v>0</v>
      </c>
      <c r="AG108" s="188">
        <v>136</v>
      </c>
      <c r="AH108" s="188">
        <v>798</v>
      </c>
    </row>
    <row r="109" spans="1:34" ht="13.5">
      <c r="A109" s="182" t="s">
        <v>308</v>
      </c>
      <c r="B109" s="182" t="s">
        <v>199</v>
      </c>
      <c r="C109" s="184" t="s">
        <v>200</v>
      </c>
      <c r="D109" s="188">
        <f t="shared" si="27"/>
        <v>1933</v>
      </c>
      <c r="E109" s="188">
        <v>1275</v>
      </c>
      <c r="F109" s="188">
        <v>658</v>
      </c>
      <c r="G109" s="188">
        <f t="shared" si="19"/>
        <v>1933</v>
      </c>
      <c r="H109" s="188">
        <f t="shared" si="20"/>
        <v>1275</v>
      </c>
      <c r="I109" s="188">
        <f t="shared" si="21"/>
        <v>0</v>
      </c>
      <c r="J109" s="188">
        <v>0</v>
      </c>
      <c r="K109" s="188">
        <v>0</v>
      </c>
      <c r="L109" s="188">
        <v>0</v>
      </c>
      <c r="M109" s="188">
        <f t="shared" si="22"/>
        <v>804</v>
      </c>
      <c r="N109" s="188">
        <v>0</v>
      </c>
      <c r="O109" s="188">
        <v>804</v>
      </c>
      <c r="P109" s="188">
        <v>0</v>
      </c>
      <c r="Q109" s="188">
        <f t="shared" si="23"/>
        <v>75</v>
      </c>
      <c r="R109" s="188">
        <v>0</v>
      </c>
      <c r="S109" s="188">
        <v>75</v>
      </c>
      <c r="T109" s="188">
        <v>0</v>
      </c>
      <c r="U109" s="188">
        <f t="shared" si="24"/>
        <v>396</v>
      </c>
      <c r="V109" s="188">
        <v>0</v>
      </c>
      <c r="W109" s="188">
        <v>396</v>
      </c>
      <c r="X109" s="188">
        <v>0</v>
      </c>
      <c r="Y109" s="188">
        <f t="shared" si="25"/>
        <v>0</v>
      </c>
      <c r="Z109" s="188">
        <v>0</v>
      </c>
      <c r="AA109" s="188">
        <v>0</v>
      </c>
      <c r="AB109" s="188">
        <v>0</v>
      </c>
      <c r="AC109" s="188">
        <f t="shared" si="26"/>
        <v>0</v>
      </c>
      <c r="AD109" s="188">
        <v>0</v>
      </c>
      <c r="AE109" s="188">
        <v>0</v>
      </c>
      <c r="AF109" s="188">
        <v>0</v>
      </c>
      <c r="AG109" s="188">
        <v>658</v>
      </c>
      <c r="AH109" s="188">
        <v>50</v>
      </c>
    </row>
    <row r="110" spans="1:34" ht="13.5">
      <c r="A110" s="182" t="s">
        <v>308</v>
      </c>
      <c r="B110" s="182" t="s">
        <v>201</v>
      </c>
      <c r="C110" s="184" t="s">
        <v>202</v>
      </c>
      <c r="D110" s="188">
        <f t="shared" si="27"/>
        <v>1557</v>
      </c>
      <c r="E110" s="188">
        <v>1249</v>
      </c>
      <c r="F110" s="188">
        <v>308</v>
      </c>
      <c r="G110" s="188">
        <f t="shared" si="19"/>
        <v>1557</v>
      </c>
      <c r="H110" s="188">
        <f t="shared" si="20"/>
        <v>876</v>
      </c>
      <c r="I110" s="188">
        <f t="shared" si="21"/>
        <v>0</v>
      </c>
      <c r="J110" s="188">
        <v>0</v>
      </c>
      <c r="K110" s="188">
        <v>0</v>
      </c>
      <c r="L110" s="188">
        <v>0</v>
      </c>
      <c r="M110" s="188">
        <f t="shared" si="22"/>
        <v>667</v>
      </c>
      <c r="N110" s="188">
        <v>0</v>
      </c>
      <c r="O110" s="188">
        <v>667</v>
      </c>
      <c r="P110" s="188">
        <v>0</v>
      </c>
      <c r="Q110" s="188">
        <f t="shared" si="23"/>
        <v>107</v>
      </c>
      <c r="R110" s="188">
        <v>0</v>
      </c>
      <c r="S110" s="188">
        <v>107</v>
      </c>
      <c r="T110" s="188">
        <v>0</v>
      </c>
      <c r="U110" s="188">
        <f t="shared" si="24"/>
        <v>102</v>
      </c>
      <c r="V110" s="188">
        <v>0</v>
      </c>
      <c r="W110" s="188">
        <v>102</v>
      </c>
      <c r="X110" s="188">
        <v>0</v>
      </c>
      <c r="Y110" s="188">
        <f t="shared" si="25"/>
        <v>0</v>
      </c>
      <c r="Z110" s="188">
        <v>0</v>
      </c>
      <c r="AA110" s="188">
        <v>0</v>
      </c>
      <c r="AB110" s="188">
        <v>0</v>
      </c>
      <c r="AC110" s="188">
        <f t="shared" si="26"/>
        <v>0</v>
      </c>
      <c r="AD110" s="188">
        <v>0</v>
      </c>
      <c r="AE110" s="188">
        <v>0</v>
      </c>
      <c r="AF110" s="188">
        <v>0</v>
      </c>
      <c r="AG110" s="188">
        <v>681</v>
      </c>
      <c r="AH110" s="188">
        <v>18</v>
      </c>
    </row>
    <row r="111" spans="1:34" ht="13.5">
      <c r="A111" s="182" t="s">
        <v>308</v>
      </c>
      <c r="B111" s="182" t="s">
        <v>203</v>
      </c>
      <c r="C111" s="184" t="s">
        <v>204</v>
      </c>
      <c r="D111" s="188">
        <f t="shared" si="27"/>
        <v>3949</v>
      </c>
      <c r="E111" s="188">
        <v>2952</v>
      </c>
      <c r="F111" s="188">
        <v>997</v>
      </c>
      <c r="G111" s="188">
        <f t="shared" si="19"/>
        <v>3949</v>
      </c>
      <c r="H111" s="188">
        <f t="shared" si="20"/>
        <v>2228</v>
      </c>
      <c r="I111" s="188">
        <f t="shared" si="21"/>
        <v>0</v>
      </c>
      <c r="J111" s="188">
        <v>0</v>
      </c>
      <c r="K111" s="188">
        <v>0</v>
      </c>
      <c r="L111" s="188">
        <v>0</v>
      </c>
      <c r="M111" s="188">
        <f t="shared" si="22"/>
        <v>1409</v>
      </c>
      <c r="N111" s="188">
        <v>0</v>
      </c>
      <c r="O111" s="188">
        <v>1409</v>
      </c>
      <c r="P111" s="188">
        <v>0</v>
      </c>
      <c r="Q111" s="188">
        <f t="shared" si="23"/>
        <v>49</v>
      </c>
      <c r="R111" s="188">
        <v>0</v>
      </c>
      <c r="S111" s="188">
        <v>49</v>
      </c>
      <c r="T111" s="188">
        <v>0</v>
      </c>
      <c r="U111" s="188">
        <f t="shared" si="24"/>
        <v>770</v>
      </c>
      <c r="V111" s="188">
        <v>0</v>
      </c>
      <c r="W111" s="188">
        <v>770</v>
      </c>
      <c r="X111" s="188">
        <v>0</v>
      </c>
      <c r="Y111" s="188">
        <f t="shared" si="25"/>
        <v>0</v>
      </c>
      <c r="Z111" s="188">
        <v>0</v>
      </c>
      <c r="AA111" s="188">
        <v>0</v>
      </c>
      <c r="AB111" s="188">
        <v>0</v>
      </c>
      <c r="AC111" s="188">
        <f t="shared" si="26"/>
        <v>0</v>
      </c>
      <c r="AD111" s="188">
        <v>0</v>
      </c>
      <c r="AE111" s="188">
        <v>0</v>
      </c>
      <c r="AF111" s="188">
        <v>0</v>
      </c>
      <c r="AG111" s="188">
        <v>1721</v>
      </c>
      <c r="AH111" s="188">
        <v>0</v>
      </c>
    </row>
    <row r="112" spans="1:34" ht="13.5">
      <c r="A112" s="182" t="s">
        <v>308</v>
      </c>
      <c r="B112" s="182" t="s">
        <v>205</v>
      </c>
      <c r="C112" s="184" t="s">
        <v>206</v>
      </c>
      <c r="D112" s="188">
        <f t="shared" si="27"/>
        <v>2062</v>
      </c>
      <c r="E112" s="188">
        <v>1706</v>
      </c>
      <c r="F112" s="188">
        <v>356</v>
      </c>
      <c r="G112" s="188">
        <f t="shared" si="19"/>
        <v>2062</v>
      </c>
      <c r="H112" s="188">
        <f t="shared" si="20"/>
        <v>1706</v>
      </c>
      <c r="I112" s="188">
        <f t="shared" si="21"/>
        <v>0</v>
      </c>
      <c r="J112" s="188">
        <v>0</v>
      </c>
      <c r="K112" s="188">
        <v>0</v>
      </c>
      <c r="L112" s="188">
        <v>0</v>
      </c>
      <c r="M112" s="188">
        <f t="shared" si="22"/>
        <v>1376</v>
      </c>
      <c r="N112" s="188">
        <v>0</v>
      </c>
      <c r="O112" s="188">
        <v>1376</v>
      </c>
      <c r="P112" s="188">
        <v>0</v>
      </c>
      <c r="Q112" s="188">
        <f t="shared" si="23"/>
        <v>19</v>
      </c>
      <c r="R112" s="188">
        <v>0</v>
      </c>
      <c r="S112" s="188">
        <v>19</v>
      </c>
      <c r="T112" s="188">
        <v>0</v>
      </c>
      <c r="U112" s="188">
        <f t="shared" si="24"/>
        <v>289</v>
      </c>
      <c r="V112" s="188">
        <v>0</v>
      </c>
      <c r="W112" s="188">
        <v>289</v>
      </c>
      <c r="X112" s="188">
        <v>0</v>
      </c>
      <c r="Y112" s="188">
        <f t="shared" si="25"/>
        <v>4</v>
      </c>
      <c r="Z112" s="188">
        <v>4</v>
      </c>
      <c r="AA112" s="188">
        <v>0</v>
      </c>
      <c r="AB112" s="188">
        <v>0</v>
      </c>
      <c r="AC112" s="188">
        <f t="shared" si="26"/>
        <v>18</v>
      </c>
      <c r="AD112" s="188">
        <v>0</v>
      </c>
      <c r="AE112" s="188">
        <v>18</v>
      </c>
      <c r="AF112" s="188">
        <v>0</v>
      </c>
      <c r="AG112" s="188">
        <v>356</v>
      </c>
      <c r="AH112" s="188">
        <v>110</v>
      </c>
    </row>
    <row r="113" spans="1:34" ht="13.5">
      <c r="A113" s="182" t="s">
        <v>308</v>
      </c>
      <c r="B113" s="182" t="s">
        <v>207</v>
      </c>
      <c r="C113" s="184" t="s">
        <v>208</v>
      </c>
      <c r="D113" s="188">
        <f t="shared" si="27"/>
        <v>1369</v>
      </c>
      <c r="E113" s="188">
        <v>1144</v>
      </c>
      <c r="F113" s="188">
        <v>225</v>
      </c>
      <c r="G113" s="188">
        <f t="shared" si="19"/>
        <v>1369</v>
      </c>
      <c r="H113" s="188">
        <f t="shared" si="20"/>
        <v>1144</v>
      </c>
      <c r="I113" s="188">
        <f t="shared" si="21"/>
        <v>0</v>
      </c>
      <c r="J113" s="188">
        <v>0</v>
      </c>
      <c r="K113" s="188">
        <v>0</v>
      </c>
      <c r="L113" s="188">
        <v>0</v>
      </c>
      <c r="M113" s="188">
        <f t="shared" si="22"/>
        <v>852</v>
      </c>
      <c r="N113" s="188">
        <v>0</v>
      </c>
      <c r="O113" s="188">
        <v>852</v>
      </c>
      <c r="P113" s="188">
        <v>0</v>
      </c>
      <c r="Q113" s="188">
        <f t="shared" si="23"/>
        <v>22</v>
      </c>
      <c r="R113" s="188">
        <v>22</v>
      </c>
      <c r="S113" s="188">
        <v>0</v>
      </c>
      <c r="T113" s="188">
        <v>0</v>
      </c>
      <c r="U113" s="188">
        <f t="shared" si="24"/>
        <v>250</v>
      </c>
      <c r="V113" s="188">
        <v>3</v>
      </c>
      <c r="W113" s="188">
        <v>247</v>
      </c>
      <c r="X113" s="188">
        <v>0</v>
      </c>
      <c r="Y113" s="188">
        <f t="shared" si="25"/>
        <v>0</v>
      </c>
      <c r="Z113" s="188">
        <v>0</v>
      </c>
      <c r="AA113" s="188">
        <v>0</v>
      </c>
      <c r="AB113" s="188">
        <v>0</v>
      </c>
      <c r="AC113" s="188">
        <f t="shared" si="26"/>
        <v>20</v>
      </c>
      <c r="AD113" s="188">
        <v>0</v>
      </c>
      <c r="AE113" s="188">
        <v>20</v>
      </c>
      <c r="AF113" s="188">
        <v>0</v>
      </c>
      <c r="AG113" s="188">
        <v>225</v>
      </c>
      <c r="AH113" s="188">
        <v>392</v>
      </c>
    </row>
    <row r="114" spans="1:34" ht="13.5">
      <c r="A114" s="182" t="s">
        <v>308</v>
      </c>
      <c r="B114" s="182" t="s">
        <v>209</v>
      </c>
      <c r="C114" s="184" t="s">
        <v>210</v>
      </c>
      <c r="D114" s="188">
        <f t="shared" si="27"/>
        <v>591</v>
      </c>
      <c r="E114" s="188">
        <v>581</v>
      </c>
      <c r="F114" s="188">
        <v>10</v>
      </c>
      <c r="G114" s="188">
        <f t="shared" si="19"/>
        <v>591</v>
      </c>
      <c r="H114" s="188">
        <f t="shared" si="20"/>
        <v>591</v>
      </c>
      <c r="I114" s="188">
        <f t="shared" si="21"/>
        <v>0</v>
      </c>
      <c r="J114" s="188">
        <v>0</v>
      </c>
      <c r="K114" s="188">
        <v>0</v>
      </c>
      <c r="L114" s="188">
        <v>0</v>
      </c>
      <c r="M114" s="188">
        <f t="shared" si="22"/>
        <v>341</v>
      </c>
      <c r="N114" s="188">
        <v>341</v>
      </c>
      <c r="O114" s="188">
        <v>0</v>
      </c>
      <c r="P114" s="188">
        <v>0</v>
      </c>
      <c r="Q114" s="188">
        <f t="shared" si="23"/>
        <v>15</v>
      </c>
      <c r="R114" s="188">
        <v>0</v>
      </c>
      <c r="S114" s="188">
        <v>15</v>
      </c>
      <c r="T114" s="188">
        <v>0</v>
      </c>
      <c r="U114" s="188">
        <f t="shared" si="24"/>
        <v>172</v>
      </c>
      <c r="V114" s="188">
        <v>0</v>
      </c>
      <c r="W114" s="188">
        <v>69</v>
      </c>
      <c r="X114" s="188">
        <v>103</v>
      </c>
      <c r="Y114" s="188">
        <f t="shared" si="25"/>
        <v>1</v>
      </c>
      <c r="Z114" s="188">
        <v>0</v>
      </c>
      <c r="AA114" s="188">
        <v>1</v>
      </c>
      <c r="AB114" s="188">
        <v>0</v>
      </c>
      <c r="AC114" s="188">
        <f t="shared" si="26"/>
        <v>62</v>
      </c>
      <c r="AD114" s="188">
        <v>0</v>
      </c>
      <c r="AE114" s="188">
        <v>62</v>
      </c>
      <c r="AF114" s="188">
        <v>0</v>
      </c>
      <c r="AG114" s="188">
        <v>0</v>
      </c>
      <c r="AH114" s="188">
        <v>241</v>
      </c>
    </row>
    <row r="115" spans="1:34" ht="13.5">
      <c r="A115" s="182" t="s">
        <v>308</v>
      </c>
      <c r="B115" s="182" t="s">
        <v>211</v>
      </c>
      <c r="C115" s="184" t="s">
        <v>212</v>
      </c>
      <c r="D115" s="188">
        <f t="shared" si="27"/>
        <v>488</v>
      </c>
      <c r="E115" s="188">
        <v>448</v>
      </c>
      <c r="F115" s="188">
        <v>40</v>
      </c>
      <c r="G115" s="188">
        <f t="shared" si="19"/>
        <v>488</v>
      </c>
      <c r="H115" s="188">
        <f t="shared" si="20"/>
        <v>488</v>
      </c>
      <c r="I115" s="188">
        <f t="shared" si="21"/>
        <v>0</v>
      </c>
      <c r="J115" s="188">
        <v>0</v>
      </c>
      <c r="K115" s="188">
        <v>0</v>
      </c>
      <c r="L115" s="188">
        <v>0</v>
      </c>
      <c r="M115" s="188">
        <f t="shared" si="22"/>
        <v>312</v>
      </c>
      <c r="N115" s="188">
        <v>0</v>
      </c>
      <c r="O115" s="188">
        <v>312</v>
      </c>
      <c r="P115" s="188">
        <v>0</v>
      </c>
      <c r="Q115" s="188">
        <f t="shared" si="23"/>
        <v>34</v>
      </c>
      <c r="R115" s="188">
        <v>0</v>
      </c>
      <c r="S115" s="188">
        <v>34</v>
      </c>
      <c r="T115" s="188">
        <v>0</v>
      </c>
      <c r="U115" s="188">
        <f t="shared" si="24"/>
        <v>131</v>
      </c>
      <c r="V115" s="188">
        <v>0</v>
      </c>
      <c r="W115" s="188">
        <v>131</v>
      </c>
      <c r="X115" s="188">
        <v>0</v>
      </c>
      <c r="Y115" s="188">
        <f t="shared" si="25"/>
        <v>1</v>
      </c>
      <c r="Z115" s="188">
        <v>0</v>
      </c>
      <c r="AA115" s="188">
        <v>1</v>
      </c>
      <c r="AB115" s="188">
        <v>0</v>
      </c>
      <c r="AC115" s="188">
        <f t="shared" si="26"/>
        <v>10</v>
      </c>
      <c r="AD115" s="188">
        <v>0</v>
      </c>
      <c r="AE115" s="188">
        <v>10</v>
      </c>
      <c r="AF115" s="188">
        <v>0</v>
      </c>
      <c r="AG115" s="188">
        <v>0</v>
      </c>
      <c r="AH115" s="188">
        <v>450</v>
      </c>
    </row>
    <row r="116" spans="1:34" ht="13.5">
      <c r="A116" s="182" t="s">
        <v>308</v>
      </c>
      <c r="B116" s="182" t="s">
        <v>24</v>
      </c>
      <c r="C116" s="184" t="s">
        <v>25</v>
      </c>
      <c r="D116" s="188">
        <f t="shared" si="27"/>
        <v>990</v>
      </c>
      <c r="E116" s="188">
        <v>968</v>
      </c>
      <c r="F116" s="188">
        <v>22</v>
      </c>
      <c r="G116" s="188">
        <f t="shared" si="19"/>
        <v>990</v>
      </c>
      <c r="H116" s="188">
        <f t="shared" si="20"/>
        <v>968</v>
      </c>
      <c r="I116" s="188">
        <f t="shared" si="21"/>
        <v>0</v>
      </c>
      <c r="J116" s="188">
        <v>0</v>
      </c>
      <c r="K116" s="188">
        <v>0</v>
      </c>
      <c r="L116" s="188">
        <v>0</v>
      </c>
      <c r="M116" s="188">
        <f t="shared" si="22"/>
        <v>841</v>
      </c>
      <c r="N116" s="188">
        <v>0</v>
      </c>
      <c r="O116" s="188">
        <v>841</v>
      </c>
      <c r="P116" s="188">
        <v>0</v>
      </c>
      <c r="Q116" s="188">
        <f t="shared" si="23"/>
        <v>13</v>
      </c>
      <c r="R116" s="188">
        <v>0</v>
      </c>
      <c r="S116" s="188">
        <v>13</v>
      </c>
      <c r="T116" s="188">
        <v>0</v>
      </c>
      <c r="U116" s="188">
        <f t="shared" si="24"/>
        <v>91</v>
      </c>
      <c r="V116" s="188">
        <v>0</v>
      </c>
      <c r="W116" s="188">
        <v>91</v>
      </c>
      <c r="X116" s="188">
        <v>0</v>
      </c>
      <c r="Y116" s="188">
        <f t="shared" si="25"/>
        <v>0</v>
      </c>
      <c r="Z116" s="188">
        <v>0</v>
      </c>
      <c r="AA116" s="188">
        <v>0</v>
      </c>
      <c r="AB116" s="188">
        <v>0</v>
      </c>
      <c r="AC116" s="188">
        <f t="shared" si="26"/>
        <v>23</v>
      </c>
      <c r="AD116" s="188">
        <v>0</v>
      </c>
      <c r="AE116" s="188">
        <v>23</v>
      </c>
      <c r="AF116" s="188">
        <v>0</v>
      </c>
      <c r="AG116" s="188">
        <v>22</v>
      </c>
      <c r="AH116" s="188">
        <v>0</v>
      </c>
    </row>
    <row r="117" spans="1:34" ht="13.5">
      <c r="A117" s="182" t="s">
        <v>308</v>
      </c>
      <c r="B117" s="182" t="s">
        <v>26</v>
      </c>
      <c r="C117" s="184" t="s">
        <v>27</v>
      </c>
      <c r="D117" s="188">
        <f t="shared" si="27"/>
        <v>702</v>
      </c>
      <c r="E117" s="188">
        <v>427</v>
      </c>
      <c r="F117" s="188">
        <v>275</v>
      </c>
      <c r="G117" s="188">
        <f t="shared" si="19"/>
        <v>702</v>
      </c>
      <c r="H117" s="188">
        <f t="shared" si="20"/>
        <v>512</v>
      </c>
      <c r="I117" s="188">
        <f t="shared" si="21"/>
        <v>0</v>
      </c>
      <c r="J117" s="188">
        <v>0</v>
      </c>
      <c r="K117" s="188">
        <v>0</v>
      </c>
      <c r="L117" s="188">
        <v>0</v>
      </c>
      <c r="M117" s="188">
        <f t="shared" si="22"/>
        <v>377</v>
      </c>
      <c r="N117" s="188">
        <v>0</v>
      </c>
      <c r="O117" s="188">
        <v>360</v>
      </c>
      <c r="P117" s="188">
        <v>17</v>
      </c>
      <c r="Q117" s="188">
        <f t="shared" si="23"/>
        <v>6</v>
      </c>
      <c r="R117" s="188">
        <v>0</v>
      </c>
      <c r="S117" s="188">
        <v>5</v>
      </c>
      <c r="T117" s="188">
        <v>1</v>
      </c>
      <c r="U117" s="188">
        <f t="shared" si="24"/>
        <v>129</v>
      </c>
      <c r="V117" s="188">
        <v>0</v>
      </c>
      <c r="W117" s="188">
        <v>121</v>
      </c>
      <c r="X117" s="188">
        <v>8</v>
      </c>
      <c r="Y117" s="188">
        <f t="shared" si="25"/>
        <v>0</v>
      </c>
      <c r="Z117" s="188">
        <v>0</v>
      </c>
      <c r="AA117" s="188">
        <v>0</v>
      </c>
      <c r="AB117" s="188">
        <v>0</v>
      </c>
      <c r="AC117" s="188">
        <f t="shared" si="26"/>
        <v>0</v>
      </c>
      <c r="AD117" s="188">
        <v>0</v>
      </c>
      <c r="AE117" s="188">
        <v>0</v>
      </c>
      <c r="AF117" s="188">
        <v>0</v>
      </c>
      <c r="AG117" s="188">
        <v>190</v>
      </c>
      <c r="AH117" s="188">
        <v>0</v>
      </c>
    </row>
    <row r="118" spans="1:34" ht="13.5">
      <c r="A118" s="201" t="s">
        <v>28</v>
      </c>
      <c r="B118" s="202"/>
      <c r="C118" s="202"/>
      <c r="D118" s="188">
        <f aca="true" t="shared" si="28" ref="D118:AH118">SUM(D7:D117)</f>
        <v>764284</v>
      </c>
      <c r="E118" s="188">
        <f t="shared" si="28"/>
        <v>522695</v>
      </c>
      <c r="F118" s="188">
        <f t="shared" si="28"/>
        <v>241589</v>
      </c>
      <c r="G118" s="188">
        <f t="shared" si="28"/>
        <v>764284</v>
      </c>
      <c r="H118" s="188">
        <f t="shared" si="28"/>
        <v>682741</v>
      </c>
      <c r="I118" s="188">
        <f t="shared" si="28"/>
        <v>612</v>
      </c>
      <c r="J118" s="188">
        <f t="shared" si="28"/>
        <v>481</v>
      </c>
      <c r="K118" s="188">
        <f t="shared" si="28"/>
        <v>2</v>
      </c>
      <c r="L118" s="188">
        <f t="shared" si="28"/>
        <v>129</v>
      </c>
      <c r="M118" s="188">
        <f t="shared" si="28"/>
        <v>501269</v>
      </c>
      <c r="N118" s="188">
        <f t="shared" si="28"/>
        <v>16355</v>
      </c>
      <c r="O118" s="188">
        <f t="shared" si="28"/>
        <v>323530</v>
      </c>
      <c r="P118" s="188">
        <f t="shared" si="28"/>
        <v>161384</v>
      </c>
      <c r="Q118" s="188">
        <f t="shared" si="28"/>
        <v>33094</v>
      </c>
      <c r="R118" s="188">
        <f t="shared" si="28"/>
        <v>1766</v>
      </c>
      <c r="S118" s="188">
        <f t="shared" si="28"/>
        <v>29645</v>
      </c>
      <c r="T118" s="188">
        <f t="shared" si="28"/>
        <v>1683</v>
      </c>
      <c r="U118" s="188">
        <f t="shared" si="28"/>
        <v>139704</v>
      </c>
      <c r="V118" s="188">
        <f t="shared" si="28"/>
        <v>4483</v>
      </c>
      <c r="W118" s="188">
        <f t="shared" si="28"/>
        <v>123837</v>
      </c>
      <c r="X118" s="188">
        <f t="shared" si="28"/>
        <v>11384</v>
      </c>
      <c r="Y118" s="188">
        <f t="shared" si="28"/>
        <v>4420</v>
      </c>
      <c r="Z118" s="188">
        <f t="shared" si="28"/>
        <v>87</v>
      </c>
      <c r="AA118" s="188">
        <f t="shared" si="28"/>
        <v>3504</v>
      </c>
      <c r="AB118" s="188">
        <f t="shared" si="28"/>
        <v>829</v>
      </c>
      <c r="AC118" s="188">
        <f t="shared" si="28"/>
        <v>3642</v>
      </c>
      <c r="AD118" s="188">
        <f t="shared" si="28"/>
        <v>130</v>
      </c>
      <c r="AE118" s="188">
        <f t="shared" si="28"/>
        <v>2860</v>
      </c>
      <c r="AF118" s="188">
        <f t="shared" si="28"/>
        <v>652</v>
      </c>
      <c r="AG118" s="188">
        <f t="shared" si="28"/>
        <v>81543</v>
      </c>
      <c r="AH118" s="188">
        <f t="shared" si="28"/>
        <v>26786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115</v>
      </c>
      <c r="B2" s="200" t="s">
        <v>234</v>
      </c>
      <c r="C2" s="203" t="s">
        <v>237</v>
      </c>
      <c r="D2" s="26" t="s">
        <v>229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230</v>
      </c>
      <c r="V2" s="29"/>
      <c r="W2" s="29"/>
      <c r="X2" s="29"/>
      <c r="Y2" s="29"/>
      <c r="Z2" s="29"/>
      <c r="AA2" s="30"/>
      <c r="AB2" s="26" t="s">
        <v>231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130</v>
      </c>
      <c r="E3" s="31" t="s">
        <v>124</v>
      </c>
      <c r="F3" s="205" t="s">
        <v>238</v>
      </c>
      <c r="G3" s="206"/>
      <c r="H3" s="206"/>
      <c r="I3" s="206"/>
      <c r="J3" s="206"/>
      <c r="K3" s="207"/>
      <c r="L3" s="203" t="s">
        <v>239</v>
      </c>
      <c r="M3" s="14" t="s">
        <v>132</v>
      </c>
      <c r="N3" s="32"/>
      <c r="O3" s="32"/>
      <c r="P3" s="32"/>
      <c r="Q3" s="32"/>
      <c r="R3" s="32"/>
      <c r="S3" s="32"/>
      <c r="T3" s="33"/>
      <c r="U3" s="10" t="s">
        <v>130</v>
      </c>
      <c r="V3" s="203" t="s">
        <v>124</v>
      </c>
      <c r="W3" s="229" t="s">
        <v>125</v>
      </c>
      <c r="X3" s="230"/>
      <c r="Y3" s="230"/>
      <c r="Z3" s="230"/>
      <c r="AA3" s="231"/>
      <c r="AB3" s="10" t="s">
        <v>130</v>
      </c>
      <c r="AC3" s="203" t="s">
        <v>240</v>
      </c>
      <c r="AD3" s="203" t="s">
        <v>241</v>
      </c>
      <c r="AE3" s="14" t="s">
        <v>126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214</v>
      </c>
      <c r="H4" s="203" t="s">
        <v>215</v>
      </c>
      <c r="I4" s="203" t="s">
        <v>216</v>
      </c>
      <c r="J4" s="203" t="s">
        <v>217</v>
      </c>
      <c r="K4" s="203" t="s">
        <v>218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214</v>
      </c>
      <c r="X4" s="203" t="s">
        <v>215</v>
      </c>
      <c r="Y4" s="203" t="s">
        <v>216</v>
      </c>
      <c r="Z4" s="203" t="s">
        <v>217</v>
      </c>
      <c r="AA4" s="203" t="s">
        <v>218</v>
      </c>
      <c r="AB4" s="10"/>
      <c r="AC4" s="193"/>
      <c r="AD4" s="193"/>
      <c r="AE4" s="36"/>
      <c r="AF4" s="226" t="s">
        <v>214</v>
      </c>
      <c r="AG4" s="203" t="s">
        <v>215</v>
      </c>
      <c r="AH4" s="203" t="s">
        <v>216</v>
      </c>
      <c r="AI4" s="203" t="s">
        <v>217</v>
      </c>
      <c r="AJ4" s="203" t="s">
        <v>218</v>
      </c>
    </row>
    <row r="5" spans="1:36" s="27" customFormat="1" ht="22.5" customHeight="1">
      <c r="A5" s="222"/>
      <c r="B5" s="224"/>
      <c r="C5" s="191"/>
      <c r="D5" s="16"/>
      <c r="E5" s="39"/>
      <c r="F5" s="10" t="s">
        <v>130</v>
      </c>
      <c r="G5" s="193"/>
      <c r="H5" s="193"/>
      <c r="I5" s="193"/>
      <c r="J5" s="193"/>
      <c r="K5" s="193"/>
      <c r="L5" s="228"/>
      <c r="M5" s="10" t="s">
        <v>130</v>
      </c>
      <c r="N5" s="6" t="s">
        <v>134</v>
      </c>
      <c r="O5" s="6" t="s">
        <v>235</v>
      </c>
      <c r="P5" s="6" t="s">
        <v>135</v>
      </c>
      <c r="Q5" s="18" t="s">
        <v>242</v>
      </c>
      <c r="R5" s="6" t="s">
        <v>136</v>
      </c>
      <c r="S5" s="18" t="s">
        <v>273</v>
      </c>
      <c r="T5" s="6" t="s">
        <v>236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130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243</v>
      </c>
      <c r="E6" s="21" t="s">
        <v>123</v>
      </c>
      <c r="F6" s="21" t="s">
        <v>123</v>
      </c>
      <c r="G6" s="23" t="s">
        <v>123</v>
      </c>
      <c r="H6" s="23" t="s">
        <v>123</v>
      </c>
      <c r="I6" s="23" t="s">
        <v>123</v>
      </c>
      <c r="J6" s="23" t="s">
        <v>123</v>
      </c>
      <c r="K6" s="23" t="s">
        <v>123</v>
      </c>
      <c r="L6" s="40" t="s">
        <v>123</v>
      </c>
      <c r="M6" s="21" t="s">
        <v>123</v>
      </c>
      <c r="N6" s="23" t="s">
        <v>123</v>
      </c>
      <c r="O6" s="23" t="s">
        <v>123</v>
      </c>
      <c r="P6" s="23" t="s">
        <v>123</v>
      </c>
      <c r="Q6" s="23" t="s">
        <v>123</v>
      </c>
      <c r="R6" s="23" t="s">
        <v>123</v>
      </c>
      <c r="S6" s="23" t="s">
        <v>123</v>
      </c>
      <c r="T6" s="23" t="s">
        <v>123</v>
      </c>
      <c r="U6" s="21" t="s">
        <v>123</v>
      </c>
      <c r="V6" s="40" t="s">
        <v>123</v>
      </c>
      <c r="W6" s="41" t="s">
        <v>123</v>
      </c>
      <c r="X6" s="23" t="s">
        <v>123</v>
      </c>
      <c r="Y6" s="23" t="s">
        <v>123</v>
      </c>
      <c r="Z6" s="23" t="s">
        <v>123</v>
      </c>
      <c r="AA6" s="23" t="s">
        <v>123</v>
      </c>
      <c r="AB6" s="21" t="s">
        <v>123</v>
      </c>
      <c r="AC6" s="40" t="s">
        <v>123</v>
      </c>
      <c r="AD6" s="40" t="s">
        <v>123</v>
      </c>
      <c r="AE6" s="21" t="s">
        <v>123</v>
      </c>
      <c r="AF6" s="22" t="s">
        <v>123</v>
      </c>
      <c r="AG6" s="22" t="s">
        <v>123</v>
      </c>
      <c r="AH6" s="22" t="s">
        <v>123</v>
      </c>
      <c r="AI6" s="22" t="s">
        <v>123</v>
      </c>
      <c r="AJ6" s="22" t="s">
        <v>123</v>
      </c>
    </row>
    <row r="7" spans="1:36" ht="13.5">
      <c r="A7" s="182" t="s">
        <v>308</v>
      </c>
      <c r="B7" s="182" t="s">
        <v>309</v>
      </c>
      <c r="C7" s="184" t="s">
        <v>310</v>
      </c>
      <c r="D7" s="188">
        <f aca="true" t="shared" si="0" ref="D7:D70">E7+F7+L7+M7</f>
        <v>139590</v>
      </c>
      <c r="E7" s="188">
        <v>111103</v>
      </c>
      <c r="F7" s="188">
        <f aca="true" t="shared" si="1" ref="F7:F26">SUM(G7:K7)</f>
        <v>13067</v>
      </c>
      <c r="G7" s="188">
        <v>8341</v>
      </c>
      <c r="H7" s="188">
        <v>4726</v>
      </c>
      <c r="I7" s="188">
        <v>0</v>
      </c>
      <c r="J7" s="188">
        <v>0</v>
      </c>
      <c r="K7" s="188">
        <v>0</v>
      </c>
      <c r="L7" s="188">
        <v>103</v>
      </c>
      <c r="M7" s="188">
        <f aca="true" t="shared" si="2" ref="M7:M26">SUM(N7:T7)</f>
        <v>15317</v>
      </c>
      <c r="N7" s="188">
        <v>11729</v>
      </c>
      <c r="O7" s="188">
        <v>0</v>
      </c>
      <c r="P7" s="188">
        <v>3588</v>
      </c>
      <c r="Q7" s="188">
        <v>0</v>
      </c>
      <c r="R7" s="188">
        <v>0</v>
      </c>
      <c r="S7" s="188">
        <v>0</v>
      </c>
      <c r="T7" s="188">
        <v>0</v>
      </c>
      <c r="U7" s="188">
        <f aca="true" t="shared" si="3" ref="U7:U26">SUM(V7:AA7)</f>
        <v>114199</v>
      </c>
      <c r="V7" s="188">
        <v>111103</v>
      </c>
      <c r="W7" s="188">
        <v>3046</v>
      </c>
      <c r="X7" s="188">
        <v>50</v>
      </c>
      <c r="Y7" s="188">
        <v>0</v>
      </c>
      <c r="Z7" s="188">
        <v>0</v>
      </c>
      <c r="AA7" s="188">
        <v>0</v>
      </c>
      <c r="AB7" s="188">
        <f aca="true" t="shared" si="4" ref="AB7:AB26">SUM(AC7:AE7)</f>
        <v>18072</v>
      </c>
      <c r="AC7" s="188">
        <v>103</v>
      </c>
      <c r="AD7" s="188">
        <v>15868</v>
      </c>
      <c r="AE7" s="188">
        <f aca="true" t="shared" si="5" ref="AE7:AE26">SUM(AF7:AJ7)</f>
        <v>2101</v>
      </c>
      <c r="AF7" s="188">
        <v>2101</v>
      </c>
      <c r="AG7" s="188">
        <v>0</v>
      </c>
      <c r="AH7" s="188">
        <v>0</v>
      </c>
      <c r="AI7" s="188">
        <v>0</v>
      </c>
      <c r="AJ7" s="188">
        <v>0</v>
      </c>
    </row>
    <row r="8" spans="1:36" ht="13.5">
      <c r="A8" s="182" t="s">
        <v>308</v>
      </c>
      <c r="B8" s="182" t="s">
        <v>311</v>
      </c>
      <c r="C8" s="184" t="s">
        <v>312</v>
      </c>
      <c r="D8" s="188">
        <f t="shared" si="0"/>
        <v>104282</v>
      </c>
      <c r="E8" s="188">
        <v>85979</v>
      </c>
      <c r="F8" s="188">
        <f t="shared" si="1"/>
        <v>3957</v>
      </c>
      <c r="G8" s="188">
        <v>1870</v>
      </c>
      <c r="H8" s="188">
        <v>2087</v>
      </c>
      <c r="I8" s="188">
        <v>0</v>
      </c>
      <c r="J8" s="188">
        <v>0</v>
      </c>
      <c r="K8" s="188">
        <v>0</v>
      </c>
      <c r="L8" s="188">
        <v>1704</v>
      </c>
      <c r="M8" s="188">
        <f t="shared" si="2"/>
        <v>12642</v>
      </c>
      <c r="N8" s="188">
        <v>10107</v>
      </c>
      <c r="O8" s="188">
        <v>1503</v>
      </c>
      <c r="P8" s="188">
        <v>220</v>
      </c>
      <c r="Q8" s="188">
        <v>0</v>
      </c>
      <c r="R8" s="188">
        <v>0</v>
      </c>
      <c r="S8" s="188">
        <v>669</v>
      </c>
      <c r="T8" s="188">
        <v>143</v>
      </c>
      <c r="U8" s="188">
        <f t="shared" si="3"/>
        <v>87606</v>
      </c>
      <c r="V8" s="188">
        <v>85979</v>
      </c>
      <c r="W8" s="188">
        <v>1627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14286</v>
      </c>
      <c r="AC8" s="188">
        <v>1704</v>
      </c>
      <c r="AD8" s="188">
        <v>12582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308</v>
      </c>
      <c r="B9" s="182" t="s">
        <v>313</v>
      </c>
      <c r="C9" s="184" t="s">
        <v>314</v>
      </c>
      <c r="D9" s="188">
        <f t="shared" si="0"/>
        <v>47658</v>
      </c>
      <c r="E9" s="188">
        <v>33467</v>
      </c>
      <c r="F9" s="188">
        <f t="shared" si="1"/>
        <v>5937</v>
      </c>
      <c r="G9" s="188">
        <v>0</v>
      </c>
      <c r="H9" s="188">
        <v>5937</v>
      </c>
      <c r="I9" s="188">
        <v>0</v>
      </c>
      <c r="J9" s="188">
        <v>0</v>
      </c>
      <c r="K9" s="188">
        <v>0</v>
      </c>
      <c r="L9" s="188">
        <v>0</v>
      </c>
      <c r="M9" s="188">
        <f t="shared" si="2"/>
        <v>8254</v>
      </c>
      <c r="N9" s="188">
        <v>6502</v>
      </c>
      <c r="O9" s="188">
        <v>334</v>
      </c>
      <c r="P9" s="188">
        <v>832</v>
      </c>
      <c r="Q9" s="188">
        <v>262</v>
      </c>
      <c r="R9" s="188">
        <v>0</v>
      </c>
      <c r="S9" s="188">
        <v>324</v>
      </c>
      <c r="T9" s="188">
        <v>0</v>
      </c>
      <c r="U9" s="188">
        <f t="shared" si="3"/>
        <v>33467</v>
      </c>
      <c r="V9" s="188">
        <v>33467</v>
      </c>
      <c r="W9" s="188">
        <v>0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4246</v>
      </c>
      <c r="AC9" s="188">
        <v>0</v>
      </c>
      <c r="AD9" s="188">
        <v>3365</v>
      </c>
      <c r="AE9" s="188">
        <f t="shared" si="5"/>
        <v>881</v>
      </c>
      <c r="AF9" s="188">
        <v>0</v>
      </c>
      <c r="AG9" s="188">
        <v>881</v>
      </c>
      <c r="AH9" s="188">
        <v>0</v>
      </c>
      <c r="AI9" s="188">
        <v>0</v>
      </c>
      <c r="AJ9" s="188">
        <v>0</v>
      </c>
    </row>
    <row r="10" spans="1:36" ht="13.5">
      <c r="A10" s="182" t="s">
        <v>308</v>
      </c>
      <c r="B10" s="182" t="s">
        <v>315</v>
      </c>
      <c r="C10" s="184" t="s">
        <v>316</v>
      </c>
      <c r="D10" s="188">
        <f t="shared" si="0"/>
        <v>20486</v>
      </c>
      <c r="E10" s="188">
        <v>15632</v>
      </c>
      <c r="F10" s="188">
        <f t="shared" si="1"/>
        <v>77</v>
      </c>
      <c r="G10" s="188">
        <v>0</v>
      </c>
      <c r="H10" s="188">
        <v>77</v>
      </c>
      <c r="I10" s="188">
        <v>0</v>
      </c>
      <c r="J10" s="188">
        <v>0</v>
      </c>
      <c r="K10" s="188">
        <v>0</v>
      </c>
      <c r="L10" s="188">
        <v>365</v>
      </c>
      <c r="M10" s="188">
        <f t="shared" si="2"/>
        <v>4412</v>
      </c>
      <c r="N10" s="188">
        <v>3293</v>
      </c>
      <c r="O10" s="188">
        <v>337</v>
      </c>
      <c r="P10" s="188">
        <v>581</v>
      </c>
      <c r="Q10" s="188">
        <v>97</v>
      </c>
      <c r="R10" s="188">
        <v>1</v>
      </c>
      <c r="S10" s="188">
        <v>103</v>
      </c>
      <c r="T10" s="188">
        <v>0</v>
      </c>
      <c r="U10" s="188">
        <f t="shared" si="3"/>
        <v>15632</v>
      </c>
      <c r="V10" s="188">
        <v>15632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2209</v>
      </c>
      <c r="AC10" s="188">
        <v>365</v>
      </c>
      <c r="AD10" s="188">
        <v>1844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308</v>
      </c>
      <c r="B11" s="182" t="s">
        <v>317</v>
      </c>
      <c r="C11" s="184" t="s">
        <v>318</v>
      </c>
      <c r="D11" s="188">
        <f t="shared" si="0"/>
        <v>31482</v>
      </c>
      <c r="E11" s="188">
        <v>19784</v>
      </c>
      <c r="F11" s="188">
        <f t="shared" si="1"/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2961</v>
      </c>
      <c r="M11" s="188">
        <f t="shared" si="2"/>
        <v>8737</v>
      </c>
      <c r="N11" s="188">
        <v>5425</v>
      </c>
      <c r="O11" s="188">
        <v>1030</v>
      </c>
      <c r="P11" s="188">
        <v>494</v>
      </c>
      <c r="Q11" s="188">
        <v>106</v>
      </c>
      <c r="R11" s="188">
        <v>1476</v>
      </c>
      <c r="S11" s="188">
        <v>0</v>
      </c>
      <c r="T11" s="188">
        <v>206</v>
      </c>
      <c r="U11" s="188">
        <f t="shared" si="3"/>
        <v>19784</v>
      </c>
      <c r="V11" s="188">
        <v>19784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3800</v>
      </c>
      <c r="AC11" s="188">
        <v>2961</v>
      </c>
      <c r="AD11" s="188">
        <v>839</v>
      </c>
      <c r="AE11" s="188">
        <f t="shared" si="5"/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308</v>
      </c>
      <c r="B12" s="182" t="s">
        <v>319</v>
      </c>
      <c r="C12" s="184" t="s">
        <v>320</v>
      </c>
      <c r="D12" s="188">
        <f t="shared" si="0"/>
        <v>25262</v>
      </c>
      <c r="E12" s="188">
        <v>21114</v>
      </c>
      <c r="F12" s="188">
        <f t="shared" si="1"/>
        <v>3706</v>
      </c>
      <c r="G12" s="188">
        <v>257</v>
      </c>
      <c r="H12" s="188">
        <v>3449</v>
      </c>
      <c r="I12" s="188">
        <v>0</v>
      </c>
      <c r="J12" s="188">
        <v>0</v>
      </c>
      <c r="K12" s="188">
        <v>0</v>
      </c>
      <c r="L12" s="188">
        <v>192</v>
      </c>
      <c r="M12" s="188">
        <f t="shared" si="2"/>
        <v>250</v>
      </c>
      <c r="N12" s="188">
        <v>0</v>
      </c>
      <c r="O12" s="188">
        <v>0</v>
      </c>
      <c r="P12" s="188">
        <v>0</v>
      </c>
      <c r="Q12" s="188">
        <v>81</v>
      </c>
      <c r="R12" s="188">
        <v>136</v>
      </c>
      <c r="S12" s="188">
        <v>0</v>
      </c>
      <c r="T12" s="188">
        <v>33</v>
      </c>
      <c r="U12" s="188">
        <f t="shared" si="3"/>
        <v>21114</v>
      </c>
      <c r="V12" s="188">
        <v>21114</v>
      </c>
      <c r="W12" s="188">
        <v>0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2312</v>
      </c>
      <c r="AC12" s="188">
        <v>192</v>
      </c>
      <c r="AD12" s="188">
        <v>2120</v>
      </c>
      <c r="AE12" s="188">
        <f t="shared" si="5"/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308</v>
      </c>
      <c r="B13" s="182" t="s">
        <v>321</v>
      </c>
      <c r="C13" s="184" t="s">
        <v>322</v>
      </c>
      <c r="D13" s="188">
        <f t="shared" si="0"/>
        <v>16438</v>
      </c>
      <c r="E13" s="188">
        <v>11828</v>
      </c>
      <c r="F13" s="188">
        <f t="shared" si="1"/>
        <v>1480</v>
      </c>
      <c r="G13" s="188">
        <v>875</v>
      </c>
      <c r="H13" s="188">
        <v>605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3130</v>
      </c>
      <c r="N13" s="188">
        <v>2394</v>
      </c>
      <c r="O13" s="188">
        <v>211</v>
      </c>
      <c r="P13" s="188">
        <v>316</v>
      </c>
      <c r="Q13" s="188">
        <v>0</v>
      </c>
      <c r="R13" s="188">
        <v>0</v>
      </c>
      <c r="S13" s="188">
        <v>0</v>
      </c>
      <c r="T13" s="188">
        <v>209</v>
      </c>
      <c r="U13" s="188">
        <f t="shared" si="3"/>
        <v>12029</v>
      </c>
      <c r="V13" s="188">
        <v>11828</v>
      </c>
      <c r="W13" s="188">
        <v>163</v>
      </c>
      <c r="X13" s="188">
        <v>38</v>
      </c>
      <c r="Y13" s="188">
        <v>0</v>
      </c>
      <c r="Z13" s="188">
        <v>0</v>
      </c>
      <c r="AA13" s="188">
        <v>0</v>
      </c>
      <c r="AB13" s="188">
        <f t="shared" si="4"/>
        <v>1852</v>
      </c>
      <c r="AC13" s="188">
        <v>0</v>
      </c>
      <c r="AD13" s="188">
        <v>1499</v>
      </c>
      <c r="AE13" s="188">
        <f t="shared" si="5"/>
        <v>353</v>
      </c>
      <c r="AF13" s="188">
        <v>353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308</v>
      </c>
      <c r="B14" s="182" t="s">
        <v>323</v>
      </c>
      <c r="C14" s="184" t="s">
        <v>324</v>
      </c>
      <c r="D14" s="188">
        <f t="shared" si="0"/>
        <v>12030</v>
      </c>
      <c r="E14" s="188">
        <v>5620</v>
      </c>
      <c r="F14" s="188">
        <f t="shared" si="1"/>
        <v>3153</v>
      </c>
      <c r="G14" s="188">
        <v>0</v>
      </c>
      <c r="H14" s="188">
        <v>0</v>
      </c>
      <c r="I14" s="188">
        <v>3153</v>
      </c>
      <c r="J14" s="188">
        <v>0</v>
      </c>
      <c r="K14" s="188">
        <v>0</v>
      </c>
      <c r="L14" s="188">
        <v>1263</v>
      </c>
      <c r="M14" s="188">
        <f t="shared" si="2"/>
        <v>1994</v>
      </c>
      <c r="N14" s="188">
        <v>1001</v>
      </c>
      <c r="O14" s="188">
        <v>166</v>
      </c>
      <c r="P14" s="188">
        <v>432</v>
      </c>
      <c r="Q14" s="188">
        <v>82</v>
      </c>
      <c r="R14" s="188">
        <v>313</v>
      </c>
      <c r="S14" s="188">
        <v>0</v>
      </c>
      <c r="T14" s="188">
        <v>0</v>
      </c>
      <c r="U14" s="188">
        <f t="shared" si="3"/>
        <v>6817</v>
      </c>
      <c r="V14" s="188">
        <v>5620</v>
      </c>
      <c r="W14" s="188">
        <v>0</v>
      </c>
      <c r="X14" s="188">
        <v>0</v>
      </c>
      <c r="Y14" s="188">
        <v>1197</v>
      </c>
      <c r="Z14" s="188">
        <v>0</v>
      </c>
      <c r="AA14" s="188">
        <v>0</v>
      </c>
      <c r="AB14" s="188">
        <f t="shared" si="4"/>
        <v>1797</v>
      </c>
      <c r="AC14" s="188">
        <v>1263</v>
      </c>
      <c r="AD14" s="188">
        <v>534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308</v>
      </c>
      <c r="B15" s="182" t="s">
        <v>325</v>
      </c>
      <c r="C15" s="184" t="s">
        <v>326</v>
      </c>
      <c r="D15" s="188">
        <f t="shared" si="0"/>
        <v>19637</v>
      </c>
      <c r="E15" s="188">
        <v>12793</v>
      </c>
      <c r="F15" s="188">
        <f t="shared" si="1"/>
        <v>2808</v>
      </c>
      <c r="G15" s="188">
        <v>2315</v>
      </c>
      <c r="H15" s="188">
        <v>493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4036</v>
      </c>
      <c r="N15" s="188">
        <v>3190</v>
      </c>
      <c r="O15" s="188">
        <v>101</v>
      </c>
      <c r="P15" s="188">
        <v>38</v>
      </c>
      <c r="Q15" s="188">
        <v>0</v>
      </c>
      <c r="R15" s="188">
        <v>664</v>
      </c>
      <c r="S15" s="188">
        <v>0</v>
      </c>
      <c r="T15" s="188">
        <v>43</v>
      </c>
      <c r="U15" s="188">
        <f t="shared" si="3"/>
        <v>13221</v>
      </c>
      <c r="V15" s="188">
        <v>12793</v>
      </c>
      <c r="W15" s="188">
        <v>428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2601</v>
      </c>
      <c r="AC15" s="188">
        <v>0</v>
      </c>
      <c r="AD15" s="188">
        <v>1214</v>
      </c>
      <c r="AE15" s="188">
        <f t="shared" si="5"/>
        <v>1387</v>
      </c>
      <c r="AF15" s="188">
        <v>1387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308</v>
      </c>
      <c r="B16" s="182" t="s">
        <v>327</v>
      </c>
      <c r="C16" s="184" t="s">
        <v>328</v>
      </c>
      <c r="D16" s="188">
        <f t="shared" si="0"/>
        <v>9083</v>
      </c>
      <c r="E16" s="188">
        <v>6478</v>
      </c>
      <c r="F16" s="188">
        <f t="shared" si="1"/>
        <v>1011</v>
      </c>
      <c r="G16" s="188">
        <v>0</v>
      </c>
      <c r="H16" s="188">
        <v>1011</v>
      </c>
      <c r="I16" s="188">
        <v>0</v>
      </c>
      <c r="J16" s="188">
        <v>0</v>
      </c>
      <c r="K16" s="188">
        <v>0</v>
      </c>
      <c r="L16" s="188">
        <v>0</v>
      </c>
      <c r="M16" s="188">
        <f t="shared" si="2"/>
        <v>1594</v>
      </c>
      <c r="N16" s="188">
        <v>1355</v>
      </c>
      <c r="O16" s="188">
        <v>6</v>
      </c>
      <c r="P16" s="188">
        <v>120</v>
      </c>
      <c r="Q16" s="188">
        <v>0</v>
      </c>
      <c r="R16" s="188">
        <v>0</v>
      </c>
      <c r="S16" s="188">
        <v>110</v>
      </c>
      <c r="T16" s="188">
        <v>3</v>
      </c>
      <c r="U16" s="188">
        <f t="shared" si="3"/>
        <v>6483</v>
      </c>
      <c r="V16" s="188">
        <v>6478</v>
      </c>
      <c r="W16" s="188">
        <v>0</v>
      </c>
      <c r="X16" s="188">
        <v>5</v>
      </c>
      <c r="Y16" s="188">
        <v>0</v>
      </c>
      <c r="Z16" s="188">
        <v>0</v>
      </c>
      <c r="AA16" s="188">
        <v>0</v>
      </c>
      <c r="AB16" s="188">
        <f t="shared" si="4"/>
        <v>995</v>
      </c>
      <c r="AC16" s="188">
        <v>0</v>
      </c>
      <c r="AD16" s="188">
        <v>595</v>
      </c>
      <c r="AE16" s="188">
        <f t="shared" si="5"/>
        <v>400</v>
      </c>
      <c r="AF16" s="188">
        <v>0</v>
      </c>
      <c r="AG16" s="188">
        <v>400</v>
      </c>
      <c r="AH16" s="188">
        <v>0</v>
      </c>
      <c r="AI16" s="188">
        <v>0</v>
      </c>
      <c r="AJ16" s="188">
        <v>0</v>
      </c>
    </row>
    <row r="17" spans="1:36" ht="13.5">
      <c r="A17" s="182" t="s">
        <v>308</v>
      </c>
      <c r="B17" s="182" t="s">
        <v>329</v>
      </c>
      <c r="C17" s="184" t="s">
        <v>330</v>
      </c>
      <c r="D17" s="188">
        <f t="shared" si="0"/>
        <v>14958</v>
      </c>
      <c r="E17" s="188">
        <v>13283</v>
      </c>
      <c r="F17" s="188">
        <f t="shared" si="1"/>
        <v>485</v>
      </c>
      <c r="G17" s="188">
        <v>0</v>
      </c>
      <c r="H17" s="188">
        <v>485</v>
      </c>
      <c r="I17" s="188">
        <v>0</v>
      </c>
      <c r="J17" s="188">
        <v>0</v>
      </c>
      <c r="K17" s="188">
        <v>0</v>
      </c>
      <c r="L17" s="188">
        <v>97</v>
      </c>
      <c r="M17" s="188">
        <f t="shared" si="2"/>
        <v>1093</v>
      </c>
      <c r="N17" s="188">
        <v>767</v>
      </c>
      <c r="O17" s="188">
        <v>0</v>
      </c>
      <c r="P17" s="188">
        <v>251</v>
      </c>
      <c r="Q17" s="188">
        <v>46</v>
      </c>
      <c r="R17" s="188">
        <v>0</v>
      </c>
      <c r="S17" s="188">
        <v>0</v>
      </c>
      <c r="T17" s="188">
        <v>29</v>
      </c>
      <c r="U17" s="188">
        <f t="shared" si="3"/>
        <v>13294</v>
      </c>
      <c r="V17" s="188">
        <v>13283</v>
      </c>
      <c r="W17" s="188">
        <v>0</v>
      </c>
      <c r="X17" s="188">
        <v>11</v>
      </c>
      <c r="Y17" s="188">
        <v>0</v>
      </c>
      <c r="Z17" s="188">
        <v>0</v>
      </c>
      <c r="AA17" s="188">
        <v>0</v>
      </c>
      <c r="AB17" s="188">
        <f t="shared" si="4"/>
        <v>1580</v>
      </c>
      <c r="AC17" s="188">
        <v>97</v>
      </c>
      <c r="AD17" s="188">
        <v>1386</v>
      </c>
      <c r="AE17" s="188">
        <f t="shared" si="5"/>
        <v>97</v>
      </c>
      <c r="AF17" s="188">
        <v>0</v>
      </c>
      <c r="AG17" s="188">
        <v>97</v>
      </c>
      <c r="AH17" s="188">
        <v>0</v>
      </c>
      <c r="AI17" s="188">
        <v>0</v>
      </c>
      <c r="AJ17" s="188">
        <v>0</v>
      </c>
    </row>
    <row r="18" spans="1:36" ht="13.5">
      <c r="A18" s="182" t="s">
        <v>308</v>
      </c>
      <c r="B18" s="182" t="s">
        <v>331</v>
      </c>
      <c r="C18" s="184" t="s">
        <v>332</v>
      </c>
      <c r="D18" s="188">
        <f t="shared" si="0"/>
        <v>11011</v>
      </c>
      <c r="E18" s="188">
        <v>9128</v>
      </c>
      <c r="F18" s="188">
        <f t="shared" si="1"/>
        <v>180</v>
      </c>
      <c r="G18" s="188">
        <v>0</v>
      </c>
      <c r="H18" s="188">
        <v>180</v>
      </c>
      <c r="I18" s="188">
        <v>0</v>
      </c>
      <c r="J18" s="188">
        <v>0</v>
      </c>
      <c r="K18" s="188">
        <v>0</v>
      </c>
      <c r="L18" s="188">
        <v>459</v>
      </c>
      <c r="M18" s="188">
        <f t="shared" si="2"/>
        <v>1244</v>
      </c>
      <c r="N18" s="188">
        <v>765</v>
      </c>
      <c r="O18" s="188">
        <v>186</v>
      </c>
      <c r="P18" s="188">
        <v>256</v>
      </c>
      <c r="Q18" s="188">
        <v>0</v>
      </c>
      <c r="R18" s="188">
        <v>5</v>
      </c>
      <c r="S18" s="188">
        <v>0</v>
      </c>
      <c r="T18" s="188">
        <v>32</v>
      </c>
      <c r="U18" s="188">
        <f t="shared" si="3"/>
        <v>9128</v>
      </c>
      <c r="V18" s="188">
        <v>9128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1453</v>
      </c>
      <c r="AC18" s="188">
        <v>459</v>
      </c>
      <c r="AD18" s="188">
        <v>994</v>
      </c>
      <c r="AE18" s="188">
        <f t="shared" si="5"/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308</v>
      </c>
      <c r="B19" s="182" t="s">
        <v>333</v>
      </c>
      <c r="C19" s="184" t="s">
        <v>334</v>
      </c>
      <c r="D19" s="188">
        <f t="shared" si="0"/>
        <v>7143</v>
      </c>
      <c r="E19" s="188">
        <v>5303</v>
      </c>
      <c r="F19" s="188">
        <f t="shared" si="1"/>
        <v>770</v>
      </c>
      <c r="G19" s="188">
        <v>53</v>
      </c>
      <c r="H19" s="188">
        <v>717</v>
      </c>
      <c r="I19" s="188">
        <v>0</v>
      </c>
      <c r="J19" s="188">
        <v>0</v>
      </c>
      <c r="K19" s="188">
        <v>0</v>
      </c>
      <c r="L19" s="188">
        <v>22</v>
      </c>
      <c r="M19" s="188">
        <f t="shared" si="2"/>
        <v>1048</v>
      </c>
      <c r="N19" s="188">
        <v>793</v>
      </c>
      <c r="O19" s="188">
        <v>0</v>
      </c>
      <c r="P19" s="188">
        <v>180</v>
      </c>
      <c r="Q19" s="188">
        <v>68</v>
      </c>
      <c r="R19" s="188">
        <v>1</v>
      </c>
      <c r="S19" s="188">
        <v>6</v>
      </c>
      <c r="T19" s="188">
        <v>0</v>
      </c>
      <c r="U19" s="188">
        <f t="shared" si="3"/>
        <v>5364</v>
      </c>
      <c r="V19" s="188">
        <v>5303</v>
      </c>
      <c r="W19" s="188">
        <v>0</v>
      </c>
      <c r="X19" s="188">
        <v>61</v>
      </c>
      <c r="Y19" s="188">
        <v>0</v>
      </c>
      <c r="Z19" s="188">
        <v>0</v>
      </c>
      <c r="AA19" s="188">
        <v>0</v>
      </c>
      <c r="AB19" s="188">
        <f t="shared" si="4"/>
        <v>584</v>
      </c>
      <c r="AC19" s="188">
        <v>22</v>
      </c>
      <c r="AD19" s="188">
        <v>352</v>
      </c>
      <c r="AE19" s="188">
        <f t="shared" si="5"/>
        <v>210</v>
      </c>
      <c r="AF19" s="188">
        <v>10</v>
      </c>
      <c r="AG19" s="188">
        <v>200</v>
      </c>
      <c r="AH19" s="188">
        <v>0</v>
      </c>
      <c r="AI19" s="188">
        <v>0</v>
      </c>
      <c r="AJ19" s="188">
        <v>0</v>
      </c>
    </row>
    <row r="20" spans="1:36" ht="13.5">
      <c r="A20" s="182" t="s">
        <v>308</v>
      </c>
      <c r="B20" s="182" t="s">
        <v>335</v>
      </c>
      <c r="C20" s="184" t="s">
        <v>336</v>
      </c>
      <c r="D20" s="188">
        <f t="shared" si="0"/>
        <v>21822</v>
      </c>
      <c r="E20" s="188">
        <v>19218</v>
      </c>
      <c r="F20" s="188">
        <f t="shared" si="1"/>
        <v>2604</v>
      </c>
      <c r="G20" s="188">
        <v>0</v>
      </c>
      <c r="H20" s="188">
        <v>2604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f t="shared" si="3"/>
        <v>19218</v>
      </c>
      <c r="V20" s="188">
        <v>19218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1615</v>
      </c>
      <c r="AC20" s="188">
        <v>0</v>
      </c>
      <c r="AD20" s="188">
        <v>1489</v>
      </c>
      <c r="AE20" s="188">
        <f t="shared" si="5"/>
        <v>126</v>
      </c>
      <c r="AF20" s="188">
        <v>0</v>
      </c>
      <c r="AG20" s="188">
        <v>126</v>
      </c>
      <c r="AH20" s="188">
        <v>0</v>
      </c>
      <c r="AI20" s="188">
        <v>0</v>
      </c>
      <c r="AJ20" s="188">
        <v>0</v>
      </c>
    </row>
    <row r="21" spans="1:36" ht="13.5">
      <c r="A21" s="182" t="s">
        <v>308</v>
      </c>
      <c r="B21" s="182" t="s">
        <v>337</v>
      </c>
      <c r="C21" s="184" t="s">
        <v>338</v>
      </c>
      <c r="D21" s="188">
        <f t="shared" si="0"/>
        <v>27037</v>
      </c>
      <c r="E21" s="188">
        <v>17367</v>
      </c>
      <c r="F21" s="188">
        <f t="shared" si="1"/>
        <v>9306</v>
      </c>
      <c r="G21" s="188">
        <v>51</v>
      </c>
      <c r="H21" s="188">
        <v>9255</v>
      </c>
      <c r="I21" s="188">
        <v>0</v>
      </c>
      <c r="J21" s="188">
        <v>0</v>
      </c>
      <c r="K21" s="188">
        <v>0</v>
      </c>
      <c r="L21" s="188">
        <v>364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17367</v>
      </c>
      <c r="V21" s="188">
        <v>17367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1638</v>
      </c>
      <c r="AC21" s="188">
        <v>364</v>
      </c>
      <c r="AD21" s="188">
        <v>1274</v>
      </c>
      <c r="AE21" s="188">
        <f t="shared" si="5"/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v>0</v>
      </c>
    </row>
    <row r="22" spans="1:36" ht="13.5">
      <c r="A22" s="182" t="s">
        <v>308</v>
      </c>
      <c r="B22" s="182" t="s">
        <v>339</v>
      </c>
      <c r="C22" s="184" t="s">
        <v>340</v>
      </c>
      <c r="D22" s="188">
        <f t="shared" si="0"/>
        <v>20563</v>
      </c>
      <c r="E22" s="188">
        <v>14007</v>
      </c>
      <c r="F22" s="188">
        <f t="shared" si="1"/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1757</v>
      </c>
      <c r="M22" s="188">
        <f t="shared" si="2"/>
        <v>4799</v>
      </c>
      <c r="N22" s="188">
        <v>2675</v>
      </c>
      <c r="O22" s="188">
        <v>448</v>
      </c>
      <c r="P22" s="188">
        <v>403</v>
      </c>
      <c r="Q22" s="188">
        <v>118</v>
      </c>
      <c r="R22" s="188">
        <v>596</v>
      </c>
      <c r="S22" s="188">
        <v>559</v>
      </c>
      <c r="T22" s="188">
        <v>0</v>
      </c>
      <c r="U22" s="188">
        <f t="shared" si="3"/>
        <v>14007</v>
      </c>
      <c r="V22" s="188">
        <v>14007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2764</v>
      </c>
      <c r="AC22" s="188">
        <v>1757</v>
      </c>
      <c r="AD22" s="188">
        <v>1007</v>
      </c>
      <c r="AE22" s="188">
        <f t="shared" si="5"/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v>0</v>
      </c>
    </row>
    <row r="23" spans="1:36" ht="13.5">
      <c r="A23" s="182" t="s">
        <v>308</v>
      </c>
      <c r="B23" s="182" t="s">
        <v>22</v>
      </c>
      <c r="C23" s="184" t="s">
        <v>23</v>
      </c>
      <c r="D23" s="188">
        <f t="shared" si="0"/>
        <v>19995</v>
      </c>
      <c r="E23" s="188">
        <v>15756</v>
      </c>
      <c r="F23" s="188">
        <f t="shared" si="1"/>
        <v>4239</v>
      </c>
      <c r="G23" s="188">
        <v>37</v>
      </c>
      <c r="H23" s="188">
        <v>4202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15756</v>
      </c>
      <c r="V23" s="188">
        <v>15756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2465</v>
      </c>
      <c r="AC23" s="188">
        <v>0</v>
      </c>
      <c r="AD23" s="188">
        <v>2124</v>
      </c>
      <c r="AE23" s="188">
        <f t="shared" si="5"/>
        <v>341</v>
      </c>
      <c r="AF23" s="188">
        <v>12</v>
      </c>
      <c r="AG23" s="188">
        <v>329</v>
      </c>
      <c r="AH23" s="188">
        <v>0</v>
      </c>
      <c r="AI23" s="188">
        <v>0</v>
      </c>
      <c r="AJ23" s="188">
        <v>0</v>
      </c>
    </row>
    <row r="24" spans="1:36" ht="13.5">
      <c r="A24" s="182" t="s">
        <v>308</v>
      </c>
      <c r="B24" s="182" t="s">
        <v>18</v>
      </c>
      <c r="C24" s="184" t="s">
        <v>19</v>
      </c>
      <c r="D24" s="188">
        <f t="shared" si="0"/>
        <v>7906</v>
      </c>
      <c r="E24" s="188">
        <v>4770</v>
      </c>
      <c r="F24" s="188">
        <f t="shared" si="1"/>
        <v>1146</v>
      </c>
      <c r="G24" s="188">
        <v>0</v>
      </c>
      <c r="H24" s="188">
        <v>1146</v>
      </c>
      <c r="I24" s="188">
        <v>0</v>
      </c>
      <c r="J24" s="188">
        <v>0</v>
      </c>
      <c r="K24" s="188">
        <v>0</v>
      </c>
      <c r="L24" s="188">
        <v>45</v>
      </c>
      <c r="M24" s="188">
        <f t="shared" si="2"/>
        <v>1945</v>
      </c>
      <c r="N24" s="188">
        <v>1374</v>
      </c>
      <c r="O24" s="188">
        <v>0</v>
      </c>
      <c r="P24" s="188">
        <v>33</v>
      </c>
      <c r="Q24" s="188">
        <v>68</v>
      </c>
      <c r="R24" s="188">
        <v>394</v>
      </c>
      <c r="S24" s="188">
        <v>76</v>
      </c>
      <c r="T24" s="188">
        <v>0</v>
      </c>
      <c r="U24" s="188">
        <f t="shared" si="3"/>
        <v>4770</v>
      </c>
      <c r="V24" s="188">
        <v>4770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944</v>
      </c>
      <c r="AC24" s="188">
        <v>45</v>
      </c>
      <c r="AD24" s="188">
        <v>445</v>
      </c>
      <c r="AE24" s="188">
        <f t="shared" si="5"/>
        <v>454</v>
      </c>
      <c r="AF24" s="188">
        <v>0</v>
      </c>
      <c r="AG24" s="188">
        <v>454</v>
      </c>
      <c r="AH24" s="188">
        <v>0</v>
      </c>
      <c r="AI24" s="188">
        <v>0</v>
      </c>
      <c r="AJ24" s="188">
        <v>0</v>
      </c>
    </row>
    <row r="25" spans="1:36" ht="13.5">
      <c r="A25" s="182" t="s">
        <v>308</v>
      </c>
      <c r="B25" s="182" t="s">
        <v>341</v>
      </c>
      <c r="C25" s="184" t="s">
        <v>342</v>
      </c>
      <c r="D25" s="188">
        <f t="shared" si="0"/>
        <v>3090</v>
      </c>
      <c r="E25" s="188">
        <v>591</v>
      </c>
      <c r="F25" s="188">
        <f t="shared" si="1"/>
        <v>1005</v>
      </c>
      <c r="G25" s="188">
        <v>49</v>
      </c>
      <c r="H25" s="188">
        <v>0</v>
      </c>
      <c r="I25" s="188">
        <v>956</v>
      </c>
      <c r="J25" s="188">
        <v>0</v>
      </c>
      <c r="K25" s="188">
        <v>0</v>
      </c>
      <c r="L25" s="188">
        <v>286</v>
      </c>
      <c r="M25" s="188">
        <f t="shared" si="2"/>
        <v>1208</v>
      </c>
      <c r="N25" s="188">
        <v>684</v>
      </c>
      <c r="O25" s="188">
        <v>116</v>
      </c>
      <c r="P25" s="188">
        <v>111</v>
      </c>
      <c r="Q25" s="188">
        <v>30</v>
      </c>
      <c r="R25" s="188">
        <v>139</v>
      </c>
      <c r="S25" s="188">
        <v>128</v>
      </c>
      <c r="T25" s="188">
        <v>0</v>
      </c>
      <c r="U25" s="188">
        <f t="shared" si="3"/>
        <v>591</v>
      </c>
      <c r="V25" s="188">
        <v>591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353</v>
      </c>
      <c r="AC25" s="188">
        <v>286</v>
      </c>
      <c r="AD25" s="188">
        <v>43</v>
      </c>
      <c r="AE25" s="188">
        <f t="shared" si="5"/>
        <v>24</v>
      </c>
      <c r="AF25" s="188">
        <v>24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308</v>
      </c>
      <c r="B26" s="182" t="s">
        <v>343</v>
      </c>
      <c r="C26" s="184" t="s">
        <v>344</v>
      </c>
      <c r="D26" s="188">
        <f t="shared" si="0"/>
        <v>1718</v>
      </c>
      <c r="E26" s="188">
        <v>560</v>
      </c>
      <c r="F26" s="188">
        <f t="shared" si="1"/>
        <v>28</v>
      </c>
      <c r="G26" s="188">
        <v>28</v>
      </c>
      <c r="H26" s="188">
        <v>0</v>
      </c>
      <c r="I26" s="188">
        <v>0</v>
      </c>
      <c r="J26" s="188">
        <v>0</v>
      </c>
      <c r="K26" s="188">
        <v>0</v>
      </c>
      <c r="L26" s="188">
        <v>652</v>
      </c>
      <c r="M26" s="188">
        <f t="shared" si="2"/>
        <v>478</v>
      </c>
      <c r="N26" s="188">
        <v>403</v>
      </c>
      <c r="O26" s="188">
        <v>21</v>
      </c>
      <c r="P26" s="188">
        <v>28</v>
      </c>
      <c r="Q26" s="188">
        <v>14</v>
      </c>
      <c r="R26" s="188">
        <v>1</v>
      </c>
      <c r="S26" s="188">
        <v>11</v>
      </c>
      <c r="T26" s="188">
        <v>0</v>
      </c>
      <c r="U26" s="188">
        <f t="shared" si="3"/>
        <v>560</v>
      </c>
      <c r="V26" s="188">
        <v>560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705</v>
      </c>
      <c r="AC26" s="188">
        <v>652</v>
      </c>
      <c r="AD26" s="188">
        <v>50</v>
      </c>
      <c r="AE26" s="188">
        <f t="shared" si="5"/>
        <v>3</v>
      </c>
      <c r="AF26" s="188">
        <v>3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308</v>
      </c>
      <c r="B27" s="182" t="s">
        <v>345</v>
      </c>
      <c r="C27" s="184" t="s">
        <v>346</v>
      </c>
      <c r="D27" s="188">
        <f t="shared" si="0"/>
        <v>812</v>
      </c>
      <c r="E27" s="188">
        <v>228</v>
      </c>
      <c r="F27" s="188">
        <f aca="true" t="shared" si="6" ref="F27:F90">SUM(G27:K27)</f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240</v>
      </c>
      <c r="M27" s="188">
        <f aca="true" t="shared" si="7" ref="M27:M90">SUM(N27:T27)</f>
        <v>344</v>
      </c>
      <c r="N27" s="188">
        <v>238</v>
      </c>
      <c r="O27" s="188">
        <v>39</v>
      </c>
      <c r="P27" s="188">
        <v>50</v>
      </c>
      <c r="Q27" s="188">
        <v>10</v>
      </c>
      <c r="R27" s="188">
        <v>2</v>
      </c>
      <c r="S27" s="188">
        <v>0</v>
      </c>
      <c r="T27" s="188">
        <v>5</v>
      </c>
      <c r="U27" s="188">
        <f aca="true" t="shared" si="8" ref="U27:U90">SUM(V27:AA27)</f>
        <v>228</v>
      </c>
      <c r="V27" s="188">
        <v>228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aca="true" t="shared" si="9" ref="AB27:AB90">SUM(AC27:AE27)</f>
        <v>285</v>
      </c>
      <c r="AC27" s="188">
        <v>240</v>
      </c>
      <c r="AD27" s="188">
        <v>45</v>
      </c>
      <c r="AE27" s="188">
        <f aca="true" t="shared" si="10" ref="AE27:AE90">SUM(AF27:AJ27)</f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v>0</v>
      </c>
    </row>
    <row r="28" spans="1:36" ht="13.5">
      <c r="A28" s="182" t="s">
        <v>308</v>
      </c>
      <c r="B28" s="182" t="s">
        <v>347</v>
      </c>
      <c r="C28" s="184" t="s">
        <v>274</v>
      </c>
      <c r="D28" s="188">
        <f t="shared" si="0"/>
        <v>490</v>
      </c>
      <c r="E28" s="188">
        <v>217</v>
      </c>
      <c r="F28" s="188">
        <f t="shared" si="6"/>
        <v>32</v>
      </c>
      <c r="G28" s="188">
        <v>32</v>
      </c>
      <c r="H28" s="188">
        <v>0</v>
      </c>
      <c r="I28" s="188">
        <v>0</v>
      </c>
      <c r="J28" s="188">
        <v>0</v>
      </c>
      <c r="K28" s="188">
        <v>0</v>
      </c>
      <c r="L28" s="188">
        <v>49</v>
      </c>
      <c r="M28" s="188">
        <f t="shared" si="7"/>
        <v>192</v>
      </c>
      <c r="N28" s="188">
        <v>143</v>
      </c>
      <c r="O28" s="188">
        <v>17</v>
      </c>
      <c r="P28" s="188">
        <v>26</v>
      </c>
      <c r="Q28" s="188">
        <v>5</v>
      </c>
      <c r="R28" s="188">
        <v>1</v>
      </c>
      <c r="S28" s="188">
        <v>0</v>
      </c>
      <c r="T28" s="188">
        <v>0</v>
      </c>
      <c r="U28" s="188">
        <f t="shared" si="8"/>
        <v>217</v>
      </c>
      <c r="V28" s="188">
        <v>217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96</v>
      </c>
      <c r="AC28" s="188">
        <v>49</v>
      </c>
      <c r="AD28" s="188">
        <v>44</v>
      </c>
      <c r="AE28" s="188">
        <f t="shared" si="10"/>
        <v>3</v>
      </c>
      <c r="AF28" s="188">
        <v>3</v>
      </c>
      <c r="AG28" s="188">
        <v>0</v>
      </c>
      <c r="AH28" s="188">
        <v>0</v>
      </c>
      <c r="AI28" s="188">
        <v>0</v>
      </c>
      <c r="AJ28" s="188">
        <v>0</v>
      </c>
    </row>
    <row r="29" spans="1:36" ht="13.5">
      <c r="A29" s="182" t="s">
        <v>308</v>
      </c>
      <c r="B29" s="182" t="s">
        <v>348</v>
      </c>
      <c r="C29" s="184" t="s">
        <v>349</v>
      </c>
      <c r="D29" s="188">
        <f t="shared" si="0"/>
        <v>231</v>
      </c>
      <c r="E29" s="188">
        <v>121</v>
      </c>
      <c r="F29" s="188">
        <f t="shared" si="6"/>
        <v>102</v>
      </c>
      <c r="G29" s="188">
        <v>8</v>
      </c>
      <c r="H29" s="188">
        <v>93</v>
      </c>
      <c r="I29" s="188">
        <v>0</v>
      </c>
      <c r="J29" s="188">
        <v>0</v>
      </c>
      <c r="K29" s="188">
        <v>1</v>
      </c>
      <c r="L29" s="188">
        <v>8</v>
      </c>
      <c r="M29" s="188">
        <f t="shared" si="7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8"/>
        <v>122</v>
      </c>
      <c r="V29" s="188">
        <v>121</v>
      </c>
      <c r="W29" s="188">
        <v>1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22</v>
      </c>
      <c r="AC29" s="188">
        <v>8</v>
      </c>
      <c r="AD29" s="188">
        <v>12</v>
      </c>
      <c r="AE29" s="188">
        <f t="shared" si="10"/>
        <v>2</v>
      </c>
      <c r="AF29" s="188">
        <v>1</v>
      </c>
      <c r="AG29" s="188">
        <v>0</v>
      </c>
      <c r="AH29" s="188">
        <v>0</v>
      </c>
      <c r="AI29" s="188">
        <v>0</v>
      </c>
      <c r="AJ29" s="188">
        <v>1</v>
      </c>
    </row>
    <row r="30" spans="1:36" ht="13.5">
      <c r="A30" s="182" t="s">
        <v>308</v>
      </c>
      <c r="B30" s="182" t="s">
        <v>350</v>
      </c>
      <c r="C30" s="184" t="s">
        <v>351</v>
      </c>
      <c r="D30" s="188">
        <f t="shared" si="0"/>
        <v>166</v>
      </c>
      <c r="E30" s="188">
        <v>101</v>
      </c>
      <c r="F30" s="188">
        <f t="shared" si="6"/>
        <v>55</v>
      </c>
      <c r="G30" s="188">
        <v>5</v>
      </c>
      <c r="H30" s="188">
        <v>44</v>
      </c>
      <c r="I30" s="188">
        <v>0</v>
      </c>
      <c r="J30" s="188">
        <v>0</v>
      </c>
      <c r="K30" s="188">
        <v>6</v>
      </c>
      <c r="L30" s="188">
        <v>10</v>
      </c>
      <c r="M30" s="188">
        <f t="shared" si="7"/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102</v>
      </c>
      <c r="V30" s="188">
        <v>101</v>
      </c>
      <c r="W30" s="188">
        <v>1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28</v>
      </c>
      <c r="AC30" s="188">
        <v>10</v>
      </c>
      <c r="AD30" s="188">
        <v>10</v>
      </c>
      <c r="AE30" s="188">
        <f t="shared" si="10"/>
        <v>8</v>
      </c>
      <c r="AF30" s="188">
        <v>2</v>
      </c>
      <c r="AG30" s="188">
        <v>0</v>
      </c>
      <c r="AH30" s="188">
        <v>0</v>
      </c>
      <c r="AI30" s="188">
        <v>0</v>
      </c>
      <c r="AJ30" s="188">
        <v>6</v>
      </c>
    </row>
    <row r="31" spans="1:36" ht="13.5">
      <c r="A31" s="182" t="s">
        <v>308</v>
      </c>
      <c r="B31" s="182" t="s">
        <v>20</v>
      </c>
      <c r="C31" s="184" t="s">
        <v>21</v>
      </c>
      <c r="D31" s="188">
        <f t="shared" si="0"/>
        <v>2898</v>
      </c>
      <c r="E31" s="188">
        <v>1856</v>
      </c>
      <c r="F31" s="188">
        <f t="shared" si="6"/>
        <v>257</v>
      </c>
      <c r="G31" s="188">
        <v>91</v>
      </c>
      <c r="H31" s="188">
        <v>166</v>
      </c>
      <c r="I31" s="188">
        <v>0</v>
      </c>
      <c r="J31" s="188">
        <v>0</v>
      </c>
      <c r="K31" s="188">
        <v>0</v>
      </c>
      <c r="L31" s="188">
        <v>8</v>
      </c>
      <c r="M31" s="188">
        <f t="shared" si="7"/>
        <v>777</v>
      </c>
      <c r="N31" s="188">
        <v>526</v>
      </c>
      <c r="O31" s="188">
        <v>0</v>
      </c>
      <c r="P31" s="188">
        <v>84</v>
      </c>
      <c r="Q31" s="188">
        <v>25</v>
      </c>
      <c r="R31" s="188">
        <v>142</v>
      </c>
      <c r="S31" s="188">
        <v>0</v>
      </c>
      <c r="T31" s="188">
        <v>0</v>
      </c>
      <c r="U31" s="188">
        <f t="shared" si="8"/>
        <v>1899</v>
      </c>
      <c r="V31" s="188">
        <v>1856</v>
      </c>
      <c r="W31" s="188">
        <v>43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9"/>
        <v>356</v>
      </c>
      <c r="AC31" s="188">
        <v>8</v>
      </c>
      <c r="AD31" s="188">
        <v>254</v>
      </c>
      <c r="AE31" s="188">
        <f t="shared" si="10"/>
        <v>94</v>
      </c>
      <c r="AF31" s="188">
        <v>48</v>
      </c>
      <c r="AG31" s="188">
        <v>46</v>
      </c>
      <c r="AH31" s="188">
        <v>0</v>
      </c>
      <c r="AI31" s="188">
        <v>0</v>
      </c>
      <c r="AJ31" s="188">
        <v>0</v>
      </c>
    </row>
    <row r="32" spans="1:36" ht="13.5">
      <c r="A32" s="182" t="s">
        <v>308</v>
      </c>
      <c r="B32" s="182" t="s">
        <v>352</v>
      </c>
      <c r="C32" s="184" t="s">
        <v>353</v>
      </c>
      <c r="D32" s="188">
        <f t="shared" si="0"/>
        <v>10071</v>
      </c>
      <c r="E32" s="188">
        <v>7463</v>
      </c>
      <c r="F32" s="188">
        <f t="shared" si="6"/>
        <v>1545</v>
      </c>
      <c r="G32" s="188">
        <v>0</v>
      </c>
      <c r="H32" s="188">
        <v>1545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7"/>
        <v>1063</v>
      </c>
      <c r="N32" s="188">
        <v>890</v>
      </c>
      <c r="O32" s="188">
        <v>173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8"/>
        <v>7463</v>
      </c>
      <c r="V32" s="188">
        <v>7463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691</v>
      </c>
      <c r="AC32" s="188">
        <v>0</v>
      </c>
      <c r="AD32" s="188">
        <v>520</v>
      </c>
      <c r="AE32" s="188">
        <f t="shared" si="10"/>
        <v>171</v>
      </c>
      <c r="AF32" s="188">
        <v>0</v>
      </c>
      <c r="AG32" s="188">
        <v>171</v>
      </c>
      <c r="AH32" s="188">
        <v>0</v>
      </c>
      <c r="AI32" s="188">
        <v>0</v>
      </c>
      <c r="AJ32" s="188">
        <v>0</v>
      </c>
    </row>
    <row r="33" spans="1:36" ht="13.5">
      <c r="A33" s="182" t="s">
        <v>308</v>
      </c>
      <c r="B33" s="182" t="s">
        <v>354</v>
      </c>
      <c r="C33" s="184" t="s">
        <v>355</v>
      </c>
      <c r="D33" s="188">
        <f t="shared" si="0"/>
        <v>2736</v>
      </c>
      <c r="E33" s="188">
        <v>1723</v>
      </c>
      <c r="F33" s="188">
        <f t="shared" si="6"/>
        <v>77</v>
      </c>
      <c r="G33" s="188">
        <v>0</v>
      </c>
      <c r="H33" s="188">
        <v>77</v>
      </c>
      <c r="I33" s="188">
        <v>0</v>
      </c>
      <c r="J33" s="188">
        <v>0</v>
      </c>
      <c r="K33" s="188">
        <v>0</v>
      </c>
      <c r="L33" s="188">
        <v>141</v>
      </c>
      <c r="M33" s="188">
        <f t="shared" si="7"/>
        <v>795</v>
      </c>
      <c r="N33" s="188">
        <v>556</v>
      </c>
      <c r="O33" s="188">
        <v>0</v>
      </c>
      <c r="P33" s="188">
        <v>79</v>
      </c>
      <c r="Q33" s="188">
        <v>22</v>
      </c>
      <c r="R33" s="188">
        <v>121</v>
      </c>
      <c r="S33" s="188">
        <v>17</v>
      </c>
      <c r="T33" s="188">
        <v>0</v>
      </c>
      <c r="U33" s="188">
        <f t="shared" si="8"/>
        <v>1723</v>
      </c>
      <c r="V33" s="188">
        <v>1723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369</v>
      </c>
      <c r="AC33" s="188">
        <v>141</v>
      </c>
      <c r="AD33" s="188">
        <v>195</v>
      </c>
      <c r="AE33" s="188">
        <f t="shared" si="10"/>
        <v>33</v>
      </c>
      <c r="AF33" s="188">
        <v>0</v>
      </c>
      <c r="AG33" s="188">
        <v>33</v>
      </c>
      <c r="AH33" s="188">
        <v>0</v>
      </c>
      <c r="AI33" s="188">
        <v>0</v>
      </c>
      <c r="AJ33" s="188">
        <v>0</v>
      </c>
    </row>
    <row r="34" spans="1:36" ht="13.5">
      <c r="A34" s="182" t="s">
        <v>308</v>
      </c>
      <c r="B34" s="182" t="s">
        <v>356</v>
      </c>
      <c r="C34" s="184" t="s">
        <v>357</v>
      </c>
      <c r="D34" s="188">
        <f t="shared" si="0"/>
        <v>2628</v>
      </c>
      <c r="E34" s="188">
        <v>1528</v>
      </c>
      <c r="F34" s="188">
        <f t="shared" si="6"/>
        <v>714</v>
      </c>
      <c r="G34" s="188">
        <v>0</v>
      </c>
      <c r="H34" s="188">
        <v>424</v>
      </c>
      <c r="I34" s="188">
        <v>290</v>
      </c>
      <c r="J34" s="188">
        <v>0</v>
      </c>
      <c r="K34" s="188">
        <v>0</v>
      </c>
      <c r="L34" s="188">
        <v>386</v>
      </c>
      <c r="M34" s="188">
        <f t="shared" si="7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8"/>
        <v>1537</v>
      </c>
      <c r="V34" s="188">
        <v>1528</v>
      </c>
      <c r="W34" s="188">
        <v>0</v>
      </c>
      <c r="X34" s="188">
        <v>0</v>
      </c>
      <c r="Y34" s="188">
        <v>9</v>
      </c>
      <c r="Z34" s="188">
        <v>0</v>
      </c>
      <c r="AA34" s="188">
        <v>0</v>
      </c>
      <c r="AB34" s="188">
        <f t="shared" si="9"/>
        <v>538</v>
      </c>
      <c r="AC34" s="188">
        <v>386</v>
      </c>
      <c r="AD34" s="188">
        <v>152</v>
      </c>
      <c r="AE34" s="188">
        <f t="shared" si="10"/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308</v>
      </c>
      <c r="B35" s="182" t="s">
        <v>358</v>
      </c>
      <c r="C35" s="184" t="s">
        <v>359</v>
      </c>
      <c r="D35" s="188">
        <f t="shared" si="0"/>
        <v>2304</v>
      </c>
      <c r="E35" s="188">
        <v>1541</v>
      </c>
      <c r="F35" s="188">
        <f t="shared" si="6"/>
        <v>81</v>
      </c>
      <c r="G35" s="188">
        <v>0</v>
      </c>
      <c r="H35" s="188">
        <v>81</v>
      </c>
      <c r="I35" s="188">
        <v>0</v>
      </c>
      <c r="J35" s="188">
        <v>0</v>
      </c>
      <c r="K35" s="188">
        <v>0</v>
      </c>
      <c r="L35" s="188">
        <v>74</v>
      </c>
      <c r="M35" s="188">
        <f t="shared" si="7"/>
        <v>608</v>
      </c>
      <c r="N35" s="188">
        <v>406</v>
      </c>
      <c r="O35" s="188">
        <v>0</v>
      </c>
      <c r="P35" s="188">
        <v>84</v>
      </c>
      <c r="Q35" s="188">
        <v>23</v>
      </c>
      <c r="R35" s="188">
        <v>91</v>
      </c>
      <c r="S35" s="188">
        <v>4</v>
      </c>
      <c r="T35" s="188">
        <v>0</v>
      </c>
      <c r="U35" s="188">
        <f t="shared" si="8"/>
        <v>1541</v>
      </c>
      <c r="V35" s="188">
        <v>1541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283</v>
      </c>
      <c r="AC35" s="188">
        <v>74</v>
      </c>
      <c r="AD35" s="188">
        <v>174</v>
      </c>
      <c r="AE35" s="188">
        <f t="shared" si="10"/>
        <v>35</v>
      </c>
      <c r="AF35" s="188">
        <v>0</v>
      </c>
      <c r="AG35" s="188">
        <v>35</v>
      </c>
      <c r="AH35" s="188">
        <v>0</v>
      </c>
      <c r="AI35" s="188">
        <v>0</v>
      </c>
      <c r="AJ35" s="188">
        <v>0</v>
      </c>
    </row>
    <row r="36" spans="1:36" ht="13.5">
      <c r="A36" s="182" t="s">
        <v>308</v>
      </c>
      <c r="B36" s="182" t="s">
        <v>360</v>
      </c>
      <c r="C36" s="184" t="s">
        <v>361</v>
      </c>
      <c r="D36" s="188">
        <f t="shared" si="0"/>
        <v>1346</v>
      </c>
      <c r="E36" s="188">
        <v>850</v>
      </c>
      <c r="F36" s="188">
        <f t="shared" si="6"/>
        <v>49</v>
      </c>
      <c r="G36" s="188">
        <v>0</v>
      </c>
      <c r="H36" s="188">
        <v>49</v>
      </c>
      <c r="I36" s="188">
        <v>0</v>
      </c>
      <c r="J36" s="188">
        <v>0</v>
      </c>
      <c r="K36" s="188">
        <v>0</v>
      </c>
      <c r="L36" s="188">
        <v>52</v>
      </c>
      <c r="M36" s="188">
        <f t="shared" si="7"/>
        <v>395</v>
      </c>
      <c r="N36" s="188">
        <v>238</v>
      </c>
      <c r="O36" s="188">
        <v>0</v>
      </c>
      <c r="P36" s="188">
        <v>48</v>
      </c>
      <c r="Q36" s="188">
        <v>10</v>
      </c>
      <c r="R36" s="188">
        <v>89</v>
      </c>
      <c r="S36" s="188">
        <v>10</v>
      </c>
      <c r="T36" s="188">
        <v>0</v>
      </c>
      <c r="U36" s="188">
        <f t="shared" si="8"/>
        <v>850</v>
      </c>
      <c r="V36" s="188">
        <v>850</v>
      </c>
      <c r="W36" s="188">
        <v>0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170</v>
      </c>
      <c r="AC36" s="188">
        <v>52</v>
      </c>
      <c r="AD36" s="188">
        <v>96</v>
      </c>
      <c r="AE36" s="188">
        <f t="shared" si="10"/>
        <v>22</v>
      </c>
      <c r="AF36" s="188">
        <v>0</v>
      </c>
      <c r="AG36" s="188">
        <v>22</v>
      </c>
      <c r="AH36" s="188">
        <v>0</v>
      </c>
      <c r="AI36" s="188">
        <v>0</v>
      </c>
      <c r="AJ36" s="188">
        <v>0</v>
      </c>
    </row>
    <row r="37" spans="1:36" ht="13.5">
      <c r="A37" s="182" t="s">
        <v>308</v>
      </c>
      <c r="B37" s="182" t="s">
        <v>362</v>
      </c>
      <c r="C37" s="184" t="s">
        <v>363</v>
      </c>
      <c r="D37" s="188">
        <f t="shared" si="0"/>
        <v>7705</v>
      </c>
      <c r="E37" s="188">
        <v>5910</v>
      </c>
      <c r="F37" s="188">
        <f t="shared" si="6"/>
        <v>1795</v>
      </c>
      <c r="G37" s="188">
        <v>472</v>
      </c>
      <c r="H37" s="188">
        <v>1313</v>
      </c>
      <c r="I37" s="188">
        <v>0</v>
      </c>
      <c r="J37" s="188">
        <v>0</v>
      </c>
      <c r="K37" s="188">
        <v>10</v>
      </c>
      <c r="L37" s="188">
        <v>0</v>
      </c>
      <c r="M37" s="188">
        <f t="shared" si="7"/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f t="shared" si="8"/>
        <v>5910</v>
      </c>
      <c r="V37" s="188">
        <v>5910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737</v>
      </c>
      <c r="AC37" s="188">
        <v>0</v>
      </c>
      <c r="AD37" s="188">
        <v>650</v>
      </c>
      <c r="AE37" s="188">
        <f t="shared" si="10"/>
        <v>87</v>
      </c>
      <c r="AF37" s="188">
        <v>74</v>
      </c>
      <c r="AG37" s="188">
        <v>3</v>
      </c>
      <c r="AH37" s="188">
        <v>0</v>
      </c>
      <c r="AI37" s="188">
        <v>0</v>
      </c>
      <c r="AJ37" s="188">
        <v>10</v>
      </c>
    </row>
    <row r="38" spans="1:36" ht="13.5">
      <c r="A38" s="182" t="s">
        <v>308</v>
      </c>
      <c r="B38" s="182" t="s">
        <v>364</v>
      </c>
      <c r="C38" s="184" t="s">
        <v>365</v>
      </c>
      <c r="D38" s="188">
        <f t="shared" si="0"/>
        <v>1396</v>
      </c>
      <c r="E38" s="188">
        <v>833</v>
      </c>
      <c r="F38" s="188">
        <f t="shared" si="6"/>
        <v>563</v>
      </c>
      <c r="G38" s="188">
        <v>3</v>
      </c>
      <c r="H38" s="188">
        <v>560</v>
      </c>
      <c r="I38" s="188">
        <v>0</v>
      </c>
      <c r="J38" s="188">
        <v>0</v>
      </c>
      <c r="K38" s="188">
        <v>0</v>
      </c>
      <c r="L38" s="188">
        <v>0</v>
      </c>
      <c r="M38" s="188">
        <f t="shared" si="7"/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0</v>
      </c>
      <c r="U38" s="188">
        <f t="shared" si="8"/>
        <v>887</v>
      </c>
      <c r="V38" s="188">
        <v>833</v>
      </c>
      <c r="W38" s="188">
        <v>2</v>
      </c>
      <c r="X38" s="188">
        <v>52</v>
      </c>
      <c r="Y38" s="188">
        <v>0</v>
      </c>
      <c r="Z38" s="188">
        <v>0</v>
      </c>
      <c r="AA38" s="188">
        <v>0</v>
      </c>
      <c r="AB38" s="188">
        <f t="shared" si="9"/>
        <v>94</v>
      </c>
      <c r="AC38" s="188">
        <v>0</v>
      </c>
      <c r="AD38" s="188">
        <v>94</v>
      </c>
      <c r="AE38" s="188">
        <f t="shared" si="10"/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v>0</v>
      </c>
    </row>
    <row r="39" spans="1:36" ht="13.5">
      <c r="A39" s="182" t="s">
        <v>308</v>
      </c>
      <c r="B39" s="182" t="s">
        <v>366</v>
      </c>
      <c r="C39" s="184" t="s">
        <v>367</v>
      </c>
      <c r="D39" s="188">
        <f t="shared" si="0"/>
        <v>3763</v>
      </c>
      <c r="E39" s="188">
        <v>2248</v>
      </c>
      <c r="F39" s="188">
        <f t="shared" si="6"/>
        <v>865</v>
      </c>
      <c r="G39" s="188">
        <v>40</v>
      </c>
      <c r="H39" s="188">
        <v>825</v>
      </c>
      <c r="I39" s="188">
        <v>0</v>
      </c>
      <c r="J39" s="188">
        <v>0</v>
      </c>
      <c r="K39" s="188">
        <v>0</v>
      </c>
      <c r="L39" s="188">
        <v>0</v>
      </c>
      <c r="M39" s="188">
        <f t="shared" si="7"/>
        <v>650</v>
      </c>
      <c r="N39" s="188">
        <v>639</v>
      </c>
      <c r="O39" s="188">
        <v>0</v>
      </c>
      <c r="P39" s="188">
        <v>0</v>
      </c>
      <c r="Q39" s="188">
        <v>0</v>
      </c>
      <c r="R39" s="188">
        <v>0</v>
      </c>
      <c r="S39" s="188">
        <v>11</v>
      </c>
      <c r="T39" s="188">
        <v>0</v>
      </c>
      <c r="U39" s="188">
        <f t="shared" si="8"/>
        <v>2248</v>
      </c>
      <c r="V39" s="188">
        <v>2248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639</v>
      </c>
      <c r="AC39" s="188">
        <v>0</v>
      </c>
      <c r="AD39" s="188">
        <v>226</v>
      </c>
      <c r="AE39" s="188">
        <f t="shared" si="10"/>
        <v>413</v>
      </c>
      <c r="AF39" s="188">
        <v>10</v>
      </c>
      <c r="AG39" s="188">
        <v>403</v>
      </c>
      <c r="AH39" s="188">
        <v>0</v>
      </c>
      <c r="AI39" s="188">
        <v>0</v>
      </c>
      <c r="AJ39" s="188">
        <v>0</v>
      </c>
    </row>
    <row r="40" spans="1:36" ht="13.5">
      <c r="A40" s="182" t="s">
        <v>308</v>
      </c>
      <c r="B40" s="182" t="s">
        <v>368</v>
      </c>
      <c r="C40" s="184" t="s">
        <v>369</v>
      </c>
      <c r="D40" s="188">
        <f t="shared" si="0"/>
        <v>803</v>
      </c>
      <c r="E40" s="188">
        <v>589</v>
      </c>
      <c r="F40" s="188">
        <f t="shared" si="6"/>
        <v>0</v>
      </c>
      <c r="G40" s="188">
        <v>0</v>
      </c>
      <c r="H40" s="188">
        <v>0</v>
      </c>
      <c r="I40" s="188">
        <v>0</v>
      </c>
      <c r="J40" s="188">
        <v>0</v>
      </c>
      <c r="K40" s="188">
        <v>0</v>
      </c>
      <c r="L40" s="188">
        <v>13</v>
      </c>
      <c r="M40" s="188">
        <f t="shared" si="7"/>
        <v>201</v>
      </c>
      <c r="N40" s="188">
        <v>97</v>
      </c>
      <c r="O40" s="188">
        <v>52</v>
      </c>
      <c r="P40" s="188">
        <v>43</v>
      </c>
      <c r="Q40" s="188">
        <v>8</v>
      </c>
      <c r="R40" s="188">
        <v>1</v>
      </c>
      <c r="S40" s="188">
        <v>0</v>
      </c>
      <c r="T40" s="188">
        <v>0</v>
      </c>
      <c r="U40" s="188">
        <f t="shared" si="8"/>
        <v>589</v>
      </c>
      <c r="V40" s="188">
        <v>589</v>
      </c>
      <c r="W40" s="188">
        <v>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79</v>
      </c>
      <c r="AC40" s="188">
        <v>13</v>
      </c>
      <c r="AD40" s="188">
        <v>66</v>
      </c>
      <c r="AE40" s="188">
        <f t="shared" si="10"/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308</v>
      </c>
      <c r="B41" s="182" t="s">
        <v>370</v>
      </c>
      <c r="C41" s="184" t="s">
        <v>371</v>
      </c>
      <c r="D41" s="188">
        <f t="shared" si="0"/>
        <v>438</v>
      </c>
      <c r="E41" s="188">
        <v>199</v>
      </c>
      <c r="F41" s="188">
        <f t="shared" si="6"/>
        <v>145</v>
      </c>
      <c r="G41" s="188">
        <v>48</v>
      </c>
      <c r="H41" s="188">
        <v>97</v>
      </c>
      <c r="I41" s="188">
        <v>0</v>
      </c>
      <c r="J41" s="188">
        <v>0</v>
      </c>
      <c r="K41" s="188">
        <v>0</v>
      </c>
      <c r="L41" s="188">
        <v>0</v>
      </c>
      <c r="M41" s="188">
        <f t="shared" si="7"/>
        <v>94</v>
      </c>
      <c r="N41" s="188">
        <v>94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0</v>
      </c>
      <c r="U41" s="188">
        <f t="shared" si="8"/>
        <v>199</v>
      </c>
      <c r="V41" s="188">
        <v>199</v>
      </c>
      <c r="W41" s="188">
        <v>0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78</v>
      </c>
      <c r="AC41" s="188">
        <v>0</v>
      </c>
      <c r="AD41" s="188">
        <v>22</v>
      </c>
      <c r="AE41" s="188">
        <f t="shared" si="10"/>
        <v>56</v>
      </c>
      <c r="AF41" s="188">
        <v>13</v>
      </c>
      <c r="AG41" s="188">
        <v>43</v>
      </c>
      <c r="AH41" s="188">
        <v>0</v>
      </c>
      <c r="AI41" s="188">
        <v>0</v>
      </c>
      <c r="AJ41" s="188">
        <v>0</v>
      </c>
    </row>
    <row r="42" spans="1:36" ht="13.5">
      <c r="A42" s="182" t="s">
        <v>308</v>
      </c>
      <c r="B42" s="182" t="s">
        <v>372</v>
      </c>
      <c r="C42" s="184" t="s">
        <v>373</v>
      </c>
      <c r="D42" s="188">
        <f t="shared" si="0"/>
        <v>1353</v>
      </c>
      <c r="E42" s="188">
        <v>880</v>
      </c>
      <c r="F42" s="188">
        <f t="shared" si="6"/>
        <v>36</v>
      </c>
      <c r="G42" s="188">
        <v>12</v>
      </c>
      <c r="H42" s="188">
        <v>24</v>
      </c>
      <c r="I42" s="188">
        <v>0</v>
      </c>
      <c r="J42" s="188">
        <v>0</v>
      </c>
      <c r="K42" s="188">
        <v>0</v>
      </c>
      <c r="L42" s="188">
        <v>144</v>
      </c>
      <c r="M42" s="188">
        <f t="shared" si="7"/>
        <v>293</v>
      </c>
      <c r="N42" s="188">
        <v>215</v>
      </c>
      <c r="O42" s="188">
        <v>0</v>
      </c>
      <c r="P42" s="188">
        <v>42</v>
      </c>
      <c r="Q42" s="188">
        <v>8</v>
      </c>
      <c r="R42" s="188">
        <v>0</v>
      </c>
      <c r="S42" s="188">
        <v>9</v>
      </c>
      <c r="T42" s="188">
        <v>19</v>
      </c>
      <c r="U42" s="188">
        <f t="shared" si="8"/>
        <v>880</v>
      </c>
      <c r="V42" s="188">
        <v>880</v>
      </c>
      <c r="W42" s="188">
        <v>0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248</v>
      </c>
      <c r="AC42" s="188">
        <v>144</v>
      </c>
      <c r="AD42" s="188">
        <v>88</v>
      </c>
      <c r="AE42" s="188">
        <f t="shared" si="10"/>
        <v>16</v>
      </c>
      <c r="AF42" s="188">
        <v>6</v>
      </c>
      <c r="AG42" s="188">
        <v>10</v>
      </c>
      <c r="AH42" s="188">
        <v>0</v>
      </c>
      <c r="AI42" s="188">
        <v>0</v>
      </c>
      <c r="AJ42" s="188">
        <v>0</v>
      </c>
    </row>
    <row r="43" spans="1:36" ht="13.5">
      <c r="A43" s="182" t="s">
        <v>308</v>
      </c>
      <c r="B43" s="182" t="s">
        <v>374</v>
      </c>
      <c r="C43" s="184" t="s">
        <v>375</v>
      </c>
      <c r="D43" s="188">
        <f t="shared" si="0"/>
        <v>9219</v>
      </c>
      <c r="E43" s="188">
        <v>7869</v>
      </c>
      <c r="F43" s="188">
        <f t="shared" si="6"/>
        <v>567</v>
      </c>
      <c r="G43" s="188">
        <v>0</v>
      </c>
      <c r="H43" s="188">
        <v>567</v>
      </c>
      <c r="I43" s="188">
        <v>0</v>
      </c>
      <c r="J43" s="188">
        <v>0</v>
      </c>
      <c r="K43" s="188">
        <v>0</v>
      </c>
      <c r="L43" s="188">
        <v>15</v>
      </c>
      <c r="M43" s="188">
        <f t="shared" si="7"/>
        <v>768</v>
      </c>
      <c r="N43" s="188">
        <v>664</v>
      </c>
      <c r="O43" s="188">
        <v>67</v>
      </c>
      <c r="P43" s="188">
        <v>0</v>
      </c>
      <c r="Q43" s="188">
        <v>0</v>
      </c>
      <c r="R43" s="188">
        <v>0</v>
      </c>
      <c r="S43" s="188">
        <v>1</v>
      </c>
      <c r="T43" s="188">
        <v>36</v>
      </c>
      <c r="U43" s="188">
        <f t="shared" si="8"/>
        <v>7869</v>
      </c>
      <c r="V43" s="188">
        <v>7869</v>
      </c>
      <c r="W43" s="188">
        <v>0</v>
      </c>
      <c r="X43" s="188">
        <v>0</v>
      </c>
      <c r="Y43" s="188">
        <v>0</v>
      </c>
      <c r="Z43" s="188">
        <v>0</v>
      </c>
      <c r="AA43" s="188">
        <v>0</v>
      </c>
      <c r="AB43" s="188">
        <f t="shared" si="9"/>
        <v>796</v>
      </c>
      <c r="AC43" s="188">
        <v>15</v>
      </c>
      <c r="AD43" s="188">
        <v>712</v>
      </c>
      <c r="AE43" s="188">
        <f t="shared" si="10"/>
        <v>69</v>
      </c>
      <c r="AF43" s="188">
        <v>0</v>
      </c>
      <c r="AG43" s="188">
        <v>69</v>
      </c>
      <c r="AH43" s="188">
        <v>0</v>
      </c>
      <c r="AI43" s="188">
        <v>0</v>
      </c>
      <c r="AJ43" s="188">
        <v>0</v>
      </c>
    </row>
    <row r="44" spans="1:36" ht="13.5">
      <c r="A44" s="182" t="s">
        <v>308</v>
      </c>
      <c r="B44" s="182" t="s">
        <v>376</v>
      </c>
      <c r="C44" s="184" t="s">
        <v>377</v>
      </c>
      <c r="D44" s="188">
        <f t="shared" si="0"/>
        <v>5338</v>
      </c>
      <c r="E44" s="188">
        <v>3913</v>
      </c>
      <c r="F44" s="188">
        <f t="shared" si="6"/>
        <v>603</v>
      </c>
      <c r="G44" s="188">
        <v>603</v>
      </c>
      <c r="H44" s="188">
        <v>0</v>
      </c>
      <c r="I44" s="188">
        <v>0</v>
      </c>
      <c r="J44" s="188">
        <v>0</v>
      </c>
      <c r="K44" s="188">
        <v>0</v>
      </c>
      <c r="L44" s="188">
        <v>0</v>
      </c>
      <c r="M44" s="188">
        <f t="shared" si="7"/>
        <v>822</v>
      </c>
      <c r="N44" s="188">
        <v>593</v>
      </c>
      <c r="O44" s="188">
        <v>0</v>
      </c>
      <c r="P44" s="188">
        <v>0</v>
      </c>
      <c r="Q44" s="188">
        <v>13</v>
      </c>
      <c r="R44" s="188">
        <v>4</v>
      </c>
      <c r="S44" s="188">
        <v>13</v>
      </c>
      <c r="T44" s="188">
        <v>199</v>
      </c>
      <c r="U44" s="188">
        <f t="shared" si="8"/>
        <v>3976</v>
      </c>
      <c r="V44" s="188">
        <v>3913</v>
      </c>
      <c r="W44" s="188">
        <v>63</v>
      </c>
      <c r="X44" s="188">
        <v>0</v>
      </c>
      <c r="Y44" s="188">
        <v>0</v>
      </c>
      <c r="Z44" s="188">
        <v>0</v>
      </c>
      <c r="AA44" s="188">
        <v>0</v>
      </c>
      <c r="AB44" s="188">
        <f t="shared" si="9"/>
        <v>1137</v>
      </c>
      <c r="AC44" s="188">
        <v>0</v>
      </c>
      <c r="AD44" s="188">
        <v>932</v>
      </c>
      <c r="AE44" s="188">
        <f t="shared" si="10"/>
        <v>205</v>
      </c>
      <c r="AF44" s="188">
        <v>205</v>
      </c>
      <c r="AG44" s="188">
        <v>0</v>
      </c>
      <c r="AH44" s="188">
        <v>0</v>
      </c>
      <c r="AI44" s="188">
        <v>0</v>
      </c>
      <c r="AJ44" s="188">
        <v>0</v>
      </c>
    </row>
    <row r="45" spans="1:36" ht="13.5">
      <c r="A45" s="182" t="s">
        <v>308</v>
      </c>
      <c r="B45" s="182" t="s">
        <v>378</v>
      </c>
      <c r="C45" s="184" t="s">
        <v>379</v>
      </c>
      <c r="D45" s="188">
        <f t="shared" si="0"/>
        <v>2059</v>
      </c>
      <c r="E45" s="188">
        <v>1491</v>
      </c>
      <c r="F45" s="188">
        <f t="shared" si="6"/>
        <v>239</v>
      </c>
      <c r="G45" s="188">
        <v>239</v>
      </c>
      <c r="H45" s="188">
        <v>0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7"/>
        <v>329</v>
      </c>
      <c r="N45" s="188">
        <v>253</v>
      </c>
      <c r="O45" s="188">
        <v>0</v>
      </c>
      <c r="P45" s="188">
        <v>52</v>
      </c>
      <c r="Q45" s="188">
        <v>18</v>
      </c>
      <c r="R45" s="188">
        <v>2</v>
      </c>
      <c r="S45" s="188">
        <v>4</v>
      </c>
      <c r="T45" s="188">
        <v>0</v>
      </c>
      <c r="U45" s="188">
        <f t="shared" si="8"/>
        <v>1491</v>
      </c>
      <c r="V45" s="188">
        <v>1491</v>
      </c>
      <c r="W45" s="188">
        <v>0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452</v>
      </c>
      <c r="AC45" s="188">
        <v>0</v>
      </c>
      <c r="AD45" s="188">
        <v>355</v>
      </c>
      <c r="AE45" s="188">
        <f t="shared" si="10"/>
        <v>97</v>
      </c>
      <c r="AF45" s="188">
        <v>97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308</v>
      </c>
      <c r="B46" s="182" t="s">
        <v>380</v>
      </c>
      <c r="C46" s="184" t="s">
        <v>381</v>
      </c>
      <c r="D46" s="188">
        <f t="shared" si="0"/>
        <v>1712</v>
      </c>
      <c r="E46" s="188">
        <v>984</v>
      </c>
      <c r="F46" s="188">
        <f t="shared" si="6"/>
        <v>162</v>
      </c>
      <c r="G46" s="188">
        <v>162</v>
      </c>
      <c r="H46" s="188">
        <v>0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7"/>
        <v>566</v>
      </c>
      <c r="N46" s="188">
        <v>417</v>
      </c>
      <c r="O46" s="188">
        <v>19</v>
      </c>
      <c r="P46" s="188">
        <v>47</v>
      </c>
      <c r="Q46" s="188">
        <v>13</v>
      </c>
      <c r="R46" s="188">
        <v>66</v>
      </c>
      <c r="S46" s="188">
        <v>0</v>
      </c>
      <c r="T46" s="188">
        <v>4</v>
      </c>
      <c r="U46" s="188">
        <f t="shared" si="8"/>
        <v>1017</v>
      </c>
      <c r="V46" s="188">
        <v>984</v>
      </c>
      <c r="W46" s="188">
        <v>33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211</v>
      </c>
      <c r="AC46" s="188">
        <v>0</v>
      </c>
      <c r="AD46" s="188">
        <v>93</v>
      </c>
      <c r="AE46" s="188">
        <f t="shared" si="10"/>
        <v>118</v>
      </c>
      <c r="AF46" s="188">
        <v>118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308</v>
      </c>
      <c r="B47" s="182" t="s">
        <v>382</v>
      </c>
      <c r="C47" s="184" t="s">
        <v>383</v>
      </c>
      <c r="D47" s="188">
        <f t="shared" si="0"/>
        <v>5842</v>
      </c>
      <c r="E47" s="188">
        <v>3493</v>
      </c>
      <c r="F47" s="188">
        <f t="shared" si="6"/>
        <v>558</v>
      </c>
      <c r="G47" s="188">
        <v>558</v>
      </c>
      <c r="H47" s="188">
        <v>0</v>
      </c>
      <c r="I47" s="188">
        <v>0</v>
      </c>
      <c r="J47" s="188">
        <v>0</v>
      </c>
      <c r="K47" s="188">
        <v>0</v>
      </c>
      <c r="L47" s="188">
        <v>0</v>
      </c>
      <c r="M47" s="188">
        <f t="shared" si="7"/>
        <v>1791</v>
      </c>
      <c r="N47" s="188">
        <v>1293</v>
      </c>
      <c r="O47" s="188">
        <v>60</v>
      </c>
      <c r="P47" s="188">
        <v>150</v>
      </c>
      <c r="Q47" s="188">
        <v>48</v>
      </c>
      <c r="R47" s="188">
        <v>230</v>
      </c>
      <c r="S47" s="188">
        <v>0</v>
      </c>
      <c r="T47" s="188">
        <v>10</v>
      </c>
      <c r="U47" s="188">
        <f t="shared" si="8"/>
        <v>3614</v>
      </c>
      <c r="V47" s="188">
        <v>3493</v>
      </c>
      <c r="W47" s="188">
        <v>121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728</v>
      </c>
      <c r="AC47" s="188">
        <v>0</v>
      </c>
      <c r="AD47" s="188">
        <v>350</v>
      </c>
      <c r="AE47" s="188">
        <f t="shared" si="10"/>
        <v>378</v>
      </c>
      <c r="AF47" s="188">
        <v>378</v>
      </c>
      <c r="AG47" s="188">
        <v>0</v>
      </c>
      <c r="AH47" s="188">
        <v>0</v>
      </c>
      <c r="AI47" s="188">
        <v>0</v>
      </c>
      <c r="AJ47" s="188">
        <v>0</v>
      </c>
    </row>
    <row r="48" spans="1:36" ht="13.5">
      <c r="A48" s="182" t="s">
        <v>308</v>
      </c>
      <c r="B48" s="182" t="s">
        <v>384</v>
      </c>
      <c r="C48" s="184" t="s">
        <v>385</v>
      </c>
      <c r="D48" s="188">
        <f t="shared" si="0"/>
        <v>6025</v>
      </c>
      <c r="E48" s="188">
        <v>3449</v>
      </c>
      <c r="F48" s="188">
        <f t="shared" si="6"/>
        <v>757</v>
      </c>
      <c r="G48" s="188">
        <v>757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8">
        <f t="shared" si="7"/>
        <v>1819</v>
      </c>
      <c r="N48" s="188">
        <v>1284</v>
      </c>
      <c r="O48" s="188">
        <v>47</v>
      </c>
      <c r="P48" s="188">
        <v>119</v>
      </c>
      <c r="Q48" s="188">
        <v>39</v>
      </c>
      <c r="R48" s="188">
        <v>270</v>
      </c>
      <c r="S48" s="188">
        <v>47</v>
      </c>
      <c r="T48" s="188">
        <v>13</v>
      </c>
      <c r="U48" s="188">
        <f t="shared" si="8"/>
        <v>3612</v>
      </c>
      <c r="V48" s="188">
        <v>3449</v>
      </c>
      <c r="W48" s="188">
        <v>163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809</v>
      </c>
      <c r="AC48" s="188">
        <v>0</v>
      </c>
      <c r="AD48" s="188">
        <v>348</v>
      </c>
      <c r="AE48" s="188">
        <f t="shared" si="10"/>
        <v>461</v>
      </c>
      <c r="AF48" s="188">
        <v>461</v>
      </c>
      <c r="AG48" s="188">
        <v>0</v>
      </c>
      <c r="AH48" s="188">
        <v>0</v>
      </c>
      <c r="AI48" s="188">
        <v>0</v>
      </c>
      <c r="AJ48" s="188">
        <v>0</v>
      </c>
    </row>
    <row r="49" spans="1:36" ht="13.5">
      <c r="A49" s="182" t="s">
        <v>308</v>
      </c>
      <c r="B49" s="182" t="s">
        <v>386</v>
      </c>
      <c r="C49" s="184" t="s">
        <v>387</v>
      </c>
      <c r="D49" s="188">
        <f t="shared" si="0"/>
        <v>1919</v>
      </c>
      <c r="E49" s="188">
        <v>1140</v>
      </c>
      <c r="F49" s="188">
        <f t="shared" si="6"/>
        <v>315</v>
      </c>
      <c r="G49" s="188">
        <v>17</v>
      </c>
      <c r="H49" s="188">
        <v>298</v>
      </c>
      <c r="I49" s="188">
        <v>0</v>
      </c>
      <c r="J49" s="188">
        <v>0</v>
      </c>
      <c r="K49" s="188">
        <v>0</v>
      </c>
      <c r="L49" s="188">
        <v>0</v>
      </c>
      <c r="M49" s="188">
        <f t="shared" si="7"/>
        <v>464</v>
      </c>
      <c r="N49" s="188">
        <v>397</v>
      </c>
      <c r="O49" s="188">
        <v>13</v>
      </c>
      <c r="P49" s="188">
        <v>54</v>
      </c>
      <c r="Q49" s="188">
        <v>0</v>
      </c>
      <c r="R49" s="188">
        <v>0</v>
      </c>
      <c r="S49" s="188">
        <v>0</v>
      </c>
      <c r="T49" s="188">
        <v>0</v>
      </c>
      <c r="U49" s="188">
        <f t="shared" si="8"/>
        <v>1142</v>
      </c>
      <c r="V49" s="188">
        <v>1140</v>
      </c>
      <c r="W49" s="188">
        <v>2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234</v>
      </c>
      <c r="AC49" s="188">
        <v>0</v>
      </c>
      <c r="AD49" s="188">
        <v>105</v>
      </c>
      <c r="AE49" s="188">
        <f t="shared" si="10"/>
        <v>129</v>
      </c>
      <c r="AF49" s="188">
        <v>1</v>
      </c>
      <c r="AG49" s="188">
        <v>128</v>
      </c>
      <c r="AH49" s="188">
        <v>0</v>
      </c>
      <c r="AI49" s="188">
        <v>0</v>
      </c>
      <c r="AJ49" s="188">
        <v>0</v>
      </c>
    </row>
    <row r="50" spans="1:36" ht="13.5">
      <c r="A50" s="182" t="s">
        <v>308</v>
      </c>
      <c r="B50" s="182" t="s">
        <v>388</v>
      </c>
      <c r="C50" s="184" t="s">
        <v>389</v>
      </c>
      <c r="D50" s="188">
        <f t="shared" si="0"/>
        <v>3374</v>
      </c>
      <c r="E50" s="188">
        <v>2237</v>
      </c>
      <c r="F50" s="188">
        <f t="shared" si="6"/>
        <v>295</v>
      </c>
      <c r="G50" s="188">
        <v>295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8">
        <f t="shared" si="7"/>
        <v>842</v>
      </c>
      <c r="N50" s="188">
        <v>580</v>
      </c>
      <c r="O50" s="188">
        <v>32</v>
      </c>
      <c r="P50" s="188">
        <v>77</v>
      </c>
      <c r="Q50" s="188">
        <v>26</v>
      </c>
      <c r="R50" s="188">
        <v>121</v>
      </c>
      <c r="S50" s="188">
        <v>0</v>
      </c>
      <c r="T50" s="188">
        <v>6</v>
      </c>
      <c r="U50" s="188">
        <f t="shared" si="8"/>
        <v>2296</v>
      </c>
      <c r="V50" s="188">
        <v>2237</v>
      </c>
      <c r="W50" s="188">
        <v>59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400</v>
      </c>
      <c r="AC50" s="188">
        <v>0</v>
      </c>
      <c r="AD50" s="188">
        <v>211</v>
      </c>
      <c r="AE50" s="188">
        <f t="shared" si="10"/>
        <v>189</v>
      </c>
      <c r="AF50" s="188">
        <v>189</v>
      </c>
      <c r="AG50" s="188">
        <v>0</v>
      </c>
      <c r="AH50" s="188">
        <v>0</v>
      </c>
      <c r="AI50" s="188">
        <v>0</v>
      </c>
      <c r="AJ50" s="188">
        <v>0</v>
      </c>
    </row>
    <row r="51" spans="1:36" ht="13.5">
      <c r="A51" s="182" t="s">
        <v>308</v>
      </c>
      <c r="B51" s="182" t="s">
        <v>390</v>
      </c>
      <c r="C51" s="184" t="s">
        <v>391</v>
      </c>
      <c r="D51" s="188">
        <f t="shared" si="0"/>
        <v>715</v>
      </c>
      <c r="E51" s="188">
        <v>408</v>
      </c>
      <c r="F51" s="188">
        <f t="shared" si="6"/>
        <v>121</v>
      </c>
      <c r="G51" s="188">
        <v>0</v>
      </c>
      <c r="H51" s="188">
        <v>121</v>
      </c>
      <c r="I51" s="188">
        <v>0</v>
      </c>
      <c r="J51" s="188">
        <v>0</v>
      </c>
      <c r="K51" s="188">
        <v>0</v>
      </c>
      <c r="L51" s="188">
        <v>0</v>
      </c>
      <c r="M51" s="188">
        <f t="shared" si="7"/>
        <v>186</v>
      </c>
      <c r="N51" s="188">
        <v>137</v>
      </c>
      <c r="O51" s="188">
        <v>11</v>
      </c>
      <c r="P51" s="188">
        <v>30</v>
      </c>
      <c r="Q51" s="188">
        <v>0</v>
      </c>
      <c r="R51" s="188">
        <v>0</v>
      </c>
      <c r="S51" s="188">
        <v>8</v>
      </c>
      <c r="T51" s="188">
        <v>0</v>
      </c>
      <c r="U51" s="188">
        <f t="shared" si="8"/>
        <v>408</v>
      </c>
      <c r="V51" s="188">
        <v>408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9"/>
        <v>79</v>
      </c>
      <c r="AC51" s="188">
        <v>0</v>
      </c>
      <c r="AD51" s="188">
        <v>37</v>
      </c>
      <c r="AE51" s="188">
        <f t="shared" si="10"/>
        <v>42</v>
      </c>
      <c r="AF51" s="188">
        <v>0</v>
      </c>
      <c r="AG51" s="188">
        <v>42</v>
      </c>
      <c r="AH51" s="188">
        <v>0</v>
      </c>
      <c r="AI51" s="188">
        <v>0</v>
      </c>
      <c r="AJ51" s="188">
        <v>0</v>
      </c>
    </row>
    <row r="52" spans="1:36" ht="13.5">
      <c r="A52" s="182" t="s">
        <v>308</v>
      </c>
      <c r="B52" s="182" t="s">
        <v>392</v>
      </c>
      <c r="C52" s="184" t="s">
        <v>393</v>
      </c>
      <c r="D52" s="188">
        <f t="shared" si="0"/>
        <v>449</v>
      </c>
      <c r="E52" s="188">
        <v>257</v>
      </c>
      <c r="F52" s="188">
        <f t="shared" si="6"/>
        <v>60</v>
      </c>
      <c r="G52" s="188">
        <v>60</v>
      </c>
      <c r="H52" s="188">
        <v>0</v>
      </c>
      <c r="I52" s="188">
        <v>0</v>
      </c>
      <c r="J52" s="188">
        <v>0</v>
      </c>
      <c r="K52" s="188">
        <v>0</v>
      </c>
      <c r="L52" s="188">
        <v>0</v>
      </c>
      <c r="M52" s="188">
        <f t="shared" si="7"/>
        <v>132</v>
      </c>
      <c r="N52" s="188">
        <v>90</v>
      </c>
      <c r="O52" s="188">
        <v>7</v>
      </c>
      <c r="P52" s="188">
        <v>14</v>
      </c>
      <c r="Q52" s="188">
        <v>4</v>
      </c>
      <c r="R52" s="188">
        <v>15</v>
      </c>
      <c r="S52" s="188">
        <v>0</v>
      </c>
      <c r="T52" s="188">
        <v>2</v>
      </c>
      <c r="U52" s="188">
        <f t="shared" si="8"/>
        <v>270</v>
      </c>
      <c r="V52" s="188">
        <v>257</v>
      </c>
      <c r="W52" s="188">
        <v>13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9"/>
        <v>60</v>
      </c>
      <c r="AC52" s="188">
        <v>0</v>
      </c>
      <c r="AD52" s="188">
        <v>25</v>
      </c>
      <c r="AE52" s="188">
        <f t="shared" si="10"/>
        <v>35</v>
      </c>
      <c r="AF52" s="188">
        <v>35</v>
      </c>
      <c r="AG52" s="188">
        <v>0</v>
      </c>
      <c r="AH52" s="188">
        <v>0</v>
      </c>
      <c r="AI52" s="188">
        <v>0</v>
      </c>
      <c r="AJ52" s="188">
        <v>0</v>
      </c>
    </row>
    <row r="53" spans="1:36" ht="13.5">
      <c r="A53" s="182" t="s">
        <v>308</v>
      </c>
      <c r="B53" s="182" t="s">
        <v>394</v>
      </c>
      <c r="C53" s="184" t="s">
        <v>395</v>
      </c>
      <c r="D53" s="188">
        <f t="shared" si="0"/>
        <v>1782</v>
      </c>
      <c r="E53" s="188">
        <v>1473</v>
      </c>
      <c r="F53" s="188">
        <f t="shared" si="6"/>
        <v>274</v>
      </c>
      <c r="G53" s="188">
        <v>9</v>
      </c>
      <c r="H53" s="188">
        <v>265</v>
      </c>
      <c r="I53" s="188">
        <v>0</v>
      </c>
      <c r="J53" s="188">
        <v>0</v>
      </c>
      <c r="K53" s="188">
        <v>0</v>
      </c>
      <c r="L53" s="188">
        <v>0</v>
      </c>
      <c r="M53" s="188">
        <f t="shared" si="7"/>
        <v>35</v>
      </c>
      <c r="N53" s="188">
        <v>0</v>
      </c>
      <c r="O53" s="188">
        <v>0</v>
      </c>
      <c r="P53" s="188">
        <v>35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1473</v>
      </c>
      <c r="V53" s="188">
        <v>1473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232</v>
      </c>
      <c r="AC53" s="188">
        <v>0</v>
      </c>
      <c r="AD53" s="188">
        <v>135</v>
      </c>
      <c r="AE53" s="188">
        <f t="shared" si="10"/>
        <v>97</v>
      </c>
      <c r="AF53" s="188">
        <v>0</v>
      </c>
      <c r="AG53" s="188">
        <v>97</v>
      </c>
      <c r="AH53" s="188">
        <v>0</v>
      </c>
      <c r="AI53" s="188">
        <v>0</v>
      </c>
      <c r="AJ53" s="188">
        <v>0</v>
      </c>
    </row>
    <row r="54" spans="1:36" ht="13.5">
      <c r="A54" s="182" t="s">
        <v>308</v>
      </c>
      <c r="B54" s="182" t="s">
        <v>396</v>
      </c>
      <c r="C54" s="184" t="s">
        <v>397</v>
      </c>
      <c r="D54" s="188">
        <f t="shared" si="0"/>
        <v>3160</v>
      </c>
      <c r="E54" s="188">
        <v>1764</v>
      </c>
      <c r="F54" s="188">
        <f t="shared" si="6"/>
        <v>0</v>
      </c>
      <c r="G54" s="188">
        <v>0</v>
      </c>
      <c r="H54" s="188">
        <v>0</v>
      </c>
      <c r="I54" s="188">
        <v>0</v>
      </c>
      <c r="J54" s="188">
        <v>0</v>
      </c>
      <c r="K54" s="188">
        <v>0</v>
      </c>
      <c r="L54" s="188">
        <v>214</v>
      </c>
      <c r="M54" s="188">
        <f t="shared" si="7"/>
        <v>1182</v>
      </c>
      <c r="N54" s="188">
        <v>770</v>
      </c>
      <c r="O54" s="188">
        <v>72</v>
      </c>
      <c r="P54" s="188">
        <v>83</v>
      </c>
      <c r="Q54" s="188">
        <v>21</v>
      </c>
      <c r="R54" s="188">
        <v>168</v>
      </c>
      <c r="S54" s="188">
        <v>17</v>
      </c>
      <c r="T54" s="188">
        <v>51</v>
      </c>
      <c r="U54" s="188">
        <f t="shared" si="8"/>
        <v>1764</v>
      </c>
      <c r="V54" s="188">
        <v>1764</v>
      </c>
      <c r="W54" s="188">
        <v>0</v>
      </c>
      <c r="X54" s="188">
        <v>0</v>
      </c>
      <c r="Y54" s="188">
        <v>0</v>
      </c>
      <c r="Z54" s="188">
        <v>0</v>
      </c>
      <c r="AA54" s="188">
        <v>0</v>
      </c>
      <c r="AB54" s="188">
        <f t="shared" si="9"/>
        <v>289</v>
      </c>
      <c r="AC54" s="188">
        <v>214</v>
      </c>
      <c r="AD54" s="188">
        <v>75</v>
      </c>
      <c r="AE54" s="188">
        <f t="shared" si="10"/>
        <v>0</v>
      </c>
      <c r="AF54" s="188">
        <v>0</v>
      </c>
      <c r="AG54" s="188">
        <v>0</v>
      </c>
      <c r="AH54" s="188">
        <v>0</v>
      </c>
      <c r="AI54" s="188">
        <v>0</v>
      </c>
      <c r="AJ54" s="188">
        <v>0</v>
      </c>
    </row>
    <row r="55" spans="1:36" ht="13.5">
      <c r="A55" s="182" t="s">
        <v>308</v>
      </c>
      <c r="B55" s="182" t="s">
        <v>398</v>
      </c>
      <c r="C55" s="184" t="s">
        <v>399</v>
      </c>
      <c r="D55" s="188">
        <f t="shared" si="0"/>
        <v>1923</v>
      </c>
      <c r="E55" s="188">
        <v>1144</v>
      </c>
      <c r="F55" s="188">
        <f t="shared" si="6"/>
        <v>55</v>
      </c>
      <c r="G55" s="188">
        <v>0</v>
      </c>
      <c r="H55" s="188">
        <v>6</v>
      </c>
      <c r="I55" s="188">
        <v>0</v>
      </c>
      <c r="J55" s="188">
        <v>49</v>
      </c>
      <c r="K55" s="188">
        <v>0</v>
      </c>
      <c r="L55" s="188">
        <v>110</v>
      </c>
      <c r="M55" s="188">
        <f t="shared" si="7"/>
        <v>614</v>
      </c>
      <c r="N55" s="188">
        <v>224</v>
      </c>
      <c r="O55" s="188">
        <v>117</v>
      </c>
      <c r="P55" s="188">
        <v>100</v>
      </c>
      <c r="Q55" s="188">
        <v>18</v>
      </c>
      <c r="R55" s="188">
        <v>152</v>
      </c>
      <c r="S55" s="188">
        <v>3</v>
      </c>
      <c r="T55" s="188">
        <v>0</v>
      </c>
      <c r="U55" s="188">
        <f t="shared" si="8"/>
        <v>1144</v>
      </c>
      <c r="V55" s="188">
        <v>1144</v>
      </c>
      <c r="W55" s="188">
        <v>0</v>
      </c>
      <c r="X55" s="188">
        <v>0</v>
      </c>
      <c r="Y55" s="188">
        <v>0</v>
      </c>
      <c r="Z55" s="188">
        <v>0</v>
      </c>
      <c r="AA55" s="188">
        <v>0</v>
      </c>
      <c r="AB55" s="188">
        <f t="shared" si="9"/>
        <v>159</v>
      </c>
      <c r="AC55" s="188">
        <v>110</v>
      </c>
      <c r="AD55" s="188">
        <v>49</v>
      </c>
      <c r="AE55" s="188">
        <f t="shared" si="10"/>
        <v>0</v>
      </c>
      <c r="AF55" s="188">
        <v>0</v>
      </c>
      <c r="AG55" s="188">
        <v>0</v>
      </c>
      <c r="AH55" s="188">
        <v>0</v>
      </c>
      <c r="AI55" s="188">
        <v>0</v>
      </c>
      <c r="AJ55" s="188">
        <v>0</v>
      </c>
    </row>
    <row r="56" spans="1:36" ht="13.5">
      <c r="A56" s="182" t="s">
        <v>308</v>
      </c>
      <c r="B56" s="182" t="s">
        <v>400</v>
      </c>
      <c r="C56" s="184" t="s">
        <v>401</v>
      </c>
      <c r="D56" s="188">
        <f t="shared" si="0"/>
        <v>636</v>
      </c>
      <c r="E56" s="188">
        <v>369</v>
      </c>
      <c r="F56" s="188">
        <f t="shared" si="6"/>
        <v>0</v>
      </c>
      <c r="G56" s="188">
        <v>0</v>
      </c>
      <c r="H56" s="188">
        <v>0</v>
      </c>
      <c r="I56" s="188">
        <v>0</v>
      </c>
      <c r="J56" s="188">
        <v>0</v>
      </c>
      <c r="K56" s="188">
        <v>0</v>
      </c>
      <c r="L56" s="188">
        <v>128</v>
      </c>
      <c r="M56" s="188">
        <f t="shared" si="7"/>
        <v>139</v>
      </c>
      <c r="N56" s="188">
        <v>0</v>
      </c>
      <c r="O56" s="188">
        <v>36</v>
      </c>
      <c r="P56" s="188">
        <v>35</v>
      </c>
      <c r="Q56" s="188">
        <v>10</v>
      </c>
      <c r="R56" s="188">
        <v>58</v>
      </c>
      <c r="S56" s="188">
        <v>0</v>
      </c>
      <c r="T56" s="188">
        <v>0</v>
      </c>
      <c r="U56" s="188">
        <f t="shared" si="8"/>
        <v>369</v>
      </c>
      <c r="V56" s="188">
        <v>369</v>
      </c>
      <c r="W56" s="188">
        <v>0</v>
      </c>
      <c r="X56" s="188">
        <v>0</v>
      </c>
      <c r="Y56" s="188">
        <v>0</v>
      </c>
      <c r="Z56" s="188">
        <v>0</v>
      </c>
      <c r="AA56" s="188">
        <v>0</v>
      </c>
      <c r="AB56" s="188">
        <f t="shared" si="9"/>
        <v>143</v>
      </c>
      <c r="AC56" s="188">
        <v>128</v>
      </c>
      <c r="AD56" s="188">
        <v>15</v>
      </c>
      <c r="AE56" s="188">
        <f t="shared" si="10"/>
        <v>0</v>
      </c>
      <c r="AF56" s="188">
        <v>0</v>
      </c>
      <c r="AG56" s="188">
        <v>0</v>
      </c>
      <c r="AH56" s="188">
        <v>0</v>
      </c>
      <c r="AI56" s="188">
        <v>0</v>
      </c>
      <c r="AJ56" s="188">
        <v>0</v>
      </c>
    </row>
    <row r="57" spans="1:36" ht="13.5">
      <c r="A57" s="182" t="s">
        <v>308</v>
      </c>
      <c r="B57" s="182" t="s">
        <v>402</v>
      </c>
      <c r="C57" s="184" t="s">
        <v>403</v>
      </c>
      <c r="D57" s="188">
        <f t="shared" si="0"/>
        <v>131</v>
      </c>
      <c r="E57" s="188">
        <v>21</v>
      </c>
      <c r="F57" s="188">
        <f t="shared" si="6"/>
        <v>16</v>
      </c>
      <c r="G57" s="188">
        <v>4</v>
      </c>
      <c r="H57" s="188">
        <v>1</v>
      </c>
      <c r="I57" s="188">
        <v>0</v>
      </c>
      <c r="J57" s="188">
        <v>8</v>
      </c>
      <c r="K57" s="188">
        <v>3</v>
      </c>
      <c r="L57" s="188">
        <v>8</v>
      </c>
      <c r="M57" s="188">
        <f t="shared" si="7"/>
        <v>86</v>
      </c>
      <c r="N57" s="188">
        <v>47</v>
      </c>
      <c r="O57" s="188">
        <v>4</v>
      </c>
      <c r="P57" s="188">
        <v>7</v>
      </c>
      <c r="Q57" s="188">
        <v>3</v>
      </c>
      <c r="R57" s="188">
        <v>21</v>
      </c>
      <c r="S57" s="188">
        <v>3</v>
      </c>
      <c r="T57" s="188">
        <v>1</v>
      </c>
      <c r="U57" s="188">
        <f t="shared" si="8"/>
        <v>26</v>
      </c>
      <c r="V57" s="188">
        <v>21</v>
      </c>
      <c r="W57" s="188">
        <v>1</v>
      </c>
      <c r="X57" s="188">
        <v>1</v>
      </c>
      <c r="Y57" s="188">
        <v>0</v>
      </c>
      <c r="Z57" s="188">
        <v>3</v>
      </c>
      <c r="AA57" s="188">
        <v>0</v>
      </c>
      <c r="AB57" s="188">
        <f t="shared" si="9"/>
        <v>10</v>
      </c>
      <c r="AC57" s="188">
        <v>8</v>
      </c>
      <c r="AD57" s="188">
        <v>1</v>
      </c>
      <c r="AE57" s="188">
        <f t="shared" si="10"/>
        <v>1</v>
      </c>
      <c r="AF57" s="188">
        <v>0</v>
      </c>
      <c r="AG57" s="188">
        <v>0</v>
      </c>
      <c r="AH57" s="188">
        <v>0</v>
      </c>
      <c r="AI57" s="188">
        <v>0</v>
      </c>
      <c r="AJ57" s="188">
        <v>1</v>
      </c>
    </row>
    <row r="58" spans="1:36" ht="13.5">
      <c r="A58" s="182" t="s">
        <v>308</v>
      </c>
      <c r="B58" s="182" t="s">
        <v>404</v>
      </c>
      <c r="C58" s="184" t="s">
        <v>405</v>
      </c>
      <c r="D58" s="188">
        <f t="shared" si="0"/>
        <v>1712</v>
      </c>
      <c r="E58" s="188">
        <v>842</v>
      </c>
      <c r="F58" s="188">
        <f t="shared" si="6"/>
        <v>578</v>
      </c>
      <c r="G58" s="188">
        <v>0</v>
      </c>
      <c r="H58" s="188">
        <v>0</v>
      </c>
      <c r="I58" s="188">
        <v>0</v>
      </c>
      <c r="J58" s="188">
        <v>578</v>
      </c>
      <c r="K58" s="188">
        <v>0</v>
      </c>
      <c r="L58" s="188">
        <v>105</v>
      </c>
      <c r="M58" s="188">
        <f t="shared" si="7"/>
        <v>187</v>
      </c>
      <c r="N58" s="188">
        <v>17</v>
      </c>
      <c r="O58" s="188">
        <v>20</v>
      </c>
      <c r="P58" s="188">
        <v>50</v>
      </c>
      <c r="Q58" s="188">
        <v>14</v>
      </c>
      <c r="R58" s="188">
        <v>79</v>
      </c>
      <c r="S58" s="188">
        <v>0</v>
      </c>
      <c r="T58" s="188">
        <v>7</v>
      </c>
      <c r="U58" s="188">
        <f t="shared" si="8"/>
        <v>974</v>
      </c>
      <c r="V58" s="188">
        <v>842</v>
      </c>
      <c r="W58" s="188">
        <v>0</v>
      </c>
      <c r="X58" s="188">
        <v>0</v>
      </c>
      <c r="Y58" s="188">
        <v>0</v>
      </c>
      <c r="Z58" s="188">
        <v>132</v>
      </c>
      <c r="AA58" s="188">
        <v>0</v>
      </c>
      <c r="AB58" s="188">
        <f t="shared" si="9"/>
        <v>141</v>
      </c>
      <c r="AC58" s="188">
        <v>105</v>
      </c>
      <c r="AD58" s="188">
        <v>36</v>
      </c>
      <c r="AE58" s="188">
        <f t="shared" si="10"/>
        <v>0</v>
      </c>
      <c r="AF58" s="188">
        <v>0</v>
      </c>
      <c r="AG58" s="188">
        <v>0</v>
      </c>
      <c r="AH58" s="188">
        <v>0</v>
      </c>
      <c r="AI58" s="188">
        <v>0</v>
      </c>
      <c r="AJ58" s="188">
        <v>0</v>
      </c>
    </row>
    <row r="59" spans="1:36" ht="13.5">
      <c r="A59" s="182" t="s">
        <v>308</v>
      </c>
      <c r="B59" s="182" t="s">
        <v>406</v>
      </c>
      <c r="C59" s="184" t="s">
        <v>407</v>
      </c>
      <c r="D59" s="188">
        <f t="shared" si="0"/>
        <v>126</v>
      </c>
      <c r="E59" s="188">
        <v>26</v>
      </c>
      <c r="F59" s="188">
        <f t="shared" si="6"/>
        <v>43</v>
      </c>
      <c r="G59" s="188">
        <v>0</v>
      </c>
      <c r="H59" s="188">
        <v>0</v>
      </c>
      <c r="I59" s="188">
        <v>0</v>
      </c>
      <c r="J59" s="188">
        <v>36</v>
      </c>
      <c r="K59" s="188">
        <v>7</v>
      </c>
      <c r="L59" s="188">
        <v>0</v>
      </c>
      <c r="M59" s="188">
        <f t="shared" si="7"/>
        <v>57</v>
      </c>
      <c r="N59" s="188">
        <v>39</v>
      </c>
      <c r="O59" s="188">
        <v>3</v>
      </c>
      <c r="P59" s="188">
        <v>4</v>
      </c>
      <c r="Q59" s="188">
        <v>1</v>
      </c>
      <c r="R59" s="188">
        <v>5</v>
      </c>
      <c r="S59" s="188">
        <v>5</v>
      </c>
      <c r="T59" s="188">
        <v>0</v>
      </c>
      <c r="U59" s="188">
        <f t="shared" si="8"/>
        <v>40</v>
      </c>
      <c r="V59" s="188">
        <v>26</v>
      </c>
      <c r="W59" s="188">
        <v>0</v>
      </c>
      <c r="X59" s="188">
        <v>0</v>
      </c>
      <c r="Y59" s="188">
        <v>0</v>
      </c>
      <c r="Z59" s="188">
        <v>10</v>
      </c>
      <c r="AA59" s="188">
        <v>4</v>
      </c>
      <c r="AB59" s="188">
        <f t="shared" si="9"/>
        <v>4</v>
      </c>
      <c r="AC59" s="188">
        <v>0</v>
      </c>
      <c r="AD59" s="188">
        <v>1</v>
      </c>
      <c r="AE59" s="188">
        <f t="shared" si="10"/>
        <v>3</v>
      </c>
      <c r="AF59" s="188">
        <v>0</v>
      </c>
      <c r="AG59" s="188">
        <v>0</v>
      </c>
      <c r="AH59" s="188">
        <v>0</v>
      </c>
      <c r="AI59" s="188">
        <v>0</v>
      </c>
      <c r="AJ59" s="188">
        <v>3</v>
      </c>
    </row>
    <row r="60" spans="1:36" ht="13.5">
      <c r="A60" s="182" t="s">
        <v>308</v>
      </c>
      <c r="B60" s="182" t="s">
        <v>408</v>
      </c>
      <c r="C60" s="184" t="s">
        <v>409</v>
      </c>
      <c r="D60" s="188">
        <f t="shared" si="0"/>
        <v>98</v>
      </c>
      <c r="E60" s="188">
        <v>29</v>
      </c>
      <c r="F60" s="188">
        <f t="shared" si="6"/>
        <v>28</v>
      </c>
      <c r="G60" s="188">
        <v>0</v>
      </c>
      <c r="H60" s="188">
        <v>0</v>
      </c>
      <c r="I60" s="188">
        <v>0</v>
      </c>
      <c r="J60" s="188">
        <v>28</v>
      </c>
      <c r="K60" s="188">
        <v>0</v>
      </c>
      <c r="L60" s="188">
        <v>20</v>
      </c>
      <c r="M60" s="188">
        <f t="shared" si="7"/>
        <v>21</v>
      </c>
      <c r="N60" s="188">
        <v>15</v>
      </c>
      <c r="O60" s="188">
        <v>1</v>
      </c>
      <c r="P60" s="188">
        <v>1</v>
      </c>
      <c r="Q60" s="188">
        <v>1</v>
      </c>
      <c r="R60" s="188">
        <v>3</v>
      </c>
      <c r="S60" s="188">
        <v>0</v>
      </c>
      <c r="T60" s="188">
        <v>0</v>
      </c>
      <c r="U60" s="188">
        <f t="shared" si="8"/>
        <v>52</v>
      </c>
      <c r="V60" s="188">
        <v>29</v>
      </c>
      <c r="W60" s="188">
        <v>0</v>
      </c>
      <c r="X60" s="188">
        <v>0</v>
      </c>
      <c r="Y60" s="188">
        <v>0</v>
      </c>
      <c r="Z60" s="188">
        <v>23</v>
      </c>
      <c r="AA60" s="188">
        <v>0</v>
      </c>
      <c r="AB60" s="188">
        <f t="shared" si="9"/>
        <v>21</v>
      </c>
      <c r="AC60" s="188">
        <v>20</v>
      </c>
      <c r="AD60" s="188">
        <v>1</v>
      </c>
      <c r="AE60" s="188">
        <f t="shared" si="10"/>
        <v>0</v>
      </c>
      <c r="AF60" s="188">
        <v>0</v>
      </c>
      <c r="AG60" s="188">
        <v>0</v>
      </c>
      <c r="AH60" s="188">
        <v>0</v>
      </c>
      <c r="AI60" s="188">
        <v>0</v>
      </c>
      <c r="AJ60" s="188">
        <v>0</v>
      </c>
    </row>
    <row r="61" spans="1:36" ht="13.5">
      <c r="A61" s="182" t="s">
        <v>308</v>
      </c>
      <c r="B61" s="182" t="s">
        <v>410</v>
      </c>
      <c r="C61" s="184" t="s">
        <v>411</v>
      </c>
      <c r="D61" s="188">
        <f t="shared" si="0"/>
        <v>266</v>
      </c>
      <c r="E61" s="188">
        <v>231</v>
      </c>
      <c r="F61" s="188">
        <f t="shared" si="6"/>
        <v>35</v>
      </c>
      <c r="G61" s="188">
        <v>0</v>
      </c>
      <c r="H61" s="188">
        <v>34</v>
      </c>
      <c r="I61" s="188">
        <v>0</v>
      </c>
      <c r="J61" s="188">
        <v>0</v>
      </c>
      <c r="K61" s="188">
        <v>1</v>
      </c>
      <c r="L61" s="188">
        <v>0</v>
      </c>
      <c r="M61" s="188">
        <f t="shared" si="7"/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v>0</v>
      </c>
      <c r="U61" s="188">
        <f t="shared" si="8"/>
        <v>231</v>
      </c>
      <c r="V61" s="188">
        <v>231</v>
      </c>
      <c r="W61" s="188">
        <v>0</v>
      </c>
      <c r="X61" s="188">
        <v>0</v>
      </c>
      <c r="Y61" s="188">
        <v>0</v>
      </c>
      <c r="Z61" s="188">
        <v>0</v>
      </c>
      <c r="AA61" s="188">
        <v>0</v>
      </c>
      <c r="AB61" s="188">
        <f t="shared" si="9"/>
        <v>30</v>
      </c>
      <c r="AC61" s="188">
        <v>0</v>
      </c>
      <c r="AD61" s="188">
        <v>29</v>
      </c>
      <c r="AE61" s="188">
        <f t="shared" si="10"/>
        <v>1</v>
      </c>
      <c r="AF61" s="188">
        <v>0</v>
      </c>
      <c r="AG61" s="188">
        <v>0</v>
      </c>
      <c r="AH61" s="188">
        <v>0</v>
      </c>
      <c r="AI61" s="188">
        <v>0</v>
      </c>
      <c r="AJ61" s="188">
        <v>1</v>
      </c>
    </row>
    <row r="62" spans="1:36" ht="13.5">
      <c r="A62" s="182" t="s">
        <v>308</v>
      </c>
      <c r="B62" s="182" t="s">
        <v>412</v>
      </c>
      <c r="C62" s="184" t="s">
        <v>413</v>
      </c>
      <c r="D62" s="188">
        <f t="shared" si="0"/>
        <v>527</v>
      </c>
      <c r="E62" s="188">
        <v>284</v>
      </c>
      <c r="F62" s="188">
        <f t="shared" si="6"/>
        <v>47</v>
      </c>
      <c r="G62" s="188">
        <v>0</v>
      </c>
      <c r="H62" s="188">
        <v>47</v>
      </c>
      <c r="I62" s="188">
        <v>0</v>
      </c>
      <c r="J62" s="188">
        <v>0</v>
      </c>
      <c r="K62" s="188">
        <v>0</v>
      </c>
      <c r="L62" s="188">
        <v>136</v>
      </c>
      <c r="M62" s="188">
        <f t="shared" si="7"/>
        <v>60</v>
      </c>
      <c r="N62" s="188">
        <v>0</v>
      </c>
      <c r="O62" s="188">
        <v>34</v>
      </c>
      <c r="P62" s="188">
        <v>26</v>
      </c>
      <c r="Q62" s="188">
        <v>0</v>
      </c>
      <c r="R62" s="188">
        <v>0</v>
      </c>
      <c r="S62" s="188">
        <v>0</v>
      </c>
      <c r="T62" s="188">
        <v>0</v>
      </c>
      <c r="U62" s="188">
        <f t="shared" si="8"/>
        <v>284</v>
      </c>
      <c r="V62" s="188">
        <v>284</v>
      </c>
      <c r="W62" s="188">
        <v>0</v>
      </c>
      <c r="X62" s="188">
        <v>0</v>
      </c>
      <c r="Y62" s="188">
        <v>0</v>
      </c>
      <c r="Z62" s="188">
        <v>0</v>
      </c>
      <c r="AA62" s="188">
        <v>0</v>
      </c>
      <c r="AB62" s="188">
        <f t="shared" si="9"/>
        <v>151</v>
      </c>
      <c r="AC62" s="188">
        <v>136</v>
      </c>
      <c r="AD62" s="188">
        <v>12</v>
      </c>
      <c r="AE62" s="188">
        <f t="shared" si="10"/>
        <v>3</v>
      </c>
      <c r="AF62" s="188">
        <v>0</v>
      </c>
      <c r="AG62" s="188">
        <v>3</v>
      </c>
      <c r="AH62" s="188">
        <v>0</v>
      </c>
      <c r="AI62" s="188">
        <v>0</v>
      </c>
      <c r="AJ62" s="188">
        <v>0</v>
      </c>
    </row>
    <row r="63" spans="1:36" ht="13.5">
      <c r="A63" s="182" t="s">
        <v>308</v>
      </c>
      <c r="B63" s="182" t="s">
        <v>414</v>
      </c>
      <c r="C63" s="184" t="s">
        <v>415</v>
      </c>
      <c r="D63" s="188">
        <f t="shared" si="0"/>
        <v>89</v>
      </c>
      <c r="E63" s="188">
        <v>51</v>
      </c>
      <c r="F63" s="188">
        <f t="shared" si="6"/>
        <v>38</v>
      </c>
      <c r="G63" s="188">
        <v>0</v>
      </c>
      <c r="H63" s="188">
        <v>38</v>
      </c>
      <c r="I63" s="188">
        <v>0</v>
      </c>
      <c r="J63" s="188">
        <v>0</v>
      </c>
      <c r="K63" s="188">
        <v>0</v>
      </c>
      <c r="L63" s="188">
        <v>0</v>
      </c>
      <c r="M63" s="188">
        <f t="shared" si="7"/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v>0</v>
      </c>
      <c r="U63" s="188">
        <f t="shared" si="8"/>
        <v>51</v>
      </c>
      <c r="V63" s="188">
        <v>51</v>
      </c>
      <c r="W63" s="188">
        <v>0</v>
      </c>
      <c r="X63" s="188">
        <v>0</v>
      </c>
      <c r="Y63" s="188">
        <v>0</v>
      </c>
      <c r="Z63" s="188">
        <v>0</v>
      </c>
      <c r="AA63" s="188">
        <v>0</v>
      </c>
      <c r="AB63" s="188">
        <f t="shared" si="9"/>
        <v>2</v>
      </c>
      <c r="AC63" s="188">
        <v>0</v>
      </c>
      <c r="AD63" s="188">
        <v>2</v>
      </c>
      <c r="AE63" s="188">
        <f t="shared" si="10"/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v>0</v>
      </c>
    </row>
    <row r="64" spans="1:36" ht="13.5">
      <c r="A64" s="182" t="s">
        <v>308</v>
      </c>
      <c r="B64" s="182" t="s">
        <v>416</v>
      </c>
      <c r="C64" s="184" t="s">
        <v>417</v>
      </c>
      <c r="D64" s="188">
        <f t="shared" si="0"/>
        <v>337</v>
      </c>
      <c r="E64" s="188">
        <v>212</v>
      </c>
      <c r="F64" s="188">
        <f t="shared" si="6"/>
        <v>0</v>
      </c>
      <c r="G64" s="188">
        <v>0</v>
      </c>
      <c r="H64" s="188">
        <v>0</v>
      </c>
      <c r="I64" s="188">
        <v>0</v>
      </c>
      <c r="J64" s="188">
        <v>0</v>
      </c>
      <c r="K64" s="188">
        <v>0</v>
      </c>
      <c r="L64" s="188">
        <v>42</v>
      </c>
      <c r="M64" s="188">
        <f t="shared" si="7"/>
        <v>83</v>
      </c>
      <c r="N64" s="188">
        <v>15</v>
      </c>
      <c r="O64" s="188">
        <v>12</v>
      </c>
      <c r="P64" s="188">
        <v>25</v>
      </c>
      <c r="Q64" s="188">
        <v>3</v>
      </c>
      <c r="R64" s="188">
        <v>22</v>
      </c>
      <c r="S64" s="188">
        <v>0</v>
      </c>
      <c r="T64" s="188">
        <v>6</v>
      </c>
      <c r="U64" s="188">
        <f t="shared" si="8"/>
        <v>212</v>
      </c>
      <c r="V64" s="188">
        <v>212</v>
      </c>
      <c r="W64" s="188">
        <v>0</v>
      </c>
      <c r="X64" s="188">
        <v>0</v>
      </c>
      <c r="Y64" s="188">
        <v>0</v>
      </c>
      <c r="Z64" s="188">
        <v>0</v>
      </c>
      <c r="AA64" s="188">
        <v>0</v>
      </c>
      <c r="AB64" s="188">
        <f t="shared" si="9"/>
        <v>51</v>
      </c>
      <c r="AC64" s="188">
        <v>42</v>
      </c>
      <c r="AD64" s="188">
        <v>9</v>
      </c>
      <c r="AE64" s="188">
        <f t="shared" si="10"/>
        <v>0</v>
      </c>
      <c r="AF64" s="188">
        <v>0</v>
      </c>
      <c r="AG64" s="188">
        <v>0</v>
      </c>
      <c r="AH64" s="188">
        <v>0</v>
      </c>
      <c r="AI64" s="188">
        <v>0</v>
      </c>
      <c r="AJ64" s="188">
        <v>0</v>
      </c>
    </row>
    <row r="65" spans="1:36" ht="13.5">
      <c r="A65" s="182" t="s">
        <v>308</v>
      </c>
      <c r="B65" s="182" t="s">
        <v>418</v>
      </c>
      <c r="C65" s="184" t="s">
        <v>419</v>
      </c>
      <c r="D65" s="188">
        <f t="shared" si="0"/>
        <v>261</v>
      </c>
      <c r="E65" s="188">
        <v>95</v>
      </c>
      <c r="F65" s="188">
        <f t="shared" si="6"/>
        <v>0</v>
      </c>
      <c r="G65" s="188">
        <v>0</v>
      </c>
      <c r="H65" s="188">
        <v>0</v>
      </c>
      <c r="I65" s="188">
        <v>0</v>
      </c>
      <c r="J65" s="188">
        <v>0</v>
      </c>
      <c r="K65" s="188">
        <v>0</v>
      </c>
      <c r="L65" s="188">
        <v>50</v>
      </c>
      <c r="M65" s="188">
        <f t="shared" si="7"/>
        <v>116</v>
      </c>
      <c r="N65" s="188">
        <v>74</v>
      </c>
      <c r="O65" s="188">
        <v>7</v>
      </c>
      <c r="P65" s="188">
        <v>14</v>
      </c>
      <c r="Q65" s="188">
        <v>3</v>
      </c>
      <c r="R65" s="188">
        <v>15</v>
      </c>
      <c r="S65" s="188">
        <v>1</v>
      </c>
      <c r="T65" s="188">
        <v>2</v>
      </c>
      <c r="U65" s="188">
        <f t="shared" si="8"/>
        <v>95</v>
      </c>
      <c r="V65" s="188">
        <v>95</v>
      </c>
      <c r="W65" s="188">
        <v>0</v>
      </c>
      <c r="X65" s="188">
        <v>0</v>
      </c>
      <c r="Y65" s="188">
        <v>0</v>
      </c>
      <c r="Z65" s="188">
        <v>0</v>
      </c>
      <c r="AA65" s="188">
        <v>0</v>
      </c>
      <c r="AB65" s="188">
        <f t="shared" si="9"/>
        <v>54</v>
      </c>
      <c r="AC65" s="188">
        <v>50</v>
      </c>
      <c r="AD65" s="188">
        <v>4</v>
      </c>
      <c r="AE65" s="188">
        <f t="shared" si="10"/>
        <v>0</v>
      </c>
      <c r="AF65" s="188">
        <v>0</v>
      </c>
      <c r="AG65" s="188">
        <v>0</v>
      </c>
      <c r="AH65" s="188">
        <v>0</v>
      </c>
      <c r="AI65" s="188">
        <v>0</v>
      </c>
      <c r="AJ65" s="188">
        <v>0</v>
      </c>
    </row>
    <row r="66" spans="1:36" ht="13.5">
      <c r="A66" s="182" t="s">
        <v>308</v>
      </c>
      <c r="B66" s="182" t="s">
        <v>420</v>
      </c>
      <c r="C66" s="184" t="s">
        <v>421</v>
      </c>
      <c r="D66" s="188">
        <f t="shared" si="0"/>
        <v>1174</v>
      </c>
      <c r="E66" s="188">
        <v>687</v>
      </c>
      <c r="F66" s="188">
        <f t="shared" si="6"/>
        <v>0</v>
      </c>
      <c r="G66" s="188">
        <v>0</v>
      </c>
      <c r="H66" s="188">
        <v>0</v>
      </c>
      <c r="I66" s="188">
        <v>0</v>
      </c>
      <c r="J66" s="188">
        <v>0</v>
      </c>
      <c r="K66" s="188">
        <v>0</v>
      </c>
      <c r="L66" s="188">
        <v>104</v>
      </c>
      <c r="M66" s="188">
        <f t="shared" si="7"/>
        <v>383</v>
      </c>
      <c r="N66" s="188">
        <v>174</v>
      </c>
      <c r="O66" s="188">
        <v>57</v>
      </c>
      <c r="P66" s="188">
        <v>38</v>
      </c>
      <c r="Q66" s="188">
        <v>9</v>
      </c>
      <c r="R66" s="188">
        <v>64</v>
      </c>
      <c r="S66" s="188">
        <v>0</v>
      </c>
      <c r="T66" s="188">
        <v>41</v>
      </c>
      <c r="U66" s="188">
        <f t="shared" si="8"/>
        <v>687</v>
      </c>
      <c r="V66" s="188">
        <v>687</v>
      </c>
      <c r="W66" s="188">
        <v>0</v>
      </c>
      <c r="X66" s="188">
        <v>0</v>
      </c>
      <c r="Y66" s="188">
        <v>0</v>
      </c>
      <c r="Z66" s="188">
        <v>0</v>
      </c>
      <c r="AA66" s="188">
        <v>0</v>
      </c>
      <c r="AB66" s="188">
        <f t="shared" si="9"/>
        <v>127</v>
      </c>
      <c r="AC66" s="188">
        <v>104</v>
      </c>
      <c r="AD66" s="188">
        <v>23</v>
      </c>
      <c r="AE66" s="188">
        <f t="shared" si="10"/>
        <v>0</v>
      </c>
      <c r="AF66" s="188">
        <v>0</v>
      </c>
      <c r="AG66" s="188">
        <v>0</v>
      </c>
      <c r="AH66" s="188">
        <v>0</v>
      </c>
      <c r="AI66" s="188">
        <v>0</v>
      </c>
      <c r="AJ66" s="188">
        <v>0</v>
      </c>
    </row>
    <row r="67" spans="1:36" ht="13.5">
      <c r="A67" s="182" t="s">
        <v>308</v>
      </c>
      <c r="B67" s="182" t="s">
        <v>422</v>
      </c>
      <c r="C67" s="184" t="s">
        <v>423</v>
      </c>
      <c r="D67" s="188">
        <f t="shared" si="0"/>
        <v>1074</v>
      </c>
      <c r="E67" s="188">
        <v>542</v>
      </c>
      <c r="F67" s="188">
        <f t="shared" si="6"/>
        <v>0</v>
      </c>
      <c r="G67" s="188">
        <v>0</v>
      </c>
      <c r="H67" s="188">
        <v>0</v>
      </c>
      <c r="I67" s="188">
        <v>0</v>
      </c>
      <c r="J67" s="188">
        <v>0</v>
      </c>
      <c r="K67" s="188">
        <v>0</v>
      </c>
      <c r="L67" s="188">
        <v>129</v>
      </c>
      <c r="M67" s="188">
        <f t="shared" si="7"/>
        <v>403</v>
      </c>
      <c r="N67" s="188">
        <v>0</v>
      </c>
      <c r="O67" s="188">
        <v>162</v>
      </c>
      <c r="P67" s="188">
        <v>52</v>
      </c>
      <c r="Q67" s="188">
        <v>10</v>
      </c>
      <c r="R67" s="188">
        <v>146</v>
      </c>
      <c r="S67" s="188">
        <v>0</v>
      </c>
      <c r="T67" s="188">
        <v>33</v>
      </c>
      <c r="U67" s="188">
        <f t="shared" si="8"/>
        <v>542</v>
      </c>
      <c r="V67" s="188">
        <v>542</v>
      </c>
      <c r="W67" s="188">
        <v>0</v>
      </c>
      <c r="X67" s="188">
        <v>0</v>
      </c>
      <c r="Y67" s="188">
        <v>0</v>
      </c>
      <c r="Z67" s="188">
        <v>0</v>
      </c>
      <c r="AA67" s="188">
        <v>0</v>
      </c>
      <c r="AB67" s="188">
        <f t="shared" si="9"/>
        <v>152</v>
      </c>
      <c r="AC67" s="188">
        <v>129</v>
      </c>
      <c r="AD67" s="188">
        <v>23</v>
      </c>
      <c r="AE67" s="188">
        <f t="shared" si="10"/>
        <v>0</v>
      </c>
      <c r="AF67" s="188">
        <v>0</v>
      </c>
      <c r="AG67" s="188">
        <v>0</v>
      </c>
      <c r="AH67" s="188">
        <v>0</v>
      </c>
      <c r="AI67" s="188">
        <v>0</v>
      </c>
      <c r="AJ67" s="188">
        <v>0</v>
      </c>
    </row>
    <row r="68" spans="1:36" ht="13.5">
      <c r="A68" s="182" t="s">
        <v>308</v>
      </c>
      <c r="B68" s="182" t="s">
        <v>424</v>
      </c>
      <c r="C68" s="184" t="s">
        <v>425</v>
      </c>
      <c r="D68" s="188">
        <f t="shared" si="0"/>
        <v>280</v>
      </c>
      <c r="E68" s="188">
        <v>110</v>
      </c>
      <c r="F68" s="188">
        <f t="shared" si="6"/>
        <v>0</v>
      </c>
      <c r="G68" s="188">
        <v>0</v>
      </c>
      <c r="H68" s="188">
        <v>0</v>
      </c>
      <c r="I68" s="188">
        <v>0</v>
      </c>
      <c r="J68" s="188">
        <v>0</v>
      </c>
      <c r="K68" s="188">
        <v>0</v>
      </c>
      <c r="L68" s="188">
        <v>37</v>
      </c>
      <c r="M68" s="188">
        <f t="shared" si="7"/>
        <v>133</v>
      </c>
      <c r="N68" s="188">
        <v>84</v>
      </c>
      <c r="O68" s="188">
        <v>12</v>
      </c>
      <c r="P68" s="188">
        <v>15</v>
      </c>
      <c r="Q68" s="188">
        <v>3</v>
      </c>
      <c r="R68" s="188">
        <v>19</v>
      </c>
      <c r="S68" s="188">
        <v>0</v>
      </c>
      <c r="T68" s="188">
        <v>0</v>
      </c>
      <c r="U68" s="188">
        <f t="shared" si="8"/>
        <v>110</v>
      </c>
      <c r="V68" s="188">
        <v>110</v>
      </c>
      <c r="W68" s="188">
        <v>0</v>
      </c>
      <c r="X68" s="188">
        <v>0</v>
      </c>
      <c r="Y68" s="188">
        <v>0</v>
      </c>
      <c r="Z68" s="188">
        <v>0</v>
      </c>
      <c r="AA68" s="188">
        <v>0</v>
      </c>
      <c r="AB68" s="188">
        <f t="shared" si="9"/>
        <v>42</v>
      </c>
      <c r="AC68" s="188">
        <v>37</v>
      </c>
      <c r="AD68" s="188">
        <v>5</v>
      </c>
      <c r="AE68" s="188">
        <f t="shared" si="10"/>
        <v>0</v>
      </c>
      <c r="AF68" s="188">
        <v>0</v>
      </c>
      <c r="AG68" s="188">
        <v>0</v>
      </c>
      <c r="AH68" s="188">
        <v>0</v>
      </c>
      <c r="AI68" s="188">
        <v>0</v>
      </c>
      <c r="AJ68" s="188">
        <v>0</v>
      </c>
    </row>
    <row r="69" spans="1:36" ht="13.5">
      <c r="A69" s="182" t="s">
        <v>308</v>
      </c>
      <c r="B69" s="182" t="s">
        <v>426</v>
      </c>
      <c r="C69" s="184" t="s">
        <v>427</v>
      </c>
      <c r="D69" s="188">
        <f t="shared" si="0"/>
        <v>107</v>
      </c>
      <c r="E69" s="188">
        <v>66</v>
      </c>
      <c r="F69" s="188">
        <f t="shared" si="6"/>
        <v>10</v>
      </c>
      <c r="G69" s="188">
        <v>0</v>
      </c>
      <c r="H69" s="188">
        <v>10</v>
      </c>
      <c r="I69" s="188">
        <v>0</v>
      </c>
      <c r="J69" s="188">
        <v>0</v>
      </c>
      <c r="K69" s="188">
        <v>0</v>
      </c>
      <c r="L69" s="188">
        <v>11</v>
      </c>
      <c r="M69" s="188">
        <f t="shared" si="7"/>
        <v>20</v>
      </c>
      <c r="N69" s="188">
        <v>10</v>
      </c>
      <c r="O69" s="188">
        <v>4</v>
      </c>
      <c r="P69" s="188">
        <v>6</v>
      </c>
      <c r="Q69" s="188">
        <v>0</v>
      </c>
      <c r="R69" s="188">
        <v>0</v>
      </c>
      <c r="S69" s="188">
        <v>0</v>
      </c>
      <c r="T69" s="188">
        <v>0</v>
      </c>
      <c r="U69" s="188">
        <f t="shared" si="8"/>
        <v>66</v>
      </c>
      <c r="V69" s="188">
        <v>66</v>
      </c>
      <c r="W69" s="188">
        <v>0</v>
      </c>
      <c r="X69" s="188">
        <v>0</v>
      </c>
      <c r="Y69" s="188">
        <v>0</v>
      </c>
      <c r="Z69" s="188">
        <v>0</v>
      </c>
      <c r="AA69" s="188">
        <v>0</v>
      </c>
      <c r="AB69" s="188">
        <f t="shared" si="9"/>
        <v>23</v>
      </c>
      <c r="AC69" s="188">
        <v>11</v>
      </c>
      <c r="AD69" s="188">
        <v>12</v>
      </c>
      <c r="AE69" s="188">
        <f t="shared" si="10"/>
        <v>0</v>
      </c>
      <c r="AF69" s="188">
        <v>0</v>
      </c>
      <c r="AG69" s="188">
        <v>0</v>
      </c>
      <c r="AH69" s="188">
        <v>0</v>
      </c>
      <c r="AI69" s="188">
        <v>0</v>
      </c>
      <c r="AJ69" s="188">
        <v>0</v>
      </c>
    </row>
    <row r="70" spans="1:36" ht="13.5">
      <c r="A70" s="182" t="s">
        <v>308</v>
      </c>
      <c r="B70" s="182" t="s">
        <v>428</v>
      </c>
      <c r="C70" s="184" t="s">
        <v>429</v>
      </c>
      <c r="D70" s="188">
        <f t="shared" si="0"/>
        <v>326</v>
      </c>
      <c r="E70" s="188">
        <v>176</v>
      </c>
      <c r="F70" s="188">
        <f t="shared" si="6"/>
        <v>0</v>
      </c>
      <c r="G70" s="188">
        <v>0</v>
      </c>
      <c r="H70" s="188">
        <v>0</v>
      </c>
      <c r="I70" s="188">
        <v>0</v>
      </c>
      <c r="J70" s="188">
        <v>0</v>
      </c>
      <c r="K70" s="188">
        <v>0</v>
      </c>
      <c r="L70" s="188">
        <v>19</v>
      </c>
      <c r="M70" s="188">
        <f t="shared" si="7"/>
        <v>131</v>
      </c>
      <c r="N70" s="188">
        <v>82</v>
      </c>
      <c r="O70" s="188">
        <v>11</v>
      </c>
      <c r="P70" s="188">
        <v>15</v>
      </c>
      <c r="Q70" s="188">
        <v>3</v>
      </c>
      <c r="R70" s="188">
        <v>20</v>
      </c>
      <c r="S70" s="188">
        <v>0</v>
      </c>
      <c r="T70" s="188">
        <v>0</v>
      </c>
      <c r="U70" s="188">
        <f t="shared" si="8"/>
        <v>176</v>
      </c>
      <c r="V70" s="188">
        <v>176</v>
      </c>
      <c r="W70" s="188">
        <v>0</v>
      </c>
      <c r="X70" s="188">
        <v>0</v>
      </c>
      <c r="Y70" s="188">
        <v>0</v>
      </c>
      <c r="Z70" s="188">
        <v>0</v>
      </c>
      <c r="AA70" s="188">
        <v>0</v>
      </c>
      <c r="AB70" s="188">
        <f t="shared" si="9"/>
        <v>27</v>
      </c>
      <c r="AC70" s="188">
        <v>19</v>
      </c>
      <c r="AD70" s="188">
        <v>8</v>
      </c>
      <c r="AE70" s="188">
        <f t="shared" si="10"/>
        <v>0</v>
      </c>
      <c r="AF70" s="188">
        <v>0</v>
      </c>
      <c r="AG70" s="188">
        <v>0</v>
      </c>
      <c r="AH70" s="188">
        <v>0</v>
      </c>
      <c r="AI70" s="188">
        <v>0</v>
      </c>
      <c r="AJ70" s="188">
        <v>0</v>
      </c>
    </row>
    <row r="71" spans="1:36" ht="13.5">
      <c r="A71" s="182" t="s">
        <v>308</v>
      </c>
      <c r="B71" s="182" t="s">
        <v>430</v>
      </c>
      <c r="C71" s="184" t="s">
        <v>431</v>
      </c>
      <c r="D71" s="188">
        <f aca="true" t="shared" si="11" ref="D71:D117">E71+F71+L71+M71</f>
        <v>3523</v>
      </c>
      <c r="E71" s="188">
        <v>2877</v>
      </c>
      <c r="F71" s="188">
        <f t="shared" si="6"/>
        <v>312</v>
      </c>
      <c r="G71" s="188">
        <v>312</v>
      </c>
      <c r="H71" s="188">
        <v>0</v>
      </c>
      <c r="I71" s="188">
        <v>0</v>
      </c>
      <c r="J71" s="188">
        <v>0</v>
      </c>
      <c r="K71" s="188">
        <v>0</v>
      </c>
      <c r="L71" s="188">
        <v>0</v>
      </c>
      <c r="M71" s="188">
        <f t="shared" si="7"/>
        <v>334</v>
      </c>
      <c r="N71" s="188">
        <v>298</v>
      </c>
      <c r="O71" s="188">
        <v>0</v>
      </c>
      <c r="P71" s="188">
        <v>23</v>
      </c>
      <c r="Q71" s="188">
        <v>10</v>
      </c>
      <c r="R71" s="188">
        <v>3</v>
      </c>
      <c r="S71" s="188">
        <v>0</v>
      </c>
      <c r="T71" s="188">
        <v>0</v>
      </c>
      <c r="U71" s="188">
        <f t="shared" si="8"/>
        <v>2898</v>
      </c>
      <c r="V71" s="188">
        <v>2877</v>
      </c>
      <c r="W71" s="188">
        <v>21</v>
      </c>
      <c r="X71" s="188">
        <v>0</v>
      </c>
      <c r="Y71" s="188">
        <v>0</v>
      </c>
      <c r="Z71" s="188">
        <v>0</v>
      </c>
      <c r="AA71" s="188">
        <v>0</v>
      </c>
      <c r="AB71" s="188">
        <f t="shared" si="9"/>
        <v>486</v>
      </c>
      <c r="AC71" s="188">
        <v>0</v>
      </c>
      <c r="AD71" s="188">
        <v>393</v>
      </c>
      <c r="AE71" s="188">
        <f t="shared" si="10"/>
        <v>93</v>
      </c>
      <c r="AF71" s="188">
        <v>93</v>
      </c>
      <c r="AG71" s="188">
        <v>0</v>
      </c>
      <c r="AH71" s="188">
        <v>0</v>
      </c>
      <c r="AI71" s="188">
        <v>0</v>
      </c>
      <c r="AJ71" s="188">
        <v>0</v>
      </c>
    </row>
    <row r="72" spans="1:36" ht="13.5">
      <c r="A72" s="182" t="s">
        <v>308</v>
      </c>
      <c r="B72" s="182" t="s">
        <v>432</v>
      </c>
      <c r="C72" s="184" t="s">
        <v>433</v>
      </c>
      <c r="D72" s="188">
        <f t="shared" si="11"/>
        <v>2077</v>
      </c>
      <c r="E72" s="188">
        <v>1466</v>
      </c>
      <c r="F72" s="188">
        <f t="shared" si="6"/>
        <v>0</v>
      </c>
      <c r="G72" s="188">
        <v>0</v>
      </c>
      <c r="H72" s="188">
        <v>0</v>
      </c>
      <c r="I72" s="188">
        <v>0</v>
      </c>
      <c r="J72" s="188">
        <v>0</v>
      </c>
      <c r="K72" s="188">
        <v>0</v>
      </c>
      <c r="L72" s="188">
        <v>45</v>
      </c>
      <c r="M72" s="188">
        <f t="shared" si="7"/>
        <v>566</v>
      </c>
      <c r="N72" s="188">
        <v>338</v>
      </c>
      <c r="O72" s="188">
        <v>161</v>
      </c>
      <c r="P72" s="188">
        <v>52</v>
      </c>
      <c r="Q72" s="188">
        <v>10</v>
      </c>
      <c r="R72" s="188">
        <v>5</v>
      </c>
      <c r="S72" s="188">
        <v>0</v>
      </c>
      <c r="T72" s="188">
        <v>0</v>
      </c>
      <c r="U72" s="188">
        <f t="shared" si="8"/>
        <v>1466</v>
      </c>
      <c r="V72" s="188">
        <v>1466</v>
      </c>
      <c r="W72" s="188">
        <v>0</v>
      </c>
      <c r="X72" s="188">
        <v>0</v>
      </c>
      <c r="Y72" s="188">
        <v>0</v>
      </c>
      <c r="Z72" s="188">
        <v>0</v>
      </c>
      <c r="AA72" s="188">
        <v>0</v>
      </c>
      <c r="AB72" s="188">
        <f t="shared" si="9"/>
        <v>233</v>
      </c>
      <c r="AC72" s="188">
        <v>45</v>
      </c>
      <c r="AD72" s="188">
        <v>188</v>
      </c>
      <c r="AE72" s="188">
        <f t="shared" si="10"/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v>0</v>
      </c>
    </row>
    <row r="73" spans="1:36" ht="13.5">
      <c r="A73" s="182" t="s">
        <v>308</v>
      </c>
      <c r="B73" s="182" t="s">
        <v>434</v>
      </c>
      <c r="C73" s="184" t="s">
        <v>435</v>
      </c>
      <c r="D73" s="188">
        <f t="shared" si="11"/>
        <v>1571</v>
      </c>
      <c r="E73" s="188">
        <v>1254</v>
      </c>
      <c r="F73" s="188">
        <f t="shared" si="6"/>
        <v>8</v>
      </c>
      <c r="G73" s="188">
        <v>8</v>
      </c>
      <c r="H73" s="188">
        <v>0</v>
      </c>
      <c r="I73" s="188">
        <v>0</v>
      </c>
      <c r="J73" s="188">
        <v>0</v>
      </c>
      <c r="K73" s="188">
        <v>0</v>
      </c>
      <c r="L73" s="188">
        <v>52</v>
      </c>
      <c r="M73" s="188">
        <f t="shared" si="7"/>
        <v>257</v>
      </c>
      <c r="N73" s="188">
        <v>93</v>
      </c>
      <c r="O73" s="188">
        <v>114</v>
      </c>
      <c r="P73" s="188">
        <v>38</v>
      </c>
      <c r="Q73" s="188">
        <v>8</v>
      </c>
      <c r="R73" s="188">
        <v>4</v>
      </c>
      <c r="S73" s="188">
        <v>0</v>
      </c>
      <c r="T73" s="188">
        <v>0</v>
      </c>
      <c r="U73" s="188">
        <f t="shared" si="8"/>
        <v>1254</v>
      </c>
      <c r="V73" s="188">
        <v>1254</v>
      </c>
      <c r="W73" s="188">
        <v>0</v>
      </c>
      <c r="X73" s="188">
        <v>0</v>
      </c>
      <c r="Y73" s="188">
        <v>0</v>
      </c>
      <c r="Z73" s="188">
        <v>0</v>
      </c>
      <c r="AA73" s="188">
        <v>0</v>
      </c>
      <c r="AB73" s="188">
        <f t="shared" si="9"/>
        <v>171</v>
      </c>
      <c r="AC73" s="188">
        <v>52</v>
      </c>
      <c r="AD73" s="188">
        <v>111</v>
      </c>
      <c r="AE73" s="188">
        <f t="shared" si="10"/>
        <v>8</v>
      </c>
      <c r="AF73" s="188">
        <v>8</v>
      </c>
      <c r="AG73" s="188">
        <v>0</v>
      </c>
      <c r="AH73" s="188">
        <v>0</v>
      </c>
      <c r="AI73" s="188">
        <v>0</v>
      </c>
      <c r="AJ73" s="188">
        <v>0</v>
      </c>
    </row>
    <row r="74" spans="1:36" ht="13.5">
      <c r="A74" s="182" t="s">
        <v>308</v>
      </c>
      <c r="B74" s="182" t="s">
        <v>436</v>
      </c>
      <c r="C74" s="184" t="s">
        <v>437</v>
      </c>
      <c r="D74" s="188">
        <f t="shared" si="11"/>
        <v>1268</v>
      </c>
      <c r="E74" s="188">
        <v>934</v>
      </c>
      <c r="F74" s="188">
        <f t="shared" si="6"/>
        <v>334</v>
      </c>
      <c r="G74" s="188">
        <v>175</v>
      </c>
      <c r="H74" s="188">
        <v>159</v>
      </c>
      <c r="I74" s="188">
        <v>0</v>
      </c>
      <c r="J74" s="188">
        <v>0</v>
      </c>
      <c r="K74" s="188">
        <v>0</v>
      </c>
      <c r="L74" s="188">
        <v>0</v>
      </c>
      <c r="M74" s="188">
        <f t="shared" si="7"/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v>0</v>
      </c>
      <c r="U74" s="188">
        <f t="shared" si="8"/>
        <v>941</v>
      </c>
      <c r="V74" s="188">
        <v>934</v>
      </c>
      <c r="W74" s="188">
        <v>7</v>
      </c>
      <c r="X74" s="188">
        <v>0</v>
      </c>
      <c r="Y74" s="188">
        <v>0</v>
      </c>
      <c r="Z74" s="188">
        <v>0</v>
      </c>
      <c r="AA74" s="188">
        <v>0</v>
      </c>
      <c r="AB74" s="188">
        <f t="shared" si="9"/>
        <v>142</v>
      </c>
      <c r="AC74" s="188">
        <v>0</v>
      </c>
      <c r="AD74" s="188">
        <v>128</v>
      </c>
      <c r="AE74" s="188">
        <f t="shared" si="10"/>
        <v>14</v>
      </c>
      <c r="AF74" s="188">
        <v>14</v>
      </c>
      <c r="AG74" s="188">
        <v>0</v>
      </c>
      <c r="AH74" s="188">
        <v>0</v>
      </c>
      <c r="AI74" s="188">
        <v>0</v>
      </c>
      <c r="AJ74" s="188">
        <v>0</v>
      </c>
    </row>
    <row r="75" spans="1:36" ht="13.5">
      <c r="A75" s="182" t="s">
        <v>308</v>
      </c>
      <c r="B75" s="182" t="s">
        <v>438</v>
      </c>
      <c r="C75" s="184" t="s">
        <v>439</v>
      </c>
      <c r="D75" s="188">
        <f t="shared" si="11"/>
        <v>1114</v>
      </c>
      <c r="E75" s="188">
        <v>788</v>
      </c>
      <c r="F75" s="188">
        <f t="shared" si="6"/>
        <v>116</v>
      </c>
      <c r="G75" s="188">
        <v>116</v>
      </c>
      <c r="H75" s="188">
        <v>0</v>
      </c>
      <c r="I75" s="188">
        <v>0</v>
      </c>
      <c r="J75" s="188">
        <v>0</v>
      </c>
      <c r="K75" s="188">
        <v>0</v>
      </c>
      <c r="L75" s="188">
        <v>0</v>
      </c>
      <c r="M75" s="188">
        <f t="shared" si="7"/>
        <v>210</v>
      </c>
      <c r="N75" s="188">
        <v>179</v>
      </c>
      <c r="O75" s="188">
        <v>0</v>
      </c>
      <c r="P75" s="188">
        <v>18</v>
      </c>
      <c r="Q75" s="188">
        <v>4</v>
      </c>
      <c r="R75" s="188">
        <v>1</v>
      </c>
      <c r="S75" s="188">
        <v>8</v>
      </c>
      <c r="T75" s="188">
        <v>0</v>
      </c>
      <c r="U75" s="188">
        <f t="shared" si="8"/>
        <v>794</v>
      </c>
      <c r="V75" s="188">
        <v>788</v>
      </c>
      <c r="W75" s="188">
        <v>6</v>
      </c>
      <c r="X75" s="188">
        <v>0</v>
      </c>
      <c r="Y75" s="188">
        <v>0</v>
      </c>
      <c r="Z75" s="188">
        <v>0</v>
      </c>
      <c r="AA75" s="188">
        <v>0</v>
      </c>
      <c r="AB75" s="188">
        <f t="shared" si="9"/>
        <v>123</v>
      </c>
      <c r="AC75" s="188">
        <v>0</v>
      </c>
      <c r="AD75" s="188">
        <v>108</v>
      </c>
      <c r="AE75" s="188">
        <f t="shared" si="10"/>
        <v>15</v>
      </c>
      <c r="AF75" s="188">
        <v>15</v>
      </c>
      <c r="AG75" s="188">
        <v>0</v>
      </c>
      <c r="AH75" s="188">
        <v>0</v>
      </c>
      <c r="AI75" s="188">
        <v>0</v>
      </c>
      <c r="AJ75" s="188">
        <v>0</v>
      </c>
    </row>
    <row r="76" spans="1:36" ht="13.5">
      <c r="A76" s="182" t="s">
        <v>308</v>
      </c>
      <c r="B76" s="182" t="s">
        <v>440</v>
      </c>
      <c r="C76" s="184" t="s">
        <v>441</v>
      </c>
      <c r="D76" s="188">
        <f t="shared" si="11"/>
        <v>1060</v>
      </c>
      <c r="E76" s="188">
        <v>849</v>
      </c>
      <c r="F76" s="188">
        <f t="shared" si="6"/>
        <v>94</v>
      </c>
      <c r="G76" s="188">
        <v>94</v>
      </c>
      <c r="H76" s="188">
        <v>0</v>
      </c>
      <c r="I76" s="188">
        <v>0</v>
      </c>
      <c r="J76" s="188">
        <v>0</v>
      </c>
      <c r="K76" s="188">
        <v>0</v>
      </c>
      <c r="L76" s="188">
        <v>0</v>
      </c>
      <c r="M76" s="188">
        <f t="shared" si="7"/>
        <v>117</v>
      </c>
      <c r="N76" s="188">
        <v>102</v>
      </c>
      <c r="O76" s="188">
        <v>0</v>
      </c>
      <c r="P76" s="188">
        <v>10</v>
      </c>
      <c r="Q76" s="188">
        <v>3</v>
      </c>
      <c r="R76" s="188">
        <v>2</v>
      </c>
      <c r="S76" s="188">
        <v>0</v>
      </c>
      <c r="T76" s="188">
        <v>0</v>
      </c>
      <c r="U76" s="188">
        <f t="shared" si="8"/>
        <v>855</v>
      </c>
      <c r="V76" s="188">
        <v>849</v>
      </c>
      <c r="W76" s="188">
        <v>6</v>
      </c>
      <c r="X76" s="188">
        <v>0</v>
      </c>
      <c r="Y76" s="188">
        <v>0</v>
      </c>
      <c r="Z76" s="188">
        <v>0</v>
      </c>
      <c r="AA76" s="188">
        <v>0</v>
      </c>
      <c r="AB76" s="188">
        <f t="shared" si="9"/>
        <v>136</v>
      </c>
      <c r="AC76" s="188">
        <v>0</v>
      </c>
      <c r="AD76" s="188">
        <v>115</v>
      </c>
      <c r="AE76" s="188">
        <f t="shared" si="10"/>
        <v>21</v>
      </c>
      <c r="AF76" s="188">
        <v>21</v>
      </c>
      <c r="AG76" s="188">
        <v>0</v>
      </c>
      <c r="AH76" s="188">
        <v>0</v>
      </c>
      <c r="AI76" s="188">
        <v>0</v>
      </c>
      <c r="AJ76" s="188">
        <v>0</v>
      </c>
    </row>
    <row r="77" spans="1:36" ht="13.5">
      <c r="A77" s="182" t="s">
        <v>308</v>
      </c>
      <c r="B77" s="182" t="s">
        <v>139</v>
      </c>
      <c r="C77" s="184" t="s">
        <v>140</v>
      </c>
      <c r="D77" s="188">
        <f t="shared" si="11"/>
        <v>611</v>
      </c>
      <c r="E77" s="188">
        <v>466</v>
      </c>
      <c r="F77" s="188">
        <f t="shared" si="6"/>
        <v>76</v>
      </c>
      <c r="G77" s="188">
        <v>76</v>
      </c>
      <c r="H77" s="188">
        <v>0</v>
      </c>
      <c r="I77" s="188">
        <v>0</v>
      </c>
      <c r="J77" s="188">
        <v>0</v>
      </c>
      <c r="K77" s="188">
        <v>0</v>
      </c>
      <c r="L77" s="188">
        <v>0</v>
      </c>
      <c r="M77" s="188">
        <f t="shared" si="7"/>
        <v>69</v>
      </c>
      <c r="N77" s="188">
        <v>62</v>
      </c>
      <c r="O77" s="188">
        <v>0</v>
      </c>
      <c r="P77" s="188">
        <v>6</v>
      </c>
      <c r="Q77" s="188">
        <v>1</v>
      </c>
      <c r="R77" s="188">
        <v>0</v>
      </c>
      <c r="S77" s="188">
        <v>0</v>
      </c>
      <c r="T77" s="188">
        <v>0</v>
      </c>
      <c r="U77" s="188">
        <f t="shared" si="8"/>
        <v>470</v>
      </c>
      <c r="V77" s="188">
        <v>466</v>
      </c>
      <c r="W77" s="188">
        <v>4</v>
      </c>
      <c r="X77" s="188">
        <v>0</v>
      </c>
      <c r="Y77" s="188">
        <v>0</v>
      </c>
      <c r="Z77" s="188">
        <v>0</v>
      </c>
      <c r="AA77" s="188">
        <v>0</v>
      </c>
      <c r="AB77" s="188">
        <f t="shared" si="9"/>
        <v>76</v>
      </c>
      <c r="AC77" s="188">
        <v>0</v>
      </c>
      <c r="AD77" s="188">
        <v>63</v>
      </c>
      <c r="AE77" s="188">
        <f t="shared" si="10"/>
        <v>13</v>
      </c>
      <c r="AF77" s="188">
        <v>13</v>
      </c>
      <c r="AG77" s="188">
        <v>0</v>
      </c>
      <c r="AH77" s="188">
        <v>0</v>
      </c>
      <c r="AI77" s="188">
        <v>0</v>
      </c>
      <c r="AJ77" s="188">
        <v>0</v>
      </c>
    </row>
    <row r="78" spans="1:36" ht="13.5">
      <c r="A78" s="182" t="s">
        <v>308</v>
      </c>
      <c r="B78" s="182" t="s">
        <v>141</v>
      </c>
      <c r="C78" s="184" t="s">
        <v>142</v>
      </c>
      <c r="D78" s="188">
        <f t="shared" si="11"/>
        <v>583</v>
      </c>
      <c r="E78" s="188">
        <v>469</v>
      </c>
      <c r="F78" s="188">
        <f t="shared" si="6"/>
        <v>70</v>
      </c>
      <c r="G78" s="188">
        <v>70</v>
      </c>
      <c r="H78" s="188">
        <v>0</v>
      </c>
      <c r="I78" s="188">
        <v>0</v>
      </c>
      <c r="J78" s="188">
        <v>0</v>
      </c>
      <c r="K78" s="188">
        <v>0</v>
      </c>
      <c r="L78" s="188">
        <v>0</v>
      </c>
      <c r="M78" s="188">
        <f t="shared" si="7"/>
        <v>44</v>
      </c>
      <c r="N78" s="188">
        <v>38</v>
      </c>
      <c r="O78" s="188">
        <v>0</v>
      </c>
      <c r="P78" s="188">
        <v>4</v>
      </c>
      <c r="Q78" s="188">
        <v>2</v>
      </c>
      <c r="R78" s="188">
        <v>0</v>
      </c>
      <c r="S78" s="188">
        <v>0</v>
      </c>
      <c r="T78" s="188">
        <v>0</v>
      </c>
      <c r="U78" s="188">
        <f t="shared" si="8"/>
        <v>473</v>
      </c>
      <c r="V78" s="188">
        <v>469</v>
      </c>
      <c r="W78" s="188">
        <v>4</v>
      </c>
      <c r="X78" s="188">
        <v>0</v>
      </c>
      <c r="Y78" s="188">
        <v>0</v>
      </c>
      <c r="Z78" s="188">
        <v>0</v>
      </c>
      <c r="AA78" s="188">
        <v>0</v>
      </c>
      <c r="AB78" s="188">
        <f t="shared" si="9"/>
        <v>77</v>
      </c>
      <c r="AC78" s="188">
        <v>0</v>
      </c>
      <c r="AD78" s="188">
        <v>64</v>
      </c>
      <c r="AE78" s="188">
        <f t="shared" si="10"/>
        <v>13</v>
      </c>
      <c r="AF78" s="188">
        <v>13</v>
      </c>
      <c r="AG78" s="188">
        <v>0</v>
      </c>
      <c r="AH78" s="188">
        <v>0</v>
      </c>
      <c r="AI78" s="188">
        <v>0</v>
      </c>
      <c r="AJ78" s="188">
        <v>0</v>
      </c>
    </row>
    <row r="79" spans="1:36" ht="13.5">
      <c r="A79" s="182" t="s">
        <v>308</v>
      </c>
      <c r="B79" s="182" t="s">
        <v>143</v>
      </c>
      <c r="C79" s="184" t="s">
        <v>144</v>
      </c>
      <c r="D79" s="188">
        <f t="shared" si="11"/>
        <v>467</v>
      </c>
      <c r="E79" s="188">
        <v>372</v>
      </c>
      <c r="F79" s="188">
        <f t="shared" si="6"/>
        <v>40</v>
      </c>
      <c r="G79" s="188">
        <v>40</v>
      </c>
      <c r="H79" s="188">
        <v>0</v>
      </c>
      <c r="I79" s="188">
        <v>0</v>
      </c>
      <c r="J79" s="188">
        <v>0</v>
      </c>
      <c r="K79" s="188">
        <v>0</v>
      </c>
      <c r="L79" s="188">
        <v>0</v>
      </c>
      <c r="M79" s="188">
        <f t="shared" si="7"/>
        <v>55</v>
      </c>
      <c r="N79" s="188">
        <v>45</v>
      </c>
      <c r="O79" s="188">
        <v>0</v>
      </c>
      <c r="P79" s="188">
        <v>6</v>
      </c>
      <c r="Q79" s="188">
        <v>3</v>
      </c>
      <c r="R79" s="188">
        <v>1</v>
      </c>
      <c r="S79" s="188">
        <v>0</v>
      </c>
      <c r="T79" s="188">
        <v>0</v>
      </c>
      <c r="U79" s="188">
        <f t="shared" si="8"/>
        <v>375</v>
      </c>
      <c r="V79" s="188">
        <v>372</v>
      </c>
      <c r="W79" s="188">
        <v>3</v>
      </c>
      <c r="X79" s="188">
        <v>0</v>
      </c>
      <c r="Y79" s="188">
        <v>0</v>
      </c>
      <c r="Z79" s="188">
        <v>0</v>
      </c>
      <c r="AA79" s="188">
        <v>0</v>
      </c>
      <c r="AB79" s="188">
        <f t="shared" si="9"/>
        <v>61</v>
      </c>
      <c r="AC79" s="188">
        <v>0</v>
      </c>
      <c r="AD79" s="188">
        <v>50</v>
      </c>
      <c r="AE79" s="188">
        <f t="shared" si="10"/>
        <v>11</v>
      </c>
      <c r="AF79" s="188">
        <v>11</v>
      </c>
      <c r="AG79" s="188">
        <v>0</v>
      </c>
      <c r="AH79" s="188">
        <v>0</v>
      </c>
      <c r="AI79" s="188">
        <v>0</v>
      </c>
      <c r="AJ79" s="188">
        <v>0</v>
      </c>
    </row>
    <row r="80" spans="1:36" ht="13.5">
      <c r="A80" s="182" t="s">
        <v>308</v>
      </c>
      <c r="B80" s="182" t="s">
        <v>145</v>
      </c>
      <c r="C80" s="184" t="s">
        <v>146</v>
      </c>
      <c r="D80" s="188">
        <f t="shared" si="11"/>
        <v>1370</v>
      </c>
      <c r="E80" s="188">
        <v>1106</v>
      </c>
      <c r="F80" s="188">
        <f t="shared" si="6"/>
        <v>0</v>
      </c>
      <c r="G80" s="188">
        <v>0</v>
      </c>
      <c r="H80" s="188">
        <v>0</v>
      </c>
      <c r="I80" s="188">
        <v>0</v>
      </c>
      <c r="J80" s="188">
        <v>0</v>
      </c>
      <c r="K80" s="188">
        <v>0</v>
      </c>
      <c r="L80" s="188">
        <v>60</v>
      </c>
      <c r="M80" s="188">
        <f t="shared" si="7"/>
        <v>204</v>
      </c>
      <c r="N80" s="188">
        <v>91</v>
      </c>
      <c r="O80" s="188">
        <v>84</v>
      </c>
      <c r="P80" s="188">
        <v>18</v>
      </c>
      <c r="Q80" s="188">
        <v>7</v>
      </c>
      <c r="R80" s="188">
        <v>4</v>
      </c>
      <c r="S80" s="188">
        <v>0</v>
      </c>
      <c r="T80" s="188">
        <v>0</v>
      </c>
      <c r="U80" s="188">
        <f t="shared" si="8"/>
        <v>1106</v>
      </c>
      <c r="V80" s="188">
        <v>1106</v>
      </c>
      <c r="W80" s="188">
        <v>0</v>
      </c>
      <c r="X80" s="188">
        <v>0</v>
      </c>
      <c r="Y80" s="188">
        <v>0</v>
      </c>
      <c r="Z80" s="188">
        <v>0</v>
      </c>
      <c r="AA80" s="188">
        <v>0</v>
      </c>
      <c r="AB80" s="188">
        <f t="shared" si="9"/>
        <v>158</v>
      </c>
      <c r="AC80" s="188">
        <v>60</v>
      </c>
      <c r="AD80" s="188">
        <v>98</v>
      </c>
      <c r="AE80" s="188">
        <f t="shared" si="10"/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v>0</v>
      </c>
    </row>
    <row r="81" spans="1:36" ht="13.5">
      <c r="A81" s="182" t="s">
        <v>308</v>
      </c>
      <c r="B81" s="182" t="s">
        <v>147</v>
      </c>
      <c r="C81" s="184" t="s">
        <v>148</v>
      </c>
      <c r="D81" s="188">
        <f t="shared" si="11"/>
        <v>3097</v>
      </c>
      <c r="E81" s="188">
        <v>2456</v>
      </c>
      <c r="F81" s="188">
        <f t="shared" si="6"/>
        <v>172</v>
      </c>
      <c r="G81" s="188">
        <v>0</v>
      </c>
      <c r="H81" s="188">
        <v>172</v>
      </c>
      <c r="I81" s="188">
        <v>0</v>
      </c>
      <c r="J81" s="188">
        <v>0</v>
      </c>
      <c r="K81" s="188">
        <v>0</v>
      </c>
      <c r="L81" s="188">
        <v>2</v>
      </c>
      <c r="M81" s="188">
        <f t="shared" si="7"/>
        <v>467</v>
      </c>
      <c r="N81" s="188">
        <v>378</v>
      </c>
      <c r="O81" s="188">
        <v>10</v>
      </c>
      <c r="P81" s="188">
        <v>24</v>
      </c>
      <c r="Q81" s="188">
        <v>8</v>
      </c>
      <c r="R81" s="188">
        <v>23</v>
      </c>
      <c r="S81" s="188">
        <v>24</v>
      </c>
      <c r="T81" s="188">
        <v>0</v>
      </c>
      <c r="U81" s="188">
        <f t="shared" si="8"/>
        <v>2460</v>
      </c>
      <c r="V81" s="188">
        <v>2456</v>
      </c>
      <c r="W81" s="188">
        <v>0</v>
      </c>
      <c r="X81" s="188">
        <v>4</v>
      </c>
      <c r="Y81" s="188">
        <v>0</v>
      </c>
      <c r="Z81" s="188">
        <v>0</v>
      </c>
      <c r="AA81" s="188">
        <v>0</v>
      </c>
      <c r="AB81" s="188">
        <f t="shared" si="9"/>
        <v>336</v>
      </c>
      <c r="AC81" s="188">
        <v>2</v>
      </c>
      <c r="AD81" s="188">
        <v>334</v>
      </c>
      <c r="AE81" s="188">
        <f t="shared" si="10"/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v>0</v>
      </c>
    </row>
    <row r="82" spans="1:36" ht="13.5">
      <c r="A82" s="182" t="s">
        <v>308</v>
      </c>
      <c r="B82" s="182" t="s">
        <v>149</v>
      </c>
      <c r="C82" s="184" t="s">
        <v>150</v>
      </c>
      <c r="D82" s="188">
        <f t="shared" si="11"/>
        <v>1369</v>
      </c>
      <c r="E82" s="188">
        <v>793</v>
      </c>
      <c r="F82" s="188">
        <f t="shared" si="6"/>
        <v>552</v>
      </c>
      <c r="G82" s="188">
        <v>178</v>
      </c>
      <c r="H82" s="188">
        <v>374</v>
      </c>
      <c r="I82" s="188">
        <v>0</v>
      </c>
      <c r="J82" s="188">
        <v>0</v>
      </c>
      <c r="K82" s="188">
        <v>0</v>
      </c>
      <c r="L82" s="188">
        <v>24</v>
      </c>
      <c r="M82" s="188">
        <f t="shared" si="7"/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v>0</v>
      </c>
      <c r="U82" s="188">
        <f t="shared" si="8"/>
        <v>793</v>
      </c>
      <c r="V82" s="188">
        <v>793</v>
      </c>
      <c r="W82" s="188">
        <v>0</v>
      </c>
      <c r="X82" s="188">
        <v>0</v>
      </c>
      <c r="Y82" s="188">
        <v>0</v>
      </c>
      <c r="Z82" s="188">
        <v>0</v>
      </c>
      <c r="AA82" s="188">
        <v>0</v>
      </c>
      <c r="AB82" s="188">
        <f t="shared" si="9"/>
        <v>271</v>
      </c>
      <c r="AC82" s="188">
        <v>24</v>
      </c>
      <c r="AD82" s="188">
        <v>69</v>
      </c>
      <c r="AE82" s="188">
        <f t="shared" si="10"/>
        <v>178</v>
      </c>
      <c r="AF82" s="188">
        <v>178</v>
      </c>
      <c r="AG82" s="188">
        <v>0</v>
      </c>
      <c r="AH82" s="188">
        <v>0</v>
      </c>
      <c r="AI82" s="188">
        <v>0</v>
      </c>
      <c r="AJ82" s="188">
        <v>0</v>
      </c>
    </row>
    <row r="83" spans="1:36" ht="13.5">
      <c r="A83" s="182" t="s">
        <v>308</v>
      </c>
      <c r="B83" s="182" t="s">
        <v>151</v>
      </c>
      <c r="C83" s="184" t="s">
        <v>152</v>
      </c>
      <c r="D83" s="188">
        <f t="shared" si="11"/>
        <v>564</v>
      </c>
      <c r="E83" s="188">
        <v>280</v>
      </c>
      <c r="F83" s="188">
        <f t="shared" si="6"/>
        <v>269</v>
      </c>
      <c r="G83" s="188">
        <v>68</v>
      </c>
      <c r="H83" s="188">
        <v>201</v>
      </c>
      <c r="I83" s="188">
        <v>0</v>
      </c>
      <c r="J83" s="188">
        <v>0</v>
      </c>
      <c r="K83" s="188">
        <v>0</v>
      </c>
      <c r="L83" s="188">
        <v>0</v>
      </c>
      <c r="M83" s="188">
        <f t="shared" si="7"/>
        <v>15</v>
      </c>
      <c r="N83" s="188">
        <v>0</v>
      </c>
      <c r="O83" s="188">
        <v>0</v>
      </c>
      <c r="P83" s="188">
        <v>15</v>
      </c>
      <c r="Q83" s="188">
        <v>0</v>
      </c>
      <c r="R83" s="188">
        <v>0</v>
      </c>
      <c r="S83" s="188">
        <v>0</v>
      </c>
      <c r="T83" s="188">
        <v>0</v>
      </c>
      <c r="U83" s="188">
        <f t="shared" si="8"/>
        <v>280</v>
      </c>
      <c r="V83" s="188">
        <v>280</v>
      </c>
      <c r="W83" s="188">
        <v>0</v>
      </c>
      <c r="X83" s="188">
        <v>0</v>
      </c>
      <c r="Y83" s="188">
        <v>0</v>
      </c>
      <c r="Z83" s="188">
        <v>0</v>
      </c>
      <c r="AA83" s="188">
        <v>0</v>
      </c>
      <c r="AB83" s="188">
        <f t="shared" si="9"/>
        <v>56</v>
      </c>
      <c r="AC83" s="188">
        <v>0</v>
      </c>
      <c r="AD83" s="188">
        <v>28</v>
      </c>
      <c r="AE83" s="188">
        <f t="shared" si="10"/>
        <v>28</v>
      </c>
      <c r="AF83" s="188">
        <v>20</v>
      </c>
      <c r="AG83" s="188">
        <v>8</v>
      </c>
      <c r="AH83" s="188">
        <v>0</v>
      </c>
      <c r="AI83" s="188">
        <v>0</v>
      </c>
      <c r="AJ83" s="188">
        <v>0</v>
      </c>
    </row>
    <row r="84" spans="1:36" ht="13.5">
      <c r="A84" s="182" t="s">
        <v>308</v>
      </c>
      <c r="B84" s="182" t="s">
        <v>153</v>
      </c>
      <c r="C84" s="184" t="s">
        <v>154</v>
      </c>
      <c r="D84" s="188">
        <f t="shared" si="11"/>
        <v>601</v>
      </c>
      <c r="E84" s="188">
        <v>301</v>
      </c>
      <c r="F84" s="188">
        <f t="shared" si="6"/>
        <v>284</v>
      </c>
      <c r="G84" s="188">
        <v>70</v>
      </c>
      <c r="H84" s="188">
        <v>214</v>
      </c>
      <c r="I84" s="188">
        <v>0</v>
      </c>
      <c r="J84" s="188">
        <v>0</v>
      </c>
      <c r="K84" s="188">
        <v>0</v>
      </c>
      <c r="L84" s="188">
        <v>0</v>
      </c>
      <c r="M84" s="188">
        <f t="shared" si="7"/>
        <v>16</v>
      </c>
      <c r="N84" s="188">
        <v>0</v>
      </c>
      <c r="O84" s="188">
        <v>0</v>
      </c>
      <c r="P84" s="188">
        <v>16</v>
      </c>
      <c r="Q84" s="188">
        <v>0</v>
      </c>
      <c r="R84" s="188">
        <v>0</v>
      </c>
      <c r="S84" s="188">
        <v>0</v>
      </c>
      <c r="T84" s="188">
        <v>0</v>
      </c>
      <c r="U84" s="188">
        <f t="shared" si="8"/>
        <v>301</v>
      </c>
      <c r="V84" s="188">
        <v>301</v>
      </c>
      <c r="W84" s="188">
        <v>0</v>
      </c>
      <c r="X84" s="188">
        <v>0</v>
      </c>
      <c r="Y84" s="188">
        <v>0</v>
      </c>
      <c r="Z84" s="188">
        <v>0</v>
      </c>
      <c r="AA84" s="188">
        <v>0</v>
      </c>
      <c r="AB84" s="188">
        <f t="shared" si="9"/>
        <v>58</v>
      </c>
      <c r="AC84" s="188">
        <v>0</v>
      </c>
      <c r="AD84" s="188">
        <v>30</v>
      </c>
      <c r="AE84" s="188">
        <f t="shared" si="10"/>
        <v>28</v>
      </c>
      <c r="AF84" s="188">
        <v>20</v>
      </c>
      <c r="AG84" s="188">
        <v>8</v>
      </c>
      <c r="AH84" s="188">
        <v>0</v>
      </c>
      <c r="AI84" s="188">
        <v>0</v>
      </c>
      <c r="AJ84" s="188">
        <v>0</v>
      </c>
    </row>
    <row r="85" spans="1:36" ht="13.5">
      <c r="A85" s="182" t="s">
        <v>308</v>
      </c>
      <c r="B85" s="182" t="s">
        <v>155</v>
      </c>
      <c r="C85" s="184" t="s">
        <v>156</v>
      </c>
      <c r="D85" s="188">
        <f t="shared" si="11"/>
        <v>851</v>
      </c>
      <c r="E85" s="188">
        <v>401</v>
      </c>
      <c r="F85" s="188">
        <f t="shared" si="6"/>
        <v>426</v>
      </c>
      <c r="G85" s="188">
        <v>103</v>
      </c>
      <c r="H85" s="188">
        <v>323</v>
      </c>
      <c r="I85" s="188">
        <v>0</v>
      </c>
      <c r="J85" s="188">
        <v>0</v>
      </c>
      <c r="K85" s="188">
        <v>0</v>
      </c>
      <c r="L85" s="188">
        <v>0</v>
      </c>
      <c r="M85" s="188">
        <f t="shared" si="7"/>
        <v>24</v>
      </c>
      <c r="N85" s="188">
        <v>0</v>
      </c>
      <c r="O85" s="188">
        <v>0</v>
      </c>
      <c r="P85" s="188">
        <v>24</v>
      </c>
      <c r="Q85" s="188">
        <v>0</v>
      </c>
      <c r="R85" s="188">
        <v>0</v>
      </c>
      <c r="S85" s="188">
        <v>0</v>
      </c>
      <c r="T85" s="188">
        <v>0</v>
      </c>
      <c r="U85" s="188">
        <f t="shared" si="8"/>
        <v>401</v>
      </c>
      <c r="V85" s="188">
        <v>401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f t="shared" si="9"/>
        <v>81</v>
      </c>
      <c r="AC85" s="188">
        <v>0</v>
      </c>
      <c r="AD85" s="188">
        <v>40</v>
      </c>
      <c r="AE85" s="188">
        <f t="shared" si="10"/>
        <v>41</v>
      </c>
      <c r="AF85" s="188">
        <v>30</v>
      </c>
      <c r="AG85" s="188">
        <v>11</v>
      </c>
      <c r="AH85" s="188">
        <v>0</v>
      </c>
      <c r="AI85" s="188">
        <v>0</v>
      </c>
      <c r="AJ85" s="188">
        <v>0</v>
      </c>
    </row>
    <row r="86" spans="1:36" ht="13.5">
      <c r="A86" s="182" t="s">
        <v>308</v>
      </c>
      <c r="B86" s="182" t="s">
        <v>157</v>
      </c>
      <c r="C86" s="184" t="s">
        <v>158</v>
      </c>
      <c r="D86" s="188">
        <f t="shared" si="11"/>
        <v>2156</v>
      </c>
      <c r="E86" s="188">
        <v>178</v>
      </c>
      <c r="F86" s="188">
        <f t="shared" si="6"/>
        <v>1966</v>
      </c>
      <c r="G86" s="188">
        <v>69</v>
      </c>
      <c r="H86" s="188">
        <v>131</v>
      </c>
      <c r="I86" s="188">
        <v>1766</v>
      </c>
      <c r="J86" s="188">
        <v>0</v>
      </c>
      <c r="K86" s="188">
        <v>0</v>
      </c>
      <c r="L86" s="188">
        <v>0</v>
      </c>
      <c r="M86" s="188">
        <f t="shared" si="7"/>
        <v>12</v>
      </c>
      <c r="N86" s="188">
        <v>0</v>
      </c>
      <c r="O86" s="188">
        <v>0</v>
      </c>
      <c r="P86" s="188">
        <v>12</v>
      </c>
      <c r="Q86" s="188">
        <v>0</v>
      </c>
      <c r="R86" s="188">
        <v>0</v>
      </c>
      <c r="S86" s="188">
        <v>0</v>
      </c>
      <c r="T86" s="188">
        <v>0</v>
      </c>
      <c r="U86" s="188">
        <f t="shared" si="8"/>
        <v>178</v>
      </c>
      <c r="V86" s="188">
        <v>178</v>
      </c>
      <c r="W86" s="188">
        <v>0</v>
      </c>
      <c r="X86" s="188">
        <v>0</v>
      </c>
      <c r="Y86" s="188">
        <v>0</v>
      </c>
      <c r="Z86" s="188">
        <v>0</v>
      </c>
      <c r="AA86" s="188">
        <v>0</v>
      </c>
      <c r="AB86" s="188">
        <f t="shared" si="9"/>
        <v>43</v>
      </c>
      <c r="AC86" s="188">
        <v>0</v>
      </c>
      <c r="AD86" s="188">
        <v>18</v>
      </c>
      <c r="AE86" s="188">
        <f t="shared" si="10"/>
        <v>25</v>
      </c>
      <c r="AF86" s="188">
        <v>20</v>
      </c>
      <c r="AG86" s="188">
        <v>5</v>
      </c>
      <c r="AH86" s="188">
        <v>0</v>
      </c>
      <c r="AI86" s="188">
        <v>0</v>
      </c>
      <c r="AJ86" s="188">
        <v>0</v>
      </c>
    </row>
    <row r="87" spans="1:36" ht="13.5">
      <c r="A87" s="182" t="s">
        <v>308</v>
      </c>
      <c r="B87" s="182" t="s">
        <v>159</v>
      </c>
      <c r="C87" s="184" t="s">
        <v>160</v>
      </c>
      <c r="D87" s="188">
        <f t="shared" si="11"/>
        <v>685</v>
      </c>
      <c r="E87" s="188">
        <v>509</v>
      </c>
      <c r="F87" s="188">
        <f t="shared" si="6"/>
        <v>170</v>
      </c>
      <c r="G87" s="188">
        <v>13</v>
      </c>
      <c r="H87" s="188">
        <v>157</v>
      </c>
      <c r="I87" s="188">
        <v>0</v>
      </c>
      <c r="J87" s="188">
        <v>0</v>
      </c>
      <c r="K87" s="188">
        <v>0</v>
      </c>
      <c r="L87" s="188">
        <v>6</v>
      </c>
      <c r="M87" s="188">
        <f t="shared" si="7"/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v>0</v>
      </c>
      <c r="U87" s="188">
        <f t="shared" si="8"/>
        <v>509</v>
      </c>
      <c r="V87" s="188">
        <v>509</v>
      </c>
      <c r="W87" s="188">
        <v>0</v>
      </c>
      <c r="X87" s="188">
        <v>0</v>
      </c>
      <c r="Y87" s="188">
        <v>0</v>
      </c>
      <c r="Z87" s="188">
        <v>0</v>
      </c>
      <c r="AA87" s="188">
        <v>0</v>
      </c>
      <c r="AB87" s="188">
        <f t="shared" si="9"/>
        <v>58</v>
      </c>
      <c r="AC87" s="188">
        <v>6</v>
      </c>
      <c r="AD87" s="188">
        <v>45</v>
      </c>
      <c r="AE87" s="188">
        <f t="shared" si="10"/>
        <v>7</v>
      </c>
      <c r="AF87" s="188">
        <v>6</v>
      </c>
      <c r="AG87" s="188">
        <v>1</v>
      </c>
      <c r="AH87" s="188">
        <v>0</v>
      </c>
      <c r="AI87" s="188">
        <v>0</v>
      </c>
      <c r="AJ87" s="188">
        <v>0</v>
      </c>
    </row>
    <row r="88" spans="1:36" ht="13.5">
      <c r="A88" s="182" t="s">
        <v>308</v>
      </c>
      <c r="B88" s="182" t="s">
        <v>161</v>
      </c>
      <c r="C88" s="184" t="s">
        <v>162</v>
      </c>
      <c r="D88" s="188">
        <f t="shared" si="11"/>
        <v>4808</v>
      </c>
      <c r="E88" s="188">
        <v>3713</v>
      </c>
      <c r="F88" s="188">
        <f t="shared" si="6"/>
        <v>908</v>
      </c>
      <c r="G88" s="188">
        <v>104</v>
      </c>
      <c r="H88" s="188">
        <v>800</v>
      </c>
      <c r="I88" s="188">
        <v>0</v>
      </c>
      <c r="J88" s="188">
        <v>0</v>
      </c>
      <c r="K88" s="188">
        <v>4</v>
      </c>
      <c r="L88" s="188">
        <v>76</v>
      </c>
      <c r="M88" s="188">
        <f t="shared" si="7"/>
        <v>111</v>
      </c>
      <c r="N88" s="188">
        <v>0</v>
      </c>
      <c r="O88" s="188">
        <v>0</v>
      </c>
      <c r="P88" s="188">
        <v>111</v>
      </c>
      <c r="Q88" s="188">
        <v>0</v>
      </c>
      <c r="R88" s="188">
        <v>0</v>
      </c>
      <c r="S88" s="188">
        <v>0</v>
      </c>
      <c r="T88" s="188">
        <v>0</v>
      </c>
      <c r="U88" s="188">
        <f t="shared" si="8"/>
        <v>3803</v>
      </c>
      <c r="V88" s="188">
        <v>3713</v>
      </c>
      <c r="W88" s="188">
        <v>90</v>
      </c>
      <c r="X88" s="188">
        <v>0</v>
      </c>
      <c r="Y88" s="188">
        <v>0</v>
      </c>
      <c r="Z88" s="188">
        <v>0</v>
      </c>
      <c r="AA88" s="188">
        <v>0</v>
      </c>
      <c r="AB88" s="188">
        <f t="shared" si="9"/>
        <v>661</v>
      </c>
      <c r="AC88" s="188">
        <v>76</v>
      </c>
      <c r="AD88" s="188">
        <v>581</v>
      </c>
      <c r="AE88" s="188">
        <f t="shared" si="10"/>
        <v>4</v>
      </c>
      <c r="AF88" s="188">
        <v>0</v>
      </c>
      <c r="AG88" s="188">
        <v>0</v>
      </c>
      <c r="AH88" s="188">
        <v>0</v>
      </c>
      <c r="AI88" s="188">
        <v>0</v>
      </c>
      <c r="AJ88" s="188">
        <v>4</v>
      </c>
    </row>
    <row r="89" spans="1:36" ht="13.5">
      <c r="A89" s="182" t="s">
        <v>308</v>
      </c>
      <c r="B89" s="182" t="s">
        <v>163</v>
      </c>
      <c r="C89" s="184" t="s">
        <v>222</v>
      </c>
      <c r="D89" s="188">
        <f t="shared" si="11"/>
        <v>2886</v>
      </c>
      <c r="E89" s="188">
        <v>2331</v>
      </c>
      <c r="F89" s="188">
        <f t="shared" si="6"/>
        <v>433</v>
      </c>
      <c r="G89" s="188">
        <v>0</v>
      </c>
      <c r="H89" s="188">
        <v>433</v>
      </c>
      <c r="I89" s="188">
        <v>0</v>
      </c>
      <c r="J89" s="188">
        <v>0</v>
      </c>
      <c r="K89" s="188">
        <v>0</v>
      </c>
      <c r="L89" s="188">
        <v>66</v>
      </c>
      <c r="M89" s="188">
        <f t="shared" si="7"/>
        <v>56</v>
      </c>
      <c r="N89" s="188">
        <v>0</v>
      </c>
      <c r="O89" s="188">
        <v>0</v>
      </c>
      <c r="P89" s="188">
        <v>56</v>
      </c>
      <c r="Q89" s="188">
        <v>0</v>
      </c>
      <c r="R89" s="188">
        <v>0</v>
      </c>
      <c r="S89" s="188">
        <v>0</v>
      </c>
      <c r="T89" s="188">
        <v>0</v>
      </c>
      <c r="U89" s="188">
        <f t="shared" si="8"/>
        <v>2331</v>
      </c>
      <c r="V89" s="188">
        <v>2331</v>
      </c>
      <c r="W89" s="188">
        <v>0</v>
      </c>
      <c r="X89" s="188">
        <v>0</v>
      </c>
      <c r="Y89" s="188">
        <v>0</v>
      </c>
      <c r="Z89" s="188">
        <v>0</v>
      </c>
      <c r="AA89" s="188">
        <v>0</v>
      </c>
      <c r="AB89" s="188">
        <f t="shared" si="9"/>
        <v>356</v>
      </c>
      <c r="AC89" s="188">
        <v>66</v>
      </c>
      <c r="AD89" s="188">
        <v>290</v>
      </c>
      <c r="AE89" s="188">
        <f t="shared" si="10"/>
        <v>0</v>
      </c>
      <c r="AF89" s="188">
        <v>0</v>
      </c>
      <c r="AG89" s="188">
        <v>0</v>
      </c>
      <c r="AH89" s="188">
        <v>0</v>
      </c>
      <c r="AI89" s="188">
        <v>0</v>
      </c>
      <c r="AJ89" s="188">
        <v>0</v>
      </c>
    </row>
    <row r="90" spans="1:36" ht="13.5">
      <c r="A90" s="182" t="s">
        <v>308</v>
      </c>
      <c r="B90" s="182" t="s">
        <v>164</v>
      </c>
      <c r="C90" s="184" t="s">
        <v>445</v>
      </c>
      <c r="D90" s="188">
        <f t="shared" si="11"/>
        <v>1282</v>
      </c>
      <c r="E90" s="188">
        <v>854</v>
      </c>
      <c r="F90" s="188">
        <f t="shared" si="6"/>
        <v>402</v>
      </c>
      <c r="G90" s="188">
        <v>2</v>
      </c>
      <c r="H90" s="188">
        <v>400</v>
      </c>
      <c r="I90" s="188">
        <v>0</v>
      </c>
      <c r="J90" s="188">
        <v>0</v>
      </c>
      <c r="K90" s="188">
        <v>0</v>
      </c>
      <c r="L90" s="188">
        <v>26</v>
      </c>
      <c r="M90" s="188">
        <f t="shared" si="7"/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88">
        <v>0</v>
      </c>
      <c r="U90" s="188">
        <f t="shared" si="8"/>
        <v>854</v>
      </c>
      <c r="V90" s="188">
        <v>854</v>
      </c>
      <c r="W90" s="188">
        <v>0</v>
      </c>
      <c r="X90" s="188">
        <v>0</v>
      </c>
      <c r="Y90" s="188">
        <v>0</v>
      </c>
      <c r="Z90" s="188">
        <v>0</v>
      </c>
      <c r="AA90" s="188">
        <v>0</v>
      </c>
      <c r="AB90" s="188">
        <f t="shared" si="9"/>
        <v>93</v>
      </c>
      <c r="AC90" s="188">
        <v>26</v>
      </c>
      <c r="AD90" s="188">
        <v>67</v>
      </c>
      <c r="AE90" s="188">
        <f t="shared" si="10"/>
        <v>0</v>
      </c>
      <c r="AF90" s="188">
        <v>0</v>
      </c>
      <c r="AG90" s="188">
        <v>0</v>
      </c>
      <c r="AH90" s="188">
        <v>0</v>
      </c>
      <c r="AI90" s="188">
        <v>0</v>
      </c>
      <c r="AJ90" s="188">
        <v>0</v>
      </c>
    </row>
    <row r="91" spans="1:36" ht="13.5">
      <c r="A91" s="182" t="s">
        <v>308</v>
      </c>
      <c r="B91" s="182" t="s">
        <v>165</v>
      </c>
      <c r="C91" s="184" t="s">
        <v>166</v>
      </c>
      <c r="D91" s="188">
        <f t="shared" si="11"/>
        <v>8832</v>
      </c>
      <c r="E91" s="188">
        <v>6731</v>
      </c>
      <c r="F91" s="188">
        <f aca="true" t="shared" si="12" ref="F91:F117">SUM(G91:K91)</f>
        <v>2079</v>
      </c>
      <c r="G91" s="188">
        <v>57</v>
      </c>
      <c r="H91" s="188">
        <v>2022</v>
      </c>
      <c r="I91" s="188">
        <v>0</v>
      </c>
      <c r="J91" s="188">
        <v>0</v>
      </c>
      <c r="K91" s="188">
        <v>0</v>
      </c>
      <c r="L91" s="188">
        <v>1</v>
      </c>
      <c r="M91" s="188">
        <f aca="true" t="shared" si="13" ref="M91:M117">SUM(N91:T91)</f>
        <v>21</v>
      </c>
      <c r="N91" s="188">
        <v>0</v>
      </c>
      <c r="O91" s="188">
        <v>0</v>
      </c>
      <c r="P91" s="188">
        <v>21</v>
      </c>
      <c r="Q91" s="188">
        <v>0</v>
      </c>
      <c r="R91" s="188">
        <v>0</v>
      </c>
      <c r="S91" s="188">
        <v>0</v>
      </c>
      <c r="T91" s="188">
        <v>0</v>
      </c>
      <c r="U91" s="188">
        <f aca="true" t="shared" si="14" ref="U91:U117">SUM(V91:AA91)</f>
        <v>6759</v>
      </c>
      <c r="V91" s="188">
        <v>6731</v>
      </c>
      <c r="W91" s="188">
        <v>23</v>
      </c>
      <c r="X91" s="188">
        <v>5</v>
      </c>
      <c r="Y91" s="188">
        <v>0</v>
      </c>
      <c r="Z91" s="188">
        <v>0</v>
      </c>
      <c r="AA91" s="188">
        <v>0</v>
      </c>
      <c r="AB91" s="188">
        <f aca="true" t="shared" si="15" ref="AB91:AB117">SUM(AC91:AE91)</f>
        <v>771</v>
      </c>
      <c r="AC91" s="188">
        <v>1</v>
      </c>
      <c r="AD91" s="188">
        <v>589</v>
      </c>
      <c r="AE91" s="188">
        <f aca="true" t="shared" si="16" ref="AE91:AE117">SUM(AF91:AJ91)</f>
        <v>181</v>
      </c>
      <c r="AF91" s="188">
        <v>0</v>
      </c>
      <c r="AG91" s="188">
        <v>181</v>
      </c>
      <c r="AH91" s="188">
        <v>0</v>
      </c>
      <c r="AI91" s="188">
        <v>0</v>
      </c>
      <c r="AJ91" s="188">
        <v>0</v>
      </c>
    </row>
    <row r="92" spans="1:36" ht="13.5">
      <c r="A92" s="182" t="s">
        <v>308</v>
      </c>
      <c r="B92" s="182" t="s">
        <v>167</v>
      </c>
      <c r="C92" s="184" t="s">
        <v>168</v>
      </c>
      <c r="D92" s="188">
        <f t="shared" si="11"/>
        <v>11665</v>
      </c>
      <c r="E92" s="188">
        <v>8915</v>
      </c>
      <c r="F92" s="188">
        <f t="shared" si="12"/>
        <v>2581</v>
      </c>
      <c r="G92" s="188">
        <v>38</v>
      </c>
      <c r="H92" s="188">
        <v>2543</v>
      </c>
      <c r="I92" s="188">
        <v>0</v>
      </c>
      <c r="J92" s="188">
        <v>0</v>
      </c>
      <c r="K92" s="188">
        <v>0</v>
      </c>
      <c r="L92" s="188">
        <v>169</v>
      </c>
      <c r="M92" s="188">
        <f t="shared" si="13"/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88">
        <v>0</v>
      </c>
      <c r="T92" s="188">
        <v>0</v>
      </c>
      <c r="U92" s="188">
        <f t="shared" si="14"/>
        <v>8934</v>
      </c>
      <c r="V92" s="188">
        <v>8915</v>
      </c>
      <c r="W92" s="188">
        <v>8</v>
      </c>
      <c r="X92" s="188">
        <v>11</v>
      </c>
      <c r="Y92" s="188">
        <v>0</v>
      </c>
      <c r="Z92" s="188">
        <v>0</v>
      </c>
      <c r="AA92" s="188">
        <v>0</v>
      </c>
      <c r="AB92" s="188">
        <f t="shared" si="15"/>
        <v>1307</v>
      </c>
      <c r="AC92" s="188">
        <v>169</v>
      </c>
      <c r="AD92" s="188">
        <v>780</v>
      </c>
      <c r="AE92" s="188">
        <f t="shared" si="16"/>
        <v>358</v>
      </c>
      <c r="AF92" s="188">
        <v>0</v>
      </c>
      <c r="AG92" s="188">
        <v>358</v>
      </c>
      <c r="AH92" s="188">
        <v>0</v>
      </c>
      <c r="AI92" s="188">
        <v>0</v>
      </c>
      <c r="AJ92" s="188">
        <v>0</v>
      </c>
    </row>
    <row r="93" spans="1:36" ht="13.5">
      <c r="A93" s="182" t="s">
        <v>308</v>
      </c>
      <c r="B93" s="182" t="s">
        <v>169</v>
      </c>
      <c r="C93" s="184" t="s">
        <v>170</v>
      </c>
      <c r="D93" s="188">
        <f t="shared" si="11"/>
        <v>286</v>
      </c>
      <c r="E93" s="188">
        <v>210</v>
      </c>
      <c r="F93" s="188">
        <f t="shared" si="12"/>
        <v>21</v>
      </c>
      <c r="G93" s="188">
        <v>3</v>
      </c>
      <c r="H93" s="188">
        <v>18</v>
      </c>
      <c r="I93" s="188">
        <v>0</v>
      </c>
      <c r="J93" s="188">
        <v>0</v>
      </c>
      <c r="K93" s="188">
        <v>0</v>
      </c>
      <c r="L93" s="188">
        <v>3</v>
      </c>
      <c r="M93" s="188">
        <f t="shared" si="13"/>
        <v>52</v>
      </c>
      <c r="N93" s="188">
        <v>42</v>
      </c>
      <c r="O93" s="188">
        <v>5</v>
      </c>
      <c r="P93" s="188">
        <v>0</v>
      </c>
      <c r="Q93" s="188">
        <v>0</v>
      </c>
      <c r="R93" s="188">
        <v>0</v>
      </c>
      <c r="S93" s="188">
        <v>5</v>
      </c>
      <c r="T93" s="188">
        <v>0</v>
      </c>
      <c r="U93" s="188">
        <f t="shared" si="14"/>
        <v>213</v>
      </c>
      <c r="V93" s="188">
        <v>210</v>
      </c>
      <c r="W93" s="188">
        <v>3</v>
      </c>
      <c r="X93" s="188">
        <v>0</v>
      </c>
      <c r="Y93" s="188">
        <v>0</v>
      </c>
      <c r="Z93" s="188">
        <v>0</v>
      </c>
      <c r="AA93" s="188">
        <v>0</v>
      </c>
      <c r="AB93" s="188">
        <f t="shared" si="15"/>
        <v>38</v>
      </c>
      <c r="AC93" s="188">
        <v>3</v>
      </c>
      <c r="AD93" s="188">
        <v>29</v>
      </c>
      <c r="AE93" s="188">
        <f t="shared" si="16"/>
        <v>6</v>
      </c>
      <c r="AF93" s="188">
        <v>0</v>
      </c>
      <c r="AG93" s="188">
        <v>6</v>
      </c>
      <c r="AH93" s="188">
        <v>0</v>
      </c>
      <c r="AI93" s="188">
        <v>0</v>
      </c>
      <c r="AJ93" s="188">
        <v>0</v>
      </c>
    </row>
    <row r="94" spans="1:36" ht="13.5">
      <c r="A94" s="182" t="s">
        <v>308</v>
      </c>
      <c r="B94" s="182" t="s">
        <v>171</v>
      </c>
      <c r="C94" s="184" t="s">
        <v>172</v>
      </c>
      <c r="D94" s="188">
        <f t="shared" si="11"/>
        <v>1347</v>
      </c>
      <c r="E94" s="188">
        <v>1187</v>
      </c>
      <c r="F94" s="188">
        <f t="shared" si="12"/>
        <v>140</v>
      </c>
      <c r="G94" s="188">
        <v>4</v>
      </c>
      <c r="H94" s="188">
        <v>136</v>
      </c>
      <c r="I94" s="188">
        <v>0</v>
      </c>
      <c r="J94" s="188">
        <v>0</v>
      </c>
      <c r="K94" s="188">
        <v>0</v>
      </c>
      <c r="L94" s="188">
        <v>20</v>
      </c>
      <c r="M94" s="188">
        <f t="shared" si="13"/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88">
        <v>0</v>
      </c>
      <c r="T94" s="188">
        <v>0</v>
      </c>
      <c r="U94" s="188">
        <f t="shared" si="14"/>
        <v>1187</v>
      </c>
      <c r="V94" s="188">
        <v>1187</v>
      </c>
      <c r="W94" s="188">
        <v>0</v>
      </c>
      <c r="X94" s="188">
        <v>0</v>
      </c>
      <c r="Y94" s="188">
        <v>0</v>
      </c>
      <c r="Z94" s="188">
        <v>0</v>
      </c>
      <c r="AA94" s="188">
        <v>0</v>
      </c>
      <c r="AB94" s="188">
        <f t="shared" si="15"/>
        <v>166</v>
      </c>
      <c r="AC94" s="188">
        <v>20</v>
      </c>
      <c r="AD94" s="188">
        <v>145</v>
      </c>
      <c r="AE94" s="188">
        <f t="shared" si="16"/>
        <v>1</v>
      </c>
      <c r="AF94" s="188">
        <v>1</v>
      </c>
      <c r="AG94" s="188">
        <v>0</v>
      </c>
      <c r="AH94" s="188">
        <v>0</v>
      </c>
      <c r="AI94" s="188">
        <v>0</v>
      </c>
      <c r="AJ94" s="188">
        <v>0</v>
      </c>
    </row>
    <row r="95" spans="1:36" ht="13.5">
      <c r="A95" s="182" t="s">
        <v>308</v>
      </c>
      <c r="B95" s="182" t="s">
        <v>173</v>
      </c>
      <c r="C95" s="184" t="s">
        <v>174</v>
      </c>
      <c r="D95" s="188">
        <f t="shared" si="11"/>
        <v>3276</v>
      </c>
      <c r="E95" s="188">
        <v>2773</v>
      </c>
      <c r="F95" s="188">
        <f t="shared" si="12"/>
        <v>218</v>
      </c>
      <c r="G95" s="188">
        <v>49</v>
      </c>
      <c r="H95" s="188">
        <v>169</v>
      </c>
      <c r="I95" s="188">
        <v>0</v>
      </c>
      <c r="J95" s="188">
        <v>0</v>
      </c>
      <c r="K95" s="188">
        <v>0</v>
      </c>
      <c r="L95" s="188">
        <v>39</v>
      </c>
      <c r="M95" s="188">
        <f t="shared" si="13"/>
        <v>246</v>
      </c>
      <c r="N95" s="188">
        <v>246</v>
      </c>
      <c r="O95" s="188">
        <v>0</v>
      </c>
      <c r="P95" s="188">
        <v>0</v>
      </c>
      <c r="Q95" s="188">
        <v>0</v>
      </c>
      <c r="R95" s="188">
        <v>0</v>
      </c>
      <c r="S95" s="188">
        <v>0</v>
      </c>
      <c r="T95" s="188">
        <v>0</v>
      </c>
      <c r="U95" s="188">
        <f t="shared" si="14"/>
        <v>2816</v>
      </c>
      <c r="V95" s="188">
        <v>2773</v>
      </c>
      <c r="W95" s="188">
        <v>43</v>
      </c>
      <c r="X95" s="188">
        <v>0</v>
      </c>
      <c r="Y95" s="188">
        <v>0</v>
      </c>
      <c r="Z95" s="188">
        <v>0</v>
      </c>
      <c r="AA95" s="188">
        <v>0</v>
      </c>
      <c r="AB95" s="188">
        <f t="shared" si="15"/>
        <v>488</v>
      </c>
      <c r="AC95" s="188">
        <v>39</v>
      </c>
      <c r="AD95" s="188">
        <v>425</v>
      </c>
      <c r="AE95" s="188">
        <f t="shared" si="16"/>
        <v>24</v>
      </c>
      <c r="AF95" s="188">
        <v>0</v>
      </c>
      <c r="AG95" s="188">
        <v>24</v>
      </c>
      <c r="AH95" s="188">
        <v>0</v>
      </c>
      <c r="AI95" s="188">
        <v>0</v>
      </c>
      <c r="AJ95" s="188">
        <v>0</v>
      </c>
    </row>
    <row r="96" spans="1:36" ht="13.5">
      <c r="A96" s="182" t="s">
        <v>308</v>
      </c>
      <c r="B96" s="182" t="s">
        <v>175</v>
      </c>
      <c r="C96" s="184" t="s">
        <v>176</v>
      </c>
      <c r="D96" s="188">
        <f t="shared" si="11"/>
        <v>6098</v>
      </c>
      <c r="E96" s="188">
        <v>4551</v>
      </c>
      <c r="F96" s="188">
        <f t="shared" si="12"/>
        <v>1321</v>
      </c>
      <c r="G96" s="188">
        <v>146</v>
      </c>
      <c r="H96" s="188">
        <v>1175</v>
      </c>
      <c r="I96" s="188">
        <v>0</v>
      </c>
      <c r="J96" s="188">
        <v>0</v>
      </c>
      <c r="K96" s="188">
        <v>0</v>
      </c>
      <c r="L96" s="188">
        <v>100</v>
      </c>
      <c r="M96" s="188">
        <f t="shared" si="13"/>
        <v>126</v>
      </c>
      <c r="N96" s="188">
        <v>0</v>
      </c>
      <c r="O96" s="188">
        <v>0</v>
      </c>
      <c r="P96" s="188">
        <v>126</v>
      </c>
      <c r="Q96" s="188">
        <v>0</v>
      </c>
      <c r="R96" s="188">
        <v>0</v>
      </c>
      <c r="S96" s="188">
        <v>0</v>
      </c>
      <c r="T96" s="188">
        <v>0</v>
      </c>
      <c r="U96" s="188">
        <f t="shared" si="14"/>
        <v>4624</v>
      </c>
      <c r="V96" s="188">
        <v>4551</v>
      </c>
      <c r="W96" s="188">
        <v>73</v>
      </c>
      <c r="X96" s="188">
        <v>0</v>
      </c>
      <c r="Y96" s="188">
        <v>0</v>
      </c>
      <c r="Z96" s="188">
        <v>0</v>
      </c>
      <c r="AA96" s="188">
        <v>0</v>
      </c>
      <c r="AB96" s="188">
        <f t="shared" si="15"/>
        <v>512</v>
      </c>
      <c r="AC96" s="188">
        <v>100</v>
      </c>
      <c r="AD96" s="188">
        <v>405</v>
      </c>
      <c r="AE96" s="188">
        <f t="shared" si="16"/>
        <v>7</v>
      </c>
      <c r="AF96" s="188">
        <v>0</v>
      </c>
      <c r="AG96" s="188">
        <v>7</v>
      </c>
      <c r="AH96" s="188">
        <v>0</v>
      </c>
      <c r="AI96" s="188">
        <v>0</v>
      </c>
      <c r="AJ96" s="188">
        <v>0</v>
      </c>
    </row>
    <row r="97" spans="1:36" ht="13.5">
      <c r="A97" s="182" t="s">
        <v>308</v>
      </c>
      <c r="B97" s="182" t="s">
        <v>177</v>
      </c>
      <c r="C97" s="184" t="s">
        <v>178</v>
      </c>
      <c r="D97" s="188">
        <f t="shared" si="11"/>
        <v>2420</v>
      </c>
      <c r="E97" s="188">
        <v>1647</v>
      </c>
      <c r="F97" s="188">
        <f t="shared" si="12"/>
        <v>746</v>
      </c>
      <c r="G97" s="188">
        <v>45</v>
      </c>
      <c r="H97" s="188">
        <v>672</v>
      </c>
      <c r="I97" s="188">
        <v>0</v>
      </c>
      <c r="J97" s="188">
        <v>0</v>
      </c>
      <c r="K97" s="188">
        <v>29</v>
      </c>
      <c r="L97" s="188">
        <v>12</v>
      </c>
      <c r="M97" s="188">
        <f t="shared" si="13"/>
        <v>15</v>
      </c>
      <c r="N97" s="188">
        <v>0</v>
      </c>
      <c r="O97" s="188">
        <v>0</v>
      </c>
      <c r="P97" s="188">
        <v>15</v>
      </c>
      <c r="Q97" s="188">
        <v>0</v>
      </c>
      <c r="R97" s="188">
        <v>0</v>
      </c>
      <c r="S97" s="188">
        <v>0</v>
      </c>
      <c r="T97" s="188">
        <v>0</v>
      </c>
      <c r="U97" s="188">
        <f t="shared" si="14"/>
        <v>1674</v>
      </c>
      <c r="V97" s="188">
        <v>1647</v>
      </c>
      <c r="W97" s="188">
        <v>14</v>
      </c>
      <c r="X97" s="188">
        <v>13</v>
      </c>
      <c r="Y97" s="188">
        <v>0</v>
      </c>
      <c r="Z97" s="188">
        <v>0</v>
      </c>
      <c r="AA97" s="188">
        <v>0</v>
      </c>
      <c r="AB97" s="188">
        <f t="shared" si="15"/>
        <v>176</v>
      </c>
      <c r="AC97" s="188">
        <v>12</v>
      </c>
      <c r="AD97" s="188">
        <v>146</v>
      </c>
      <c r="AE97" s="188">
        <f t="shared" si="16"/>
        <v>18</v>
      </c>
      <c r="AF97" s="188">
        <v>7</v>
      </c>
      <c r="AG97" s="188">
        <v>3</v>
      </c>
      <c r="AH97" s="188">
        <v>0</v>
      </c>
      <c r="AI97" s="188">
        <v>0</v>
      </c>
      <c r="AJ97" s="188">
        <v>8</v>
      </c>
    </row>
    <row r="98" spans="1:36" ht="13.5">
      <c r="A98" s="182" t="s">
        <v>308</v>
      </c>
      <c r="B98" s="182" t="s">
        <v>179</v>
      </c>
      <c r="C98" s="184" t="s">
        <v>219</v>
      </c>
      <c r="D98" s="188">
        <f t="shared" si="11"/>
        <v>3840</v>
      </c>
      <c r="E98" s="188">
        <v>2930</v>
      </c>
      <c r="F98" s="188">
        <f t="shared" si="12"/>
        <v>861</v>
      </c>
      <c r="G98" s="188">
        <v>0</v>
      </c>
      <c r="H98" s="188">
        <v>861</v>
      </c>
      <c r="I98" s="188">
        <v>0</v>
      </c>
      <c r="J98" s="188">
        <v>0</v>
      </c>
      <c r="K98" s="188">
        <v>0</v>
      </c>
      <c r="L98" s="188">
        <v>49</v>
      </c>
      <c r="M98" s="188">
        <f t="shared" si="13"/>
        <v>0</v>
      </c>
      <c r="N98" s="188">
        <v>0</v>
      </c>
      <c r="O98" s="188">
        <v>0</v>
      </c>
      <c r="P98" s="188">
        <v>0</v>
      </c>
      <c r="Q98" s="188">
        <v>0</v>
      </c>
      <c r="R98" s="188">
        <v>0</v>
      </c>
      <c r="S98" s="188">
        <v>0</v>
      </c>
      <c r="T98" s="188">
        <v>0</v>
      </c>
      <c r="U98" s="188">
        <f t="shared" si="14"/>
        <v>2930</v>
      </c>
      <c r="V98" s="188">
        <v>2930</v>
      </c>
      <c r="W98" s="188">
        <v>0</v>
      </c>
      <c r="X98" s="188">
        <v>0</v>
      </c>
      <c r="Y98" s="188">
        <v>0</v>
      </c>
      <c r="Z98" s="188">
        <v>0</v>
      </c>
      <c r="AA98" s="188">
        <v>0</v>
      </c>
      <c r="AB98" s="188">
        <f t="shared" si="15"/>
        <v>308</v>
      </c>
      <c r="AC98" s="188">
        <v>49</v>
      </c>
      <c r="AD98" s="188">
        <v>256</v>
      </c>
      <c r="AE98" s="188">
        <f t="shared" si="16"/>
        <v>3</v>
      </c>
      <c r="AF98" s="188">
        <v>0</v>
      </c>
      <c r="AG98" s="188">
        <v>3</v>
      </c>
      <c r="AH98" s="188">
        <v>0</v>
      </c>
      <c r="AI98" s="188">
        <v>0</v>
      </c>
      <c r="AJ98" s="188">
        <v>0</v>
      </c>
    </row>
    <row r="99" spans="1:36" ht="13.5">
      <c r="A99" s="182" t="s">
        <v>308</v>
      </c>
      <c r="B99" s="182" t="s">
        <v>180</v>
      </c>
      <c r="C99" s="184" t="s">
        <v>181</v>
      </c>
      <c r="D99" s="188">
        <f t="shared" si="11"/>
        <v>2969</v>
      </c>
      <c r="E99" s="188">
        <v>2249</v>
      </c>
      <c r="F99" s="188">
        <f t="shared" si="12"/>
        <v>687</v>
      </c>
      <c r="G99" s="188">
        <v>35</v>
      </c>
      <c r="H99" s="188">
        <v>652</v>
      </c>
      <c r="I99" s="188">
        <v>0</v>
      </c>
      <c r="J99" s="188">
        <v>0</v>
      </c>
      <c r="K99" s="188">
        <v>0</v>
      </c>
      <c r="L99" s="188">
        <v>30</v>
      </c>
      <c r="M99" s="188">
        <f t="shared" si="13"/>
        <v>3</v>
      </c>
      <c r="N99" s="188">
        <v>0</v>
      </c>
      <c r="O99" s="188">
        <v>0</v>
      </c>
      <c r="P99" s="188">
        <v>3</v>
      </c>
      <c r="Q99" s="188">
        <v>0</v>
      </c>
      <c r="R99" s="188">
        <v>0</v>
      </c>
      <c r="S99" s="188">
        <v>0</v>
      </c>
      <c r="T99" s="188">
        <v>0</v>
      </c>
      <c r="U99" s="188">
        <f t="shared" si="14"/>
        <v>2249</v>
      </c>
      <c r="V99" s="188">
        <v>2249</v>
      </c>
      <c r="W99" s="188">
        <v>0</v>
      </c>
      <c r="X99" s="188">
        <v>0</v>
      </c>
      <c r="Y99" s="188">
        <v>0</v>
      </c>
      <c r="Z99" s="188">
        <v>0</v>
      </c>
      <c r="AA99" s="188">
        <v>0</v>
      </c>
      <c r="AB99" s="188">
        <f t="shared" si="15"/>
        <v>230</v>
      </c>
      <c r="AC99" s="188">
        <v>30</v>
      </c>
      <c r="AD99" s="188">
        <v>197</v>
      </c>
      <c r="AE99" s="188">
        <f t="shared" si="16"/>
        <v>3</v>
      </c>
      <c r="AF99" s="188">
        <v>0</v>
      </c>
      <c r="AG99" s="188">
        <v>3</v>
      </c>
      <c r="AH99" s="188">
        <v>0</v>
      </c>
      <c r="AI99" s="188">
        <v>0</v>
      </c>
      <c r="AJ99" s="188">
        <v>0</v>
      </c>
    </row>
    <row r="100" spans="1:36" ht="13.5">
      <c r="A100" s="182" t="s">
        <v>308</v>
      </c>
      <c r="B100" s="182" t="s">
        <v>182</v>
      </c>
      <c r="C100" s="184" t="s">
        <v>183</v>
      </c>
      <c r="D100" s="188">
        <f t="shared" si="11"/>
        <v>253</v>
      </c>
      <c r="E100" s="188">
        <v>116</v>
      </c>
      <c r="F100" s="188">
        <f t="shared" si="12"/>
        <v>134</v>
      </c>
      <c r="G100" s="188">
        <v>56</v>
      </c>
      <c r="H100" s="188">
        <v>78</v>
      </c>
      <c r="I100" s="188">
        <v>0</v>
      </c>
      <c r="J100" s="188">
        <v>0</v>
      </c>
      <c r="K100" s="188">
        <v>0</v>
      </c>
      <c r="L100" s="188">
        <v>3</v>
      </c>
      <c r="M100" s="188">
        <f t="shared" si="13"/>
        <v>0</v>
      </c>
      <c r="N100" s="188">
        <v>0</v>
      </c>
      <c r="O100" s="188">
        <v>0</v>
      </c>
      <c r="P100" s="188">
        <v>0</v>
      </c>
      <c r="Q100" s="188">
        <v>0</v>
      </c>
      <c r="R100" s="188">
        <v>0</v>
      </c>
      <c r="S100" s="188">
        <v>0</v>
      </c>
      <c r="T100" s="188">
        <v>0</v>
      </c>
      <c r="U100" s="188">
        <f t="shared" si="14"/>
        <v>116</v>
      </c>
      <c r="V100" s="188">
        <v>116</v>
      </c>
      <c r="W100" s="188">
        <v>0</v>
      </c>
      <c r="X100" s="188">
        <v>0</v>
      </c>
      <c r="Y100" s="188">
        <v>0</v>
      </c>
      <c r="Z100" s="188">
        <v>0</v>
      </c>
      <c r="AA100" s="188">
        <v>0</v>
      </c>
      <c r="AB100" s="188">
        <f t="shared" si="15"/>
        <v>6</v>
      </c>
      <c r="AC100" s="188">
        <v>3</v>
      </c>
      <c r="AD100" s="188">
        <v>3</v>
      </c>
      <c r="AE100" s="188">
        <f t="shared" si="16"/>
        <v>0</v>
      </c>
      <c r="AF100" s="188">
        <v>0</v>
      </c>
      <c r="AG100" s="188">
        <v>0</v>
      </c>
      <c r="AH100" s="188">
        <v>0</v>
      </c>
      <c r="AI100" s="188">
        <v>0</v>
      </c>
      <c r="AJ100" s="188">
        <v>0</v>
      </c>
    </row>
    <row r="101" spans="1:36" ht="13.5">
      <c r="A101" s="182" t="s">
        <v>308</v>
      </c>
      <c r="B101" s="182" t="s">
        <v>184</v>
      </c>
      <c r="C101" s="184" t="s">
        <v>185</v>
      </c>
      <c r="D101" s="188">
        <f t="shared" si="11"/>
        <v>289</v>
      </c>
      <c r="E101" s="188">
        <v>184</v>
      </c>
      <c r="F101" s="188">
        <f t="shared" si="12"/>
        <v>105</v>
      </c>
      <c r="G101" s="188">
        <v>0</v>
      </c>
      <c r="H101" s="188">
        <v>105</v>
      </c>
      <c r="I101" s="188">
        <v>0</v>
      </c>
      <c r="J101" s="188">
        <v>0</v>
      </c>
      <c r="K101" s="188">
        <v>0</v>
      </c>
      <c r="L101" s="188">
        <v>0</v>
      </c>
      <c r="M101" s="188">
        <f t="shared" si="13"/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v>0</v>
      </c>
      <c r="U101" s="188">
        <f t="shared" si="14"/>
        <v>191</v>
      </c>
      <c r="V101" s="188">
        <v>184</v>
      </c>
      <c r="W101" s="188">
        <v>0</v>
      </c>
      <c r="X101" s="188">
        <v>7</v>
      </c>
      <c r="Y101" s="188">
        <v>0</v>
      </c>
      <c r="Z101" s="188">
        <v>0</v>
      </c>
      <c r="AA101" s="188">
        <v>0</v>
      </c>
      <c r="AB101" s="188">
        <f t="shared" si="15"/>
        <v>38</v>
      </c>
      <c r="AC101" s="188">
        <v>0</v>
      </c>
      <c r="AD101" s="188">
        <v>15</v>
      </c>
      <c r="AE101" s="188">
        <f t="shared" si="16"/>
        <v>23</v>
      </c>
      <c r="AF101" s="188">
        <v>0</v>
      </c>
      <c r="AG101" s="188">
        <v>23</v>
      </c>
      <c r="AH101" s="188">
        <v>0</v>
      </c>
      <c r="AI101" s="188">
        <v>0</v>
      </c>
      <c r="AJ101" s="188">
        <v>0</v>
      </c>
    </row>
    <row r="102" spans="1:36" ht="13.5">
      <c r="A102" s="182" t="s">
        <v>308</v>
      </c>
      <c r="B102" s="182" t="s">
        <v>186</v>
      </c>
      <c r="C102" s="184" t="s">
        <v>187</v>
      </c>
      <c r="D102" s="188">
        <f t="shared" si="11"/>
        <v>5222</v>
      </c>
      <c r="E102" s="188">
        <v>3762</v>
      </c>
      <c r="F102" s="188">
        <f t="shared" si="12"/>
        <v>1460</v>
      </c>
      <c r="G102" s="188">
        <v>0</v>
      </c>
      <c r="H102" s="188">
        <v>1460</v>
      </c>
      <c r="I102" s="188">
        <v>0</v>
      </c>
      <c r="J102" s="188">
        <v>0</v>
      </c>
      <c r="K102" s="188">
        <v>0</v>
      </c>
      <c r="L102" s="188">
        <v>0</v>
      </c>
      <c r="M102" s="188">
        <f t="shared" si="13"/>
        <v>0</v>
      </c>
      <c r="N102" s="188">
        <v>0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v>0</v>
      </c>
      <c r="U102" s="188">
        <f t="shared" si="14"/>
        <v>3898</v>
      </c>
      <c r="V102" s="188">
        <v>3762</v>
      </c>
      <c r="W102" s="188">
        <v>0</v>
      </c>
      <c r="X102" s="188">
        <v>136</v>
      </c>
      <c r="Y102" s="188">
        <v>0</v>
      </c>
      <c r="Z102" s="188">
        <v>0</v>
      </c>
      <c r="AA102" s="188">
        <v>0</v>
      </c>
      <c r="AB102" s="188">
        <f t="shared" si="15"/>
        <v>656</v>
      </c>
      <c r="AC102" s="188">
        <v>0</v>
      </c>
      <c r="AD102" s="188">
        <v>319</v>
      </c>
      <c r="AE102" s="188">
        <f t="shared" si="16"/>
        <v>337</v>
      </c>
      <c r="AF102" s="188">
        <v>0</v>
      </c>
      <c r="AG102" s="188">
        <v>337</v>
      </c>
      <c r="AH102" s="188">
        <v>0</v>
      </c>
      <c r="AI102" s="188">
        <v>0</v>
      </c>
      <c r="AJ102" s="188">
        <v>0</v>
      </c>
    </row>
    <row r="103" spans="1:36" ht="13.5">
      <c r="A103" s="182" t="s">
        <v>308</v>
      </c>
      <c r="B103" s="182" t="s">
        <v>188</v>
      </c>
      <c r="C103" s="184" t="s">
        <v>189</v>
      </c>
      <c r="D103" s="188">
        <f t="shared" si="11"/>
        <v>1905</v>
      </c>
      <c r="E103" s="188">
        <v>1390</v>
      </c>
      <c r="F103" s="188">
        <f t="shared" si="12"/>
        <v>515</v>
      </c>
      <c r="G103" s="188">
        <v>0</v>
      </c>
      <c r="H103" s="188">
        <v>515</v>
      </c>
      <c r="I103" s="188">
        <v>0</v>
      </c>
      <c r="J103" s="188">
        <v>0</v>
      </c>
      <c r="K103" s="188">
        <v>0</v>
      </c>
      <c r="L103" s="188">
        <v>0</v>
      </c>
      <c r="M103" s="188">
        <f t="shared" si="13"/>
        <v>0</v>
      </c>
      <c r="N103" s="188">
        <v>0</v>
      </c>
      <c r="O103" s="188">
        <v>0</v>
      </c>
      <c r="P103" s="188">
        <v>0</v>
      </c>
      <c r="Q103" s="188">
        <v>0</v>
      </c>
      <c r="R103" s="188">
        <v>0</v>
      </c>
      <c r="S103" s="188">
        <v>0</v>
      </c>
      <c r="T103" s="188">
        <v>0</v>
      </c>
      <c r="U103" s="188">
        <f t="shared" si="14"/>
        <v>1390</v>
      </c>
      <c r="V103" s="188">
        <v>1390</v>
      </c>
      <c r="W103" s="188">
        <v>0</v>
      </c>
      <c r="X103" s="188">
        <v>0</v>
      </c>
      <c r="Y103" s="188">
        <v>0</v>
      </c>
      <c r="Z103" s="188">
        <v>0</v>
      </c>
      <c r="AA103" s="188">
        <v>0</v>
      </c>
      <c r="AB103" s="188">
        <f t="shared" si="15"/>
        <v>244</v>
      </c>
      <c r="AC103" s="188">
        <v>0</v>
      </c>
      <c r="AD103" s="188">
        <v>116</v>
      </c>
      <c r="AE103" s="188">
        <f t="shared" si="16"/>
        <v>128</v>
      </c>
      <c r="AF103" s="188">
        <v>0</v>
      </c>
      <c r="AG103" s="188">
        <v>128</v>
      </c>
      <c r="AH103" s="188">
        <v>0</v>
      </c>
      <c r="AI103" s="188">
        <v>0</v>
      </c>
      <c r="AJ103" s="188">
        <v>0</v>
      </c>
    </row>
    <row r="104" spans="1:36" ht="13.5">
      <c r="A104" s="182" t="s">
        <v>308</v>
      </c>
      <c r="B104" s="182" t="s">
        <v>190</v>
      </c>
      <c r="C104" s="184" t="s">
        <v>191</v>
      </c>
      <c r="D104" s="188">
        <f t="shared" si="11"/>
        <v>6035</v>
      </c>
      <c r="E104" s="188">
        <v>5215</v>
      </c>
      <c r="F104" s="188">
        <f t="shared" si="12"/>
        <v>475</v>
      </c>
      <c r="G104" s="188">
        <v>23</v>
      </c>
      <c r="H104" s="188">
        <v>452</v>
      </c>
      <c r="I104" s="188">
        <v>0</v>
      </c>
      <c r="J104" s="188">
        <v>0</v>
      </c>
      <c r="K104" s="188">
        <v>0</v>
      </c>
      <c r="L104" s="188">
        <v>0</v>
      </c>
      <c r="M104" s="188">
        <f t="shared" si="13"/>
        <v>345</v>
      </c>
      <c r="N104" s="188">
        <v>342</v>
      </c>
      <c r="O104" s="188">
        <v>0</v>
      </c>
      <c r="P104" s="188">
        <v>0</v>
      </c>
      <c r="Q104" s="188">
        <v>0</v>
      </c>
      <c r="R104" s="188">
        <v>0</v>
      </c>
      <c r="S104" s="188">
        <v>1</v>
      </c>
      <c r="T104" s="188">
        <v>2</v>
      </c>
      <c r="U104" s="188">
        <f t="shared" si="14"/>
        <v>5292</v>
      </c>
      <c r="V104" s="188">
        <v>5215</v>
      </c>
      <c r="W104" s="188">
        <v>3</v>
      </c>
      <c r="X104" s="188">
        <v>74</v>
      </c>
      <c r="Y104" s="188">
        <v>0</v>
      </c>
      <c r="Z104" s="188">
        <v>0</v>
      </c>
      <c r="AA104" s="188">
        <v>0</v>
      </c>
      <c r="AB104" s="188">
        <f t="shared" si="15"/>
        <v>661</v>
      </c>
      <c r="AC104" s="188">
        <v>0</v>
      </c>
      <c r="AD104" s="188">
        <v>596</v>
      </c>
      <c r="AE104" s="188">
        <f t="shared" si="16"/>
        <v>65</v>
      </c>
      <c r="AF104" s="188">
        <v>0</v>
      </c>
      <c r="AG104" s="188">
        <v>65</v>
      </c>
      <c r="AH104" s="188">
        <v>0</v>
      </c>
      <c r="AI104" s="188">
        <v>0</v>
      </c>
      <c r="AJ104" s="188">
        <v>0</v>
      </c>
    </row>
    <row r="105" spans="1:36" ht="13.5">
      <c r="A105" s="182" t="s">
        <v>308</v>
      </c>
      <c r="B105" s="182" t="s">
        <v>192</v>
      </c>
      <c r="C105" s="184" t="s">
        <v>193</v>
      </c>
      <c r="D105" s="188">
        <f t="shared" si="11"/>
        <v>2904</v>
      </c>
      <c r="E105" s="188">
        <v>2618</v>
      </c>
      <c r="F105" s="188">
        <f t="shared" si="12"/>
        <v>101</v>
      </c>
      <c r="G105" s="188">
        <v>0</v>
      </c>
      <c r="H105" s="188">
        <v>101</v>
      </c>
      <c r="I105" s="188">
        <v>0</v>
      </c>
      <c r="J105" s="188">
        <v>0</v>
      </c>
      <c r="K105" s="188">
        <v>0</v>
      </c>
      <c r="L105" s="188">
        <v>51</v>
      </c>
      <c r="M105" s="188">
        <f t="shared" si="13"/>
        <v>134</v>
      </c>
      <c r="N105" s="188">
        <v>52</v>
      </c>
      <c r="O105" s="188">
        <v>0</v>
      </c>
      <c r="P105" s="188">
        <v>69</v>
      </c>
      <c r="Q105" s="188">
        <v>13</v>
      </c>
      <c r="R105" s="188">
        <v>0</v>
      </c>
      <c r="S105" s="188">
        <v>0</v>
      </c>
      <c r="T105" s="188">
        <v>0</v>
      </c>
      <c r="U105" s="188">
        <f t="shared" si="14"/>
        <v>2618</v>
      </c>
      <c r="V105" s="188">
        <v>2618</v>
      </c>
      <c r="W105" s="188">
        <v>0</v>
      </c>
      <c r="X105" s="188">
        <v>0</v>
      </c>
      <c r="Y105" s="188">
        <v>0</v>
      </c>
      <c r="Z105" s="188">
        <v>0</v>
      </c>
      <c r="AA105" s="188">
        <v>0</v>
      </c>
      <c r="AB105" s="188">
        <f t="shared" si="15"/>
        <v>329</v>
      </c>
      <c r="AC105" s="188">
        <v>51</v>
      </c>
      <c r="AD105" s="188">
        <v>277</v>
      </c>
      <c r="AE105" s="188">
        <f t="shared" si="16"/>
        <v>1</v>
      </c>
      <c r="AF105" s="188">
        <v>0</v>
      </c>
      <c r="AG105" s="188">
        <v>1</v>
      </c>
      <c r="AH105" s="188">
        <v>0</v>
      </c>
      <c r="AI105" s="188">
        <v>0</v>
      </c>
      <c r="AJ105" s="188">
        <v>0</v>
      </c>
    </row>
    <row r="106" spans="1:36" ht="13.5">
      <c r="A106" s="182" t="s">
        <v>308</v>
      </c>
      <c r="B106" s="182" t="s">
        <v>194</v>
      </c>
      <c r="C106" s="184" t="s">
        <v>275</v>
      </c>
      <c r="D106" s="188">
        <f t="shared" si="11"/>
        <v>1619</v>
      </c>
      <c r="E106" s="188">
        <v>641</v>
      </c>
      <c r="F106" s="188">
        <f t="shared" si="12"/>
        <v>941</v>
      </c>
      <c r="G106" s="188">
        <v>172</v>
      </c>
      <c r="H106" s="188">
        <v>393</v>
      </c>
      <c r="I106" s="188">
        <v>376</v>
      </c>
      <c r="J106" s="188">
        <v>0</v>
      </c>
      <c r="K106" s="188">
        <v>0</v>
      </c>
      <c r="L106" s="188">
        <v>37</v>
      </c>
      <c r="M106" s="188">
        <f t="shared" si="13"/>
        <v>0</v>
      </c>
      <c r="N106" s="188">
        <v>0</v>
      </c>
      <c r="O106" s="188">
        <v>0</v>
      </c>
      <c r="P106" s="188">
        <v>0</v>
      </c>
      <c r="Q106" s="188">
        <v>0</v>
      </c>
      <c r="R106" s="188">
        <v>0</v>
      </c>
      <c r="S106" s="188">
        <v>0</v>
      </c>
      <c r="T106" s="188">
        <v>0</v>
      </c>
      <c r="U106" s="188">
        <f t="shared" si="14"/>
        <v>641</v>
      </c>
      <c r="V106" s="188">
        <v>641</v>
      </c>
      <c r="W106" s="188">
        <v>0</v>
      </c>
      <c r="X106" s="188">
        <v>0</v>
      </c>
      <c r="Y106" s="188">
        <v>0</v>
      </c>
      <c r="Z106" s="188">
        <v>0</v>
      </c>
      <c r="AA106" s="188">
        <v>0</v>
      </c>
      <c r="AB106" s="188">
        <f t="shared" si="15"/>
        <v>117</v>
      </c>
      <c r="AC106" s="188">
        <v>37</v>
      </c>
      <c r="AD106" s="188">
        <v>80</v>
      </c>
      <c r="AE106" s="188">
        <f t="shared" si="16"/>
        <v>0</v>
      </c>
      <c r="AF106" s="188">
        <v>0</v>
      </c>
      <c r="AG106" s="188">
        <v>0</v>
      </c>
      <c r="AH106" s="188">
        <v>0</v>
      </c>
      <c r="AI106" s="188">
        <v>0</v>
      </c>
      <c r="AJ106" s="188">
        <v>0</v>
      </c>
    </row>
    <row r="107" spans="1:36" ht="13.5">
      <c r="A107" s="182" t="s">
        <v>308</v>
      </c>
      <c r="B107" s="182" t="s">
        <v>195</v>
      </c>
      <c r="C107" s="184" t="s">
        <v>196</v>
      </c>
      <c r="D107" s="188">
        <f t="shared" si="11"/>
        <v>7581</v>
      </c>
      <c r="E107" s="188">
        <v>6374</v>
      </c>
      <c r="F107" s="188">
        <f t="shared" si="12"/>
        <v>336</v>
      </c>
      <c r="G107" s="188">
        <v>31</v>
      </c>
      <c r="H107" s="188">
        <v>305</v>
      </c>
      <c r="I107" s="188">
        <v>0</v>
      </c>
      <c r="J107" s="188">
        <v>0</v>
      </c>
      <c r="K107" s="188">
        <v>0</v>
      </c>
      <c r="L107" s="188">
        <v>55</v>
      </c>
      <c r="M107" s="188">
        <f t="shared" si="13"/>
        <v>816</v>
      </c>
      <c r="N107" s="188">
        <v>533</v>
      </c>
      <c r="O107" s="188">
        <v>155</v>
      </c>
      <c r="P107" s="188">
        <v>97</v>
      </c>
      <c r="Q107" s="188">
        <v>16</v>
      </c>
      <c r="R107" s="188">
        <v>0</v>
      </c>
      <c r="S107" s="188">
        <v>0</v>
      </c>
      <c r="T107" s="188">
        <v>15</v>
      </c>
      <c r="U107" s="188">
        <f t="shared" si="14"/>
        <v>6374</v>
      </c>
      <c r="V107" s="188">
        <v>6374</v>
      </c>
      <c r="W107" s="188">
        <v>0</v>
      </c>
      <c r="X107" s="188">
        <v>0</v>
      </c>
      <c r="Y107" s="188">
        <v>0</v>
      </c>
      <c r="Z107" s="188">
        <v>0</v>
      </c>
      <c r="AA107" s="188">
        <v>0</v>
      </c>
      <c r="AB107" s="188">
        <f t="shared" si="15"/>
        <v>729</v>
      </c>
      <c r="AC107" s="188">
        <v>55</v>
      </c>
      <c r="AD107" s="188">
        <v>674</v>
      </c>
      <c r="AE107" s="188">
        <f t="shared" si="16"/>
        <v>0</v>
      </c>
      <c r="AF107" s="188">
        <v>0</v>
      </c>
      <c r="AG107" s="188">
        <v>0</v>
      </c>
      <c r="AH107" s="188">
        <v>0</v>
      </c>
      <c r="AI107" s="188">
        <v>0</v>
      </c>
      <c r="AJ107" s="188">
        <v>0</v>
      </c>
    </row>
    <row r="108" spans="1:36" ht="13.5">
      <c r="A108" s="182" t="s">
        <v>308</v>
      </c>
      <c r="B108" s="182" t="s">
        <v>197</v>
      </c>
      <c r="C108" s="184" t="s">
        <v>198</v>
      </c>
      <c r="D108" s="188">
        <f t="shared" si="11"/>
        <v>1167</v>
      </c>
      <c r="E108" s="188">
        <v>767</v>
      </c>
      <c r="F108" s="188">
        <f t="shared" si="12"/>
        <v>88</v>
      </c>
      <c r="G108" s="188">
        <v>40</v>
      </c>
      <c r="H108" s="188">
        <v>35</v>
      </c>
      <c r="I108" s="188">
        <v>0</v>
      </c>
      <c r="J108" s="188">
        <v>0</v>
      </c>
      <c r="K108" s="188">
        <v>13</v>
      </c>
      <c r="L108" s="188">
        <v>0</v>
      </c>
      <c r="M108" s="188">
        <f t="shared" si="13"/>
        <v>312</v>
      </c>
      <c r="N108" s="188">
        <v>233</v>
      </c>
      <c r="O108" s="188">
        <v>0</v>
      </c>
      <c r="P108" s="188">
        <v>39</v>
      </c>
      <c r="Q108" s="188">
        <v>9</v>
      </c>
      <c r="R108" s="188">
        <v>28</v>
      </c>
      <c r="S108" s="188">
        <v>1</v>
      </c>
      <c r="T108" s="188">
        <v>2</v>
      </c>
      <c r="U108" s="188">
        <f t="shared" si="14"/>
        <v>767</v>
      </c>
      <c r="V108" s="188">
        <v>767</v>
      </c>
      <c r="W108" s="188">
        <v>0</v>
      </c>
      <c r="X108" s="188">
        <v>0</v>
      </c>
      <c r="Y108" s="188">
        <v>0</v>
      </c>
      <c r="Z108" s="188">
        <v>0</v>
      </c>
      <c r="AA108" s="188">
        <v>0</v>
      </c>
      <c r="AB108" s="188">
        <f t="shared" si="15"/>
        <v>64</v>
      </c>
      <c r="AC108" s="188">
        <v>0</v>
      </c>
      <c r="AD108" s="188">
        <v>51</v>
      </c>
      <c r="AE108" s="188">
        <f t="shared" si="16"/>
        <v>13</v>
      </c>
      <c r="AF108" s="188">
        <v>0</v>
      </c>
      <c r="AG108" s="188">
        <v>0</v>
      </c>
      <c r="AH108" s="188">
        <v>0</v>
      </c>
      <c r="AI108" s="188">
        <v>0</v>
      </c>
      <c r="AJ108" s="188">
        <v>13</v>
      </c>
    </row>
    <row r="109" spans="1:36" ht="13.5">
      <c r="A109" s="182" t="s">
        <v>308</v>
      </c>
      <c r="B109" s="182" t="s">
        <v>199</v>
      </c>
      <c r="C109" s="184" t="s">
        <v>200</v>
      </c>
      <c r="D109" s="188">
        <f t="shared" si="11"/>
        <v>1933</v>
      </c>
      <c r="E109" s="188">
        <v>1417</v>
      </c>
      <c r="F109" s="188">
        <f t="shared" si="12"/>
        <v>118</v>
      </c>
      <c r="G109" s="188">
        <v>0</v>
      </c>
      <c r="H109" s="188">
        <v>118</v>
      </c>
      <c r="I109" s="188">
        <v>0</v>
      </c>
      <c r="J109" s="188">
        <v>0</v>
      </c>
      <c r="K109" s="188">
        <v>0</v>
      </c>
      <c r="L109" s="188">
        <v>5</v>
      </c>
      <c r="M109" s="188">
        <f t="shared" si="13"/>
        <v>393</v>
      </c>
      <c r="N109" s="188">
        <v>305</v>
      </c>
      <c r="O109" s="188">
        <v>0</v>
      </c>
      <c r="P109" s="188">
        <v>72</v>
      </c>
      <c r="Q109" s="188">
        <v>16</v>
      </c>
      <c r="R109" s="188">
        <v>0</v>
      </c>
      <c r="S109" s="188">
        <v>0</v>
      </c>
      <c r="T109" s="188">
        <v>0</v>
      </c>
      <c r="U109" s="188">
        <f t="shared" si="14"/>
        <v>1417</v>
      </c>
      <c r="V109" s="188">
        <v>1417</v>
      </c>
      <c r="W109" s="188">
        <v>0</v>
      </c>
      <c r="X109" s="188">
        <v>0</v>
      </c>
      <c r="Y109" s="188">
        <v>0</v>
      </c>
      <c r="Z109" s="188">
        <v>0</v>
      </c>
      <c r="AA109" s="188">
        <v>0</v>
      </c>
      <c r="AB109" s="188">
        <f t="shared" si="15"/>
        <v>144</v>
      </c>
      <c r="AC109" s="188">
        <v>5</v>
      </c>
      <c r="AD109" s="188">
        <v>94</v>
      </c>
      <c r="AE109" s="188">
        <f t="shared" si="16"/>
        <v>45</v>
      </c>
      <c r="AF109" s="188">
        <v>0</v>
      </c>
      <c r="AG109" s="188">
        <v>45</v>
      </c>
      <c r="AH109" s="188">
        <v>0</v>
      </c>
      <c r="AI109" s="188">
        <v>0</v>
      </c>
      <c r="AJ109" s="188">
        <v>0</v>
      </c>
    </row>
    <row r="110" spans="1:36" ht="13.5">
      <c r="A110" s="182" t="s">
        <v>308</v>
      </c>
      <c r="B110" s="182" t="s">
        <v>201</v>
      </c>
      <c r="C110" s="184" t="s">
        <v>202</v>
      </c>
      <c r="D110" s="188">
        <f t="shared" si="11"/>
        <v>1557</v>
      </c>
      <c r="E110" s="188">
        <v>960</v>
      </c>
      <c r="F110" s="188">
        <f t="shared" si="12"/>
        <v>269</v>
      </c>
      <c r="G110" s="188">
        <v>0</v>
      </c>
      <c r="H110" s="188">
        <v>269</v>
      </c>
      <c r="I110" s="188">
        <v>0</v>
      </c>
      <c r="J110" s="188">
        <v>0</v>
      </c>
      <c r="K110" s="188">
        <v>0</v>
      </c>
      <c r="L110" s="188">
        <v>328</v>
      </c>
      <c r="M110" s="188">
        <f t="shared" si="13"/>
        <v>0</v>
      </c>
      <c r="N110" s="188">
        <v>0</v>
      </c>
      <c r="O110" s="188">
        <v>0</v>
      </c>
      <c r="P110" s="188">
        <v>0</v>
      </c>
      <c r="Q110" s="188">
        <v>0</v>
      </c>
      <c r="R110" s="188">
        <v>0</v>
      </c>
      <c r="S110" s="188">
        <v>0</v>
      </c>
      <c r="T110" s="188">
        <v>0</v>
      </c>
      <c r="U110" s="188">
        <f t="shared" si="14"/>
        <v>960</v>
      </c>
      <c r="V110" s="188">
        <v>960</v>
      </c>
      <c r="W110" s="188">
        <v>0</v>
      </c>
      <c r="X110" s="188">
        <v>0</v>
      </c>
      <c r="Y110" s="188">
        <v>0</v>
      </c>
      <c r="Z110" s="188">
        <v>0</v>
      </c>
      <c r="AA110" s="188">
        <v>0</v>
      </c>
      <c r="AB110" s="188">
        <f t="shared" si="15"/>
        <v>422</v>
      </c>
      <c r="AC110" s="188">
        <v>328</v>
      </c>
      <c r="AD110" s="188">
        <v>94</v>
      </c>
      <c r="AE110" s="188">
        <f t="shared" si="16"/>
        <v>0</v>
      </c>
      <c r="AF110" s="188">
        <v>0</v>
      </c>
      <c r="AG110" s="188">
        <v>0</v>
      </c>
      <c r="AH110" s="188">
        <v>0</v>
      </c>
      <c r="AI110" s="188">
        <v>0</v>
      </c>
      <c r="AJ110" s="188">
        <v>0</v>
      </c>
    </row>
    <row r="111" spans="1:36" ht="13.5">
      <c r="A111" s="182" t="s">
        <v>308</v>
      </c>
      <c r="B111" s="182" t="s">
        <v>203</v>
      </c>
      <c r="C111" s="184" t="s">
        <v>204</v>
      </c>
      <c r="D111" s="188">
        <f t="shared" si="11"/>
        <v>3949</v>
      </c>
      <c r="E111" s="188">
        <v>3130</v>
      </c>
      <c r="F111" s="188">
        <f t="shared" si="12"/>
        <v>0</v>
      </c>
      <c r="G111" s="188">
        <v>0</v>
      </c>
      <c r="H111" s="188">
        <v>0</v>
      </c>
      <c r="I111" s="188">
        <v>0</v>
      </c>
      <c r="J111" s="188">
        <v>0</v>
      </c>
      <c r="K111" s="188">
        <v>0</v>
      </c>
      <c r="L111" s="188">
        <v>49</v>
      </c>
      <c r="M111" s="188">
        <f t="shared" si="13"/>
        <v>770</v>
      </c>
      <c r="N111" s="188">
        <v>396</v>
      </c>
      <c r="O111" s="188">
        <v>266</v>
      </c>
      <c r="P111" s="188">
        <v>87</v>
      </c>
      <c r="Q111" s="188">
        <v>14</v>
      </c>
      <c r="R111" s="188">
        <v>1</v>
      </c>
      <c r="S111" s="188">
        <v>0</v>
      </c>
      <c r="T111" s="188">
        <v>6</v>
      </c>
      <c r="U111" s="188">
        <f t="shared" si="14"/>
        <v>3130</v>
      </c>
      <c r="V111" s="188">
        <v>3130</v>
      </c>
      <c r="W111" s="188">
        <v>0</v>
      </c>
      <c r="X111" s="188">
        <v>0</v>
      </c>
      <c r="Y111" s="188">
        <v>0</v>
      </c>
      <c r="Z111" s="188">
        <v>0</v>
      </c>
      <c r="AA111" s="188">
        <v>0</v>
      </c>
      <c r="AB111" s="188">
        <f t="shared" si="15"/>
        <v>363</v>
      </c>
      <c r="AC111" s="188">
        <v>49</v>
      </c>
      <c r="AD111" s="188">
        <v>314</v>
      </c>
      <c r="AE111" s="188">
        <f t="shared" si="16"/>
        <v>0</v>
      </c>
      <c r="AF111" s="188">
        <v>0</v>
      </c>
      <c r="AG111" s="188">
        <v>0</v>
      </c>
      <c r="AH111" s="188">
        <v>0</v>
      </c>
      <c r="AI111" s="188">
        <v>0</v>
      </c>
      <c r="AJ111" s="188">
        <v>0</v>
      </c>
    </row>
    <row r="112" spans="1:36" ht="13.5">
      <c r="A112" s="182" t="s">
        <v>308</v>
      </c>
      <c r="B112" s="182" t="s">
        <v>205</v>
      </c>
      <c r="C112" s="184" t="s">
        <v>206</v>
      </c>
      <c r="D112" s="188">
        <f t="shared" si="11"/>
        <v>2062</v>
      </c>
      <c r="E112" s="188">
        <v>1732</v>
      </c>
      <c r="F112" s="188">
        <f t="shared" si="12"/>
        <v>311</v>
      </c>
      <c r="G112" s="188">
        <v>18</v>
      </c>
      <c r="H112" s="188">
        <v>293</v>
      </c>
      <c r="I112" s="188">
        <v>0</v>
      </c>
      <c r="J112" s="188">
        <v>0</v>
      </c>
      <c r="K112" s="188">
        <v>0</v>
      </c>
      <c r="L112" s="188">
        <v>19</v>
      </c>
      <c r="M112" s="188">
        <f t="shared" si="13"/>
        <v>0</v>
      </c>
      <c r="N112" s="188">
        <v>0</v>
      </c>
      <c r="O112" s="188">
        <v>0</v>
      </c>
      <c r="P112" s="188">
        <v>0</v>
      </c>
      <c r="Q112" s="188">
        <v>0</v>
      </c>
      <c r="R112" s="188">
        <v>0</v>
      </c>
      <c r="S112" s="188">
        <v>0</v>
      </c>
      <c r="T112" s="188">
        <v>0</v>
      </c>
      <c r="U112" s="188">
        <f t="shared" si="14"/>
        <v>1732</v>
      </c>
      <c r="V112" s="188">
        <v>1732</v>
      </c>
      <c r="W112" s="188">
        <v>0</v>
      </c>
      <c r="X112" s="188">
        <v>0</v>
      </c>
      <c r="Y112" s="188">
        <v>0</v>
      </c>
      <c r="Z112" s="188">
        <v>0</v>
      </c>
      <c r="AA112" s="188">
        <v>0</v>
      </c>
      <c r="AB112" s="188">
        <f t="shared" si="15"/>
        <v>193</v>
      </c>
      <c r="AC112" s="188">
        <v>19</v>
      </c>
      <c r="AD112" s="188">
        <v>174</v>
      </c>
      <c r="AE112" s="188">
        <f t="shared" si="16"/>
        <v>0</v>
      </c>
      <c r="AF112" s="188">
        <v>0</v>
      </c>
      <c r="AG112" s="188">
        <v>0</v>
      </c>
      <c r="AH112" s="188">
        <v>0</v>
      </c>
      <c r="AI112" s="188">
        <v>0</v>
      </c>
      <c r="AJ112" s="188">
        <v>0</v>
      </c>
    </row>
    <row r="113" spans="1:36" ht="13.5">
      <c r="A113" s="182" t="s">
        <v>308</v>
      </c>
      <c r="B113" s="182" t="s">
        <v>207</v>
      </c>
      <c r="C113" s="184" t="s">
        <v>208</v>
      </c>
      <c r="D113" s="188">
        <f t="shared" si="11"/>
        <v>1369</v>
      </c>
      <c r="E113" s="188">
        <v>1077</v>
      </c>
      <c r="F113" s="188">
        <f t="shared" si="12"/>
        <v>130</v>
      </c>
      <c r="G113" s="188">
        <v>20</v>
      </c>
      <c r="H113" s="188">
        <v>110</v>
      </c>
      <c r="I113" s="188">
        <v>0</v>
      </c>
      <c r="J113" s="188">
        <v>0</v>
      </c>
      <c r="K113" s="188">
        <v>0</v>
      </c>
      <c r="L113" s="188">
        <v>22</v>
      </c>
      <c r="M113" s="188">
        <f t="shared" si="13"/>
        <v>140</v>
      </c>
      <c r="N113" s="188">
        <v>140</v>
      </c>
      <c r="O113" s="188">
        <v>0</v>
      </c>
      <c r="P113" s="188">
        <v>0</v>
      </c>
      <c r="Q113" s="188">
        <v>0</v>
      </c>
      <c r="R113" s="188">
        <v>0</v>
      </c>
      <c r="S113" s="188">
        <v>0</v>
      </c>
      <c r="T113" s="188">
        <v>0</v>
      </c>
      <c r="U113" s="188">
        <f t="shared" si="14"/>
        <v>1077</v>
      </c>
      <c r="V113" s="188">
        <v>1077</v>
      </c>
      <c r="W113" s="188">
        <v>0</v>
      </c>
      <c r="X113" s="188">
        <v>0</v>
      </c>
      <c r="Y113" s="188">
        <v>0</v>
      </c>
      <c r="Z113" s="188">
        <v>0</v>
      </c>
      <c r="AA113" s="188">
        <v>0</v>
      </c>
      <c r="AB113" s="188">
        <f t="shared" si="15"/>
        <v>130</v>
      </c>
      <c r="AC113" s="188">
        <v>22</v>
      </c>
      <c r="AD113" s="188">
        <v>108</v>
      </c>
      <c r="AE113" s="188">
        <f t="shared" si="16"/>
        <v>0</v>
      </c>
      <c r="AF113" s="188">
        <v>0</v>
      </c>
      <c r="AG113" s="188">
        <v>0</v>
      </c>
      <c r="AH113" s="188">
        <v>0</v>
      </c>
      <c r="AI113" s="188">
        <v>0</v>
      </c>
      <c r="AJ113" s="188">
        <v>0</v>
      </c>
    </row>
    <row r="114" spans="1:36" ht="13.5">
      <c r="A114" s="182" t="s">
        <v>308</v>
      </c>
      <c r="B114" s="182" t="s">
        <v>209</v>
      </c>
      <c r="C114" s="184" t="s">
        <v>210</v>
      </c>
      <c r="D114" s="188">
        <f t="shared" si="11"/>
        <v>591</v>
      </c>
      <c r="E114" s="188">
        <v>341</v>
      </c>
      <c r="F114" s="188">
        <f t="shared" si="12"/>
        <v>235</v>
      </c>
      <c r="G114" s="188">
        <v>62</v>
      </c>
      <c r="H114" s="188">
        <v>173</v>
      </c>
      <c r="I114" s="188">
        <v>0</v>
      </c>
      <c r="J114" s="188">
        <v>0</v>
      </c>
      <c r="K114" s="188">
        <v>0</v>
      </c>
      <c r="L114" s="188">
        <v>15</v>
      </c>
      <c r="M114" s="188">
        <f t="shared" si="13"/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88">
        <v>0</v>
      </c>
      <c r="U114" s="188">
        <f t="shared" si="14"/>
        <v>341</v>
      </c>
      <c r="V114" s="188">
        <v>341</v>
      </c>
      <c r="W114" s="188">
        <v>0</v>
      </c>
      <c r="X114" s="188">
        <v>0</v>
      </c>
      <c r="Y114" s="188">
        <v>0</v>
      </c>
      <c r="Z114" s="188">
        <v>0</v>
      </c>
      <c r="AA114" s="188">
        <v>0</v>
      </c>
      <c r="AB114" s="188">
        <f t="shared" si="15"/>
        <v>72</v>
      </c>
      <c r="AC114" s="188">
        <v>15</v>
      </c>
      <c r="AD114" s="188">
        <v>46</v>
      </c>
      <c r="AE114" s="188">
        <f t="shared" si="16"/>
        <v>11</v>
      </c>
      <c r="AF114" s="188">
        <v>10</v>
      </c>
      <c r="AG114" s="188">
        <v>1</v>
      </c>
      <c r="AH114" s="188">
        <v>0</v>
      </c>
      <c r="AI114" s="188">
        <v>0</v>
      </c>
      <c r="AJ114" s="188">
        <v>0</v>
      </c>
    </row>
    <row r="115" spans="1:36" ht="13.5">
      <c r="A115" s="182" t="s">
        <v>308</v>
      </c>
      <c r="B115" s="182" t="s">
        <v>211</v>
      </c>
      <c r="C115" s="184" t="s">
        <v>212</v>
      </c>
      <c r="D115" s="188">
        <f t="shared" si="11"/>
        <v>488</v>
      </c>
      <c r="E115" s="188">
        <v>312</v>
      </c>
      <c r="F115" s="188">
        <f t="shared" si="12"/>
        <v>176</v>
      </c>
      <c r="G115" s="188">
        <v>10</v>
      </c>
      <c r="H115" s="188">
        <v>166</v>
      </c>
      <c r="I115" s="188">
        <v>0</v>
      </c>
      <c r="J115" s="188">
        <v>0</v>
      </c>
      <c r="K115" s="188">
        <v>0</v>
      </c>
      <c r="L115" s="188">
        <v>0</v>
      </c>
      <c r="M115" s="188">
        <f t="shared" si="13"/>
        <v>0</v>
      </c>
      <c r="N115" s="188">
        <v>0</v>
      </c>
      <c r="O115" s="188">
        <v>0</v>
      </c>
      <c r="P115" s="188">
        <v>0</v>
      </c>
      <c r="Q115" s="188">
        <v>0</v>
      </c>
      <c r="R115" s="188">
        <v>0</v>
      </c>
      <c r="S115" s="188">
        <v>0</v>
      </c>
      <c r="T115" s="188">
        <v>0</v>
      </c>
      <c r="U115" s="188">
        <f t="shared" si="14"/>
        <v>313</v>
      </c>
      <c r="V115" s="188">
        <v>312</v>
      </c>
      <c r="W115" s="188">
        <v>1</v>
      </c>
      <c r="X115" s="188">
        <v>0</v>
      </c>
      <c r="Y115" s="188">
        <v>0</v>
      </c>
      <c r="Z115" s="188">
        <v>0</v>
      </c>
      <c r="AA115" s="188">
        <v>0</v>
      </c>
      <c r="AB115" s="188">
        <f t="shared" si="15"/>
        <v>49</v>
      </c>
      <c r="AC115" s="188">
        <v>0</v>
      </c>
      <c r="AD115" s="188">
        <v>31</v>
      </c>
      <c r="AE115" s="188">
        <f t="shared" si="16"/>
        <v>18</v>
      </c>
      <c r="AF115" s="188">
        <v>1</v>
      </c>
      <c r="AG115" s="188">
        <v>17</v>
      </c>
      <c r="AH115" s="188">
        <v>0</v>
      </c>
      <c r="AI115" s="188">
        <v>0</v>
      </c>
      <c r="AJ115" s="188">
        <v>0</v>
      </c>
    </row>
    <row r="116" spans="1:36" ht="13.5">
      <c r="A116" s="182" t="s">
        <v>308</v>
      </c>
      <c r="B116" s="182" t="s">
        <v>24</v>
      </c>
      <c r="C116" s="184" t="s">
        <v>25</v>
      </c>
      <c r="D116" s="188">
        <f t="shared" si="11"/>
        <v>990</v>
      </c>
      <c r="E116" s="188">
        <v>861</v>
      </c>
      <c r="F116" s="188">
        <f t="shared" si="12"/>
        <v>65</v>
      </c>
      <c r="G116" s="188">
        <v>23</v>
      </c>
      <c r="H116" s="188">
        <v>42</v>
      </c>
      <c r="I116" s="188">
        <v>0</v>
      </c>
      <c r="J116" s="188">
        <v>0</v>
      </c>
      <c r="K116" s="188">
        <v>0</v>
      </c>
      <c r="L116" s="188">
        <v>13</v>
      </c>
      <c r="M116" s="188">
        <f t="shared" si="13"/>
        <v>51</v>
      </c>
      <c r="N116" s="188">
        <v>19</v>
      </c>
      <c r="O116" s="188">
        <v>0</v>
      </c>
      <c r="P116" s="188">
        <v>26</v>
      </c>
      <c r="Q116" s="188">
        <v>5</v>
      </c>
      <c r="R116" s="188">
        <v>0</v>
      </c>
      <c r="S116" s="188">
        <v>0</v>
      </c>
      <c r="T116" s="188">
        <v>1</v>
      </c>
      <c r="U116" s="188">
        <f t="shared" si="14"/>
        <v>862</v>
      </c>
      <c r="V116" s="188">
        <v>861</v>
      </c>
      <c r="W116" s="188">
        <v>0</v>
      </c>
      <c r="X116" s="188">
        <v>1</v>
      </c>
      <c r="Y116" s="188">
        <v>0</v>
      </c>
      <c r="Z116" s="188">
        <v>0</v>
      </c>
      <c r="AA116" s="188">
        <v>0</v>
      </c>
      <c r="AB116" s="188">
        <f t="shared" si="15"/>
        <v>113</v>
      </c>
      <c r="AC116" s="188">
        <v>13</v>
      </c>
      <c r="AD116" s="188">
        <v>91</v>
      </c>
      <c r="AE116" s="188">
        <f t="shared" si="16"/>
        <v>9</v>
      </c>
      <c r="AF116" s="188">
        <v>0</v>
      </c>
      <c r="AG116" s="188">
        <v>9</v>
      </c>
      <c r="AH116" s="188">
        <v>0</v>
      </c>
      <c r="AI116" s="188">
        <v>0</v>
      </c>
      <c r="AJ116" s="188">
        <v>0</v>
      </c>
    </row>
    <row r="117" spans="1:36" ht="13.5">
      <c r="A117" s="182" t="s">
        <v>308</v>
      </c>
      <c r="B117" s="182" t="s">
        <v>26</v>
      </c>
      <c r="C117" s="184" t="s">
        <v>27</v>
      </c>
      <c r="D117" s="188">
        <f t="shared" si="11"/>
        <v>702</v>
      </c>
      <c r="E117" s="188">
        <v>499</v>
      </c>
      <c r="F117" s="188">
        <f t="shared" si="12"/>
        <v>194</v>
      </c>
      <c r="G117" s="188">
        <v>24</v>
      </c>
      <c r="H117" s="188">
        <v>170</v>
      </c>
      <c r="I117" s="188">
        <v>0</v>
      </c>
      <c r="J117" s="188">
        <v>0</v>
      </c>
      <c r="K117" s="188">
        <v>0</v>
      </c>
      <c r="L117" s="188">
        <v>9</v>
      </c>
      <c r="M117" s="188">
        <f t="shared" si="13"/>
        <v>0</v>
      </c>
      <c r="N117" s="188">
        <v>0</v>
      </c>
      <c r="O117" s="188">
        <v>0</v>
      </c>
      <c r="P117" s="188">
        <v>0</v>
      </c>
      <c r="Q117" s="188">
        <v>0</v>
      </c>
      <c r="R117" s="188">
        <v>0</v>
      </c>
      <c r="S117" s="188">
        <v>0</v>
      </c>
      <c r="T117" s="188">
        <v>0</v>
      </c>
      <c r="U117" s="188">
        <f t="shared" si="14"/>
        <v>500</v>
      </c>
      <c r="V117" s="188">
        <v>499</v>
      </c>
      <c r="W117" s="188">
        <v>1</v>
      </c>
      <c r="X117" s="188">
        <v>0</v>
      </c>
      <c r="Y117" s="188">
        <v>0</v>
      </c>
      <c r="Z117" s="188">
        <v>0</v>
      </c>
      <c r="AA117" s="188">
        <v>0</v>
      </c>
      <c r="AB117" s="188">
        <f t="shared" si="15"/>
        <v>65</v>
      </c>
      <c r="AC117" s="188">
        <v>9</v>
      </c>
      <c r="AD117" s="188">
        <v>55</v>
      </c>
      <c r="AE117" s="188">
        <f t="shared" si="16"/>
        <v>1</v>
      </c>
      <c r="AF117" s="188">
        <v>1</v>
      </c>
      <c r="AG117" s="188">
        <v>0</v>
      </c>
      <c r="AH117" s="188">
        <v>0</v>
      </c>
      <c r="AI117" s="188">
        <v>0</v>
      </c>
      <c r="AJ117" s="188">
        <v>0</v>
      </c>
    </row>
    <row r="118" spans="1:36" ht="13.5">
      <c r="A118" s="201" t="s">
        <v>28</v>
      </c>
      <c r="B118" s="202"/>
      <c r="C118" s="202"/>
      <c r="D118" s="188">
        <f aca="true" t="shared" si="17" ref="D118:AJ118">SUM(D7:D117)</f>
        <v>764284</v>
      </c>
      <c r="E118" s="188">
        <f t="shared" si="17"/>
        <v>568417</v>
      </c>
      <c r="F118" s="188">
        <f t="shared" si="17"/>
        <v>87015</v>
      </c>
      <c r="G118" s="188">
        <f t="shared" si="17"/>
        <v>19645</v>
      </c>
      <c r="H118" s="188">
        <f t="shared" si="17"/>
        <v>60056</v>
      </c>
      <c r="I118" s="188">
        <f t="shared" si="17"/>
        <v>6541</v>
      </c>
      <c r="J118" s="188">
        <f t="shared" si="17"/>
        <v>699</v>
      </c>
      <c r="K118" s="188">
        <f t="shared" si="17"/>
        <v>74</v>
      </c>
      <c r="L118" s="188">
        <f t="shared" si="17"/>
        <v>13909</v>
      </c>
      <c r="M118" s="188">
        <f t="shared" si="17"/>
        <v>94943</v>
      </c>
      <c r="N118" s="188">
        <f t="shared" si="17"/>
        <v>67690</v>
      </c>
      <c r="O118" s="188">
        <f t="shared" si="17"/>
        <v>6343</v>
      </c>
      <c r="P118" s="188">
        <f t="shared" si="17"/>
        <v>10376</v>
      </c>
      <c r="Q118" s="188">
        <f t="shared" si="17"/>
        <v>1472</v>
      </c>
      <c r="R118" s="188">
        <f t="shared" si="17"/>
        <v>5725</v>
      </c>
      <c r="S118" s="188">
        <f t="shared" si="17"/>
        <v>2178</v>
      </c>
      <c r="T118" s="188">
        <f t="shared" si="17"/>
        <v>1159</v>
      </c>
      <c r="U118" s="188">
        <f t="shared" si="17"/>
        <v>576340</v>
      </c>
      <c r="V118" s="188">
        <f t="shared" si="17"/>
        <v>568417</v>
      </c>
      <c r="W118" s="188">
        <f t="shared" si="17"/>
        <v>6076</v>
      </c>
      <c r="X118" s="188">
        <f t="shared" si="17"/>
        <v>469</v>
      </c>
      <c r="Y118" s="188">
        <f t="shared" si="17"/>
        <v>1206</v>
      </c>
      <c r="Z118" s="188">
        <f t="shared" si="17"/>
        <v>168</v>
      </c>
      <c r="AA118" s="188">
        <f t="shared" si="17"/>
        <v>4</v>
      </c>
      <c r="AB118" s="188">
        <f t="shared" si="17"/>
        <v>89615</v>
      </c>
      <c r="AC118" s="188">
        <f t="shared" si="17"/>
        <v>13909</v>
      </c>
      <c r="AD118" s="188">
        <f t="shared" si="17"/>
        <v>64810</v>
      </c>
      <c r="AE118" s="188">
        <f t="shared" si="17"/>
        <v>10896</v>
      </c>
      <c r="AF118" s="188">
        <f t="shared" si="17"/>
        <v>6013</v>
      </c>
      <c r="AG118" s="188">
        <f t="shared" si="17"/>
        <v>4836</v>
      </c>
      <c r="AH118" s="188">
        <f t="shared" si="17"/>
        <v>0</v>
      </c>
      <c r="AI118" s="188">
        <f t="shared" si="17"/>
        <v>0</v>
      </c>
      <c r="AJ118" s="188">
        <f t="shared" si="17"/>
        <v>47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118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115</v>
      </c>
      <c r="B2" s="200" t="s">
        <v>234</v>
      </c>
      <c r="C2" s="200" t="s">
        <v>127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223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130</v>
      </c>
      <c r="E3" s="203" t="s">
        <v>134</v>
      </c>
      <c r="F3" s="203" t="s">
        <v>235</v>
      </c>
      <c r="G3" s="203" t="s">
        <v>135</v>
      </c>
      <c r="H3" s="203" t="s">
        <v>443</v>
      </c>
      <c r="I3" s="203" t="s">
        <v>444</v>
      </c>
      <c r="J3" s="244" t="s">
        <v>273</v>
      </c>
      <c r="K3" s="203" t="s">
        <v>236</v>
      </c>
      <c r="L3" s="195" t="s">
        <v>130</v>
      </c>
      <c r="M3" s="203" t="s">
        <v>134</v>
      </c>
      <c r="N3" s="203" t="s">
        <v>235</v>
      </c>
      <c r="O3" s="203" t="s">
        <v>135</v>
      </c>
      <c r="P3" s="203" t="s">
        <v>443</v>
      </c>
      <c r="Q3" s="203" t="s">
        <v>444</v>
      </c>
      <c r="R3" s="244" t="s">
        <v>273</v>
      </c>
      <c r="S3" s="203" t="s">
        <v>236</v>
      </c>
      <c r="T3" s="195" t="s">
        <v>130</v>
      </c>
      <c r="U3" s="203" t="s">
        <v>134</v>
      </c>
      <c r="V3" s="203" t="s">
        <v>235</v>
      </c>
      <c r="W3" s="203" t="s">
        <v>135</v>
      </c>
      <c r="X3" s="203" t="s">
        <v>443</v>
      </c>
      <c r="Y3" s="203" t="s">
        <v>444</v>
      </c>
      <c r="Z3" s="244" t="s">
        <v>273</v>
      </c>
      <c r="AA3" s="203" t="s">
        <v>236</v>
      </c>
      <c r="AB3" s="208" t="s">
        <v>224</v>
      </c>
      <c r="AC3" s="234"/>
      <c r="AD3" s="234"/>
      <c r="AE3" s="234"/>
      <c r="AF3" s="234"/>
      <c r="AG3" s="234"/>
      <c r="AH3" s="234"/>
      <c r="AI3" s="235"/>
      <c r="AJ3" s="208" t="s">
        <v>225</v>
      </c>
      <c r="AK3" s="206"/>
      <c r="AL3" s="206"/>
      <c r="AM3" s="206"/>
      <c r="AN3" s="206"/>
      <c r="AO3" s="206"/>
      <c r="AP3" s="206"/>
      <c r="AQ3" s="207"/>
      <c r="AR3" s="208" t="s">
        <v>226</v>
      </c>
      <c r="AS3" s="232"/>
      <c r="AT3" s="232"/>
      <c r="AU3" s="232"/>
      <c r="AV3" s="232"/>
      <c r="AW3" s="232"/>
      <c r="AX3" s="232"/>
      <c r="AY3" s="233"/>
      <c r="AZ3" s="208" t="s">
        <v>227</v>
      </c>
      <c r="BA3" s="234"/>
      <c r="BB3" s="234"/>
      <c r="BC3" s="234"/>
      <c r="BD3" s="234"/>
      <c r="BE3" s="234"/>
      <c r="BF3" s="234"/>
      <c r="BG3" s="235"/>
      <c r="BH3" s="208" t="s">
        <v>228</v>
      </c>
      <c r="BI3" s="234"/>
      <c r="BJ3" s="234"/>
      <c r="BK3" s="234"/>
      <c r="BL3" s="234"/>
      <c r="BM3" s="234"/>
      <c r="BN3" s="234"/>
      <c r="BO3" s="235"/>
      <c r="BP3" s="195" t="s">
        <v>130</v>
      </c>
      <c r="BQ3" s="203" t="s">
        <v>134</v>
      </c>
      <c r="BR3" s="203" t="s">
        <v>235</v>
      </c>
      <c r="BS3" s="203" t="s">
        <v>135</v>
      </c>
      <c r="BT3" s="203" t="s">
        <v>443</v>
      </c>
      <c r="BU3" s="203" t="s">
        <v>444</v>
      </c>
      <c r="BV3" s="244" t="s">
        <v>273</v>
      </c>
      <c r="BW3" s="203" t="s">
        <v>236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130</v>
      </c>
      <c r="AC4" s="203" t="s">
        <v>134</v>
      </c>
      <c r="AD4" s="203" t="s">
        <v>235</v>
      </c>
      <c r="AE4" s="203" t="s">
        <v>135</v>
      </c>
      <c r="AF4" s="203" t="s">
        <v>443</v>
      </c>
      <c r="AG4" s="203" t="s">
        <v>444</v>
      </c>
      <c r="AH4" s="244" t="s">
        <v>273</v>
      </c>
      <c r="AI4" s="203" t="s">
        <v>236</v>
      </c>
      <c r="AJ4" s="195" t="s">
        <v>130</v>
      </c>
      <c r="AK4" s="203" t="s">
        <v>134</v>
      </c>
      <c r="AL4" s="203" t="s">
        <v>235</v>
      </c>
      <c r="AM4" s="203" t="s">
        <v>135</v>
      </c>
      <c r="AN4" s="203" t="s">
        <v>443</v>
      </c>
      <c r="AO4" s="203" t="s">
        <v>444</v>
      </c>
      <c r="AP4" s="244" t="s">
        <v>273</v>
      </c>
      <c r="AQ4" s="203" t="s">
        <v>236</v>
      </c>
      <c r="AR4" s="195" t="s">
        <v>130</v>
      </c>
      <c r="AS4" s="203" t="s">
        <v>134</v>
      </c>
      <c r="AT4" s="203" t="s">
        <v>235</v>
      </c>
      <c r="AU4" s="203" t="s">
        <v>135</v>
      </c>
      <c r="AV4" s="203" t="s">
        <v>443</v>
      </c>
      <c r="AW4" s="203" t="s">
        <v>444</v>
      </c>
      <c r="AX4" s="244" t="s">
        <v>273</v>
      </c>
      <c r="AY4" s="203" t="s">
        <v>236</v>
      </c>
      <c r="AZ4" s="195" t="s">
        <v>130</v>
      </c>
      <c r="BA4" s="203" t="s">
        <v>134</v>
      </c>
      <c r="BB4" s="203" t="s">
        <v>235</v>
      </c>
      <c r="BC4" s="203" t="s">
        <v>135</v>
      </c>
      <c r="BD4" s="203" t="s">
        <v>443</v>
      </c>
      <c r="BE4" s="203" t="s">
        <v>444</v>
      </c>
      <c r="BF4" s="244" t="s">
        <v>273</v>
      </c>
      <c r="BG4" s="203" t="s">
        <v>236</v>
      </c>
      <c r="BH4" s="195" t="s">
        <v>130</v>
      </c>
      <c r="BI4" s="203" t="s">
        <v>134</v>
      </c>
      <c r="BJ4" s="203" t="s">
        <v>235</v>
      </c>
      <c r="BK4" s="203" t="s">
        <v>135</v>
      </c>
      <c r="BL4" s="203" t="s">
        <v>443</v>
      </c>
      <c r="BM4" s="203" t="s">
        <v>444</v>
      </c>
      <c r="BN4" s="244" t="s">
        <v>273</v>
      </c>
      <c r="BO4" s="203" t="s">
        <v>236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123</v>
      </c>
      <c r="E6" s="28" t="s">
        <v>123</v>
      </c>
      <c r="F6" s="28" t="s">
        <v>123</v>
      </c>
      <c r="G6" s="28" t="s">
        <v>123</v>
      </c>
      <c r="H6" s="28" t="s">
        <v>123</v>
      </c>
      <c r="I6" s="28" t="s">
        <v>123</v>
      </c>
      <c r="J6" s="28" t="s">
        <v>123</v>
      </c>
      <c r="K6" s="28" t="s">
        <v>123</v>
      </c>
      <c r="L6" s="21" t="s">
        <v>123</v>
      </c>
      <c r="M6" s="28" t="s">
        <v>123</v>
      </c>
      <c r="N6" s="28" t="s">
        <v>123</v>
      </c>
      <c r="O6" s="28" t="s">
        <v>123</v>
      </c>
      <c r="P6" s="28" t="s">
        <v>123</v>
      </c>
      <c r="Q6" s="28" t="s">
        <v>123</v>
      </c>
      <c r="R6" s="28" t="s">
        <v>123</v>
      </c>
      <c r="S6" s="28" t="s">
        <v>123</v>
      </c>
      <c r="T6" s="21" t="s">
        <v>123</v>
      </c>
      <c r="U6" s="28" t="s">
        <v>123</v>
      </c>
      <c r="V6" s="28" t="s">
        <v>123</v>
      </c>
      <c r="W6" s="28" t="s">
        <v>123</v>
      </c>
      <c r="X6" s="28" t="s">
        <v>123</v>
      </c>
      <c r="Y6" s="28" t="s">
        <v>123</v>
      </c>
      <c r="Z6" s="28" t="s">
        <v>123</v>
      </c>
      <c r="AA6" s="28" t="s">
        <v>123</v>
      </c>
      <c r="AB6" s="21" t="s">
        <v>123</v>
      </c>
      <c r="AC6" s="28" t="s">
        <v>123</v>
      </c>
      <c r="AD6" s="28" t="s">
        <v>123</v>
      </c>
      <c r="AE6" s="28" t="s">
        <v>123</v>
      </c>
      <c r="AF6" s="28" t="s">
        <v>123</v>
      </c>
      <c r="AG6" s="28" t="s">
        <v>123</v>
      </c>
      <c r="AH6" s="28" t="s">
        <v>123</v>
      </c>
      <c r="AI6" s="28" t="s">
        <v>123</v>
      </c>
      <c r="AJ6" s="21" t="s">
        <v>123</v>
      </c>
      <c r="AK6" s="28" t="s">
        <v>123</v>
      </c>
      <c r="AL6" s="28" t="s">
        <v>123</v>
      </c>
      <c r="AM6" s="28" t="s">
        <v>123</v>
      </c>
      <c r="AN6" s="28" t="s">
        <v>123</v>
      </c>
      <c r="AO6" s="28" t="s">
        <v>123</v>
      </c>
      <c r="AP6" s="28" t="s">
        <v>123</v>
      </c>
      <c r="AQ6" s="28" t="s">
        <v>123</v>
      </c>
      <c r="AR6" s="21" t="s">
        <v>123</v>
      </c>
      <c r="AS6" s="28" t="s">
        <v>123</v>
      </c>
      <c r="AT6" s="28" t="s">
        <v>123</v>
      </c>
      <c r="AU6" s="28" t="s">
        <v>123</v>
      </c>
      <c r="AV6" s="28" t="s">
        <v>123</v>
      </c>
      <c r="AW6" s="28" t="s">
        <v>123</v>
      </c>
      <c r="AX6" s="28" t="s">
        <v>123</v>
      </c>
      <c r="AY6" s="28" t="s">
        <v>123</v>
      </c>
      <c r="AZ6" s="21" t="s">
        <v>123</v>
      </c>
      <c r="BA6" s="28" t="s">
        <v>123</v>
      </c>
      <c r="BB6" s="28" t="s">
        <v>123</v>
      </c>
      <c r="BC6" s="28" t="s">
        <v>123</v>
      </c>
      <c r="BD6" s="28" t="s">
        <v>123</v>
      </c>
      <c r="BE6" s="28" t="s">
        <v>123</v>
      </c>
      <c r="BF6" s="28" t="s">
        <v>123</v>
      </c>
      <c r="BG6" s="28" t="s">
        <v>123</v>
      </c>
      <c r="BH6" s="21" t="s">
        <v>123</v>
      </c>
      <c r="BI6" s="28" t="s">
        <v>123</v>
      </c>
      <c r="BJ6" s="28" t="s">
        <v>123</v>
      </c>
      <c r="BK6" s="28" t="s">
        <v>123</v>
      </c>
      <c r="BL6" s="28" t="s">
        <v>123</v>
      </c>
      <c r="BM6" s="28" t="s">
        <v>123</v>
      </c>
      <c r="BN6" s="28" t="s">
        <v>123</v>
      </c>
      <c r="BO6" s="28" t="s">
        <v>123</v>
      </c>
      <c r="BP6" s="21" t="s">
        <v>123</v>
      </c>
      <c r="BQ6" s="28" t="s">
        <v>123</v>
      </c>
      <c r="BR6" s="28" t="s">
        <v>123</v>
      </c>
      <c r="BS6" s="28" t="s">
        <v>123</v>
      </c>
      <c r="BT6" s="28" t="s">
        <v>123</v>
      </c>
      <c r="BU6" s="28" t="s">
        <v>123</v>
      </c>
      <c r="BV6" s="28" t="s">
        <v>123</v>
      </c>
      <c r="BW6" s="28" t="s">
        <v>123</v>
      </c>
    </row>
    <row r="7" spans="1:75" ht="13.5">
      <c r="A7" s="182" t="s">
        <v>308</v>
      </c>
      <c r="B7" s="182" t="s">
        <v>309</v>
      </c>
      <c r="C7" s="184" t="s">
        <v>310</v>
      </c>
      <c r="D7" s="188">
        <f aca="true" t="shared" si="0" ref="D7:D70">SUM(E7:K7)</f>
        <v>35978</v>
      </c>
      <c r="E7" s="188">
        <f aca="true" t="shared" si="1" ref="E7:E26">M7+U7+BQ7</f>
        <v>24163</v>
      </c>
      <c r="F7" s="188">
        <f aca="true" t="shared" si="2" ref="F7:F26">N7+V7+BR7</f>
        <v>3016</v>
      </c>
      <c r="G7" s="188">
        <f aca="true" t="shared" si="3" ref="G7:G26">O7+W7+BS7</f>
        <v>3839</v>
      </c>
      <c r="H7" s="188">
        <f aca="true" t="shared" si="4" ref="H7:H26">P7+X7+BT7</f>
        <v>757</v>
      </c>
      <c r="I7" s="188">
        <f aca="true" t="shared" si="5" ref="I7:I26">Q7+Y7+BU7</f>
        <v>3752</v>
      </c>
      <c r="J7" s="188">
        <f aca="true" t="shared" si="6" ref="J7:J26">R7+Z7+BV7</f>
        <v>63</v>
      </c>
      <c r="K7" s="188">
        <f aca="true" t="shared" si="7" ref="K7:K26">S7+AA7+BW7</f>
        <v>388</v>
      </c>
      <c r="L7" s="188">
        <f aca="true" t="shared" si="8" ref="L7:L26">SUM(M7:S7)</f>
        <v>15317</v>
      </c>
      <c r="M7" s="188">
        <v>11729</v>
      </c>
      <c r="N7" s="188">
        <v>0</v>
      </c>
      <c r="O7" s="188">
        <v>3588</v>
      </c>
      <c r="P7" s="188">
        <v>0</v>
      </c>
      <c r="Q7" s="188">
        <v>0</v>
      </c>
      <c r="R7" s="188">
        <v>0</v>
      </c>
      <c r="S7" s="188">
        <v>0</v>
      </c>
      <c r="T7" s="188">
        <f aca="true" t="shared" si="9" ref="T7:T26">SUM(U7:AA7)</f>
        <v>7870</v>
      </c>
      <c r="U7" s="188">
        <f aca="true" t="shared" si="10" ref="U7:U26">AC7+AK7+AS7+BA7+BI7</f>
        <v>0</v>
      </c>
      <c r="V7" s="188">
        <f aca="true" t="shared" si="11" ref="V7:V26">AD7+AL7+AT7+BB7+BJ7</f>
        <v>2973</v>
      </c>
      <c r="W7" s="188">
        <f aca="true" t="shared" si="12" ref="W7:W26">AE7+AM7+AU7+BC7+BK7</f>
        <v>0</v>
      </c>
      <c r="X7" s="188">
        <f aca="true" t="shared" si="13" ref="X7:X26">AF7+AN7+AV7+BD7+BL7</f>
        <v>757</v>
      </c>
      <c r="Y7" s="188">
        <f aca="true" t="shared" si="14" ref="Y7:Y26">AG7+AO7+AW7+BE7+BM7</f>
        <v>3752</v>
      </c>
      <c r="Z7" s="188">
        <f aca="true" t="shared" si="15" ref="Z7:Z26">AH7+AP7+AX7+BF7+BN7</f>
        <v>0</v>
      </c>
      <c r="AA7" s="188">
        <f aca="true" t="shared" si="16" ref="AA7:AA26">AI7+AQ7+AY7+BG7+BO7</f>
        <v>388</v>
      </c>
      <c r="AB7" s="188">
        <f aca="true" t="shared" si="17" ref="AB7:AB26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26">SUM(AK7:AQ7)</f>
        <v>3194</v>
      </c>
      <c r="AK7" s="188">
        <v>0</v>
      </c>
      <c r="AL7" s="188">
        <v>2906</v>
      </c>
      <c r="AM7" s="188">
        <v>0</v>
      </c>
      <c r="AN7" s="188">
        <v>0</v>
      </c>
      <c r="AO7" s="188">
        <v>0</v>
      </c>
      <c r="AP7" s="188">
        <v>0</v>
      </c>
      <c r="AQ7" s="188">
        <v>288</v>
      </c>
      <c r="AR7" s="188">
        <f aca="true" t="shared" si="19" ref="AR7:AR26">SUM(AS7:AY7)</f>
        <v>4676</v>
      </c>
      <c r="AS7" s="188">
        <v>0</v>
      </c>
      <c r="AT7" s="188">
        <v>67</v>
      </c>
      <c r="AU7" s="188">
        <v>0</v>
      </c>
      <c r="AV7" s="188">
        <v>757</v>
      </c>
      <c r="AW7" s="188">
        <v>3752</v>
      </c>
      <c r="AX7" s="188">
        <v>0</v>
      </c>
      <c r="AY7" s="188">
        <v>100</v>
      </c>
      <c r="AZ7" s="188">
        <f aca="true" t="shared" si="20" ref="AZ7:AZ26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26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26">SUM(BQ7:BW7)</f>
        <v>12791</v>
      </c>
      <c r="BQ7" s="188">
        <v>12434</v>
      </c>
      <c r="BR7" s="188">
        <v>43</v>
      </c>
      <c r="BS7" s="188">
        <v>251</v>
      </c>
      <c r="BT7" s="188">
        <v>0</v>
      </c>
      <c r="BU7" s="188">
        <v>0</v>
      </c>
      <c r="BV7" s="188">
        <v>63</v>
      </c>
      <c r="BW7" s="188">
        <v>0</v>
      </c>
    </row>
    <row r="8" spans="1:75" ht="13.5">
      <c r="A8" s="182" t="s">
        <v>308</v>
      </c>
      <c r="B8" s="182" t="s">
        <v>311</v>
      </c>
      <c r="C8" s="184" t="s">
        <v>312</v>
      </c>
      <c r="D8" s="188">
        <f t="shared" si="0"/>
        <v>14972</v>
      </c>
      <c r="E8" s="188">
        <f t="shared" si="1"/>
        <v>10107</v>
      </c>
      <c r="F8" s="188">
        <f t="shared" si="2"/>
        <v>1621</v>
      </c>
      <c r="G8" s="188">
        <f t="shared" si="3"/>
        <v>1912</v>
      </c>
      <c r="H8" s="188">
        <f t="shared" si="4"/>
        <v>277</v>
      </c>
      <c r="I8" s="188">
        <f t="shared" si="5"/>
        <v>0</v>
      </c>
      <c r="J8" s="188">
        <f t="shared" si="6"/>
        <v>669</v>
      </c>
      <c r="K8" s="188">
        <f t="shared" si="7"/>
        <v>386</v>
      </c>
      <c r="L8" s="188">
        <f t="shared" si="8"/>
        <v>12642</v>
      </c>
      <c r="M8" s="188">
        <v>10107</v>
      </c>
      <c r="N8" s="188">
        <v>1503</v>
      </c>
      <c r="O8" s="188">
        <v>220</v>
      </c>
      <c r="P8" s="188">
        <v>0</v>
      </c>
      <c r="Q8" s="188">
        <v>0</v>
      </c>
      <c r="R8" s="188">
        <v>669</v>
      </c>
      <c r="S8" s="188">
        <v>143</v>
      </c>
      <c r="T8" s="188">
        <f t="shared" si="9"/>
        <v>2330</v>
      </c>
      <c r="U8" s="188">
        <f t="shared" si="10"/>
        <v>0</v>
      </c>
      <c r="V8" s="188">
        <f t="shared" si="11"/>
        <v>118</v>
      </c>
      <c r="W8" s="188">
        <f t="shared" si="12"/>
        <v>1692</v>
      </c>
      <c r="X8" s="188">
        <f t="shared" si="13"/>
        <v>277</v>
      </c>
      <c r="Y8" s="188">
        <f t="shared" si="14"/>
        <v>0</v>
      </c>
      <c r="Z8" s="188">
        <f t="shared" si="15"/>
        <v>0</v>
      </c>
      <c r="AA8" s="188">
        <f t="shared" si="16"/>
        <v>243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243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243</v>
      </c>
      <c r="AR8" s="188">
        <f t="shared" si="19"/>
        <v>2087</v>
      </c>
      <c r="AS8" s="188">
        <v>0</v>
      </c>
      <c r="AT8" s="188">
        <v>118</v>
      </c>
      <c r="AU8" s="188">
        <v>1692</v>
      </c>
      <c r="AV8" s="188">
        <v>277</v>
      </c>
      <c r="AW8" s="188">
        <v>0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0</v>
      </c>
      <c r="BQ8" s="188">
        <v>0</v>
      </c>
      <c r="BR8" s="188">
        <v>0</v>
      </c>
      <c r="BS8" s="188">
        <v>0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308</v>
      </c>
      <c r="B9" s="182" t="s">
        <v>313</v>
      </c>
      <c r="C9" s="184" t="s">
        <v>314</v>
      </c>
      <c r="D9" s="188">
        <f t="shared" si="0"/>
        <v>13310</v>
      </c>
      <c r="E9" s="188">
        <f t="shared" si="1"/>
        <v>6502</v>
      </c>
      <c r="F9" s="188">
        <f t="shared" si="2"/>
        <v>3218</v>
      </c>
      <c r="G9" s="188">
        <f t="shared" si="3"/>
        <v>832</v>
      </c>
      <c r="H9" s="188">
        <f t="shared" si="4"/>
        <v>262</v>
      </c>
      <c r="I9" s="188">
        <f t="shared" si="5"/>
        <v>2158</v>
      </c>
      <c r="J9" s="188">
        <f t="shared" si="6"/>
        <v>324</v>
      </c>
      <c r="K9" s="188">
        <f t="shared" si="7"/>
        <v>14</v>
      </c>
      <c r="L9" s="188">
        <f t="shared" si="8"/>
        <v>8254</v>
      </c>
      <c r="M9" s="188">
        <v>6502</v>
      </c>
      <c r="N9" s="188">
        <v>334</v>
      </c>
      <c r="O9" s="188">
        <v>832</v>
      </c>
      <c r="P9" s="188">
        <v>262</v>
      </c>
      <c r="Q9" s="188">
        <v>0</v>
      </c>
      <c r="R9" s="188">
        <v>324</v>
      </c>
      <c r="S9" s="188">
        <v>0</v>
      </c>
      <c r="T9" s="188">
        <f t="shared" si="9"/>
        <v>5056</v>
      </c>
      <c r="U9" s="188">
        <f t="shared" si="10"/>
        <v>0</v>
      </c>
      <c r="V9" s="188">
        <f t="shared" si="11"/>
        <v>2884</v>
      </c>
      <c r="W9" s="188">
        <f t="shared" si="12"/>
        <v>0</v>
      </c>
      <c r="X9" s="188">
        <f t="shared" si="13"/>
        <v>0</v>
      </c>
      <c r="Y9" s="188">
        <f t="shared" si="14"/>
        <v>2158</v>
      </c>
      <c r="Z9" s="188">
        <f t="shared" si="15"/>
        <v>0</v>
      </c>
      <c r="AA9" s="188">
        <f t="shared" si="16"/>
        <v>14</v>
      </c>
      <c r="AB9" s="188">
        <f t="shared" si="17"/>
        <v>0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0</v>
      </c>
      <c r="AJ9" s="188">
        <f t="shared" si="18"/>
        <v>0</v>
      </c>
      <c r="AK9" s="188">
        <v>0</v>
      </c>
      <c r="AL9" s="188">
        <v>0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5056</v>
      </c>
      <c r="AS9" s="188">
        <v>0</v>
      </c>
      <c r="AT9" s="188">
        <v>2884</v>
      </c>
      <c r="AU9" s="188">
        <v>0</v>
      </c>
      <c r="AV9" s="188">
        <v>0</v>
      </c>
      <c r="AW9" s="188">
        <v>2158</v>
      </c>
      <c r="AX9" s="188">
        <v>0</v>
      </c>
      <c r="AY9" s="188">
        <v>14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0</v>
      </c>
      <c r="BQ9" s="188">
        <v>0</v>
      </c>
      <c r="BR9" s="188">
        <v>0</v>
      </c>
      <c r="BS9" s="188">
        <v>0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308</v>
      </c>
      <c r="B10" s="182" t="s">
        <v>315</v>
      </c>
      <c r="C10" s="184" t="s">
        <v>316</v>
      </c>
      <c r="D10" s="188">
        <f t="shared" si="0"/>
        <v>4489</v>
      </c>
      <c r="E10" s="188">
        <f t="shared" si="1"/>
        <v>3293</v>
      </c>
      <c r="F10" s="188">
        <f t="shared" si="2"/>
        <v>337</v>
      </c>
      <c r="G10" s="188">
        <f t="shared" si="3"/>
        <v>581</v>
      </c>
      <c r="H10" s="188">
        <f t="shared" si="4"/>
        <v>97</v>
      </c>
      <c r="I10" s="188">
        <f t="shared" si="5"/>
        <v>1</v>
      </c>
      <c r="J10" s="188">
        <f t="shared" si="6"/>
        <v>103</v>
      </c>
      <c r="K10" s="188">
        <f t="shared" si="7"/>
        <v>77</v>
      </c>
      <c r="L10" s="188">
        <f t="shared" si="8"/>
        <v>4412</v>
      </c>
      <c r="M10" s="188">
        <v>3293</v>
      </c>
      <c r="N10" s="188">
        <v>337</v>
      </c>
      <c r="O10" s="188">
        <v>581</v>
      </c>
      <c r="P10" s="188">
        <v>97</v>
      </c>
      <c r="Q10" s="188">
        <v>1</v>
      </c>
      <c r="R10" s="188">
        <v>103</v>
      </c>
      <c r="S10" s="188">
        <v>0</v>
      </c>
      <c r="T10" s="188">
        <f t="shared" si="9"/>
        <v>77</v>
      </c>
      <c r="U10" s="188">
        <f t="shared" si="10"/>
        <v>0</v>
      </c>
      <c r="V10" s="188">
        <f t="shared" si="11"/>
        <v>0</v>
      </c>
      <c r="W10" s="188">
        <f t="shared" si="12"/>
        <v>0</v>
      </c>
      <c r="X10" s="188">
        <f t="shared" si="13"/>
        <v>0</v>
      </c>
      <c r="Y10" s="188">
        <f t="shared" si="14"/>
        <v>0</v>
      </c>
      <c r="Z10" s="188">
        <f t="shared" si="15"/>
        <v>0</v>
      </c>
      <c r="AA10" s="188">
        <f t="shared" si="16"/>
        <v>77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77</v>
      </c>
      <c r="AS10" s="188">
        <v>0</v>
      </c>
      <c r="AT10" s="188">
        <v>0</v>
      </c>
      <c r="AU10" s="188">
        <v>0</v>
      </c>
      <c r="AV10" s="188">
        <v>0</v>
      </c>
      <c r="AW10" s="188">
        <v>0</v>
      </c>
      <c r="AX10" s="188">
        <v>0</v>
      </c>
      <c r="AY10" s="188">
        <v>77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0</v>
      </c>
      <c r="BQ10" s="188">
        <v>0</v>
      </c>
      <c r="BR10" s="188">
        <v>0</v>
      </c>
      <c r="BS10" s="188">
        <v>0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308</v>
      </c>
      <c r="B11" s="182" t="s">
        <v>317</v>
      </c>
      <c r="C11" s="184" t="s">
        <v>318</v>
      </c>
      <c r="D11" s="188">
        <f t="shared" si="0"/>
        <v>10628</v>
      </c>
      <c r="E11" s="188">
        <f t="shared" si="1"/>
        <v>6762</v>
      </c>
      <c r="F11" s="188">
        <f t="shared" si="2"/>
        <v>1066</v>
      </c>
      <c r="G11" s="188">
        <f t="shared" si="3"/>
        <v>494</v>
      </c>
      <c r="H11" s="188">
        <f t="shared" si="4"/>
        <v>106</v>
      </c>
      <c r="I11" s="188">
        <f t="shared" si="5"/>
        <v>1476</v>
      </c>
      <c r="J11" s="188">
        <f t="shared" si="6"/>
        <v>0</v>
      </c>
      <c r="K11" s="188">
        <f t="shared" si="7"/>
        <v>724</v>
      </c>
      <c r="L11" s="188">
        <f t="shared" si="8"/>
        <v>8737</v>
      </c>
      <c r="M11" s="188">
        <v>5425</v>
      </c>
      <c r="N11" s="188">
        <v>1030</v>
      </c>
      <c r="O11" s="188">
        <v>494</v>
      </c>
      <c r="P11" s="188">
        <v>106</v>
      </c>
      <c r="Q11" s="188">
        <v>1476</v>
      </c>
      <c r="R11" s="188">
        <v>0</v>
      </c>
      <c r="S11" s="188">
        <v>206</v>
      </c>
      <c r="T11" s="188">
        <f t="shared" si="9"/>
        <v>554</v>
      </c>
      <c r="U11" s="188">
        <f t="shared" si="10"/>
        <v>0</v>
      </c>
      <c r="V11" s="188">
        <f t="shared" si="11"/>
        <v>36</v>
      </c>
      <c r="W11" s="188">
        <f t="shared" si="12"/>
        <v>0</v>
      </c>
      <c r="X11" s="188">
        <f t="shared" si="13"/>
        <v>0</v>
      </c>
      <c r="Y11" s="188">
        <f t="shared" si="14"/>
        <v>0</v>
      </c>
      <c r="Z11" s="188">
        <f t="shared" si="15"/>
        <v>0</v>
      </c>
      <c r="AA11" s="188">
        <f t="shared" si="16"/>
        <v>518</v>
      </c>
      <c r="AB11" s="188">
        <f t="shared" si="17"/>
        <v>554</v>
      </c>
      <c r="AC11" s="188">
        <v>0</v>
      </c>
      <c r="AD11" s="188">
        <v>36</v>
      </c>
      <c r="AE11" s="188">
        <v>0</v>
      </c>
      <c r="AF11" s="188">
        <v>0</v>
      </c>
      <c r="AG11" s="188">
        <v>0</v>
      </c>
      <c r="AH11" s="188">
        <v>0</v>
      </c>
      <c r="AI11" s="188">
        <v>518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0</v>
      </c>
      <c r="AS11" s="188">
        <v>0</v>
      </c>
      <c r="AT11" s="188">
        <v>0</v>
      </c>
      <c r="AU11" s="188">
        <v>0</v>
      </c>
      <c r="AV11" s="188">
        <v>0</v>
      </c>
      <c r="AW11" s="188">
        <v>0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1337</v>
      </c>
      <c r="BQ11" s="188">
        <v>1337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308</v>
      </c>
      <c r="B12" s="182" t="s">
        <v>319</v>
      </c>
      <c r="C12" s="184" t="s">
        <v>320</v>
      </c>
      <c r="D12" s="188">
        <f t="shared" si="0"/>
        <v>3956</v>
      </c>
      <c r="E12" s="188">
        <f t="shared" si="1"/>
        <v>2575</v>
      </c>
      <c r="F12" s="188">
        <f t="shared" si="2"/>
        <v>661</v>
      </c>
      <c r="G12" s="188">
        <f t="shared" si="3"/>
        <v>457</v>
      </c>
      <c r="H12" s="188">
        <f t="shared" si="4"/>
        <v>81</v>
      </c>
      <c r="I12" s="188">
        <f t="shared" si="5"/>
        <v>136</v>
      </c>
      <c r="J12" s="188">
        <f t="shared" si="6"/>
        <v>13</v>
      </c>
      <c r="K12" s="188">
        <f t="shared" si="7"/>
        <v>33</v>
      </c>
      <c r="L12" s="188">
        <f t="shared" si="8"/>
        <v>250</v>
      </c>
      <c r="M12" s="188">
        <v>0</v>
      </c>
      <c r="N12" s="188">
        <v>0</v>
      </c>
      <c r="O12" s="188">
        <v>0</v>
      </c>
      <c r="P12" s="188">
        <v>81</v>
      </c>
      <c r="Q12" s="188">
        <v>136</v>
      </c>
      <c r="R12" s="188">
        <v>0</v>
      </c>
      <c r="S12" s="188">
        <v>33</v>
      </c>
      <c r="T12" s="188">
        <f t="shared" si="9"/>
        <v>3706</v>
      </c>
      <c r="U12" s="188">
        <f t="shared" si="10"/>
        <v>2575</v>
      </c>
      <c r="V12" s="188">
        <f t="shared" si="11"/>
        <v>661</v>
      </c>
      <c r="W12" s="188">
        <f t="shared" si="12"/>
        <v>457</v>
      </c>
      <c r="X12" s="188">
        <f t="shared" si="13"/>
        <v>0</v>
      </c>
      <c r="Y12" s="188">
        <f t="shared" si="14"/>
        <v>0</v>
      </c>
      <c r="Z12" s="188">
        <f t="shared" si="15"/>
        <v>13</v>
      </c>
      <c r="AA12" s="188">
        <f t="shared" si="16"/>
        <v>0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257</v>
      </c>
      <c r="AK12" s="188">
        <v>0</v>
      </c>
      <c r="AL12" s="188">
        <v>257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3449</v>
      </c>
      <c r="AS12" s="188">
        <v>2575</v>
      </c>
      <c r="AT12" s="188">
        <v>404</v>
      </c>
      <c r="AU12" s="188">
        <v>457</v>
      </c>
      <c r="AV12" s="188">
        <v>0</v>
      </c>
      <c r="AW12" s="188">
        <v>0</v>
      </c>
      <c r="AX12" s="188">
        <v>13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308</v>
      </c>
      <c r="B13" s="182" t="s">
        <v>321</v>
      </c>
      <c r="C13" s="184" t="s">
        <v>322</v>
      </c>
      <c r="D13" s="188">
        <f t="shared" si="0"/>
        <v>4641</v>
      </c>
      <c r="E13" s="188">
        <f t="shared" si="1"/>
        <v>2880</v>
      </c>
      <c r="F13" s="188">
        <f t="shared" si="2"/>
        <v>579</v>
      </c>
      <c r="G13" s="188">
        <f t="shared" si="3"/>
        <v>405</v>
      </c>
      <c r="H13" s="188">
        <f t="shared" si="4"/>
        <v>114</v>
      </c>
      <c r="I13" s="188">
        <f t="shared" si="5"/>
        <v>453</v>
      </c>
      <c r="J13" s="188">
        <f t="shared" si="6"/>
        <v>1</v>
      </c>
      <c r="K13" s="188">
        <f t="shared" si="7"/>
        <v>209</v>
      </c>
      <c r="L13" s="188">
        <f t="shared" si="8"/>
        <v>3130</v>
      </c>
      <c r="M13" s="188">
        <v>2394</v>
      </c>
      <c r="N13" s="188">
        <v>211</v>
      </c>
      <c r="O13" s="188">
        <v>316</v>
      </c>
      <c r="P13" s="188">
        <v>0</v>
      </c>
      <c r="Q13" s="188">
        <v>0</v>
      </c>
      <c r="R13" s="188">
        <v>0</v>
      </c>
      <c r="S13" s="188">
        <v>209</v>
      </c>
      <c r="T13" s="188">
        <f t="shared" si="9"/>
        <v>926</v>
      </c>
      <c r="U13" s="188">
        <f t="shared" si="10"/>
        <v>0</v>
      </c>
      <c r="V13" s="188">
        <f t="shared" si="11"/>
        <v>359</v>
      </c>
      <c r="W13" s="188">
        <f t="shared" si="12"/>
        <v>0</v>
      </c>
      <c r="X13" s="188">
        <f t="shared" si="13"/>
        <v>114</v>
      </c>
      <c r="Y13" s="188">
        <f t="shared" si="14"/>
        <v>453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359</v>
      </c>
      <c r="AK13" s="188">
        <v>0</v>
      </c>
      <c r="AL13" s="188">
        <v>359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567</v>
      </c>
      <c r="AS13" s="188">
        <v>0</v>
      </c>
      <c r="AT13" s="188">
        <v>0</v>
      </c>
      <c r="AU13" s="188">
        <v>0</v>
      </c>
      <c r="AV13" s="188">
        <v>114</v>
      </c>
      <c r="AW13" s="188">
        <v>453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585</v>
      </c>
      <c r="BQ13" s="188">
        <v>486</v>
      </c>
      <c r="BR13" s="188">
        <v>9</v>
      </c>
      <c r="BS13" s="188">
        <v>89</v>
      </c>
      <c r="BT13" s="188">
        <v>0</v>
      </c>
      <c r="BU13" s="188">
        <v>0</v>
      </c>
      <c r="BV13" s="188">
        <v>1</v>
      </c>
      <c r="BW13" s="188">
        <v>0</v>
      </c>
    </row>
    <row r="14" spans="1:75" ht="13.5">
      <c r="A14" s="182" t="s">
        <v>308</v>
      </c>
      <c r="B14" s="182" t="s">
        <v>323</v>
      </c>
      <c r="C14" s="184" t="s">
        <v>324</v>
      </c>
      <c r="D14" s="188">
        <f t="shared" si="0"/>
        <v>3819</v>
      </c>
      <c r="E14" s="188">
        <f t="shared" si="1"/>
        <v>2525</v>
      </c>
      <c r="F14" s="188">
        <f t="shared" si="2"/>
        <v>203</v>
      </c>
      <c r="G14" s="188">
        <f t="shared" si="3"/>
        <v>457</v>
      </c>
      <c r="H14" s="188">
        <f t="shared" si="4"/>
        <v>82</v>
      </c>
      <c r="I14" s="188">
        <f t="shared" si="5"/>
        <v>313</v>
      </c>
      <c r="J14" s="188">
        <f t="shared" si="6"/>
        <v>0</v>
      </c>
      <c r="K14" s="188">
        <f t="shared" si="7"/>
        <v>239</v>
      </c>
      <c r="L14" s="188">
        <f t="shared" si="8"/>
        <v>1994</v>
      </c>
      <c r="M14" s="188">
        <v>1001</v>
      </c>
      <c r="N14" s="188">
        <v>166</v>
      </c>
      <c r="O14" s="188">
        <v>432</v>
      </c>
      <c r="P14" s="188">
        <v>82</v>
      </c>
      <c r="Q14" s="188">
        <v>313</v>
      </c>
      <c r="R14" s="188">
        <v>0</v>
      </c>
      <c r="S14" s="188">
        <v>0</v>
      </c>
      <c r="T14" s="188">
        <f t="shared" si="9"/>
        <v>239</v>
      </c>
      <c r="U14" s="188">
        <f t="shared" si="10"/>
        <v>0</v>
      </c>
      <c r="V14" s="188">
        <f t="shared" si="11"/>
        <v>0</v>
      </c>
      <c r="W14" s="188">
        <f t="shared" si="12"/>
        <v>0</v>
      </c>
      <c r="X14" s="188">
        <f t="shared" si="13"/>
        <v>0</v>
      </c>
      <c r="Y14" s="188">
        <f t="shared" si="14"/>
        <v>0</v>
      </c>
      <c r="Z14" s="188">
        <f t="shared" si="15"/>
        <v>0</v>
      </c>
      <c r="AA14" s="188">
        <f t="shared" si="16"/>
        <v>239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f t="shared" si="20"/>
        <v>239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239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1586</v>
      </c>
      <c r="BQ14" s="188">
        <v>1524</v>
      </c>
      <c r="BR14" s="188">
        <v>37</v>
      </c>
      <c r="BS14" s="188">
        <v>25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308</v>
      </c>
      <c r="B15" s="182" t="s">
        <v>325</v>
      </c>
      <c r="C15" s="184" t="s">
        <v>326</v>
      </c>
      <c r="D15" s="188">
        <f t="shared" si="0"/>
        <v>5029</v>
      </c>
      <c r="E15" s="188">
        <f t="shared" si="1"/>
        <v>3190</v>
      </c>
      <c r="F15" s="188">
        <f t="shared" si="2"/>
        <v>601</v>
      </c>
      <c r="G15" s="188">
        <f t="shared" si="3"/>
        <v>420</v>
      </c>
      <c r="H15" s="188">
        <f t="shared" si="4"/>
        <v>111</v>
      </c>
      <c r="I15" s="188">
        <f t="shared" si="5"/>
        <v>664</v>
      </c>
      <c r="J15" s="188">
        <f t="shared" si="6"/>
        <v>0</v>
      </c>
      <c r="K15" s="188">
        <f t="shared" si="7"/>
        <v>43</v>
      </c>
      <c r="L15" s="188">
        <f t="shared" si="8"/>
        <v>4036</v>
      </c>
      <c r="M15" s="188">
        <v>3190</v>
      </c>
      <c r="N15" s="188">
        <v>101</v>
      </c>
      <c r="O15" s="188">
        <v>38</v>
      </c>
      <c r="P15" s="188">
        <v>0</v>
      </c>
      <c r="Q15" s="188">
        <v>664</v>
      </c>
      <c r="R15" s="188">
        <v>0</v>
      </c>
      <c r="S15" s="188">
        <v>43</v>
      </c>
      <c r="T15" s="188">
        <f t="shared" si="9"/>
        <v>993</v>
      </c>
      <c r="U15" s="188">
        <f t="shared" si="10"/>
        <v>0</v>
      </c>
      <c r="V15" s="188">
        <f t="shared" si="11"/>
        <v>500</v>
      </c>
      <c r="W15" s="188">
        <f t="shared" si="12"/>
        <v>382</v>
      </c>
      <c r="X15" s="188">
        <f t="shared" si="13"/>
        <v>111</v>
      </c>
      <c r="Y15" s="188">
        <f t="shared" si="14"/>
        <v>0</v>
      </c>
      <c r="Z15" s="188">
        <f t="shared" si="15"/>
        <v>0</v>
      </c>
      <c r="AA15" s="188">
        <f t="shared" si="16"/>
        <v>0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500</v>
      </c>
      <c r="AK15" s="188">
        <v>0</v>
      </c>
      <c r="AL15" s="188">
        <v>500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493</v>
      </c>
      <c r="AS15" s="188">
        <v>0</v>
      </c>
      <c r="AT15" s="188">
        <v>0</v>
      </c>
      <c r="AU15" s="188">
        <v>382</v>
      </c>
      <c r="AV15" s="188">
        <v>111</v>
      </c>
      <c r="AW15" s="188">
        <v>0</v>
      </c>
      <c r="AX15" s="188">
        <v>0</v>
      </c>
      <c r="AY15" s="188">
        <v>0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308</v>
      </c>
      <c r="B16" s="182" t="s">
        <v>327</v>
      </c>
      <c r="C16" s="184" t="s">
        <v>328</v>
      </c>
      <c r="D16" s="188">
        <f t="shared" si="0"/>
        <v>2268</v>
      </c>
      <c r="E16" s="188">
        <f t="shared" si="1"/>
        <v>1416</v>
      </c>
      <c r="F16" s="188">
        <f t="shared" si="2"/>
        <v>132</v>
      </c>
      <c r="G16" s="188">
        <f t="shared" si="3"/>
        <v>150</v>
      </c>
      <c r="H16" s="188">
        <f t="shared" si="4"/>
        <v>25</v>
      </c>
      <c r="I16" s="188">
        <f t="shared" si="5"/>
        <v>418</v>
      </c>
      <c r="J16" s="188">
        <f t="shared" si="6"/>
        <v>115</v>
      </c>
      <c r="K16" s="188">
        <f t="shared" si="7"/>
        <v>12</v>
      </c>
      <c r="L16" s="188">
        <f t="shared" si="8"/>
        <v>1594</v>
      </c>
      <c r="M16" s="188">
        <v>1355</v>
      </c>
      <c r="N16" s="188">
        <v>6</v>
      </c>
      <c r="O16" s="188">
        <v>120</v>
      </c>
      <c r="P16" s="188">
        <v>0</v>
      </c>
      <c r="Q16" s="188">
        <v>0</v>
      </c>
      <c r="R16" s="188">
        <v>110</v>
      </c>
      <c r="S16" s="188">
        <v>3</v>
      </c>
      <c r="T16" s="188">
        <f t="shared" si="9"/>
        <v>606</v>
      </c>
      <c r="U16" s="188">
        <f t="shared" si="10"/>
        <v>0</v>
      </c>
      <c r="V16" s="188">
        <f t="shared" si="11"/>
        <v>124</v>
      </c>
      <c r="W16" s="188">
        <f t="shared" si="12"/>
        <v>30</v>
      </c>
      <c r="X16" s="188">
        <f t="shared" si="13"/>
        <v>25</v>
      </c>
      <c r="Y16" s="188">
        <f t="shared" si="14"/>
        <v>418</v>
      </c>
      <c r="Z16" s="188">
        <f t="shared" si="15"/>
        <v>0</v>
      </c>
      <c r="AA16" s="188">
        <f t="shared" si="16"/>
        <v>9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606</v>
      </c>
      <c r="AS16" s="188">
        <v>0</v>
      </c>
      <c r="AT16" s="188">
        <v>124</v>
      </c>
      <c r="AU16" s="188">
        <v>30</v>
      </c>
      <c r="AV16" s="188">
        <v>25</v>
      </c>
      <c r="AW16" s="188">
        <v>418</v>
      </c>
      <c r="AX16" s="188">
        <v>0</v>
      </c>
      <c r="AY16" s="188">
        <v>9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68</v>
      </c>
      <c r="BQ16" s="188">
        <v>61</v>
      </c>
      <c r="BR16" s="188">
        <v>2</v>
      </c>
      <c r="BS16" s="188">
        <v>0</v>
      </c>
      <c r="BT16" s="188">
        <v>0</v>
      </c>
      <c r="BU16" s="188">
        <v>0</v>
      </c>
      <c r="BV16" s="188">
        <v>5</v>
      </c>
      <c r="BW16" s="188">
        <v>0</v>
      </c>
    </row>
    <row r="17" spans="1:75" ht="13.5">
      <c r="A17" s="182" t="s">
        <v>308</v>
      </c>
      <c r="B17" s="182" t="s">
        <v>329</v>
      </c>
      <c r="C17" s="184" t="s">
        <v>330</v>
      </c>
      <c r="D17" s="188">
        <f t="shared" si="0"/>
        <v>2090</v>
      </c>
      <c r="E17" s="188">
        <f t="shared" si="1"/>
        <v>1387</v>
      </c>
      <c r="F17" s="188">
        <f t="shared" si="2"/>
        <v>377</v>
      </c>
      <c r="G17" s="188">
        <f t="shared" si="3"/>
        <v>251</v>
      </c>
      <c r="H17" s="188">
        <f t="shared" si="4"/>
        <v>46</v>
      </c>
      <c r="I17" s="188">
        <f t="shared" si="5"/>
        <v>0</v>
      </c>
      <c r="J17" s="188">
        <f t="shared" si="6"/>
        <v>0</v>
      </c>
      <c r="K17" s="188">
        <f t="shared" si="7"/>
        <v>29</v>
      </c>
      <c r="L17" s="188">
        <f t="shared" si="8"/>
        <v>1093</v>
      </c>
      <c r="M17" s="188">
        <v>767</v>
      </c>
      <c r="N17" s="188">
        <v>0</v>
      </c>
      <c r="O17" s="188">
        <v>251</v>
      </c>
      <c r="P17" s="188">
        <v>46</v>
      </c>
      <c r="Q17" s="188">
        <v>0</v>
      </c>
      <c r="R17" s="188">
        <v>0</v>
      </c>
      <c r="S17" s="188">
        <v>29</v>
      </c>
      <c r="T17" s="188">
        <f t="shared" si="9"/>
        <v>377</v>
      </c>
      <c r="U17" s="188">
        <f t="shared" si="10"/>
        <v>0</v>
      </c>
      <c r="V17" s="188">
        <f t="shared" si="11"/>
        <v>377</v>
      </c>
      <c r="W17" s="188">
        <f t="shared" si="12"/>
        <v>0</v>
      </c>
      <c r="X17" s="188">
        <f t="shared" si="13"/>
        <v>0</v>
      </c>
      <c r="Y17" s="188">
        <f t="shared" si="14"/>
        <v>0</v>
      </c>
      <c r="Z17" s="188">
        <f t="shared" si="15"/>
        <v>0</v>
      </c>
      <c r="AA17" s="188">
        <f t="shared" si="16"/>
        <v>0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377</v>
      </c>
      <c r="AS17" s="188">
        <v>0</v>
      </c>
      <c r="AT17" s="188">
        <v>377</v>
      </c>
      <c r="AU17" s="188">
        <v>0</v>
      </c>
      <c r="AV17" s="188">
        <v>0</v>
      </c>
      <c r="AW17" s="188">
        <v>0</v>
      </c>
      <c r="AX17" s="188">
        <v>0</v>
      </c>
      <c r="AY17" s="188">
        <v>0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620</v>
      </c>
      <c r="BQ17" s="188">
        <v>620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308</v>
      </c>
      <c r="B18" s="182" t="s">
        <v>331</v>
      </c>
      <c r="C18" s="184" t="s">
        <v>332</v>
      </c>
      <c r="D18" s="188">
        <f t="shared" si="0"/>
        <v>2110</v>
      </c>
      <c r="E18" s="188">
        <f t="shared" si="1"/>
        <v>1451</v>
      </c>
      <c r="F18" s="188">
        <f t="shared" si="2"/>
        <v>186</v>
      </c>
      <c r="G18" s="188">
        <f t="shared" si="3"/>
        <v>256</v>
      </c>
      <c r="H18" s="188">
        <f t="shared" si="4"/>
        <v>60</v>
      </c>
      <c r="I18" s="188">
        <f t="shared" si="5"/>
        <v>125</v>
      </c>
      <c r="J18" s="188">
        <f t="shared" si="6"/>
        <v>0</v>
      </c>
      <c r="K18" s="188">
        <f t="shared" si="7"/>
        <v>32</v>
      </c>
      <c r="L18" s="188">
        <f t="shared" si="8"/>
        <v>1244</v>
      </c>
      <c r="M18" s="188">
        <v>765</v>
      </c>
      <c r="N18" s="188">
        <v>186</v>
      </c>
      <c r="O18" s="188">
        <v>256</v>
      </c>
      <c r="P18" s="188">
        <v>0</v>
      </c>
      <c r="Q18" s="188">
        <v>5</v>
      </c>
      <c r="R18" s="188">
        <v>0</v>
      </c>
      <c r="S18" s="188">
        <v>32</v>
      </c>
      <c r="T18" s="188">
        <f t="shared" si="9"/>
        <v>180</v>
      </c>
      <c r="U18" s="188">
        <f t="shared" si="10"/>
        <v>0</v>
      </c>
      <c r="V18" s="188">
        <f t="shared" si="11"/>
        <v>0</v>
      </c>
      <c r="W18" s="188">
        <f t="shared" si="12"/>
        <v>0</v>
      </c>
      <c r="X18" s="188">
        <f t="shared" si="13"/>
        <v>60</v>
      </c>
      <c r="Y18" s="188">
        <f t="shared" si="14"/>
        <v>120</v>
      </c>
      <c r="Z18" s="188">
        <f t="shared" si="15"/>
        <v>0</v>
      </c>
      <c r="AA18" s="188">
        <f t="shared" si="16"/>
        <v>0</v>
      </c>
      <c r="AB18" s="188">
        <f t="shared" si="17"/>
        <v>0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0</v>
      </c>
      <c r="AK18" s="188">
        <v>0</v>
      </c>
      <c r="AL18" s="188">
        <v>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180</v>
      </c>
      <c r="AS18" s="188">
        <v>0</v>
      </c>
      <c r="AT18" s="188">
        <v>0</v>
      </c>
      <c r="AU18" s="188">
        <v>0</v>
      </c>
      <c r="AV18" s="188">
        <v>60</v>
      </c>
      <c r="AW18" s="188">
        <v>120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686</v>
      </c>
      <c r="BQ18" s="188">
        <v>686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308</v>
      </c>
      <c r="B19" s="182" t="s">
        <v>333</v>
      </c>
      <c r="C19" s="184" t="s">
        <v>334</v>
      </c>
      <c r="D19" s="188">
        <f t="shared" si="0"/>
        <v>1896</v>
      </c>
      <c r="E19" s="188">
        <f t="shared" si="1"/>
        <v>1142</v>
      </c>
      <c r="F19" s="188">
        <f t="shared" si="2"/>
        <v>306</v>
      </c>
      <c r="G19" s="188">
        <f t="shared" si="3"/>
        <v>180</v>
      </c>
      <c r="H19" s="188">
        <f t="shared" si="4"/>
        <v>68</v>
      </c>
      <c r="I19" s="188">
        <f t="shared" si="5"/>
        <v>179</v>
      </c>
      <c r="J19" s="188">
        <f t="shared" si="6"/>
        <v>6</v>
      </c>
      <c r="K19" s="188">
        <f t="shared" si="7"/>
        <v>15</v>
      </c>
      <c r="L19" s="188">
        <f t="shared" si="8"/>
        <v>1048</v>
      </c>
      <c r="M19" s="188">
        <v>793</v>
      </c>
      <c r="N19" s="188">
        <v>0</v>
      </c>
      <c r="O19" s="188">
        <v>180</v>
      </c>
      <c r="P19" s="188">
        <v>68</v>
      </c>
      <c r="Q19" s="188">
        <v>1</v>
      </c>
      <c r="R19" s="188">
        <v>6</v>
      </c>
      <c r="S19" s="188">
        <v>0</v>
      </c>
      <c r="T19" s="188">
        <f t="shared" si="9"/>
        <v>499</v>
      </c>
      <c r="U19" s="188">
        <f t="shared" si="10"/>
        <v>0</v>
      </c>
      <c r="V19" s="188">
        <f t="shared" si="11"/>
        <v>306</v>
      </c>
      <c r="W19" s="188">
        <f t="shared" si="12"/>
        <v>0</v>
      </c>
      <c r="X19" s="188">
        <f t="shared" si="13"/>
        <v>0</v>
      </c>
      <c r="Y19" s="188">
        <f t="shared" si="14"/>
        <v>178</v>
      </c>
      <c r="Z19" s="188">
        <f t="shared" si="15"/>
        <v>0</v>
      </c>
      <c r="AA19" s="188">
        <f t="shared" si="16"/>
        <v>15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43</v>
      </c>
      <c r="AK19" s="188">
        <v>0</v>
      </c>
      <c r="AL19" s="188">
        <v>43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456</v>
      </c>
      <c r="AS19" s="188">
        <v>0</v>
      </c>
      <c r="AT19" s="188">
        <v>263</v>
      </c>
      <c r="AU19" s="188">
        <v>0</v>
      </c>
      <c r="AV19" s="188">
        <v>0</v>
      </c>
      <c r="AW19" s="188">
        <v>178</v>
      </c>
      <c r="AX19" s="188">
        <v>0</v>
      </c>
      <c r="AY19" s="188">
        <v>15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349</v>
      </c>
      <c r="BQ19" s="188">
        <v>349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308</v>
      </c>
      <c r="B20" s="182" t="s">
        <v>335</v>
      </c>
      <c r="C20" s="184" t="s">
        <v>336</v>
      </c>
      <c r="D20" s="188">
        <f t="shared" si="0"/>
        <v>3242</v>
      </c>
      <c r="E20" s="188">
        <f t="shared" si="1"/>
        <v>2406</v>
      </c>
      <c r="F20" s="188">
        <f t="shared" si="2"/>
        <v>261</v>
      </c>
      <c r="G20" s="188">
        <f t="shared" si="3"/>
        <v>297</v>
      </c>
      <c r="H20" s="188">
        <f t="shared" si="4"/>
        <v>63</v>
      </c>
      <c r="I20" s="188">
        <f t="shared" si="5"/>
        <v>18</v>
      </c>
      <c r="J20" s="188">
        <f t="shared" si="6"/>
        <v>13</v>
      </c>
      <c r="K20" s="188">
        <f t="shared" si="7"/>
        <v>184</v>
      </c>
      <c r="L20" s="188">
        <f t="shared" si="8"/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f t="shared" si="9"/>
        <v>2478</v>
      </c>
      <c r="U20" s="188">
        <f t="shared" si="10"/>
        <v>1664</v>
      </c>
      <c r="V20" s="188">
        <f t="shared" si="11"/>
        <v>242</v>
      </c>
      <c r="W20" s="188">
        <f t="shared" si="12"/>
        <v>294</v>
      </c>
      <c r="X20" s="188">
        <f t="shared" si="13"/>
        <v>63</v>
      </c>
      <c r="Y20" s="188">
        <f t="shared" si="14"/>
        <v>18</v>
      </c>
      <c r="Z20" s="188">
        <f t="shared" si="15"/>
        <v>13</v>
      </c>
      <c r="AA20" s="188">
        <f t="shared" si="16"/>
        <v>184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2478</v>
      </c>
      <c r="AS20" s="188">
        <v>1664</v>
      </c>
      <c r="AT20" s="188">
        <v>242</v>
      </c>
      <c r="AU20" s="188">
        <v>294</v>
      </c>
      <c r="AV20" s="188">
        <v>63</v>
      </c>
      <c r="AW20" s="188">
        <v>18</v>
      </c>
      <c r="AX20" s="188">
        <v>13</v>
      </c>
      <c r="AY20" s="188">
        <v>184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764</v>
      </c>
      <c r="BQ20" s="188">
        <v>742</v>
      </c>
      <c r="BR20" s="188">
        <v>19</v>
      </c>
      <c r="BS20" s="188">
        <v>3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308</v>
      </c>
      <c r="B21" s="182" t="s">
        <v>337</v>
      </c>
      <c r="C21" s="184" t="s">
        <v>338</v>
      </c>
      <c r="D21" s="188">
        <f t="shared" si="0"/>
        <v>9890</v>
      </c>
      <c r="E21" s="188">
        <f t="shared" si="1"/>
        <v>7476</v>
      </c>
      <c r="F21" s="188">
        <f t="shared" si="2"/>
        <v>1074</v>
      </c>
      <c r="G21" s="188">
        <f t="shared" si="3"/>
        <v>604</v>
      </c>
      <c r="H21" s="188">
        <f t="shared" si="4"/>
        <v>168</v>
      </c>
      <c r="I21" s="188">
        <f t="shared" si="5"/>
        <v>0</v>
      </c>
      <c r="J21" s="188">
        <f t="shared" si="6"/>
        <v>55</v>
      </c>
      <c r="K21" s="188">
        <f t="shared" si="7"/>
        <v>513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9306</v>
      </c>
      <c r="U21" s="188">
        <f t="shared" si="10"/>
        <v>6918</v>
      </c>
      <c r="V21" s="188">
        <f t="shared" si="11"/>
        <v>1048</v>
      </c>
      <c r="W21" s="188">
        <f t="shared" si="12"/>
        <v>604</v>
      </c>
      <c r="X21" s="188">
        <f t="shared" si="13"/>
        <v>168</v>
      </c>
      <c r="Y21" s="188">
        <f t="shared" si="14"/>
        <v>0</v>
      </c>
      <c r="Z21" s="188">
        <f t="shared" si="15"/>
        <v>55</v>
      </c>
      <c r="AA21" s="188">
        <f t="shared" si="16"/>
        <v>513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51</v>
      </c>
      <c r="AK21" s="188">
        <v>0</v>
      </c>
      <c r="AL21" s="188">
        <v>51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9255</v>
      </c>
      <c r="AS21" s="188">
        <v>6918</v>
      </c>
      <c r="AT21" s="188">
        <v>997</v>
      </c>
      <c r="AU21" s="188">
        <v>604</v>
      </c>
      <c r="AV21" s="188">
        <v>168</v>
      </c>
      <c r="AW21" s="188">
        <v>0</v>
      </c>
      <c r="AX21" s="188">
        <v>55</v>
      </c>
      <c r="AY21" s="188">
        <v>513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584</v>
      </c>
      <c r="BQ21" s="188">
        <v>558</v>
      </c>
      <c r="BR21" s="188">
        <v>26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308</v>
      </c>
      <c r="B22" s="182" t="s">
        <v>339</v>
      </c>
      <c r="C22" s="184" t="s">
        <v>340</v>
      </c>
      <c r="D22" s="188">
        <f t="shared" si="0"/>
        <v>4799</v>
      </c>
      <c r="E22" s="188">
        <f t="shared" si="1"/>
        <v>2675</v>
      </c>
      <c r="F22" s="188">
        <f t="shared" si="2"/>
        <v>448</v>
      </c>
      <c r="G22" s="188">
        <f t="shared" si="3"/>
        <v>403</v>
      </c>
      <c r="H22" s="188">
        <f t="shared" si="4"/>
        <v>118</v>
      </c>
      <c r="I22" s="188">
        <f t="shared" si="5"/>
        <v>596</v>
      </c>
      <c r="J22" s="188">
        <f t="shared" si="6"/>
        <v>559</v>
      </c>
      <c r="K22" s="188">
        <f t="shared" si="7"/>
        <v>0</v>
      </c>
      <c r="L22" s="188">
        <f t="shared" si="8"/>
        <v>4799</v>
      </c>
      <c r="M22" s="188">
        <v>2675</v>
      </c>
      <c r="N22" s="188">
        <v>448</v>
      </c>
      <c r="O22" s="188">
        <v>403</v>
      </c>
      <c r="P22" s="188">
        <v>118</v>
      </c>
      <c r="Q22" s="188">
        <v>596</v>
      </c>
      <c r="R22" s="188">
        <v>559</v>
      </c>
      <c r="S22" s="188">
        <v>0</v>
      </c>
      <c r="T22" s="188">
        <f t="shared" si="9"/>
        <v>0</v>
      </c>
      <c r="U22" s="188">
        <f t="shared" si="10"/>
        <v>0</v>
      </c>
      <c r="V22" s="188">
        <f t="shared" si="11"/>
        <v>0</v>
      </c>
      <c r="W22" s="188">
        <f t="shared" si="12"/>
        <v>0</v>
      </c>
      <c r="X22" s="188">
        <f t="shared" si="13"/>
        <v>0</v>
      </c>
      <c r="Y22" s="188">
        <f t="shared" si="14"/>
        <v>0</v>
      </c>
      <c r="Z22" s="188">
        <f t="shared" si="15"/>
        <v>0</v>
      </c>
      <c r="AA22" s="188">
        <f t="shared" si="16"/>
        <v>0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0</v>
      </c>
      <c r="AS22" s="188">
        <v>0</v>
      </c>
      <c r="AT22" s="188">
        <v>0</v>
      </c>
      <c r="AU22" s="188">
        <v>0</v>
      </c>
      <c r="AV22" s="188">
        <v>0</v>
      </c>
      <c r="AW22" s="188">
        <v>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308</v>
      </c>
      <c r="B23" s="182" t="s">
        <v>22</v>
      </c>
      <c r="C23" s="184" t="s">
        <v>23</v>
      </c>
      <c r="D23" s="188">
        <f t="shared" si="0"/>
        <v>5265</v>
      </c>
      <c r="E23" s="188">
        <f t="shared" si="1"/>
        <v>3487</v>
      </c>
      <c r="F23" s="188">
        <f t="shared" si="2"/>
        <v>546</v>
      </c>
      <c r="G23" s="188">
        <f t="shared" si="3"/>
        <v>516</v>
      </c>
      <c r="H23" s="188">
        <f t="shared" si="4"/>
        <v>169</v>
      </c>
      <c r="I23" s="188">
        <f t="shared" si="5"/>
        <v>468</v>
      </c>
      <c r="J23" s="188">
        <f t="shared" si="6"/>
        <v>41</v>
      </c>
      <c r="K23" s="188">
        <f t="shared" si="7"/>
        <v>38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3873</v>
      </c>
      <c r="U23" s="188">
        <f t="shared" si="10"/>
        <v>2138</v>
      </c>
      <c r="V23" s="188">
        <f t="shared" si="11"/>
        <v>541</v>
      </c>
      <c r="W23" s="188">
        <f t="shared" si="12"/>
        <v>492</v>
      </c>
      <c r="X23" s="188">
        <f t="shared" si="13"/>
        <v>169</v>
      </c>
      <c r="Y23" s="188">
        <f t="shared" si="14"/>
        <v>468</v>
      </c>
      <c r="Z23" s="188">
        <f t="shared" si="15"/>
        <v>27</v>
      </c>
      <c r="AA23" s="188">
        <f t="shared" si="16"/>
        <v>38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3873</v>
      </c>
      <c r="AS23" s="188">
        <v>2138</v>
      </c>
      <c r="AT23" s="188">
        <v>541</v>
      </c>
      <c r="AU23" s="188">
        <v>492</v>
      </c>
      <c r="AV23" s="188">
        <v>169</v>
      </c>
      <c r="AW23" s="188">
        <v>468</v>
      </c>
      <c r="AX23" s="188">
        <v>27</v>
      </c>
      <c r="AY23" s="188">
        <v>38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1392</v>
      </c>
      <c r="BQ23" s="188">
        <v>1349</v>
      </c>
      <c r="BR23" s="188">
        <v>5</v>
      </c>
      <c r="BS23" s="188">
        <v>24</v>
      </c>
      <c r="BT23" s="188">
        <v>0</v>
      </c>
      <c r="BU23" s="188">
        <v>0</v>
      </c>
      <c r="BV23" s="188">
        <v>14</v>
      </c>
      <c r="BW23" s="188">
        <v>0</v>
      </c>
    </row>
    <row r="24" spans="1:75" ht="13.5">
      <c r="A24" s="182" t="s">
        <v>308</v>
      </c>
      <c r="B24" s="182" t="s">
        <v>18</v>
      </c>
      <c r="C24" s="184" t="s">
        <v>19</v>
      </c>
      <c r="D24" s="188">
        <f t="shared" si="0"/>
        <v>2626</v>
      </c>
      <c r="E24" s="188">
        <f t="shared" si="1"/>
        <v>1374</v>
      </c>
      <c r="F24" s="188">
        <f t="shared" si="2"/>
        <v>475</v>
      </c>
      <c r="G24" s="188">
        <f t="shared" si="3"/>
        <v>239</v>
      </c>
      <c r="H24" s="188">
        <f t="shared" si="4"/>
        <v>68</v>
      </c>
      <c r="I24" s="188">
        <f t="shared" si="5"/>
        <v>394</v>
      </c>
      <c r="J24" s="188">
        <f t="shared" si="6"/>
        <v>76</v>
      </c>
      <c r="K24" s="188">
        <f t="shared" si="7"/>
        <v>0</v>
      </c>
      <c r="L24" s="188">
        <f t="shared" si="8"/>
        <v>1945</v>
      </c>
      <c r="M24" s="188">
        <v>1374</v>
      </c>
      <c r="N24" s="188">
        <v>0</v>
      </c>
      <c r="O24" s="188">
        <v>33</v>
      </c>
      <c r="P24" s="188">
        <v>68</v>
      </c>
      <c r="Q24" s="188">
        <v>394</v>
      </c>
      <c r="R24" s="188">
        <v>76</v>
      </c>
      <c r="S24" s="188">
        <v>0</v>
      </c>
      <c r="T24" s="188">
        <f t="shared" si="9"/>
        <v>681</v>
      </c>
      <c r="U24" s="188">
        <f t="shared" si="10"/>
        <v>0</v>
      </c>
      <c r="V24" s="188">
        <f t="shared" si="11"/>
        <v>475</v>
      </c>
      <c r="W24" s="188">
        <f t="shared" si="12"/>
        <v>206</v>
      </c>
      <c r="X24" s="188">
        <f t="shared" si="13"/>
        <v>0</v>
      </c>
      <c r="Y24" s="188">
        <f t="shared" si="14"/>
        <v>0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681</v>
      </c>
      <c r="AS24" s="188">
        <v>0</v>
      </c>
      <c r="AT24" s="188">
        <v>475</v>
      </c>
      <c r="AU24" s="188">
        <v>206</v>
      </c>
      <c r="AV24" s="188">
        <v>0</v>
      </c>
      <c r="AW24" s="188">
        <v>0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308</v>
      </c>
      <c r="B25" s="182" t="s">
        <v>341</v>
      </c>
      <c r="C25" s="184" t="s">
        <v>342</v>
      </c>
      <c r="D25" s="188">
        <f t="shared" si="0"/>
        <v>2008</v>
      </c>
      <c r="E25" s="188">
        <f t="shared" si="1"/>
        <v>836</v>
      </c>
      <c r="F25" s="188">
        <f t="shared" si="2"/>
        <v>116</v>
      </c>
      <c r="G25" s="188">
        <f t="shared" si="3"/>
        <v>134</v>
      </c>
      <c r="H25" s="188">
        <f t="shared" si="4"/>
        <v>30</v>
      </c>
      <c r="I25" s="188">
        <f t="shared" si="5"/>
        <v>139</v>
      </c>
      <c r="J25" s="188">
        <f t="shared" si="6"/>
        <v>128</v>
      </c>
      <c r="K25" s="188">
        <f t="shared" si="7"/>
        <v>625</v>
      </c>
      <c r="L25" s="188">
        <f t="shared" si="8"/>
        <v>1208</v>
      </c>
      <c r="M25" s="188">
        <v>684</v>
      </c>
      <c r="N25" s="188">
        <v>116</v>
      </c>
      <c r="O25" s="188">
        <v>111</v>
      </c>
      <c r="P25" s="188">
        <v>30</v>
      </c>
      <c r="Q25" s="188">
        <v>139</v>
      </c>
      <c r="R25" s="188">
        <v>128</v>
      </c>
      <c r="S25" s="188">
        <v>0</v>
      </c>
      <c r="T25" s="188">
        <f t="shared" si="9"/>
        <v>625</v>
      </c>
      <c r="U25" s="188">
        <f t="shared" si="10"/>
        <v>0</v>
      </c>
      <c r="V25" s="188">
        <f t="shared" si="11"/>
        <v>0</v>
      </c>
      <c r="W25" s="188">
        <f t="shared" si="12"/>
        <v>0</v>
      </c>
      <c r="X25" s="188">
        <f t="shared" si="13"/>
        <v>0</v>
      </c>
      <c r="Y25" s="188">
        <f t="shared" si="14"/>
        <v>0</v>
      </c>
      <c r="Z25" s="188">
        <f t="shared" si="15"/>
        <v>0</v>
      </c>
      <c r="AA25" s="188">
        <f t="shared" si="16"/>
        <v>625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0</v>
      </c>
      <c r="AS25" s="188">
        <v>0</v>
      </c>
      <c r="AT25" s="188">
        <v>0</v>
      </c>
      <c r="AU25" s="188">
        <v>0</v>
      </c>
      <c r="AV25" s="188">
        <v>0</v>
      </c>
      <c r="AW25" s="188">
        <v>0</v>
      </c>
      <c r="AX25" s="188">
        <v>0</v>
      </c>
      <c r="AY25" s="188">
        <v>0</v>
      </c>
      <c r="AZ25" s="188">
        <f t="shared" si="20"/>
        <v>625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625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175</v>
      </c>
      <c r="BQ25" s="188">
        <v>152</v>
      </c>
      <c r="BR25" s="188">
        <v>0</v>
      </c>
      <c r="BS25" s="188">
        <v>23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308</v>
      </c>
      <c r="B26" s="182" t="s">
        <v>343</v>
      </c>
      <c r="C26" s="184" t="s">
        <v>344</v>
      </c>
      <c r="D26" s="188">
        <f t="shared" si="0"/>
        <v>503</v>
      </c>
      <c r="E26" s="188">
        <f t="shared" si="1"/>
        <v>403</v>
      </c>
      <c r="F26" s="188">
        <f t="shared" si="2"/>
        <v>46</v>
      </c>
      <c r="G26" s="188">
        <f t="shared" si="3"/>
        <v>28</v>
      </c>
      <c r="H26" s="188">
        <f t="shared" si="4"/>
        <v>14</v>
      </c>
      <c r="I26" s="188">
        <f t="shared" si="5"/>
        <v>1</v>
      </c>
      <c r="J26" s="188">
        <f t="shared" si="6"/>
        <v>11</v>
      </c>
      <c r="K26" s="188">
        <f t="shared" si="7"/>
        <v>0</v>
      </c>
      <c r="L26" s="188">
        <f t="shared" si="8"/>
        <v>478</v>
      </c>
      <c r="M26" s="188">
        <v>403</v>
      </c>
      <c r="N26" s="188">
        <v>21</v>
      </c>
      <c r="O26" s="188">
        <v>28</v>
      </c>
      <c r="P26" s="188">
        <v>14</v>
      </c>
      <c r="Q26" s="188">
        <v>1</v>
      </c>
      <c r="R26" s="188">
        <v>11</v>
      </c>
      <c r="S26" s="188">
        <v>0</v>
      </c>
      <c r="T26" s="188">
        <f t="shared" si="9"/>
        <v>25</v>
      </c>
      <c r="U26" s="188">
        <f t="shared" si="10"/>
        <v>0</v>
      </c>
      <c r="V26" s="188">
        <f t="shared" si="11"/>
        <v>25</v>
      </c>
      <c r="W26" s="188">
        <f t="shared" si="12"/>
        <v>0</v>
      </c>
      <c r="X26" s="188">
        <f t="shared" si="13"/>
        <v>0</v>
      </c>
      <c r="Y26" s="188">
        <f t="shared" si="14"/>
        <v>0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25</v>
      </c>
      <c r="AK26" s="188">
        <v>0</v>
      </c>
      <c r="AL26" s="188">
        <v>25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0</v>
      </c>
      <c r="AS26" s="188">
        <v>0</v>
      </c>
      <c r="AT26" s="188">
        <v>0</v>
      </c>
      <c r="AU26" s="188">
        <v>0</v>
      </c>
      <c r="AV26" s="188">
        <v>0</v>
      </c>
      <c r="AW26" s="188">
        <v>0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308</v>
      </c>
      <c r="B27" s="182" t="s">
        <v>345</v>
      </c>
      <c r="C27" s="184" t="s">
        <v>346</v>
      </c>
      <c r="D27" s="188">
        <f t="shared" si="0"/>
        <v>344</v>
      </c>
      <c r="E27" s="188">
        <f aca="true" t="shared" si="23" ref="E27:E90">M27+U27+BQ27</f>
        <v>238</v>
      </c>
      <c r="F27" s="188">
        <f aca="true" t="shared" si="24" ref="F27:F90">N27+V27+BR27</f>
        <v>39</v>
      </c>
      <c r="G27" s="188">
        <f aca="true" t="shared" si="25" ref="G27:G90">O27+W27+BS27</f>
        <v>50</v>
      </c>
      <c r="H27" s="188">
        <f aca="true" t="shared" si="26" ref="H27:H90">P27+X27+BT27</f>
        <v>10</v>
      </c>
      <c r="I27" s="188">
        <f aca="true" t="shared" si="27" ref="I27:I90">Q27+Y27+BU27</f>
        <v>2</v>
      </c>
      <c r="J27" s="188">
        <f aca="true" t="shared" si="28" ref="J27:J90">R27+Z27+BV27</f>
        <v>0</v>
      </c>
      <c r="K27" s="188">
        <f aca="true" t="shared" si="29" ref="K27:K90">S27+AA27+BW27</f>
        <v>5</v>
      </c>
      <c r="L27" s="188">
        <f aca="true" t="shared" si="30" ref="L27:L90">SUM(M27:S27)</f>
        <v>344</v>
      </c>
      <c r="M27" s="188">
        <v>238</v>
      </c>
      <c r="N27" s="188">
        <v>39</v>
      </c>
      <c r="O27" s="188">
        <v>50</v>
      </c>
      <c r="P27" s="188">
        <v>10</v>
      </c>
      <c r="Q27" s="188">
        <v>2</v>
      </c>
      <c r="R27" s="188">
        <v>0</v>
      </c>
      <c r="S27" s="188">
        <v>5</v>
      </c>
      <c r="T27" s="188">
        <f aca="true" t="shared" si="31" ref="T27:T90">SUM(U27:AA27)</f>
        <v>0</v>
      </c>
      <c r="U27" s="188">
        <f aca="true" t="shared" si="32" ref="U27:U90">AC27+AK27+AS27+BA27+BI27</f>
        <v>0</v>
      </c>
      <c r="V27" s="188">
        <f aca="true" t="shared" si="33" ref="V27:V90">AD27+AL27+AT27+BB27+BJ27</f>
        <v>0</v>
      </c>
      <c r="W27" s="188">
        <f aca="true" t="shared" si="34" ref="W27:W90">AE27+AM27+AU27+BC27+BK27</f>
        <v>0</v>
      </c>
      <c r="X27" s="188">
        <f aca="true" t="shared" si="35" ref="X27:X90">AF27+AN27+AV27+BD27+BL27</f>
        <v>0</v>
      </c>
      <c r="Y27" s="188">
        <f aca="true" t="shared" si="36" ref="Y27:Y90">AG27+AO27+AW27+BE27+BM27</f>
        <v>0</v>
      </c>
      <c r="Z27" s="188">
        <f aca="true" t="shared" si="37" ref="Z27:Z90">AH27+AP27+AX27+BF27+BN27</f>
        <v>0</v>
      </c>
      <c r="AA27" s="188">
        <f aca="true" t="shared" si="38" ref="AA27:AA90">AI27+AQ27+AY27+BG27+BO27</f>
        <v>0</v>
      </c>
      <c r="AB27" s="188">
        <f aca="true" t="shared" si="39" ref="AB27:AB90">SUM(AC27:AI27)</f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aca="true" t="shared" si="40" ref="AJ27:AJ90">SUM(AK27:AQ27)</f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aca="true" t="shared" si="41" ref="AR27:AR90">SUM(AS27:AY27)</f>
        <v>0</v>
      </c>
      <c r="AS27" s="188">
        <v>0</v>
      </c>
      <c r="AT27" s="188">
        <v>0</v>
      </c>
      <c r="AU27" s="188">
        <v>0</v>
      </c>
      <c r="AV27" s="188">
        <v>0</v>
      </c>
      <c r="AW27" s="188">
        <v>0</v>
      </c>
      <c r="AX27" s="188">
        <v>0</v>
      </c>
      <c r="AY27" s="188">
        <v>0</v>
      </c>
      <c r="AZ27" s="188">
        <f aca="true" t="shared" si="42" ref="AZ27:AZ90">SUM(BA27:BG27)</f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aca="true" t="shared" si="43" ref="BH27:BH90">SUM(BI27:BO27)</f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aca="true" t="shared" si="44" ref="BP27:BP90">SUM(BQ27:BW27)</f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308</v>
      </c>
      <c r="B28" s="182" t="s">
        <v>347</v>
      </c>
      <c r="C28" s="184" t="s">
        <v>274</v>
      </c>
      <c r="D28" s="188">
        <f t="shared" si="0"/>
        <v>221</v>
      </c>
      <c r="E28" s="188">
        <f t="shared" si="23"/>
        <v>143</v>
      </c>
      <c r="F28" s="188">
        <f t="shared" si="24"/>
        <v>17</v>
      </c>
      <c r="G28" s="188">
        <f t="shared" si="25"/>
        <v>26</v>
      </c>
      <c r="H28" s="188">
        <f t="shared" si="26"/>
        <v>5</v>
      </c>
      <c r="I28" s="188">
        <f t="shared" si="27"/>
        <v>1</v>
      </c>
      <c r="J28" s="188">
        <f t="shared" si="28"/>
        <v>0</v>
      </c>
      <c r="K28" s="188">
        <f t="shared" si="29"/>
        <v>29</v>
      </c>
      <c r="L28" s="188">
        <f t="shared" si="30"/>
        <v>192</v>
      </c>
      <c r="M28" s="188">
        <v>143</v>
      </c>
      <c r="N28" s="188">
        <v>17</v>
      </c>
      <c r="O28" s="188">
        <v>26</v>
      </c>
      <c r="P28" s="188">
        <v>5</v>
      </c>
      <c r="Q28" s="188">
        <v>1</v>
      </c>
      <c r="R28" s="188">
        <v>0</v>
      </c>
      <c r="S28" s="188">
        <v>0</v>
      </c>
      <c r="T28" s="188">
        <f t="shared" si="31"/>
        <v>29</v>
      </c>
      <c r="U28" s="188">
        <f t="shared" si="32"/>
        <v>0</v>
      </c>
      <c r="V28" s="188">
        <f t="shared" si="33"/>
        <v>0</v>
      </c>
      <c r="W28" s="188">
        <f t="shared" si="34"/>
        <v>0</v>
      </c>
      <c r="X28" s="188">
        <f t="shared" si="35"/>
        <v>0</v>
      </c>
      <c r="Y28" s="188">
        <f t="shared" si="36"/>
        <v>0</v>
      </c>
      <c r="Z28" s="188">
        <f t="shared" si="37"/>
        <v>0</v>
      </c>
      <c r="AA28" s="188">
        <f t="shared" si="38"/>
        <v>29</v>
      </c>
      <c r="AB28" s="188">
        <f t="shared" si="39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40"/>
        <v>29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29</v>
      </c>
      <c r="AR28" s="188">
        <f t="shared" si="41"/>
        <v>0</v>
      </c>
      <c r="AS28" s="188">
        <v>0</v>
      </c>
      <c r="AT28" s="188">
        <v>0</v>
      </c>
      <c r="AU28" s="188">
        <v>0</v>
      </c>
      <c r="AV28" s="188">
        <v>0</v>
      </c>
      <c r="AW28" s="188">
        <v>0</v>
      </c>
      <c r="AX28" s="188">
        <v>0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0</v>
      </c>
      <c r="BQ28" s="188">
        <v>0</v>
      </c>
      <c r="BR28" s="188">
        <v>0</v>
      </c>
      <c r="BS28" s="188">
        <v>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308</v>
      </c>
      <c r="B29" s="182" t="s">
        <v>348</v>
      </c>
      <c r="C29" s="184" t="s">
        <v>349</v>
      </c>
      <c r="D29" s="188">
        <f t="shared" si="0"/>
        <v>99</v>
      </c>
      <c r="E29" s="188">
        <f t="shared" si="23"/>
        <v>74</v>
      </c>
      <c r="F29" s="188">
        <f t="shared" si="24"/>
        <v>10</v>
      </c>
      <c r="G29" s="188">
        <f t="shared" si="25"/>
        <v>10</v>
      </c>
      <c r="H29" s="188">
        <f t="shared" si="26"/>
        <v>2</v>
      </c>
      <c r="I29" s="188">
        <f t="shared" si="27"/>
        <v>3</v>
      </c>
      <c r="J29" s="188">
        <f t="shared" si="28"/>
        <v>0</v>
      </c>
      <c r="K29" s="188">
        <f t="shared" si="29"/>
        <v>0</v>
      </c>
      <c r="L29" s="188">
        <f t="shared" si="30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31"/>
        <v>99</v>
      </c>
      <c r="U29" s="188">
        <f t="shared" si="32"/>
        <v>74</v>
      </c>
      <c r="V29" s="188">
        <f t="shared" si="33"/>
        <v>10</v>
      </c>
      <c r="W29" s="188">
        <f t="shared" si="34"/>
        <v>10</v>
      </c>
      <c r="X29" s="188">
        <f t="shared" si="35"/>
        <v>2</v>
      </c>
      <c r="Y29" s="188">
        <f t="shared" si="36"/>
        <v>3</v>
      </c>
      <c r="Z29" s="188">
        <f t="shared" si="37"/>
        <v>0</v>
      </c>
      <c r="AA29" s="188">
        <f t="shared" si="38"/>
        <v>0</v>
      </c>
      <c r="AB29" s="188">
        <f t="shared" si="39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40"/>
        <v>6</v>
      </c>
      <c r="AK29" s="188">
        <v>0</v>
      </c>
      <c r="AL29" s="188">
        <v>4</v>
      </c>
      <c r="AM29" s="188">
        <v>0</v>
      </c>
      <c r="AN29" s="188">
        <v>0</v>
      </c>
      <c r="AO29" s="188">
        <v>2</v>
      </c>
      <c r="AP29" s="188">
        <v>0</v>
      </c>
      <c r="AQ29" s="188">
        <v>0</v>
      </c>
      <c r="AR29" s="188">
        <f t="shared" si="41"/>
        <v>93</v>
      </c>
      <c r="AS29" s="188">
        <v>74</v>
      </c>
      <c r="AT29" s="188">
        <v>6</v>
      </c>
      <c r="AU29" s="188">
        <v>10</v>
      </c>
      <c r="AV29" s="188">
        <v>2</v>
      </c>
      <c r="AW29" s="188">
        <v>1</v>
      </c>
      <c r="AX29" s="188">
        <v>0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0</v>
      </c>
      <c r="BQ29" s="188">
        <v>0</v>
      </c>
      <c r="BR29" s="188">
        <v>0</v>
      </c>
      <c r="BS29" s="188">
        <v>0</v>
      </c>
      <c r="BT29" s="188">
        <v>0</v>
      </c>
      <c r="BU29" s="188">
        <v>0</v>
      </c>
      <c r="BV29" s="188">
        <v>0</v>
      </c>
      <c r="BW29" s="188">
        <v>0</v>
      </c>
    </row>
    <row r="30" spans="1:75" ht="13.5">
      <c r="A30" s="182" t="s">
        <v>308</v>
      </c>
      <c r="B30" s="182" t="s">
        <v>350</v>
      </c>
      <c r="C30" s="184" t="s">
        <v>351</v>
      </c>
      <c r="D30" s="188">
        <f t="shared" si="0"/>
        <v>46</v>
      </c>
      <c r="E30" s="188">
        <f t="shared" si="23"/>
        <v>31</v>
      </c>
      <c r="F30" s="188">
        <f t="shared" si="24"/>
        <v>6</v>
      </c>
      <c r="G30" s="188">
        <f t="shared" si="25"/>
        <v>7</v>
      </c>
      <c r="H30" s="188">
        <f t="shared" si="26"/>
        <v>2</v>
      </c>
      <c r="I30" s="188">
        <f t="shared" si="27"/>
        <v>0</v>
      </c>
      <c r="J30" s="188">
        <f t="shared" si="28"/>
        <v>0</v>
      </c>
      <c r="K30" s="188">
        <f t="shared" si="29"/>
        <v>0</v>
      </c>
      <c r="L30" s="188">
        <f t="shared" si="30"/>
        <v>0</v>
      </c>
      <c r="M30" s="188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46</v>
      </c>
      <c r="U30" s="188">
        <f t="shared" si="32"/>
        <v>31</v>
      </c>
      <c r="V30" s="188">
        <f t="shared" si="33"/>
        <v>6</v>
      </c>
      <c r="W30" s="188">
        <f t="shared" si="34"/>
        <v>7</v>
      </c>
      <c r="X30" s="188">
        <f t="shared" si="35"/>
        <v>2</v>
      </c>
      <c r="Y30" s="188">
        <f t="shared" si="36"/>
        <v>0</v>
      </c>
      <c r="Z30" s="188">
        <f t="shared" si="37"/>
        <v>0</v>
      </c>
      <c r="AA30" s="188">
        <f t="shared" si="38"/>
        <v>0</v>
      </c>
      <c r="AB30" s="188">
        <f t="shared" si="39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40"/>
        <v>2</v>
      </c>
      <c r="AK30" s="188">
        <v>0</v>
      </c>
      <c r="AL30" s="188">
        <v>2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44</v>
      </c>
      <c r="AS30" s="188">
        <v>31</v>
      </c>
      <c r="AT30" s="188">
        <v>4</v>
      </c>
      <c r="AU30" s="188">
        <v>7</v>
      </c>
      <c r="AV30" s="188">
        <v>2</v>
      </c>
      <c r="AW30" s="188">
        <v>0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308</v>
      </c>
      <c r="B31" s="182" t="s">
        <v>20</v>
      </c>
      <c r="C31" s="184" t="s">
        <v>21</v>
      </c>
      <c r="D31" s="188">
        <f t="shared" si="0"/>
        <v>897</v>
      </c>
      <c r="E31" s="188">
        <f t="shared" si="23"/>
        <v>526</v>
      </c>
      <c r="F31" s="188">
        <f t="shared" si="24"/>
        <v>120</v>
      </c>
      <c r="G31" s="188">
        <f t="shared" si="25"/>
        <v>84</v>
      </c>
      <c r="H31" s="188">
        <f t="shared" si="26"/>
        <v>25</v>
      </c>
      <c r="I31" s="188">
        <f t="shared" si="27"/>
        <v>142</v>
      </c>
      <c r="J31" s="188">
        <f t="shared" si="28"/>
        <v>0</v>
      </c>
      <c r="K31" s="188">
        <f t="shared" si="29"/>
        <v>0</v>
      </c>
      <c r="L31" s="188">
        <f t="shared" si="30"/>
        <v>777</v>
      </c>
      <c r="M31" s="188">
        <v>526</v>
      </c>
      <c r="N31" s="188">
        <v>0</v>
      </c>
      <c r="O31" s="188">
        <v>84</v>
      </c>
      <c r="P31" s="188">
        <v>25</v>
      </c>
      <c r="Q31" s="188">
        <v>142</v>
      </c>
      <c r="R31" s="188">
        <v>0</v>
      </c>
      <c r="S31" s="188">
        <v>0</v>
      </c>
      <c r="T31" s="188">
        <f t="shared" si="31"/>
        <v>120</v>
      </c>
      <c r="U31" s="188">
        <f t="shared" si="32"/>
        <v>0</v>
      </c>
      <c r="V31" s="188">
        <f t="shared" si="33"/>
        <v>120</v>
      </c>
      <c r="W31" s="188">
        <f t="shared" si="34"/>
        <v>0</v>
      </c>
      <c r="X31" s="188">
        <f t="shared" si="35"/>
        <v>0</v>
      </c>
      <c r="Y31" s="188">
        <f t="shared" si="36"/>
        <v>0</v>
      </c>
      <c r="Z31" s="188">
        <f t="shared" si="37"/>
        <v>0</v>
      </c>
      <c r="AA31" s="188">
        <f t="shared" si="38"/>
        <v>0</v>
      </c>
      <c r="AB31" s="188">
        <f t="shared" si="39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40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41"/>
        <v>120</v>
      </c>
      <c r="AS31" s="188">
        <v>0</v>
      </c>
      <c r="AT31" s="188">
        <v>120</v>
      </c>
      <c r="AU31" s="188">
        <v>0</v>
      </c>
      <c r="AV31" s="188">
        <v>0</v>
      </c>
      <c r="AW31" s="188">
        <v>0</v>
      </c>
      <c r="AX31" s="188">
        <v>0</v>
      </c>
      <c r="AY31" s="188">
        <v>0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308</v>
      </c>
      <c r="B32" s="182" t="s">
        <v>352</v>
      </c>
      <c r="C32" s="184" t="s">
        <v>353</v>
      </c>
      <c r="D32" s="188">
        <f t="shared" si="0"/>
        <v>2717</v>
      </c>
      <c r="E32" s="188">
        <f t="shared" si="23"/>
        <v>1493</v>
      </c>
      <c r="F32" s="188">
        <f t="shared" si="24"/>
        <v>223</v>
      </c>
      <c r="G32" s="188">
        <f t="shared" si="25"/>
        <v>445</v>
      </c>
      <c r="H32" s="188">
        <f t="shared" si="26"/>
        <v>88</v>
      </c>
      <c r="I32" s="188">
        <f t="shared" si="27"/>
        <v>468</v>
      </c>
      <c r="J32" s="188">
        <f t="shared" si="28"/>
        <v>0</v>
      </c>
      <c r="K32" s="188">
        <f t="shared" si="29"/>
        <v>0</v>
      </c>
      <c r="L32" s="188">
        <f t="shared" si="30"/>
        <v>1063</v>
      </c>
      <c r="M32" s="188">
        <v>890</v>
      </c>
      <c r="N32" s="188">
        <v>173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31"/>
        <v>1044</v>
      </c>
      <c r="U32" s="188">
        <f t="shared" si="32"/>
        <v>0</v>
      </c>
      <c r="V32" s="188">
        <f t="shared" si="33"/>
        <v>47</v>
      </c>
      <c r="W32" s="188">
        <f t="shared" si="34"/>
        <v>441</v>
      </c>
      <c r="X32" s="188">
        <f t="shared" si="35"/>
        <v>88</v>
      </c>
      <c r="Y32" s="188">
        <f t="shared" si="36"/>
        <v>468</v>
      </c>
      <c r="Z32" s="188">
        <f t="shared" si="37"/>
        <v>0</v>
      </c>
      <c r="AA32" s="188">
        <f t="shared" si="38"/>
        <v>0</v>
      </c>
      <c r="AB32" s="188">
        <f t="shared" si="39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0</v>
      </c>
      <c r="AK32" s="188">
        <v>0</v>
      </c>
      <c r="AL32" s="188">
        <v>0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1044</v>
      </c>
      <c r="AS32" s="188">
        <v>0</v>
      </c>
      <c r="AT32" s="188">
        <v>47</v>
      </c>
      <c r="AU32" s="188">
        <v>441</v>
      </c>
      <c r="AV32" s="188">
        <v>88</v>
      </c>
      <c r="AW32" s="188">
        <v>468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610</v>
      </c>
      <c r="BQ32" s="188">
        <v>603</v>
      </c>
      <c r="BR32" s="188">
        <v>3</v>
      </c>
      <c r="BS32" s="188">
        <v>4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308</v>
      </c>
      <c r="B33" s="182" t="s">
        <v>354</v>
      </c>
      <c r="C33" s="184" t="s">
        <v>355</v>
      </c>
      <c r="D33" s="188">
        <f t="shared" si="0"/>
        <v>836</v>
      </c>
      <c r="E33" s="188">
        <f t="shared" si="23"/>
        <v>556</v>
      </c>
      <c r="F33" s="188">
        <f t="shared" si="24"/>
        <v>41</v>
      </c>
      <c r="G33" s="188">
        <f t="shared" si="25"/>
        <v>79</v>
      </c>
      <c r="H33" s="188">
        <f t="shared" si="26"/>
        <v>22</v>
      </c>
      <c r="I33" s="188">
        <f t="shared" si="27"/>
        <v>121</v>
      </c>
      <c r="J33" s="188">
        <f t="shared" si="28"/>
        <v>17</v>
      </c>
      <c r="K33" s="188">
        <f t="shared" si="29"/>
        <v>0</v>
      </c>
      <c r="L33" s="188">
        <f t="shared" si="30"/>
        <v>795</v>
      </c>
      <c r="M33" s="188">
        <v>556</v>
      </c>
      <c r="N33" s="188">
        <v>0</v>
      </c>
      <c r="O33" s="188">
        <v>79</v>
      </c>
      <c r="P33" s="188">
        <v>22</v>
      </c>
      <c r="Q33" s="188">
        <v>121</v>
      </c>
      <c r="R33" s="188">
        <v>17</v>
      </c>
      <c r="S33" s="188">
        <v>0</v>
      </c>
      <c r="T33" s="188">
        <f t="shared" si="31"/>
        <v>41</v>
      </c>
      <c r="U33" s="188">
        <f t="shared" si="32"/>
        <v>0</v>
      </c>
      <c r="V33" s="188">
        <f t="shared" si="33"/>
        <v>41</v>
      </c>
      <c r="W33" s="188">
        <f t="shared" si="34"/>
        <v>0</v>
      </c>
      <c r="X33" s="188">
        <f t="shared" si="35"/>
        <v>0</v>
      </c>
      <c r="Y33" s="188">
        <f t="shared" si="36"/>
        <v>0</v>
      </c>
      <c r="Z33" s="188">
        <f t="shared" si="37"/>
        <v>0</v>
      </c>
      <c r="AA33" s="188">
        <f t="shared" si="38"/>
        <v>0</v>
      </c>
      <c r="AB33" s="188">
        <f t="shared" si="39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40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41</v>
      </c>
      <c r="AS33" s="188">
        <v>0</v>
      </c>
      <c r="AT33" s="188">
        <v>41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308</v>
      </c>
      <c r="B34" s="182" t="s">
        <v>356</v>
      </c>
      <c r="C34" s="184" t="s">
        <v>357</v>
      </c>
      <c r="D34" s="188">
        <f t="shared" si="0"/>
        <v>678</v>
      </c>
      <c r="E34" s="188">
        <f t="shared" si="23"/>
        <v>186</v>
      </c>
      <c r="F34" s="188">
        <f t="shared" si="24"/>
        <v>243</v>
      </c>
      <c r="G34" s="188">
        <f t="shared" si="25"/>
        <v>52</v>
      </c>
      <c r="H34" s="188">
        <f t="shared" si="26"/>
        <v>29</v>
      </c>
      <c r="I34" s="188">
        <f t="shared" si="27"/>
        <v>142</v>
      </c>
      <c r="J34" s="188">
        <f t="shared" si="28"/>
        <v>24</v>
      </c>
      <c r="K34" s="188">
        <f t="shared" si="29"/>
        <v>2</v>
      </c>
      <c r="L34" s="188">
        <f t="shared" si="30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31"/>
        <v>424</v>
      </c>
      <c r="U34" s="188">
        <f t="shared" si="32"/>
        <v>186</v>
      </c>
      <c r="V34" s="188">
        <f t="shared" si="33"/>
        <v>16</v>
      </c>
      <c r="W34" s="188">
        <f t="shared" si="34"/>
        <v>46</v>
      </c>
      <c r="X34" s="188">
        <f t="shared" si="35"/>
        <v>9</v>
      </c>
      <c r="Y34" s="188">
        <f t="shared" si="36"/>
        <v>142</v>
      </c>
      <c r="Z34" s="188">
        <f t="shared" si="37"/>
        <v>24</v>
      </c>
      <c r="AA34" s="188">
        <f t="shared" si="38"/>
        <v>1</v>
      </c>
      <c r="AB34" s="188">
        <f t="shared" si="39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40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424</v>
      </c>
      <c r="AS34" s="188">
        <v>186</v>
      </c>
      <c r="AT34" s="188">
        <v>16</v>
      </c>
      <c r="AU34" s="188">
        <v>46</v>
      </c>
      <c r="AV34" s="188">
        <v>9</v>
      </c>
      <c r="AW34" s="188">
        <v>142</v>
      </c>
      <c r="AX34" s="188">
        <v>24</v>
      </c>
      <c r="AY34" s="188">
        <v>1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254</v>
      </c>
      <c r="BQ34" s="188">
        <v>0</v>
      </c>
      <c r="BR34" s="188">
        <v>227</v>
      </c>
      <c r="BS34" s="188">
        <v>6</v>
      </c>
      <c r="BT34" s="188">
        <v>20</v>
      </c>
      <c r="BU34" s="188">
        <v>0</v>
      </c>
      <c r="BV34" s="188">
        <v>0</v>
      </c>
      <c r="BW34" s="188">
        <v>1</v>
      </c>
    </row>
    <row r="35" spans="1:75" ht="13.5">
      <c r="A35" s="182" t="s">
        <v>308</v>
      </c>
      <c r="B35" s="182" t="s">
        <v>358</v>
      </c>
      <c r="C35" s="184" t="s">
        <v>359</v>
      </c>
      <c r="D35" s="188">
        <f t="shared" si="0"/>
        <v>630</v>
      </c>
      <c r="E35" s="188">
        <f t="shared" si="23"/>
        <v>406</v>
      </c>
      <c r="F35" s="188">
        <f t="shared" si="24"/>
        <v>22</v>
      </c>
      <c r="G35" s="188">
        <f t="shared" si="25"/>
        <v>84</v>
      </c>
      <c r="H35" s="188">
        <f t="shared" si="26"/>
        <v>23</v>
      </c>
      <c r="I35" s="188">
        <f t="shared" si="27"/>
        <v>91</v>
      </c>
      <c r="J35" s="188">
        <f t="shared" si="28"/>
        <v>4</v>
      </c>
      <c r="K35" s="188">
        <f t="shared" si="29"/>
        <v>0</v>
      </c>
      <c r="L35" s="188">
        <f t="shared" si="30"/>
        <v>608</v>
      </c>
      <c r="M35" s="188">
        <v>406</v>
      </c>
      <c r="N35" s="188">
        <v>0</v>
      </c>
      <c r="O35" s="188">
        <v>84</v>
      </c>
      <c r="P35" s="188">
        <v>23</v>
      </c>
      <c r="Q35" s="188">
        <v>91</v>
      </c>
      <c r="R35" s="188">
        <v>4</v>
      </c>
      <c r="S35" s="188">
        <v>0</v>
      </c>
      <c r="T35" s="188">
        <f t="shared" si="31"/>
        <v>22</v>
      </c>
      <c r="U35" s="188">
        <f t="shared" si="32"/>
        <v>0</v>
      </c>
      <c r="V35" s="188">
        <f t="shared" si="33"/>
        <v>22</v>
      </c>
      <c r="W35" s="188">
        <f t="shared" si="34"/>
        <v>0</v>
      </c>
      <c r="X35" s="188">
        <f t="shared" si="35"/>
        <v>0</v>
      </c>
      <c r="Y35" s="188">
        <f t="shared" si="36"/>
        <v>0</v>
      </c>
      <c r="Z35" s="188">
        <f t="shared" si="37"/>
        <v>0</v>
      </c>
      <c r="AA35" s="188">
        <f t="shared" si="38"/>
        <v>0</v>
      </c>
      <c r="AB35" s="188">
        <f t="shared" si="39"/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 t="shared" si="40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22</v>
      </c>
      <c r="AS35" s="188">
        <v>0</v>
      </c>
      <c r="AT35" s="188">
        <v>22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308</v>
      </c>
      <c r="B36" s="182" t="s">
        <v>360</v>
      </c>
      <c r="C36" s="184" t="s">
        <v>361</v>
      </c>
      <c r="D36" s="188">
        <f t="shared" si="0"/>
        <v>410</v>
      </c>
      <c r="E36" s="188">
        <f t="shared" si="23"/>
        <v>238</v>
      </c>
      <c r="F36" s="188">
        <f t="shared" si="24"/>
        <v>15</v>
      </c>
      <c r="G36" s="188">
        <f t="shared" si="25"/>
        <v>48</v>
      </c>
      <c r="H36" s="188">
        <f t="shared" si="26"/>
        <v>10</v>
      </c>
      <c r="I36" s="188">
        <f t="shared" si="27"/>
        <v>89</v>
      </c>
      <c r="J36" s="188">
        <f t="shared" si="28"/>
        <v>10</v>
      </c>
      <c r="K36" s="188">
        <f t="shared" si="29"/>
        <v>0</v>
      </c>
      <c r="L36" s="188">
        <f t="shared" si="30"/>
        <v>395</v>
      </c>
      <c r="M36" s="188">
        <v>238</v>
      </c>
      <c r="N36" s="188">
        <v>0</v>
      </c>
      <c r="O36" s="188">
        <v>48</v>
      </c>
      <c r="P36" s="188">
        <v>10</v>
      </c>
      <c r="Q36" s="188">
        <v>89</v>
      </c>
      <c r="R36" s="188">
        <v>10</v>
      </c>
      <c r="S36" s="188">
        <v>0</v>
      </c>
      <c r="T36" s="188">
        <f t="shared" si="31"/>
        <v>15</v>
      </c>
      <c r="U36" s="188">
        <f t="shared" si="32"/>
        <v>0</v>
      </c>
      <c r="V36" s="188">
        <f t="shared" si="33"/>
        <v>15</v>
      </c>
      <c r="W36" s="188">
        <f t="shared" si="34"/>
        <v>0</v>
      </c>
      <c r="X36" s="188">
        <f t="shared" si="35"/>
        <v>0</v>
      </c>
      <c r="Y36" s="188">
        <f t="shared" si="36"/>
        <v>0</v>
      </c>
      <c r="Z36" s="188">
        <f t="shared" si="37"/>
        <v>0</v>
      </c>
      <c r="AA36" s="188">
        <f t="shared" si="38"/>
        <v>0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15</v>
      </c>
      <c r="AS36" s="188">
        <v>0</v>
      </c>
      <c r="AT36" s="188">
        <v>15</v>
      </c>
      <c r="AU36" s="188">
        <v>0</v>
      </c>
      <c r="AV36" s="188">
        <v>0</v>
      </c>
      <c r="AW36" s="188">
        <v>0</v>
      </c>
      <c r="AX36" s="188">
        <v>0</v>
      </c>
      <c r="AY36" s="188">
        <v>0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0</v>
      </c>
      <c r="BQ36" s="188">
        <v>0</v>
      </c>
      <c r="BR36" s="188">
        <v>0</v>
      </c>
      <c r="BS36" s="188">
        <v>0</v>
      </c>
      <c r="BT36" s="188">
        <v>0</v>
      </c>
      <c r="BU36" s="188">
        <v>0</v>
      </c>
      <c r="BV36" s="188">
        <v>0</v>
      </c>
      <c r="BW36" s="188">
        <v>0</v>
      </c>
    </row>
    <row r="37" spans="1:75" ht="13.5">
      <c r="A37" s="182" t="s">
        <v>308</v>
      </c>
      <c r="B37" s="182" t="s">
        <v>362</v>
      </c>
      <c r="C37" s="184" t="s">
        <v>363</v>
      </c>
      <c r="D37" s="188">
        <f t="shared" si="0"/>
        <v>1708</v>
      </c>
      <c r="E37" s="188">
        <f t="shared" si="23"/>
        <v>1004</v>
      </c>
      <c r="F37" s="188">
        <f t="shared" si="24"/>
        <v>180</v>
      </c>
      <c r="G37" s="188">
        <f t="shared" si="25"/>
        <v>218</v>
      </c>
      <c r="H37" s="188">
        <f t="shared" si="26"/>
        <v>24</v>
      </c>
      <c r="I37" s="188">
        <f t="shared" si="27"/>
        <v>274</v>
      </c>
      <c r="J37" s="188">
        <f t="shared" si="28"/>
        <v>8</v>
      </c>
      <c r="K37" s="188">
        <f t="shared" si="29"/>
        <v>0</v>
      </c>
      <c r="L37" s="188">
        <f t="shared" si="30"/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f t="shared" si="31"/>
        <v>1708</v>
      </c>
      <c r="U37" s="188">
        <f t="shared" si="32"/>
        <v>1004</v>
      </c>
      <c r="V37" s="188">
        <f t="shared" si="33"/>
        <v>180</v>
      </c>
      <c r="W37" s="188">
        <f t="shared" si="34"/>
        <v>218</v>
      </c>
      <c r="X37" s="188">
        <f t="shared" si="35"/>
        <v>24</v>
      </c>
      <c r="Y37" s="188">
        <f t="shared" si="36"/>
        <v>274</v>
      </c>
      <c r="Z37" s="188">
        <f t="shared" si="37"/>
        <v>8</v>
      </c>
      <c r="AA37" s="188">
        <f t="shared" si="38"/>
        <v>0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398</v>
      </c>
      <c r="AK37" s="188">
        <v>0</v>
      </c>
      <c r="AL37" s="188">
        <v>180</v>
      </c>
      <c r="AM37" s="188">
        <v>218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1310</v>
      </c>
      <c r="AS37" s="188">
        <v>1004</v>
      </c>
      <c r="AT37" s="188">
        <v>0</v>
      </c>
      <c r="AU37" s="188">
        <v>0</v>
      </c>
      <c r="AV37" s="188">
        <v>24</v>
      </c>
      <c r="AW37" s="188">
        <v>274</v>
      </c>
      <c r="AX37" s="188">
        <v>8</v>
      </c>
      <c r="AY37" s="188">
        <v>0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0</v>
      </c>
      <c r="BP37" s="188">
        <f t="shared" si="44"/>
        <v>0</v>
      </c>
      <c r="BQ37" s="188">
        <v>0</v>
      </c>
      <c r="BR37" s="188">
        <v>0</v>
      </c>
      <c r="BS37" s="188">
        <v>0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308</v>
      </c>
      <c r="B38" s="182" t="s">
        <v>364</v>
      </c>
      <c r="C38" s="184" t="s">
        <v>365</v>
      </c>
      <c r="D38" s="188">
        <f t="shared" si="0"/>
        <v>439</v>
      </c>
      <c r="E38" s="188">
        <f t="shared" si="23"/>
        <v>277</v>
      </c>
      <c r="F38" s="188">
        <f t="shared" si="24"/>
        <v>36</v>
      </c>
      <c r="G38" s="188">
        <f t="shared" si="25"/>
        <v>48</v>
      </c>
      <c r="H38" s="188">
        <f t="shared" si="26"/>
        <v>9</v>
      </c>
      <c r="I38" s="188">
        <f t="shared" si="27"/>
        <v>57</v>
      </c>
      <c r="J38" s="188">
        <f t="shared" si="28"/>
        <v>12</v>
      </c>
      <c r="K38" s="188">
        <f t="shared" si="29"/>
        <v>0</v>
      </c>
      <c r="L38" s="188">
        <f t="shared" si="30"/>
        <v>0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f t="shared" si="31"/>
        <v>439</v>
      </c>
      <c r="U38" s="188">
        <f t="shared" si="32"/>
        <v>277</v>
      </c>
      <c r="V38" s="188">
        <f t="shared" si="33"/>
        <v>36</v>
      </c>
      <c r="W38" s="188">
        <f t="shared" si="34"/>
        <v>48</v>
      </c>
      <c r="X38" s="188">
        <f t="shared" si="35"/>
        <v>9</v>
      </c>
      <c r="Y38" s="188">
        <f t="shared" si="36"/>
        <v>57</v>
      </c>
      <c r="Z38" s="188">
        <f t="shared" si="37"/>
        <v>12</v>
      </c>
      <c r="AA38" s="188">
        <f t="shared" si="38"/>
        <v>0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439</v>
      </c>
      <c r="AS38" s="188">
        <v>277</v>
      </c>
      <c r="AT38" s="188">
        <v>36</v>
      </c>
      <c r="AU38" s="188">
        <v>48</v>
      </c>
      <c r="AV38" s="188">
        <v>9</v>
      </c>
      <c r="AW38" s="188">
        <v>57</v>
      </c>
      <c r="AX38" s="188">
        <v>12</v>
      </c>
      <c r="AY38" s="188">
        <v>0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0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0</v>
      </c>
      <c r="BP38" s="188">
        <f t="shared" si="44"/>
        <v>0</v>
      </c>
      <c r="BQ38" s="188">
        <v>0</v>
      </c>
      <c r="BR38" s="188">
        <v>0</v>
      </c>
      <c r="BS38" s="188">
        <v>0</v>
      </c>
      <c r="BT38" s="188">
        <v>0</v>
      </c>
      <c r="BU38" s="188">
        <v>0</v>
      </c>
      <c r="BV38" s="188">
        <v>0</v>
      </c>
      <c r="BW38" s="188">
        <v>0</v>
      </c>
    </row>
    <row r="39" spans="1:75" ht="13.5">
      <c r="A39" s="182" t="s">
        <v>308</v>
      </c>
      <c r="B39" s="182" t="s">
        <v>366</v>
      </c>
      <c r="C39" s="184" t="s">
        <v>367</v>
      </c>
      <c r="D39" s="188">
        <f t="shared" si="0"/>
        <v>1102</v>
      </c>
      <c r="E39" s="188">
        <f t="shared" si="23"/>
        <v>639</v>
      </c>
      <c r="F39" s="188">
        <f t="shared" si="24"/>
        <v>230</v>
      </c>
      <c r="G39" s="188">
        <f t="shared" si="25"/>
        <v>202</v>
      </c>
      <c r="H39" s="188">
        <f t="shared" si="26"/>
        <v>17</v>
      </c>
      <c r="I39" s="188">
        <f t="shared" si="27"/>
        <v>0</v>
      </c>
      <c r="J39" s="188">
        <f t="shared" si="28"/>
        <v>11</v>
      </c>
      <c r="K39" s="188">
        <f t="shared" si="29"/>
        <v>3</v>
      </c>
      <c r="L39" s="188">
        <f t="shared" si="30"/>
        <v>650</v>
      </c>
      <c r="M39" s="188">
        <v>639</v>
      </c>
      <c r="N39" s="188">
        <v>0</v>
      </c>
      <c r="O39" s="188">
        <v>0</v>
      </c>
      <c r="P39" s="188">
        <v>0</v>
      </c>
      <c r="Q39" s="188">
        <v>0</v>
      </c>
      <c r="R39" s="188">
        <v>11</v>
      </c>
      <c r="S39" s="188">
        <v>0</v>
      </c>
      <c r="T39" s="188">
        <f t="shared" si="31"/>
        <v>452</v>
      </c>
      <c r="U39" s="188">
        <f t="shared" si="32"/>
        <v>0</v>
      </c>
      <c r="V39" s="188">
        <f t="shared" si="33"/>
        <v>230</v>
      </c>
      <c r="W39" s="188">
        <f t="shared" si="34"/>
        <v>202</v>
      </c>
      <c r="X39" s="188">
        <f t="shared" si="35"/>
        <v>17</v>
      </c>
      <c r="Y39" s="188">
        <f t="shared" si="36"/>
        <v>0</v>
      </c>
      <c r="Z39" s="188">
        <f t="shared" si="37"/>
        <v>0</v>
      </c>
      <c r="AA39" s="188">
        <f t="shared" si="38"/>
        <v>3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30</v>
      </c>
      <c r="AK39" s="188">
        <v>0</v>
      </c>
      <c r="AL39" s="188">
        <v>30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422</v>
      </c>
      <c r="AS39" s="188">
        <v>0</v>
      </c>
      <c r="AT39" s="188">
        <v>200</v>
      </c>
      <c r="AU39" s="188">
        <v>202</v>
      </c>
      <c r="AV39" s="188">
        <v>17</v>
      </c>
      <c r="AW39" s="188">
        <v>0</v>
      </c>
      <c r="AX39" s="188">
        <v>0</v>
      </c>
      <c r="AY39" s="188">
        <v>3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0</v>
      </c>
      <c r="BP39" s="188">
        <f t="shared" si="44"/>
        <v>0</v>
      </c>
      <c r="BQ39" s="188">
        <v>0</v>
      </c>
      <c r="BR39" s="188">
        <v>0</v>
      </c>
      <c r="BS39" s="188">
        <v>0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308</v>
      </c>
      <c r="B40" s="182" t="s">
        <v>368</v>
      </c>
      <c r="C40" s="184" t="s">
        <v>369</v>
      </c>
      <c r="D40" s="188">
        <f t="shared" si="0"/>
        <v>201</v>
      </c>
      <c r="E40" s="188">
        <f t="shared" si="23"/>
        <v>97</v>
      </c>
      <c r="F40" s="188">
        <f t="shared" si="24"/>
        <v>52</v>
      </c>
      <c r="G40" s="188">
        <f t="shared" si="25"/>
        <v>43</v>
      </c>
      <c r="H40" s="188">
        <f t="shared" si="26"/>
        <v>8</v>
      </c>
      <c r="I40" s="188">
        <f t="shared" si="27"/>
        <v>1</v>
      </c>
      <c r="J40" s="188">
        <f t="shared" si="28"/>
        <v>0</v>
      </c>
      <c r="K40" s="188">
        <f t="shared" si="29"/>
        <v>0</v>
      </c>
      <c r="L40" s="188">
        <f t="shared" si="30"/>
        <v>201</v>
      </c>
      <c r="M40" s="188">
        <v>97</v>
      </c>
      <c r="N40" s="188">
        <v>52</v>
      </c>
      <c r="O40" s="188">
        <v>43</v>
      </c>
      <c r="P40" s="188">
        <v>8</v>
      </c>
      <c r="Q40" s="188">
        <v>1</v>
      </c>
      <c r="R40" s="188">
        <v>0</v>
      </c>
      <c r="S40" s="188">
        <v>0</v>
      </c>
      <c r="T40" s="188">
        <f t="shared" si="31"/>
        <v>0</v>
      </c>
      <c r="U40" s="188">
        <f t="shared" si="32"/>
        <v>0</v>
      </c>
      <c r="V40" s="188">
        <f t="shared" si="33"/>
        <v>0</v>
      </c>
      <c r="W40" s="188">
        <f t="shared" si="34"/>
        <v>0</v>
      </c>
      <c r="X40" s="188">
        <f t="shared" si="35"/>
        <v>0</v>
      </c>
      <c r="Y40" s="188">
        <f t="shared" si="36"/>
        <v>0</v>
      </c>
      <c r="Z40" s="188">
        <f t="shared" si="37"/>
        <v>0</v>
      </c>
      <c r="AA40" s="188">
        <f t="shared" si="38"/>
        <v>0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0</v>
      </c>
      <c r="AK40" s="188">
        <v>0</v>
      </c>
      <c r="AL40" s="188">
        <v>0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0</v>
      </c>
      <c r="AS40" s="188">
        <v>0</v>
      </c>
      <c r="AT40" s="188">
        <v>0</v>
      </c>
      <c r="AU40" s="188">
        <v>0</v>
      </c>
      <c r="AV40" s="188">
        <v>0</v>
      </c>
      <c r="AW40" s="188">
        <v>0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0</v>
      </c>
      <c r="BQ40" s="188">
        <v>0</v>
      </c>
      <c r="BR40" s="188">
        <v>0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308</v>
      </c>
      <c r="B41" s="182" t="s">
        <v>370</v>
      </c>
      <c r="C41" s="184" t="s">
        <v>371</v>
      </c>
      <c r="D41" s="188">
        <f t="shared" si="0"/>
        <v>182</v>
      </c>
      <c r="E41" s="188">
        <f t="shared" si="23"/>
        <v>94</v>
      </c>
      <c r="F41" s="188">
        <f t="shared" si="24"/>
        <v>56</v>
      </c>
      <c r="G41" s="188">
        <f t="shared" si="25"/>
        <v>10</v>
      </c>
      <c r="H41" s="188">
        <f t="shared" si="26"/>
        <v>2</v>
      </c>
      <c r="I41" s="188">
        <f t="shared" si="27"/>
        <v>20</v>
      </c>
      <c r="J41" s="188">
        <f t="shared" si="28"/>
        <v>0</v>
      </c>
      <c r="K41" s="188">
        <f t="shared" si="29"/>
        <v>0</v>
      </c>
      <c r="L41" s="188">
        <f t="shared" si="30"/>
        <v>94</v>
      </c>
      <c r="M41" s="188">
        <v>94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f t="shared" si="31"/>
        <v>88</v>
      </c>
      <c r="U41" s="188">
        <f t="shared" si="32"/>
        <v>0</v>
      </c>
      <c r="V41" s="188">
        <f t="shared" si="33"/>
        <v>56</v>
      </c>
      <c r="W41" s="188">
        <f t="shared" si="34"/>
        <v>10</v>
      </c>
      <c r="X41" s="188">
        <f t="shared" si="35"/>
        <v>2</v>
      </c>
      <c r="Y41" s="188">
        <f t="shared" si="36"/>
        <v>20</v>
      </c>
      <c r="Z41" s="188">
        <f t="shared" si="37"/>
        <v>0</v>
      </c>
      <c r="AA41" s="188">
        <f t="shared" si="38"/>
        <v>0</v>
      </c>
      <c r="AB41" s="188">
        <f t="shared" si="39"/>
        <v>7</v>
      </c>
      <c r="AC41" s="188">
        <v>0</v>
      </c>
      <c r="AD41" s="188">
        <v>0</v>
      </c>
      <c r="AE41" s="188">
        <v>0</v>
      </c>
      <c r="AF41" s="188">
        <v>0</v>
      </c>
      <c r="AG41" s="188">
        <v>7</v>
      </c>
      <c r="AH41" s="188">
        <v>0</v>
      </c>
      <c r="AI41" s="188">
        <v>0</v>
      </c>
      <c r="AJ41" s="188">
        <f t="shared" si="40"/>
        <v>35</v>
      </c>
      <c r="AK41" s="188">
        <v>0</v>
      </c>
      <c r="AL41" s="188">
        <v>35</v>
      </c>
      <c r="AM41" s="188">
        <v>0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46</v>
      </c>
      <c r="AS41" s="188">
        <v>0</v>
      </c>
      <c r="AT41" s="188">
        <v>21</v>
      </c>
      <c r="AU41" s="188">
        <v>10</v>
      </c>
      <c r="AV41" s="188">
        <v>2</v>
      </c>
      <c r="AW41" s="188">
        <v>13</v>
      </c>
      <c r="AX41" s="188">
        <v>0</v>
      </c>
      <c r="AY41" s="188">
        <v>0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0</v>
      </c>
      <c r="BQ41" s="188">
        <v>0</v>
      </c>
      <c r="BR41" s="188">
        <v>0</v>
      </c>
      <c r="BS41" s="188">
        <v>0</v>
      </c>
      <c r="BT41" s="188">
        <v>0</v>
      </c>
      <c r="BU41" s="188">
        <v>0</v>
      </c>
      <c r="BV41" s="188">
        <v>0</v>
      </c>
      <c r="BW41" s="188">
        <v>0</v>
      </c>
    </row>
    <row r="42" spans="1:75" ht="13.5">
      <c r="A42" s="182" t="s">
        <v>308</v>
      </c>
      <c r="B42" s="182" t="s">
        <v>372</v>
      </c>
      <c r="C42" s="184" t="s">
        <v>373</v>
      </c>
      <c r="D42" s="188">
        <f t="shared" si="0"/>
        <v>299</v>
      </c>
      <c r="E42" s="188">
        <f t="shared" si="23"/>
        <v>215</v>
      </c>
      <c r="F42" s="188">
        <f t="shared" si="24"/>
        <v>6</v>
      </c>
      <c r="G42" s="188">
        <f t="shared" si="25"/>
        <v>42</v>
      </c>
      <c r="H42" s="188">
        <f t="shared" si="26"/>
        <v>8</v>
      </c>
      <c r="I42" s="188">
        <f t="shared" si="27"/>
        <v>0</v>
      </c>
      <c r="J42" s="188">
        <f t="shared" si="28"/>
        <v>9</v>
      </c>
      <c r="K42" s="188">
        <f t="shared" si="29"/>
        <v>19</v>
      </c>
      <c r="L42" s="188">
        <f t="shared" si="30"/>
        <v>293</v>
      </c>
      <c r="M42" s="188">
        <v>215</v>
      </c>
      <c r="N42" s="188">
        <v>0</v>
      </c>
      <c r="O42" s="188">
        <v>42</v>
      </c>
      <c r="P42" s="188">
        <v>8</v>
      </c>
      <c r="Q42" s="188">
        <v>0</v>
      </c>
      <c r="R42" s="188">
        <v>9</v>
      </c>
      <c r="S42" s="188">
        <v>19</v>
      </c>
      <c r="T42" s="188">
        <f t="shared" si="31"/>
        <v>6</v>
      </c>
      <c r="U42" s="188">
        <f t="shared" si="32"/>
        <v>0</v>
      </c>
      <c r="V42" s="188">
        <f t="shared" si="33"/>
        <v>6</v>
      </c>
      <c r="W42" s="188">
        <f t="shared" si="34"/>
        <v>0</v>
      </c>
      <c r="X42" s="188">
        <f t="shared" si="35"/>
        <v>0</v>
      </c>
      <c r="Y42" s="188">
        <f t="shared" si="36"/>
        <v>0</v>
      </c>
      <c r="Z42" s="188">
        <f t="shared" si="37"/>
        <v>0</v>
      </c>
      <c r="AA42" s="188">
        <f t="shared" si="38"/>
        <v>0</v>
      </c>
      <c r="AB42" s="188">
        <f t="shared" si="39"/>
        <v>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0</v>
      </c>
      <c r="AJ42" s="188">
        <f t="shared" si="40"/>
        <v>6</v>
      </c>
      <c r="AK42" s="188">
        <v>0</v>
      </c>
      <c r="AL42" s="188">
        <v>6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0</v>
      </c>
      <c r="AS42" s="188">
        <v>0</v>
      </c>
      <c r="AT42" s="188">
        <v>0</v>
      </c>
      <c r="AU42" s="188">
        <v>0</v>
      </c>
      <c r="AV42" s="188">
        <v>0</v>
      </c>
      <c r="AW42" s="188">
        <v>0</v>
      </c>
      <c r="AX42" s="188">
        <v>0</v>
      </c>
      <c r="AY42" s="188">
        <v>0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0</v>
      </c>
      <c r="BQ42" s="188">
        <v>0</v>
      </c>
      <c r="BR42" s="188">
        <v>0</v>
      </c>
      <c r="BS42" s="188">
        <v>0</v>
      </c>
      <c r="BT42" s="188">
        <v>0</v>
      </c>
      <c r="BU42" s="188">
        <v>0</v>
      </c>
      <c r="BV42" s="188">
        <v>0</v>
      </c>
      <c r="BW42" s="188">
        <v>0</v>
      </c>
    </row>
    <row r="43" spans="1:75" ht="13.5">
      <c r="A43" s="182" t="s">
        <v>308</v>
      </c>
      <c r="B43" s="182" t="s">
        <v>374</v>
      </c>
      <c r="C43" s="184" t="s">
        <v>375</v>
      </c>
      <c r="D43" s="188">
        <f t="shared" si="0"/>
        <v>1266</v>
      </c>
      <c r="E43" s="188">
        <f t="shared" si="23"/>
        <v>664</v>
      </c>
      <c r="F43" s="188">
        <f t="shared" si="24"/>
        <v>282</v>
      </c>
      <c r="G43" s="188">
        <f t="shared" si="25"/>
        <v>247</v>
      </c>
      <c r="H43" s="188">
        <f t="shared" si="26"/>
        <v>25</v>
      </c>
      <c r="I43" s="188">
        <f t="shared" si="27"/>
        <v>11</v>
      </c>
      <c r="J43" s="188">
        <f t="shared" si="28"/>
        <v>1</v>
      </c>
      <c r="K43" s="188">
        <f t="shared" si="29"/>
        <v>36</v>
      </c>
      <c r="L43" s="188">
        <f t="shared" si="30"/>
        <v>768</v>
      </c>
      <c r="M43" s="188">
        <v>664</v>
      </c>
      <c r="N43" s="188">
        <v>67</v>
      </c>
      <c r="O43" s="188">
        <v>0</v>
      </c>
      <c r="P43" s="188">
        <v>0</v>
      </c>
      <c r="Q43" s="188">
        <v>0</v>
      </c>
      <c r="R43" s="188">
        <v>1</v>
      </c>
      <c r="S43" s="188">
        <v>36</v>
      </c>
      <c r="T43" s="188">
        <f t="shared" si="31"/>
        <v>498</v>
      </c>
      <c r="U43" s="188">
        <f t="shared" si="32"/>
        <v>0</v>
      </c>
      <c r="V43" s="188">
        <f t="shared" si="33"/>
        <v>215</v>
      </c>
      <c r="W43" s="188">
        <f t="shared" si="34"/>
        <v>247</v>
      </c>
      <c r="X43" s="188">
        <f t="shared" si="35"/>
        <v>25</v>
      </c>
      <c r="Y43" s="188">
        <f t="shared" si="36"/>
        <v>11</v>
      </c>
      <c r="Z43" s="188">
        <f t="shared" si="37"/>
        <v>0</v>
      </c>
      <c r="AA43" s="188">
        <f t="shared" si="38"/>
        <v>0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498</v>
      </c>
      <c r="AS43" s="188">
        <v>0</v>
      </c>
      <c r="AT43" s="188">
        <v>215</v>
      </c>
      <c r="AU43" s="188">
        <v>247</v>
      </c>
      <c r="AV43" s="188">
        <v>25</v>
      </c>
      <c r="AW43" s="188">
        <v>11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308</v>
      </c>
      <c r="B44" s="182" t="s">
        <v>376</v>
      </c>
      <c r="C44" s="184" t="s">
        <v>377</v>
      </c>
      <c r="D44" s="188">
        <f t="shared" si="0"/>
        <v>1157</v>
      </c>
      <c r="E44" s="188">
        <f t="shared" si="23"/>
        <v>593</v>
      </c>
      <c r="F44" s="188">
        <f t="shared" si="24"/>
        <v>196</v>
      </c>
      <c r="G44" s="188">
        <f t="shared" si="25"/>
        <v>139</v>
      </c>
      <c r="H44" s="188">
        <f t="shared" si="26"/>
        <v>13</v>
      </c>
      <c r="I44" s="188">
        <f t="shared" si="27"/>
        <v>4</v>
      </c>
      <c r="J44" s="188">
        <f t="shared" si="28"/>
        <v>13</v>
      </c>
      <c r="K44" s="188">
        <f t="shared" si="29"/>
        <v>199</v>
      </c>
      <c r="L44" s="188">
        <f t="shared" si="30"/>
        <v>822</v>
      </c>
      <c r="M44" s="188">
        <v>593</v>
      </c>
      <c r="N44" s="188">
        <v>0</v>
      </c>
      <c r="O44" s="188">
        <v>0</v>
      </c>
      <c r="P44" s="188">
        <v>13</v>
      </c>
      <c r="Q44" s="188">
        <v>4</v>
      </c>
      <c r="R44" s="188">
        <v>13</v>
      </c>
      <c r="S44" s="188">
        <v>199</v>
      </c>
      <c r="T44" s="188">
        <f t="shared" si="31"/>
        <v>335</v>
      </c>
      <c r="U44" s="188">
        <f t="shared" si="32"/>
        <v>0</v>
      </c>
      <c r="V44" s="188">
        <f t="shared" si="33"/>
        <v>196</v>
      </c>
      <c r="W44" s="188">
        <f t="shared" si="34"/>
        <v>139</v>
      </c>
      <c r="X44" s="188">
        <f t="shared" si="35"/>
        <v>0</v>
      </c>
      <c r="Y44" s="188">
        <f t="shared" si="36"/>
        <v>0</v>
      </c>
      <c r="Z44" s="188">
        <f t="shared" si="37"/>
        <v>0</v>
      </c>
      <c r="AA44" s="188">
        <f t="shared" si="38"/>
        <v>0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335</v>
      </c>
      <c r="AK44" s="188">
        <v>0</v>
      </c>
      <c r="AL44" s="188">
        <v>196</v>
      </c>
      <c r="AM44" s="188">
        <v>139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0</v>
      </c>
      <c r="AS44" s="188">
        <v>0</v>
      </c>
      <c r="AT44" s="188">
        <v>0</v>
      </c>
      <c r="AU44" s="188">
        <v>0</v>
      </c>
      <c r="AV44" s="188">
        <v>0</v>
      </c>
      <c r="AW44" s="188">
        <v>0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308</v>
      </c>
      <c r="B45" s="182" t="s">
        <v>378</v>
      </c>
      <c r="C45" s="184" t="s">
        <v>379</v>
      </c>
      <c r="D45" s="188">
        <f t="shared" si="0"/>
        <v>471</v>
      </c>
      <c r="E45" s="188">
        <f t="shared" si="23"/>
        <v>253</v>
      </c>
      <c r="F45" s="188">
        <f t="shared" si="24"/>
        <v>106</v>
      </c>
      <c r="G45" s="188">
        <f t="shared" si="25"/>
        <v>52</v>
      </c>
      <c r="H45" s="188">
        <f t="shared" si="26"/>
        <v>18</v>
      </c>
      <c r="I45" s="188">
        <f t="shared" si="27"/>
        <v>2</v>
      </c>
      <c r="J45" s="188">
        <f t="shared" si="28"/>
        <v>4</v>
      </c>
      <c r="K45" s="188">
        <f t="shared" si="29"/>
        <v>36</v>
      </c>
      <c r="L45" s="188">
        <f t="shared" si="30"/>
        <v>329</v>
      </c>
      <c r="M45" s="188">
        <v>253</v>
      </c>
      <c r="N45" s="188">
        <v>0</v>
      </c>
      <c r="O45" s="188">
        <v>52</v>
      </c>
      <c r="P45" s="188">
        <v>18</v>
      </c>
      <c r="Q45" s="188">
        <v>2</v>
      </c>
      <c r="R45" s="188">
        <v>4</v>
      </c>
      <c r="S45" s="188">
        <v>0</v>
      </c>
      <c r="T45" s="188">
        <f t="shared" si="31"/>
        <v>142</v>
      </c>
      <c r="U45" s="188">
        <f t="shared" si="32"/>
        <v>0</v>
      </c>
      <c r="V45" s="188">
        <f t="shared" si="33"/>
        <v>106</v>
      </c>
      <c r="W45" s="188">
        <f t="shared" si="34"/>
        <v>0</v>
      </c>
      <c r="X45" s="188">
        <f t="shared" si="35"/>
        <v>0</v>
      </c>
      <c r="Y45" s="188">
        <f t="shared" si="36"/>
        <v>0</v>
      </c>
      <c r="Z45" s="188">
        <f t="shared" si="37"/>
        <v>0</v>
      </c>
      <c r="AA45" s="188">
        <f t="shared" si="38"/>
        <v>36</v>
      </c>
      <c r="AB45" s="188">
        <f t="shared" si="39"/>
        <v>0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0</v>
      </c>
      <c r="AJ45" s="188">
        <f t="shared" si="40"/>
        <v>142</v>
      </c>
      <c r="AK45" s="188">
        <v>0</v>
      </c>
      <c r="AL45" s="188">
        <v>106</v>
      </c>
      <c r="AM45" s="188">
        <v>0</v>
      </c>
      <c r="AN45" s="188">
        <v>0</v>
      </c>
      <c r="AO45" s="188">
        <v>0</v>
      </c>
      <c r="AP45" s="188">
        <v>0</v>
      </c>
      <c r="AQ45" s="188">
        <v>36</v>
      </c>
      <c r="AR45" s="188">
        <f t="shared" si="41"/>
        <v>0</v>
      </c>
      <c r="AS45" s="188">
        <v>0</v>
      </c>
      <c r="AT45" s="188">
        <v>0</v>
      </c>
      <c r="AU45" s="188">
        <v>0</v>
      </c>
      <c r="AV45" s="188">
        <v>0</v>
      </c>
      <c r="AW45" s="188">
        <v>0</v>
      </c>
      <c r="AX45" s="188">
        <v>0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0</v>
      </c>
      <c r="BQ45" s="188">
        <v>0</v>
      </c>
      <c r="BR45" s="188">
        <v>0</v>
      </c>
      <c r="BS45" s="188">
        <v>0</v>
      </c>
      <c r="BT45" s="188">
        <v>0</v>
      </c>
      <c r="BU45" s="188">
        <v>0</v>
      </c>
      <c r="BV45" s="188">
        <v>0</v>
      </c>
      <c r="BW45" s="188">
        <v>0</v>
      </c>
    </row>
    <row r="46" spans="1:75" ht="13.5">
      <c r="A46" s="182" t="s">
        <v>308</v>
      </c>
      <c r="B46" s="182" t="s">
        <v>380</v>
      </c>
      <c r="C46" s="184" t="s">
        <v>381</v>
      </c>
      <c r="D46" s="188">
        <f t="shared" si="0"/>
        <v>577</v>
      </c>
      <c r="E46" s="188">
        <f t="shared" si="23"/>
        <v>417</v>
      </c>
      <c r="F46" s="188">
        <f t="shared" si="24"/>
        <v>30</v>
      </c>
      <c r="G46" s="188">
        <f t="shared" si="25"/>
        <v>47</v>
      </c>
      <c r="H46" s="188">
        <f t="shared" si="26"/>
        <v>13</v>
      </c>
      <c r="I46" s="188">
        <f t="shared" si="27"/>
        <v>66</v>
      </c>
      <c r="J46" s="188">
        <f t="shared" si="28"/>
        <v>0</v>
      </c>
      <c r="K46" s="188">
        <f t="shared" si="29"/>
        <v>4</v>
      </c>
      <c r="L46" s="188">
        <f t="shared" si="30"/>
        <v>566</v>
      </c>
      <c r="M46" s="188">
        <v>417</v>
      </c>
      <c r="N46" s="188">
        <v>19</v>
      </c>
      <c r="O46" s="188">
        <v>47</v>
      </c>
      <c r="P46" s="188">
        <v>13</v>
      </c>
      <c r="Q46" s="188">
        <v>66</v>
      </c>
      <c r="R46" s="188">
        <v>0</v>
      </c>
      <c r="S46" s="188">
        <v>4</v>
      </c>
      <c r="T46" s="188">
        <f t="shared" si="31"/>
        <v>11</v>
      </c>
      <c r="U46" s="188">
        <f t="shared" si="32"/>
        <v>0</v>
      </c>
      <c r="V46" s="188">
        <f t="shared" si="33"/>
        <v>11</v>
      </c>
      <c r="W46" s="188">
        <f t="shared" si="34"/>
        <v>0</v>
      </c>
      <c r="X46" s="188">
        <f t="shared" si="35"/>
        <v>0</v>
      </c>
      <c r="Y46" s="188">
        <f t="shared" si="36"/>
        <v>0</v>
      </c>
      <c r="Z46" s="188">
        <f t="shared" si="37"/>
        <v>0</v>
      </c>
      <c r="AA46" s="188">
        <f t="shared" si="38"/>
        <v>0</v>
      </c>
      <c r="AB46" s="188">
        <f t="shared" si="39"/>
        <v>0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0</v>
      </c>
      <c r="AJ46" s="188">
        <f t="shared" si="40"/>
        <v>11</v>
      </c>
      <c r="AK46" s="188">
        <v>0</v>
      </c>
      <c r="AL46" s="188">
        <v>11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0</v>
      </c>
      <c r="AS46" s="188">
        <v>0</v>
      </c>
      <c r="AT46" s="188">
        <v>0</v>
      </c>
      <c r="AU46" s="188">
        <v>0</v>
      </c>
      <c r="AV46" s="188">
        <v>0</v>
      </c>
      <c r="AW46" s="188">
        <v>0</v>
      </c>
      <c r="AX46" s="188">
        <v>0</v>
      </c>
      <c r="AY46" s="188">
        <v>0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308</v>
      </c>
      <c r="B47" s="182" t="s">
        <v>382</v>
      </c>
      <c r="C47" s="184" t="s">
        <v>383</v>
      </c>
      <c r="D47" s="188">
        <f t="shared" si="0"/>
        <v>1850</v>
      </c>
      <c r="E47" s="188">
        <f t="shared" si="23"/>
        <v>1293</v>
      </c>
      <c r="F47" s="188">
        <f t="shared" si="24"/>
        <v>119</v>
      </c>
      <c r="G47" s="188">
        <f t="shared" si="25"/>
        <v>150</v>
      </c>
      <c r="H47" s="188">
        <f t="shared" si="26"/>
        <v>48</v>
      </c>
      <c r="I47" s="188">
        <f t="shared" si="27"/>
        <v>230</v>
      </c>
      <c r="J47" s="188">
        <f t="shared" si="28"/>
        <v>0</v>
      </c>
      <c r="K47" s="188">
        <f t="shared" si="29"/>
        <v>10</v>
      </c>
      <c r="L47" s="188">
        <f t="shared" si="30"/>
        <v>1791</v>
      </c>
      <c r="M47" s="188">
        <v>1293</v>
      </c>
      <c r="N47" s="188">
        <v>60</v>
      </c>
      <c r="O47" s="188">
        <v>150</v>
      </c>
      <c r="P47" s="188">
        <v>48</v>
      </c>
      <c r="Q47" s="188">
        <v>230</v>
      </c>
      <c r="R47" s="188">
        <v>0</v>
      </c>
      <c r="S47" s="188">
        <v>10</v>
      </c>
      <c r="T47" s="188">
        <f t="shared" si="31"/>
        <v>59</v>
      </c>
      <c r="U47" s="188">
        <f t="shared" si="32"/>
        <v>0</v>
      </c>
      <c r="V47" s="188">
        <f t="shared" si="33"/>
        <v>59</v>
      </c>
      <c r="W47" s="188">
        <f t="shared" si="34"/>
        <v>0</v>
      </c>
      <c r="X47" s="188">
        <f t="shared" si="35"/>
        <v>0</v>
      </c>
      <c r="Y47" s="188">
        <f t="shared" si="36"/>
        <v>0</v>
      </c>
      <c r="Z47" s="188">
        <f t="shared" si="37"/>
        <v>0</v>
      </c>
      <c r="AA47" s="188">
        <f t="shared" si="38"/>
        <v>0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59</v>
      </c>
      <c r="AK47" s="188">
        <v>0</v>
      </c>
      <c r="AL47" s="188">
        <v>59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0</v>
      </c>
      <c r="AS47" s="188">
        <v>0</v>
      </c>
      <c r="AT47" s="188">
        <v>0</v>
      </c>
      <c r="AU47" s="188">
        <v>0</v>
      </c>
      <c r="AV47" s="188">
        <v>0</v>
      </c>
      <c r="AW47" s="188">
        <v>0</v>
      </c>
      <c r="AX47" s="188">
        <v>0</v>
      </c>
      <c r="AY47" s="188">
        <v>0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0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0</v>
      </c>
      <c r="BP47" s="188">
        <f t="shared" si="44"/>
        <v>0</v>
      </c>
      <c r="BQ47" s="188">
        <v>0</v>
      </c>
      <c r="BR47" s="188">
        <v>0</v>
      </c>
      <c r="BS47" s="188">
        <v>0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308</v>
      </c>
      <c r="B48" s="182" t="s">
        <v>384</v>
      </c>
      <c r="C48" s="184" t="s">
        <v>385</v>
      </c>
      <c r="D48" s="188">
        <f t="shared" si="0"/>
        <v>1952</v>
      </c>
      <c r="E48" s="188">
        <f t="shared" si="23"/>
        <v>1284</v>
      </c>
      <c r="F48" s="188">
        <f t="shared" si="24"/>
        <v>180</v>
      </c>
      <c r="G48" s="188">
        <f t="shared" si="25"/>
        <v>119</v>
      </c>
      <c r="H48" s="188">
        <f t="shared" si="26"/>
        <v>39</v>
      </c>
      <c r="I48" s="188">
        <f t="shared" si="27"/>
        <v>270</v>
      </c>
      <c r="J48" s="188">
        <f t="shared" si="28"/>
        <v>47</v>
      </c>
      <c r="K48" s="188">
        <f t="shared" si="29"/>
        <v>13</v>
      </c>
      <c r="L48" s="188">
        <f t="shared" si="30"/>
        <v>1819</v>
      </c>
      <c r="M48" s="188">
        <v>1284</v>
      </c>
      <c r="N48" s="188">
        <v>47</v>
      </c>
      <c r="O48" s="188">
        <v>119</v>
      </c>
      <c r="P48" s="188">
        <v>39</v>
      </c>
      <c r="Q48" s="188">
        <v>270</v>
      </c>
      <c r="R48" s="188">
        <v>47</v>
      </c>
      <c r="S48" s="188">
        <v>13</v>
      </c>
      <c r="T48" s="188">
        <f t="shared" si="31"/>
        <v>133</v>
      </c>
      <c r="U48" s="188">
        <f t="shared" si="32"/>
        <v>0</v>
      </c>
      <c r="V48" s="188">
        <f t="shared" si="33"/>
        <v>133</v>
      </c>
      <c r="W48" s="188">
        <f t="shared" si="34"/>
        <v>0</v>
      </c>
      <c r="X48" s="188">
        <f t="shared" si="35"/>
        <v>0</v>
      </c>
      <c r="Y48" s="188">
        <f t="shared" si="36"/>
        <v>0</v>
      </c>
      <c r="Z48" s="188">
        <f t="shared" si="37"/>
        <v>0</v>
      </c>
      <c r="AA48" s="188">
        <f t="shared" si="38"/>
        <v>0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133</v>
      </c>
      <c r="AK48" s="188">
        <v>0</v>
      </c>
      <c r="AL48" s="188">
        <v>133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0</v>
      </c>
      <c r="AS48" s="188">
        <v>0</v>
      </c>
      <c r="AT48" s="188">
        <v>0</v>
      </c>
      <c r="AU48" s="188">
        <v>0</v>
      </c>
      <c r="AV48" s="188">
        <v>0</v>
      </c>
      <c r="AW48" s="188">
        <v>0</v>
      </c>
      <c r="AX48" s="188">
        <v>0</v>
      </c>
      <c r="AY48" s="188">
        <v>0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0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0</v>
      </c>
      <c r="BP48" s="188">
        <f t="shared" si="44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308</v>
      </c>
      <c r="B49" s="182" t="s">
        <v>386</v>
      </c>
      <c r="C49" s="184" t="s">
        <v>387</v>
      </c>
      <c r="D49" s="188">
        <f t="shared" si="0"/>
        <v>634</v>
      </c>
      <c r="E49" s="188">
        <f t="shared" si="23"/>
        <v>397</v>
      </c>
      <c r="F49" s="188">
        <f t="shared" si="24"/>
        <v>42</v>
      </c>
      <c r="G49" s="188">
        <f t="shared" si="25"/>
        <v>67</v>
      </c>
      <c r="H49" s="188">
        <f t="shared" si="26"/>
        <v>11</v>
      </c>
      <c r="I49" s="188">
        <f t="shared" si="27"/>
        <v>112</v>
      </c>
      <c r="J49" s="188">
        <f t="shared" si="28"/>
        <v>0</v>
      </c>
      <c r="K49" s="188">
        <f t="shared" si="29"/>
        <v>5</v>
      </c>
      <c r="L49" s="188">
        <f t="shared" si="30"/>
        <v>464</v>
      </c>
      <c r="M49" s="188">
        <v>397</v>
      </c>
      <c r="N49" s="188">
        <v>13</v>
      </c>
      <c r="O49" s="188">
        <v>54</v>
      </c>
      <c r="P49" s="188">
        <v>0</v>
      </c>
      <c r="Q49" s="188">
        <v>0</v>
      </c>
      <c r="R49" s="188">
        <v>0</v>
      </c>
      <c r="S49" s="188">
        <v>0</v>
      </c>
      <c r="T49" s="188">
        <f t="shared" si="31"/>
        <v>170</v>
      </c>
      <c r="U49" s="188">
        <f t="shared" si="32"/>
        <v>0</v>
      </c>
      <c r="V49" s="188">
        <f t="shared" si="33"/>
        <v>29</v>
      </c>
      <c r="W49" s="188">
        <f t="shared" si="34"/>
        <v>13</v>
      </c>
      <c r="X49" s="188">
        <f t="shared" si="35"/>
        <v>11</v>
      </c>
      <c r="Y49" s="188">
        <f t="shared" si="36"/>
        <v>112</v>
      </c>
      <c r="Z49" s="188">
        <f t="shared" si="37"/>
        <v>0</v>
      </c>
      <c r="AA49" s="188">
        <f t="shared" si="38"/>
        <v>5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0</v>
      </c>
      <c r="AK49" s="188">
        <v>0</v>
      </c>
      <c r="AL49" s="188">
        <v>0</v>
      </c>
      <c r="AM49" s="188">
        <v>0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170</v>
      </c>
      <c r="AS49" s="188">
        <v>0</v>
      </c>
      <c r="AT49" s="188">
        <v>29</v>
      </c>
      <c r="AU49" s="188">
        <v>13</v>
      </c>
      <c r="AV49" s="188">
        <v>11</v>
      </c>
      <c r="AW49" s="188">
        <v>112</v>
      </c>
      <c r="AX49" s="188">
        <v>0</v>
      </c>
      <c r="AY49" s="188">
        <v>5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0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0</v>
      </c>
      <c r="BP49" s="188">
        <f t="shared" si="44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308</v>
      </c>
      <c r="B50" s="182" t="s">
        <v>388</v>
      </c>
      <c r="C50" s="184" t="s">
        <v>389</v>
      </c>
      <c r="D50" s="188">
        <f t="shared" si="0"/>
        <v>889</v>
      </c>
      <c r="E50" s="188">
        <f t="shared" si="23"/>
        <v>580</v>
      </c>
      <c r="F50" s="188">
        <f t="shared" si="24"/>
        <v>79</v>
      </c>
      <c r="G50" s="188">
        <f t="shared" si="25"/>
        <v>77</v>
      </c>
      <c r="H50" s="188">
        <f t="shared" si="26"/>
        <v>26</v>
      </c>
      <c r="I50" s="188">
        <f t="shared" si="27"/>
        <v>121</v>
      </c>
      <c r="J50" s="188">
        <f t="shared" si="28"/>
        <v>0</v>
      </c>
      <c r="K50" s="188">
        <f t="shared" si="29"/>
        <v>6</v>
      </c>
      <c r="L50" s="188">
        <f t="shared" si="30"/>
        <v>842</v>
      </c>
      <c r="M50" s="188">
        <v>580</v>
      </c>
      <c r="N50" s="188">
        <v>32</v>
      </c>
      <c r="O50" s="188">
        <v>77</v>
      </c>
      <c r="P50" s="188">
        <v>26</v>
      </c>
      <c r="Q50" s="188">
        <v>121</v>
      </c>
      <c r="R50" s="188">
        <v>0</v>
      </c>
      <c r="S50" s="188">
        <v>6</v>
      </c>
      <c r="T50" s="188">
        <f t="shared" si="31"/>
        <v>47</v>
      </c>
      <c r="U50" s="188">
        <f t="shared" si="32"/>
        <v>0</v>
      </c>
      <c r="V50" s="188">
        <f t="shared" si="33"/>
        <v>47</v>
      </c>
      <c r="W50" s="188">
        <f t="shared" si="34"/>
        <v>0</v>
      </c>
      <c r="X50" s="188">
        <f t="shared" si="35"/>
        <v>0</v>
      </c>
      <c r="Y50" s="188">
        <f t="shared" si="36"/>
        <v>0</v>
      </c>
      <c r="Z50" s="188">
        <f t="shared" si="37"/>
        <v>0</v>
      </c>
      <c r="AA50" s="188">
        <f t="shared" si="38"/>
        <v>0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47</v>
      </c>
      <c r="AK50" s="188">
        <v>0</v>
      </c>
      <c r="AL50" s="188">
        <v>47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0</v>
      </c>
      <c r="AS50" s="188">
        <v>0</v>
      </c>
      <c r="AT50" s="188">
        <v>0</v>
      </c>
      <c r="AU50" s="188">
        <v>0</v>
      </c>
      <c r="AV50" s="188">
        <v>0</v>
      </c>
      <c r="AW50" s="188">
        <v>0</v>
      </c>
      <c r="AX50" s="188">
        <v>0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0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0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308</v>
      </c>
      <c r="B51" s="182" t="s">
        <v>390</v>
      </c>
      <c r="C51" s="184" t="s">
        <v>391</v>
      </c>
      <c r="D51" s="188">
        <f t="shared" si="0"/>
        <v>265</v>
      </c>
      <c r="E51" s="188">
        <f t="shared" si="23"/>
        <v>137</v>
      </c>
      <c r="F51" s="188">
        <f t="shared" si="24"/>
        <v>16</v>
      </c>
      <c r="G51" s="188">
        <f t="shared" si="25"/>
        <v>36</v>
      </c>
      <c r="H51" s="188">
        <f t="shared" si="26"/>
        <v>7</v>
      </c>
      <c r="I51" s="188">
        <f t="shared" si="27"/>
        <v>59</v>
      </c>
      <c r="J51" s="188">
        <f t="shared" si="28"/>
        <v>8</v>
      </c>
      <c r="K51" s="188">
        <f t="shared" si="29"/>
        <v>2</v>
      </c>
      <c r="L51" s="188">
        <f t="shared" si="30"/>
        <v>186</v>
      </c>
      <c r="M51" s="188">
        <v>137</v>
      </c>
      <c r="N51" s="188">
        <v>11</v>
      </c>
      <c r="O51" s="188">
        <v>30</v>
      </c>
      <c r="P51" s="188">
        <v>0</v>
      </c>
      <c r="Q51" s="188">
        <v>0</v>
      </c>
      <c r="R51" s="188">
        <v>8</v>
      </c>
      <c r="S51" s="188">
        <v>0</v>
      </c>
      <c r="T51" s="188">
        <f t="shared" si="31"/>
        <v>79</v>
      </c>
      <c r="U51" s="188">
        <f t="shared" si="32"/>
        <v>0</v>
      </c>
      <c r="V51" s="188">
        <f t="shared" si="33"/>
        <v>5</v>
      </c>
      <c r="W51" s="188">
        <f t="shared" si="34"/>
        <v>6</v>
      </c>
      <c r="X51" s="188">
        <f t="shared" si="35"/>
        <v>7</v>
      </c>
      <c r="Y51" s="188">
        <f t="shared" si="36"/>
        <v>59</v>
      </c>
      <c r="Z51" s="188">
        <f t="shared" si="37"/>
        <v>0</v>
      </c>
      <c r="AA51" s="188">
        <f t="shared" si="38"/>
        <v>2</v>
      </c>
      <c r="AB51" s="188">
        <f t="shared" si="39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79</v>
      </c>
      <c r="AS51" s="188">
        <v>0</v>
      </c>
      <c r="AT51" s="188">
        <v>5</v>
      </c>
      <c r="AU51" s="188">
        <v>6</v>
      </c>
      <c r="AV51" s="188">
        <v>7</v>
      </c>
      <c r="AW51" s="188">
        <v>59</v>
      </c>
      <c r="AX51" s="188">
        <v>0</v>
      </c>
      <c r="AY51" s="188">
        <v>2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0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0</v>
      </c>
      <c r="BP51" s="188">
        <f t="shared" si="44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308</v>
      </c>
      <c r="B52" s="182" t="s">
        <v>392</v>
      </c>
      <c r="C52" s="184" t="s">
        <v>393</v>
      </c>
      <c r="D52" s="188">
        <f t="shared" si="0"/>
        <v>144</v>
      </c>
      <c r="E52" s="188">
        <f t="shared" si="23"/>
        <v>90</v>
      </c>
      <c r="F52" s="188">
        <f t="shared" si="24"/>
        <v>19</v>
      </c>
      <c r="G52" s="188">
        <f t="shared" si="25"/>
        <v>14</v>
      </c>
      <c r="H52" s="188">
        <f t="shared" si="26"/>
        <v>4</v>
      </c>
      <c r="I52" s="188">
        <f t="shared" si="27"/>
        <v>15</v>
      </c>
      <c r="J52" s="188">
        <f t="shared" si="28"/>
        <v>0</v>
      </c>
      <c r="K52" s="188">
        <f t="shared" si="29"/>
        <v>2</v>
      </c>
      <c r="L52" s="188">
        <f t="shared" si="30"/>
        <v>132</v>
      </c>
      <c r="M52" s="188">
        <v>90</v>
      </c>
      <c r="N52" s="188">
        <v>7</v>
      </c>
      <c r="O52" s="188">
        <v>14</v>
      </c>
      <c r="P52" s="188">
        <v>4</v>
      </c>
      <c r="Q52" s="188">
        <v>15</v>
      </c>
      <c r="R52" s="188">
        <v>0</v>
      </c>
      <c r="S52" s="188">
        <v>2</v>
      </c>
      <c r="T52" s="188">
        <f t="shared" si="31"/>
        <v>12</v>
      </c>
      <c r="U52" s="188">
        <f t="shared" si="32"/>
        <v>0</v>
      </c>
      <c r="V52" s="188">
        <f t="shared" si="33"/>
        <v>12</v>
      </c>
      <c r="W52" s="188">
        <f t="shared" si="34"/>
        <v>0</v>
      </c>
      <c r="X52" s="188">
        <f t="shared" si="35"/>
        <v>0</v>
      </c>
      <c r="Y52" s="188">
        <f t="shared" si="36"/>
        <v>0</v>
      </c>
      <c r="Z52" s="188">
        <f t="shared" si="37"/>
        <v>0</v>
      </c>
      <c r="AA52" s="188">
        <f t="shared" si="38"/>
        <v>0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12</v>
      </c>
      <c r="AK52" s="188">
        <v>0</v>
      </c>
      <c r="AL52" s="188">
        <v>12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0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0</v>
      </c>
      <c r="BP52" s="188">
        <f t="shared" si="44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308</v>
      </c>
      <c r="B53" s="182" t="s">
        <v>394</v>
      </c>
      <c r="C53" s="184" t="s">
        <v>395</v>
      </c>
      <c r="D53" s="188">
        <f t="shared" si="0"/>
        <v>747</v>
      </c>
      <c r="E53" s="188">
        <f t="shared" si="23"/>
        <v>539</v>
      </c>
      <c r="F53" s="188">
        <f t="shared" si="24"/>
        <v>39</v>
      </c>
      <c r="G53" s="188">
        <f t="shared" si="25"/>
        <v>45</v>
      </c>
      <c r="H53" s="188">
        <f t="shared" si="26"/>
        <v>13</v>
      </c>
      <c r="I53" s="188">
        <f t="shared" si="27"/>
        <v>108</v>
      </c>
      <c r="J53" s="188">
        <f t="shared" si="28"/>
        <v>0</v>
      </c>
      <c r="K53" s="188">
        <f t="shared" si="29"/>
        <v>3</v>
      </c>
      <c r="L53" s="188">
        <f t="shared" si="30"/>
        <v>35</v>
      </c>
      <c r="M53" s="188">
        <v>0</v>
      </c>
      <c r="N53" s="188">
        <v>0</v>
      </c>
      <c r="O53" s="188">
        <v>35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1"/>
        <v>173</v>
      </c>
      <c r="U53" s="188">
        <f t="shared" si="32"/>
        <v>0</v>
      </c>
      <c r="V53" s="188">
        <f t="shared" si="33"/>
        <v>39</v>
      </c>
      <c r="W53" s="188">
        <f t="shared" si="34"/>
        <v>10</v>
      </c>
      <c r="X53" s="188">
        <f t="shared" si="35"/>
        <v>13</v>
      </c>
      <c r="Y53" s="188">
        <f t="shared" si="36"/>
        <v>108</v>
      </c>
      <c r="Z53" s="188">
        <f t="shared" si="37"/>
        <v>0</v>
      </c>
      <c r="AA53" s="188">
        <f t="shared" si="38"/>
        <v>3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5</v>
      </c>
      <c r="AK53" s="188">
        <v>0</v>
      </c>
      <c r="AL53" s="188">
        <v>5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168</v>
      </c>
      <c r="AS53" s="188">
        <v>0</v>
      </c>
      <c r="AT53" s="188">
        <v>34</v>
      </c>
      <c r="AU53" s="188">
        <v>10</v>
      </c>
      <c r="AV53" s="188">
        <v>13</v>
      </c>
      <c r="AW53" s="188">
        <v>108</v>
      </c>
      <c r="AX53" s="188">
        <v>0</v>
      </c>
      <c r="AY53" s="188">
        <v>3</v>
      </c>
      <c r="AZ53" s="188">
        <f t="shared" si="42"/>
        <v>0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0</v>
      </c>
      <c r="BH53" s="188">
        <f t="shared" si="43"/>
        <v>0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0</v>
      </c>
      <c r="BP53" s="188">
        <f t="shared" si="44"/>
        <v>539</v>
      </c>
      <c r="BQ53" s="188">
        <v>539</v>
      </c>
      <c r="BR53" s="188">
        <v>0</v>
      </c>
      <c r="BS53" s="188">
        <v>0</v>
      </c>
      <c r="BT53" s="188">
        <v>0</v>
      </c>
      <c r="BU53" s="188">
        <v>0</v>
      </c>
      <c r="BV53" s="188">
        <v>0</v>
      </c>
      <c r="BW53" s="188">
        <v>0</v>
      </c>
    </row>
    <row r="54" spans="1:75" ht="13.5">
      <c r="A54" s="182" t="s">
        <v>308</v>
      </c>
      <c r="B54" s="182" t="s">
        <v>396</v>
      </c>
      <c r="C54" s="184" t="s">
        <v>397</v>
      </c>
      <c r="D54" s="188">
        <f t="shared" si="0"/>
        <v>1233</v>
      </c>
      <c r="E54" s="188">
        <f t="shared" si="23"/>
        <v>774</v>
      </c>
      <c r="F54" s="188">
        <f t="shared" si="24"/>
        <v>73</v>
      </c>
      <c r="G54" s="188">
        <f t="shared" si="25"/>
        <v>83</v>
      </c>
      <c r="H54" s="188">
        <f t="shared" si="26"/>
        <v>21</v>
      </c>
      <c r="I54" s="188">
        <f t="shared" si="27"/>
        <v>168</v>
      </c>
      <c r="J54" s="188">
        <f t="shared" si="28"/>
        <v>17</v>
      </c>
      <c r="K54" s="188">
        <f t="shared" si="29"/>
        <v>97</v>
      </c>
      <c r="L54" s="188">
        <f t="shared" si="30"/>
        <v>1182</v>
      </c>
      <c r="M54" s="188">
        <v>770</v>
      </c>
      <c r="N54" s="188">
        <v>72</v>
      </c>
      <c r="O54" s="188">
        <v>83</v>
      </c>
      <c r="P54" s="188">
        <v>21</v>
      </c>
      <c r="Q54" s="188">
        <v>168</v>
      </c>
      <c r="R54" s="188">
        <v>17</v>
      </c>
      <c r="S54" s="188">
        <v>51</v>
      </c>
      <c r="T54" s="188">
        <f t="shared" si="31"/>
        <v>49</v>
      </c>
      <c r="U54" s="188">
        <f t="shared" si="32"/>
        <v>3</v>
      </c>
      <c r="V54" s="188">
        <f t="shared" si="33"/>
        <v>0</v>
      </c>
      <c r="W54" s="188">
        <f t="shared" si="34"/>
        <v>0</v>
      </c>
      <c r="X54" s="188">
        <f t="shared" si="35"/>
        <v>0</v>
      </c>
      <c r="Y54" s="188">
        <f t="shared" si="36"/>
        <v>0</v>
      </c>
      <c r="Z54" s="188">
        <f t="shared" si="37"/>
        <v>0</v>
      </c>
      <c r="AA54" s="188">
        <f t="shared" si="38"/>
        <v>46</v>
      </c>
      <c r="AB54" s="188">
        <f t="shared" si="39"/>
        <v>49</v>
      </c>
      <c r="AC54" s="188">
        <v>3</v>
      </c>
      <c r="AD54" s="188">
        <v>0</v>
      </c>
      <c r="AE54" s="188">
        <v>0</v>
      </c>
      <c r="AF54" s="188">
        <v>0</v>
      </c>
      <c r="AG54" s="188">
        <v>0</v>
      </c>
      <c r="AH54" s="188">
        <v>0</v>
      </c>
      <c r="AI54" s="188">
        <v>46</v>
      </c>
      <c r="AJ54" s="188">
        <f t="shared" si="40"/>
        <v>0</v>
      </c>
      <c r="AK54" s="188">
        <v>0</v>
      </c>
      <c r="AL54" s="188">
        <v>0</v>
      </c>
      <c r="AM54" s="188">
        <v>0</v>
      </c>
      <c r="AN54" s="188">
        <v>0</v>
      </c>
      <c r="AO54" s="188">
        <v>0</v>
      </c>
      <c r="AP54" s="188">
        <v>0</v>
      </c>
      <c r="AQ54" s="188">
        <v>0</v>
      </c>
      <c r="AR54" s="188">
        <f t="shared" si="41"/>
        <v>0</v>
      </c>
      <c r="AS54" s="188">
        <v>0</v>
      </c>
      <c r="AT54" s="188">
        <v>0</v>
      </c>
      <c r="AU54" s="188">
        <v>0</v>
      </c>
      <c r="AV54" s="188">
        <v>0</v>
      </c>
      <c r="AW54" s="188">
        <v>0</v>
      </c>
      <c r="AX54" s="188">
        <v>0</v>
      </c>
      <c r="AY54" s="188">
        <v>0</v>
      </c>
      <c r="AZ54" s="188">
        <f t="shared" si="42"/>
        <v>0</v>
      </c>
      <c r="BA54" s="188">
        <v>0</v>
      </c>
      <c r="BB54" s="188">
        <v>0</v>
      </c>
      <c r="BC54" s="188">
        <v>0</v>
      </c>
      <c r="BD54" s="188">
        <v>0</v>
      </c>
      <c r="BE54" s="188">
        <v>0</v>
      </c>
      <c r="BF54" s="188">
        <v>0</v>
      </c>
      <c r="BG54" s="188">
        <v>0</v>
      </c>
      <c r="BH54" s="188">
        <f t="shared" si="43"/>
        <v>0</v>
      </c>
      <c r="BI54" s="188">
        <v>0</v>
      </c>
      <c r="BJ54" s="188">
        <v>0</v>
      </c>
      <c r="BK54" s="188">
        <v>0</v>
      </c>
      <c r="BL54" s="188">
        <v>0</v>
      </c>
      <c r="BM54" s="188">
        <v>0</v>
      </c>
      <c r="BN54" s="188">
        <v>0</v>
      </c>
      <c r="BO54" s="188">
        <v>0</v>
      </c>
      <c r="BP54" s="188">
        <f t="shared" si="44"/>
        <v>2</v>
      </c>
      <c r="BQ54" s="188">
        <v>1</v>
      </c>
      <c r="BR54" s="188">
        <v>1</v>
      </c>
      <c r="BS54" s="188">
        <v>0</v>
      </c>
      <c r="BT54" s="188">
        <v>0</v>
      </c>
      <c r="BU54" s="188">
        <v>0</v>
      </c>
      <c r="BV54" s="188">
        <v>0</v>
      </c>
      <c r="BW54" s="188">
        <v>0</v>
      </c>
    </row>
    <row r="55" spans="1:75" ht="13.5">
      <c r="A55" s="182" t="s">
        <v>308</v>
      </c>
      <c r="B55" s="182" t="s">
        <v>398</v>
      </c>
      <c r="C55" s="184" t="s">
        <v>399</v>
      </c>
      <c r="D55" s="188">
        <f t="shared" si="0"/>
        <v>1117</v>
      </c>
      <c r="E55" s="188">
        <f t="shared" si="23"/>
        <v>648</v>
      </c>
      <c r="F55" s="188">
        <f t="shared" si="24"/>
        <v>117</v>
      </c>
      <c r="G55" s="188">
        <f t="shared" si="25"/>
        <v>100</v>
      </c>
      <c r="H55" s="188">
        <f t="shared" si="26"/>
        <v>18</v>
      </c>
      <c r="I55" s="188">
        <f t="shared" si="27"/>
        <v>201</v>
      </c>
      <c r="J55" s="188">
        <f t="shared" si="28"/>
        <v>25</v>
      </c>
      <c r="K55" s="188">
        <f t="shared" si="29"/>
        <v>8</v>
      </c>
      <c r="L55" s="188">
        <f t="shared" si="30"/>
        <v>614</v>
      </c>
      <c r="M55" s="188">
        <v>224</v>
      </c>
      <c r="N55" s="188">
        <v>117</v>
      </c>
      <c r="O55" s="188">
        <v>100</v>
      </c>
      <c r="P55" s="188">
        <v>18</v>
      </c>
      <c r="Q55" s="188">
        <v>152</v>
      </c>
      <c r="R55" s="188">
        <v>3</v>
      </c>
      <c r="S55" s="188">
        <v>0</v>
      </c>
      <c r="T55" s="188">
        <f t="shared" si="31"/>
        <v>57</v>
      </c>
      <c r="U55" s="188">
        <f t="shared" si="32"/>
        <v>0</v>
      </c>
      <c r="V55" s="188">
        <f t="shared" si="33"/>
        <v>0</v>
      </c>
      <c r="W55" s="188">
        <f t="shared" si="34"/>
        <v>0</v>
      </c>
      <c r="X55" s="188">
        <f t="shared" si="35"/>
        <v>0</v>
      </c>
      <c r="Y55" s="188">
        <f t="shared" si="36"/>
        <v>49</v>
      </c>
      <c r="Z55" s="188">
        <f t="shared" si="37"/>
        <v>0</v>
      </c>
      <c r="AA55" s="188">
        <f t="shared" si="38"/>
        <v>8</v>
      </c>
      <c r="AB55" s="188">
        <f t="shared" si="39"/>
        <v>2</v>
      </c>
      <c r="AC55" s="188">
        <v>0</v>
      </c>
      <c r="AD55" s="188">
        <v>0</v>
      </c>
      <c r="AE55" s="188">
        <v>0</v>
      </c>
      <c r="AF55" s="188">
        <v>0</v>
      </c>
      <c r="AG55" s="188">
        <v>0</v>
      </c>
      <c r="AH55" s="188">
        <v>0</v>
      </c>
      <c r="AI55" s="188">
        <v>2</v>
      </c>
      <c r="AJ55" s="188">
        <f t="shared" si="40"/>
        <v>0</v>
      </c>
      <c r="AK55" s="188">
        <v>0</v>
      </c>
      <c r="AL55" s="188">
        <v>0</v>
      </c>
      <c r="AM55" s="188">
        <v>0</v>
      </c>
      <c r="AN55" s="188">
        <v>0</v>
      </c>
      <c r="AO55" s="188">
        <v>0</v>
      </c>
      <c r="AP55" s="188">
        <v>0</v>
      </c>
      <c r="AQ55" s="188">
        <v>0</v>
      </c>
      <c r="AR55" s="188">
        <f t="shared" si="41"/>
        <v>6</v>
      </c>
      <c r="AS55" s="188">
        <v>0</v>
      </c>
      <c r="AT55" s="188">
        <v>0</v>
      </c>
      <c r="AU55" s="188">
        <v>0</v>
      </c>
      <c r="AV55" s="188">
        <v>0</v>
      </c>
      <c r="AW55" s="188">
        <v>0</v>
      </c>
      <c r="AX55" s="188">
        <v>0</v>
      </c>
      <c r="AY55" s="188">
        <v>6</v>
      </c>
      <c r="AZ55" s="188">
        <f t="shared" si="42"/>
        <v>0</v>
      </c>
      <c r="BA55" s="188">
        <v>0</v>
      </c>
      <c r="BB55" s="188">
        <v>0</v>
      </c>
      <c r="BC55" s="188">
        <v>0</v>
      </c>
      <c r="BD55" s="188">
        <v>0</v>
      </c>
      <c r="BE55" s="188">
        <v>0</v>
      </c>
      <c r="BF55" s="188">
        <v>0</v>
      </c>
      <c r="BG55" s="188">
        <v>0</v>
      </c>
      <c r="BH55" s="188">
        <f t="shared" si="43"/>
        <v>49</v>
      </c>
      <c r="BI55" s="188">
        <v>0</v>
      </c>
      <c r="BJ55" s="188">
        <v>0</v>
      </c>
      <c r="BK55" s="188">
        <v>0</v>
      </c>
      <c r="BL55" s="188">
        <v>0</v>
      </c>
      <c r="BM55" s="188">
        <v>49</v>
      </c>
      <c r="BN55" s="188">
        <v>0</v>
      </c>
      <c r="BO55" s="188">
        <v>0</v>
      </c>
      <c r="BP55" s="188">
        <f t="shared" si="44"/>
        <v>446</v>
      </c>
      <c r="BQ55" s="188">
        <v>424</v>
      </c>
      <c r="BR55" s="188">
        <v>0</v>
      </c>
      <c r="BS55" s="188">
        <v>0</v>
      </c>
      <c r="BT55" s="188">
        <v>0</v>
      </c>
      <c r="BU55" s="188">
        <v>0</v>
      </c>
      <c r="BV55" s="188">
        <v>22</v>
      </c>
      <c r="BW55" s="188">
        <v>0</v>
      </c>
    </row>
    <row r="56" spans="1:75" ht="13.5">
      <c r="A56" s="182" t="s">
        <v>308</v>
      </c>
      <c r="B56" s="182" t="s">
        <v>400</v>
      </c>
      <c r="C56" s="184" t="s">
        <v>401</v>
      </c>
      <c r="D56" s="188">
        <f t="shared" si="0"/>
        <v>426</v>
      </c>
      <c r="E56" s="188">
        <f t="shared" si="23"/>
        <v>267</v>
      </c>
      <c r="F56" s="188">
        <f t="shared" si="24"/>
        <v>36</v>
      </c>
      <c r="G56" s="188">
        <f t="shared" si="25"/>
        <v>35</v>
      </c>
      <c r="H56" s="188">
        <f t="shared" si="26"/>
        <v>10</v>
      </c>
      <c r="I56" s="188">
        <f t="shared" si="27"/>
        <v>58</v>
      </c>
      <c r="J56" s="188">
        <f t="shared" si="28"/>
        <v>10</v>
      </c>
      <c r="K56" s="188">
        <f t="shared" si="29"/>
        <v>10</v>
      </c>
      <c r="L56" s="188">
        <f t="shared" si="30"/>
        <v>139</v>
      </c>
      <c r="M56" s="188">
        <v>0</v>
      </c>
      <c r="N56" s="188">
        <v>36</v>
      </c>
      <c r="O56" s="188">
        <v>35</v>
      </c>
      <c r="P56" s="188">
        <v>10</v>
      </c>
      <c r="Q56" s="188">
        <v>58</v>
      </c>
      <c r="R56" s="188">
        <v>0</v>
      </c>
      <c r="S56" s="188">
        <v>0</v>
      </c>
      <c r="T56" s="188">
        <f t="shared" si="31"/>
        <v>10</v>
      </c>
      <c r="U56" s="188">
        <f t="shared" si="32"/>
        <v>0</v>
      </c>
      <c r="V56" s="188">
        <f t="shared" si="33"/>
        <v>0</v>
      </c>
      <c r="W56" s="188">
        <f t="shared" si="34"/>
        <v>0</v>
      </c>
      <c r="X56" s="188">
        <f t="shared" si="35"/>
        <v>0</v>
      </c>
      <c r="Y56" s="188">
        <f t="shared" si="36"/>
        <v>0</v>
      </c>
      <c r="Z56" s="188">
        <f t="shared" si="37"/>
        <v>0</v>
      </c>
      <c r="AA56" s="188">
        <f t="shared" si="38"/>
        <v>10</v>
      </c>
      <c r="AB56" s="188">
        <f t="shared" si="39"/>
        <v>10</v>
      </c>
      <c r="AC56" s="188">
        <v>0</v>
      </c>
      <c r="AD56" s="188">
        <v>0</v>
      </c>
      <c r="AE56" s="188">
        <v>0</v>
      </c>
      <c r="AF56" s="188">
        <v>0</v>
      </c>
      <c r="AG56" s="188">
        <v>0</v>
      </c>
      <c r="AH56" s="188">
        <v>0</v>
      </c>
      <c r="AI56" s="188">
        <v>10</v>
      </c>
      <c r="AJ56" s="188">
        <f t="shared" si="40"/>
        <v>0</v>
      </c>
      <c r="AK56" s="188">
        <v>0</v>
      </c>
      <c r="AL56" s="188">
        <v>0</v>
      </c>
      <c r="AM56" s="188">
        <v>0</v>
      </c>
      <c r="AN56" s="188">
        <v>0</v>
      </c>
      <c r="AO56" s="188">
        <v>0</v>
      </c>
      <c r="AP56" s="188">
        <v>0</v>
      </c>
      <c r="AQ56" s="188">
        <v>0</v>
      </c>
      <c r="AR56" s="188">
        <f t="shared" si="41"/>
        <v>0</v>
      </c>
      <c r="AS56" s="188">
        <v>0</v>
      </c>
      <c r="AT56" s="188">
        <v>0</v>
      </c>
      <c r="AU56" s="188">
        <v>0</v>
      </c>
      <c r="AV56" s="188">
        <v>0</v>
      </c>
      <c r="AW56" s="188">
        <v>0</v>
      </c>
      <c r="AX56" s="188">
        <v>0</v>
      </c>
      <c r="AY56" s="188">
        <v>0</v>
      </c>
      <c r="AZ56" s="188">
        <f t="shared" si="42"/>
        <v>0</v>
      </c>
      <c r="BA56" s="188">
        <v>0</v>
      </c>
      <c r="BB56" s="188">
        <v>0</v>
      </c>
      <c r="BC56" s="188">
        <v>0</v>
      </c>
      <c r="BD56" s="188">
        <v>0</v>
      </c>
      <c r="BE56" s="188">
        <v>0</v>
      </c>
      <c r="BF56" s="188">
        <v>0</v>
      </c>
      <c r="BG56" s="188">
        <v>0</v>
      </c>
      <c r="BH56" s="188">
        <f t="shared" si="43"/>
        <v>0</v>
      </c>
      <c r="BI56" s="188">
        <v>0</v>
      </c>
      <c r="BJ56" s="188">
        <v>0</v>
      </c>
      <c r="BK56" s="188">
        <v>0</v>
      </c>
      <c r="BL56" s="188">
        <v>0</v>
      </c>
      <c r="BM56" s="188">
        <v>0</v>
      </c>
      <c r="BN56" s="188">
        <v>0</v>
      </c>
      <c r="BO56" s="188">
        <v>0</v>
      </c>
      <c r="BP56" s="188">
        <f t="shared" si="44"/>
        <v>277</v>
      </c>
      <c r="BQ56" s="188">
        <v>267</v>
      </c>
      <c r="BR56" s="188">
        <v>0</v>
      </c>
      <c r="BS56" s="188">
        <v>0</v>
      </c>
      <c r="BT56" s="188">
        <v>0</v>
      </c>
      <c r="BU56" s="188">
        <v>0</v>
      </c>
      <c r="BV56" s="188">
        <v>10</v>
      </c>
      <c r="BW56" s="188">
        <v>0</v>
      </c>
    </row>
    <row r="57" spans="1:75" ht="13.5">
      <c r="A57" s="182" t="s">
        <v>308</v>
      </c>
      <c r="B57" s="182" t="s">
        <v>402</v>
      </c>
      <c r="C57" s="184" t="s">
        <v>403</v>
      </c>
      <c r="D57" s="188">
        <f t="shared" si="0"/>
        <v>87</v>
      </c>
      <c r="E57" s="188">
        <f t="shared" si="23"/>
        <v>47</v>
      </c>
      <c r="F57" s="188">
        <f t="shared" si="24"/>
        <v>4</v>
      </c>
      <c r="G57" s="188">
        <f t="shared" si="25"/>
        <v>7</v>
      </c>
      <c r="H57" s="188">
        <f t="shared" si="26"/>
        <v>3</v>
      </c>
      <c r="I57" s="188">
        <f t="shared" si="27"/>
        <v>21</v>
      </c>
      <c r="J57" s="188">
        <f t="shared" si="28"/>
        <v>3</v>
      </c>
      <c r="K57" s="188">
        <f t="shared" si="29"/>
        <v>2</v>
      </c>
      <c r="L57" s="188">
        <f t="shared" si="30"/>
        <v>86</v>
      </c>
      <c r="M57" s="188">
        <v>47</v>
      </c>
      <c r="N57" s="188">
        <v>4</v>
      </c>
      <c r="O57" s="188">
        <v>7</v>
      </c>
      <c r="P57" s="188">
        <v>3</v>
      </c>
      <c r="Q57" s="188">
        <v>21</v>
      </c>
      <c r="R57" s="188">
        <v>3</v>
      </c>
      <c r="S57" s="188">
        <v>1</v>
      </c>
      <c r="T57" s="188">
        <f t="shared" si="31"/>
        <v>1</v>
      </c>
      <c r="U57" s="188">
        <f t="shared" si="32"/>
        <v>0</v>
      </c>
      <c r="V57" s="188">
        <f t="shared" si="33"/>
        <v>0</v>
      </c>
      <c r="W57" s="188">
        <f t="shared" si="34"/>
        <v>0</v>
      </c>
      <c r="X57" s="188">
        <f t="shared" si="35"/>
        <v>0</v>
      </c>
      <c r="Y57" s="188">
        <f t="shared" si="36"/>
        <v>0</v>
      </c>
      <c r="Z57" s="188">
        <f t="shared" si="37"/>
        <v>0</v>
      </c>
      <c r="AA57" s="188">
        <f t="shared" si="38"/>
        <v>1</v>
      </c>
      <c r="AB57" s="188">
        <f t="shared" si="39"/>
        <v>1</v>
      </c>
      <c r="AC57" s="188">
        <v>0</v>
      </c>
      <c r="AD57" s="188">
        <v>0</v>
      </c>
      <c r="AE57" s="188">
        <v>0</v>
      </c>
      <c r="AF57" s="188">
        <v>0</v>
      </c>
      <c r="AG57" s="188">
        <v>0</v>
      </c>
      <c r="AH57" s="188">
        <v>0</v>
      </c>
      <c r="AI57" s="188">
        <v>1</v>
      </c>
      <c r="AJ57" s="188">
        <f t="shared" si="40"/>
        <v>0</v>
      </c>
      <c r="AK57" s="188">
        <v>0</v>
      </c>
      <c r="AL57" s="188">
        <v>0</v>
      </c>
      <c r="AM57" s="188">
        <v>0</v>
      </c>
      <c r="AN57" s="188">
        <v>0</v>
      </c>
      <c r="AO57" s="188">
        <v>0</v>
      </c>
      <c r="AP57" s="188">
        <v>0</v>
      </c>
      <c r="AQ57" s="188">
        <v>0</v>
      </c>
      <c r="AR57" s="188">
        <f t="shared" si="41"/>
        <v>0</v>
      </c>
      <c r="AS57" s="188">
        <v>0</v>
      </c>
      <c r="AT57" s="188">
        <v>0</v>
      </c>
      <c r="AU57" s="188">
        <v>0</v>
      </c>
      <c r="AV57" s="188">
        <v>0</v>
      </c>
      <c r="AW57" s="188">
        <v>0</v>
      </c>
      <c r="AX57" s="188">
        <v>0</v>
      </c>
      <c r="AY57" s="188">
        <v>0</v>
      </c>
      <c r="AZ57" s="188">
        <f t="shared" si="42"/>
        <v>0</v>
      </c>
      <c r="BA57" s="188">
        <v>0</v>
      </c>
      <c r="BB57" s="188">
        <v>0</v>
      </c>
      <c r="BC57" s="188">
        <v>0</v>
      </c>
      <c r="BD57" s="188">
        <v>0</v>
      </c>
      <c r="BE57" s="188">
        <v>0</v>
      </c>
      <c r="BF57" s="188">
        <v>0</v>
      </c>
      <c r="BG57" s="188">
        <v>0</v>
      </c>
      <c r="BH57" s="188">
        <f t="shared" si="43"/>
        <v>0</v>
      </c>
      <c r="BI57" s="188">
        <v>0</v>
      </c>
      <c r="BJ57" s="188">
        <v>0</v>
      </c>
      <c r="BK57" s="188">
        <v>0</v>
      </c>
      <c r="BL57" s="188">
        <v>0</v>
      </c>
      <c r="BM57" s="188">
        <v>0</v>
      </c>
      <c r="BN57" s="188">
        <v>0</v>
      </c>
      <c r="BO57" s="188">
        <v>0</v>
      </c>
      <c r="BP57" s="188">
        <f t="shared" si="44"/>
        <v>0</v>
      </c>
      <c r="BQ57" s="188">
        <v>0</v>
      </c>
      <c r="BR57" s="188">
        <v>0</v>
      </c>
      <c r="BS57" s="188">
        <v>0</v>
      </c>
      <c r="BT57" s="188">
        <v>0</v>
      </c>
      <c r="BU57" s="188">
        <v>0</v>
      </c>
      <c r="BV57" s="188">
        <v>0</v>
      </c>
      <c r="BW57" s="188">
        <v>0</v>
      </c>
    </row>
    <row r="58" spans="1:75" ht="13.5">
      <c r="A58" s="182" t="s">
        <v>308</v>
      </c>
      <c r="B58" s="182" t="s">
        <v>404</v>
      </c>
      <c r="C58" s="184" t="s">
        <v>405</v>
      </c>
      <c r="D58" s="188">
        <f t="shared" si="0"/>
        <v>969</v>
      </c>
      <c r="E58" s="188">
        <f t="shared" si="23"/>
        <v>313</v>
      </c>
      <c r="F58" s="188">
        <f t="shared" si="24"/>
        <v>23</v>
      </c>
      <c r="G58" s="188">
        <f t="shared" si="25"/>
        <v>50</v>
      </c>
      <c r="H58" s="188">
        <f t="shared" si="26"/>
        <v>14</v>
      </c>
      <c r="I58" s="188">
        <f t="shared" si="27"/>
        <v>79</v>
      </c>
      <c r="J58" s="188">
        <f t="shared" si="28"/>
        <v>15</v>
      </c>
      <c r="K58" s="188">
        <f t="shared" si="29"/>
        <v>475</v>
      </c>
      <c r="L58" s="188">
        <f t="shared" si="30"/>
        <v>187</v>
      </c>
      <c r="M58" s="188">
        <v>17</v>
      </c>
      <c r="N58" s="188">
        <v>20</v>
      </c>
      <c r="O58" s="188">
        <v>50</v>
      </c>
      <c r="P58" s="188">
        <v>14</v>
      </c>
      <c r="Q58" s="188">
        <v>79</v>
      </c>
      <c r="R58" s="188">
        <v>0</v>
      </c>
      <c r="S58" s="188">
        <v>7</v>
      </c>
      <c r="T58" s="188">
        <f t="shared" si="31"/>
        <v>470</v>
      </c>
      <c r="U58" s="188">
        <f t="shared" si="32"/>
        <v>2</v>
      </c>
      <c r="V58" s="188">
        <f t="shared" si="33"/>
        <v>0</v>
      </c>
      <c r="W58" s="188">
        <f t="shared" si="34"/>
        <v>0</v>
      </c>
      <c r="X58" s="188">
        <f t="shared" si="35"/>
        <v>0</v>
      </c>
      <c r="Y58" s="188">
        <f t="shared" si="36"/>
        <v>0</v>
      </c>
      <c r="Z58" s="188">
        <f t="shared" si="37"/>
        <v>0</v>
      </c>
      <c r="AA58" s="188">
        <f t="shared" si="38"/>
        <v>468</v>
      </c>
      <c r="AB58" s="188">
        <f t="shared" si="39"/>
        <v>24</v>
      </c>
      <c r="AC58" s="188">
        <v>2</v>
      </c>
      <c r="AD58" s="188">
        <v>0</v>
      </c>
      <c r="AE58" s="188">
        <v>0</v>
      </c>
      <c r="AF58" s="188">
        <v>0</v>
      </c>
      <c r="AG58" s="188">
        <v>0</v>
      </c>
      <c r="AH58" s="188">
        <v>0</v>
      </c>
      <c r="AI58" s="188">
        <v>22</v>
      </c>
      <c r="AJ58" s="188">
        <f t="shared" si="40"/>
        <v>0</v>
      </c>
      <c r="AK58" s="188">
        <v>0</v>
      </c>
      <c r="AL58" s="188">
        <v>0</v>
      </c>
      <c r="AM58" s="188">
        <v>0</v>
      </c>
      <c r="AN58" s="188">
        <v>0</v>
      </c>
      <c r="AO58" s="188">
        <v>0</v>
      </c>
      <c r="AP58" s="188">
        <v>0</v>
      </c>
      <c r="AQ58" s="188">
        <v>0</v>
      </c>
      <c r="AR58" s="188">
        <f t="shared" si="41"/>
        <v>0</v>
      </c>
      <c r="AS58" s="188">
        <v>0</v>
      </c>
      <c r="AT58" s="188">
        <v>0</v>
      </c>
      <c r="AU58" s="188">
        <v>0</v>
      </c>
      <c r="AV58" s="188">
        <v>0</v>
      </c>
      <c r="AW58" s="188">
        <v>0</v>
      </c>
      <c r="AX58" s="188">
        <v>0</v>
      </c>
      <c r="AY58" s="188">
        <v>0</v>
      </c>
      <c r="AZ58" s="188">
        <f t="shared" si="42"/>
        <v>0</v>
      </c>
      <c r="BA58" s="188">
        <v>0</v>
      </c>
      <c r="BB58" s="188">
        <v>0</v>
      </c>
      <c r="BC58" s="188">
        <v>0</v>
      </c>
      <c r="BD58" s="188">
        <v>0</v>
      </c>
      <c r="BE58" s="188">
        <v>0</v>
      </c>
      <c r="BF58" s="188">
        <v>0</v>
      </c>
      <c r="BG58" s="188">
        <v>0</v>
      </c>
      <c r="BH58" s="188">
        <f t="shared" si="43"/>
        <v>446</v>
      </c>
      <c r="BI58" s="188">
        <v>0</v>
      </c>
      <c r="BJ58" s="188">
        <v>0</v>
      </c>
      <c r="BK58" s="188">
        <v>0</v>
      </c>
      <c r="BL58" s="188">
        <v>0</v>
      </c>
      <c r="BM58" s="188">
        <v>0</v>
      </c>
      <c r="BN58" s="188">
        <v>0</v>
      </c>
      <c r="BO58" s="188">
        <v>446</v>
      </c>
      <c r="BP58" s="188">
        <f t="shared" si="44"/>
        <v>312</v>
      </c>
      <c r="BQ58" s="188">
        <v>294</v>
      </c>
      <c r="BR58" s="188">
        <v>3</v>
      </c>
      <c r="BS58" s="188">
        <v>0</v>
      </c>
      <c r="BT58" s="188">
        <v>0</v>
      </c>
      <c r="BU58" s="188">
        <v>0</v>
      </c>
      <c r="BV58" s="188">
        <v>15</v>
      </c>
      <c r="BW58" s="188">
        <v>0</v>
      </c>
    </row>
    <row r="59" spans="1:75" ht="13.5">
      <c r="A59" s="182" t="s">
        <v>308</v>
      </c>
      <c r="B59" s="182" t="s">
        <v>406</v>
      </c>
      <c r="C59" s="184" t="s">
        <v>407</v>
      </c>
      <c r="D59" s="188">
        <f t="shared" si="0"/>
        <v>84</v>
      </c>
      <c r="E59" s="188">
        <f t="shared" si="23"/>
        <v>39</v>
      </c>
      <c r="F59" s="188">
        <f t="shared" si="24"/>
        <v>3</v>
      </c>
      <c r="G59" s="188">
        <f t="shared" si="25"/>
        <v>4</v>
      </c>
      <c r="H59" s="188">
        <f t="shared" si="26"/>
        <v>1</v>
      </c>
      <c r="I59" s="188">
        <f t="shared" si="27"/>
        <v>5</v>
      </c>
      <c r="J59" s="188">
        <f t="shared" si="28"/>
        <v>5</v>
      </c>
      <c r="K59" s="188">
        <f t="shared" si="29"/>
        <v>27</v>
      </c>
      <c r="L59" s="188">
        <f t="shared" si="30"/>
        <v>57</v>
      </c>
      <c r="M59" s="188">
        <v>39</v>
      </c>
      <c r="N59" s="188">
        <v>3</v>
      </c>
      <c r="O59" s="188">
        <v>4</v>
      </c>
      <c r="P59" s="188">
        <v>1</v>
      </c>
      <c r="Q59" s="188">
        <v>5</v>
      </c>
      <c r="R59" s="188">
        <v>5</v>
      </c>
      <c r="S59" s="188">
        <v>0</v>
      </c>
      <c r="T59" s="188">
        <f t="shared" si="31"/>
        <v>27</v>
      </c>
      <c r="U59" s="188">
        <f t="shared" si="32"/>
        <v>0</v>
      </c>
      <c r="V59" s="188">
        <f t="shared" si="33"/>
        <v>0</v>
      </c>
      <c r="W59" s="188">
        <f t="shared" si="34"/>
        <v>0</v>
      </c>
      <c r="X59" s="188">
        <f t="shared" si="35"/>
        <v>0</v>
      </c>
      <c r="Y59" s="188">
        <f t="shared" si="36"/>
        <v>0</v>
      </c>
      <c r="Z59" s="188">
        <f t="shared" si="37"/>
        <v>0</v>
      </c>
      <c r="AA59" s="188">
        <f t="shared" si="38"/>
        <v>27</v>
      </c>
      <c r="AB59" s="188">
        <f t="shared" si="39"/>
        <v>1</v>
      </c>
      <c r="AC59" s="188">
        <v>0</v>
      </c>
      <c r="AD59" s="188">
        <v>0</v>
      </c>
      <c r="AE59" s="188">
        <v>0</v>
      </c>
      <c r="AF59" s="188">
        <v>0</v>
      </c>
      <c r="AG59" s="188">
        <v>0</v>
      </c>
      <c r="AH59" s="188">
        <v>0</v>
      </c>
      <c r="AI59" s="188">
        <v>1</v>
      </c>
      <c r="AJ59" s="188">
        <f t="shared" si="40"/>
        <v>0</v>
      </c>
      <c r="AK59" s="188">
        <v>0</v>
      </c>
      <c r="AL59" s="188">
        <v>0</v>
      </c>
      <c r="AM59" s="188">
        <v>0</v>
      </c>
      <c r="AN59" s="188">
        <v>0</v>
      </c>
      <c r="AO59" s="188">
        <v>0</v>
      </c>
      <c r="AP59" s="188">
        <v>0</v>
      </c>
      <c r="AQ59" s="188">
        <v>0</v>
      </c>
      <c r="AR59" s="188">
        <f t="shared" si="41"/>
        <v>0</v>
      </c>
      <c r="AS59" s="188">
        <v>0</v>
      </c>
      <c r="AT59" s="188">
        <v>0</v>
      </c>
      <c r="AU59" s="188">
        <v>0</v>
      </c>
      <c r="AV59" s="188">
        <v>0</v>
      </c>
      <c r="AW59" s="188">
        <v>0</v>
      </c>
      <c r="AX59" s="188">
        <v>0</v>
      </c>
      <c r="AY59" s="188">
        <v>0</v>
      </c>
      <c r="AZ59" s="188">
        <f t="shared" si="42"/>
        <v>0</v>
      </c>
      <c r="BA59" s="188">
        <v>0</v>
      </c>
      <c r="BB59" s="188">
        <v>0</v>
      </c>
      <c r="BC59" s="188">
        <v>0</v>
      </c>
      <c r="BD59" s="188">
        <v>0</v>
      </c>
      <c r="BE59" s="188">
        <v>0</v>
      </c>
      <c r="BF59" s="188">
        <v>0</v>
      </c>
      <c r="BG59" s="188">
        <v>0</v>
      </c>
      <c r="BH59" s="188">
        <f t="shared" si="43"/>
        <v>26</v>
      </c>
      <c r="BI59" s="188">
        <v>0</v>
      </c>
      <c r="BJ59" s="188">
        <v>0</v>
      </c>
      <c r="BK59" s="188">
        <v>0</v>
      </c>
      <c r="BL59" s="188">
        <v>0</v>
      </c>
      <c r="BM59" s="188">
        <v>0</v>
      </c>
      <c r="BN59" s="188">
        <v>0</v>
      </c>
      <c r="BO59" s="188">
        <v>26</v>
      </c>
      <c r="BP59" s="188">
        <f t="shared" si="44"/>
        <v>0</v>
      </c>
      <c r="BQ59" s="188">
        <v>0</v>
      </c>
      <c r="BR59" s="188">
        <v>0</v>
      </c>
      <c r="BS59" s="188">
        <v>0</v>
      </c>
      <c r="BT59" s="188">
        <v>0</v>
      </c>
      <c r="BU59" s="188">
        <v>0</v>
      </c>
      <c r="BV59" s="188">
        <v>0</v>
      </c>
      <c r="BW59" s="188">
        <v>0</v>
      </c>
    </row>
    <row r="60" spans="1:75" ht="13.5">
      <c r="A60" s="182" t="s">
        <v>308</v>
      </c>
      <c r="B60" s="182" t="s">
        <v>408</v>
      </c>
      <c r="C60" s="184" t="s">
        <v>409</v>
      </c>
      <c r="D60" s="188">
        <f t="shared" si="0"/>
        <v>36</v>
      </c>
      <c r="E60" s="188">
        <f t="shared" si="23"/>
        <v>23</v>
      </c>
      <c r="F60" s="188">
        <f t="shared" si="24"/>
        <v>1</v>
      </c>
      <c r="G60" s="188">
        <f t="shared" si="25"/>
        <v>2</v>
      </c>
      <c r="H60" s="188">
        <f t="shared" si="26"/>
        <v>1</v>
      </c>
      <c r="I60" s="188">
        <f t="shared" si="27"/>
        <v>3</v>
      </c>
      <c r="J60" s="188">
        <f t="shared" si="28"/>
        <v>0</v>
      </c>
      <c r="K60" s="188">
        <f t="shared" si="29"/>
        <v>6</v>
      </c>
      <c r="L60" s="188">
        <f t="shared" si="30"/>
        <v>21</v>
      </c>
      <c r="M60" s="188">
        <v>15</v>
      </c>
      <c r="N60" s="188">
        <v>1</v>
      </c>
      <c r="O60" s="188">
        <v>1</v>
      </c>
      <c r="P60" s="188">
        <v>1</v>
      </c>
      <c r="Q60" s="188">
        <v>3</v>
      </c>
      <c r="R60" s="188">
        <v>0</v>
      </c>
      <c r="S60" s="188">
        <v>0</v>
      </c>
      <c r="T60" s="188">
        <f t="shared" si="31"/>
        <v>6</v>
      </c>
      <c r="U60" s="188">
        <f t="shared" si="32"/>
        <v>0</v>
      </c>
      <c r="V60" s="188">
        <f t="shared" si="33"/>
        <v>0</v>
      </c>
      <c r="W60" s="188">
        <f t="shared" si="34"/>
        <v>0</v>
      </c>
      <c r="X60" s="188">
        <f t="shared" si="35"/>
        <v>0</v>
      </c>
      <c r="Y60" s="188">
        <f t="shared" si="36"/>
        <v>0</v>
      </c>
      <c r="Z60" s="188">
        <f t="shared" si="37"/>
        <v>0</v>
      </c>
      <c r="AA60" s="188">
        <f t="shared" si="38"/>
        <v>6</v>
      </c>
      <c r="AB60" s="188">
        <f t="shared" si="39"/>
        <v>1</v>
      </c>
      <c r="AC60" s="188">
        <v>0</v>
      </c>
      <c r="AD60" s="188">
        <v>0</v>
      </c>
      <c r="AE60" s="188">
        <v>0</v>
      </c>
      <c r="AF60" s="188">
        <v>0</v>
      </c>
      <c r="AG60" s="188">
        <v>0</v>
      </c>
      <c r="AH60" s="188">
        <v>0</v>
      </c>
      <c r="AI60" s="188">
        <v>1</v>
      </c>
      <c r="AJ60" s="188">
        <f t="shared" si="40"/>
        <v>0</v>
      </c>
      <c r="AK60" s="188">
        <v>0</v>
      </c>
      <c r="AL60" s="188">
        <v>0</v>
      </c>
      <c r="AM60" s="188">
        <v>0</v>
      </c>
      <c r="AN60" s="188">
        <v>0</v>
      </c>
      <c r="AO60" s="188">
        <v>0</v>
      </c>
      <c r="AP60" s="188">
        <v>0</v>
      </c>
      <c r="AQ60" s="188">
        <v>0</v>
      </c>
      <c r="AR60" s="188">
        <f t="shared" si="41"/>
        <v>0</v>
      </c>
      <c r="AS60" s="188">
        <v>0</v>
      </c>
      <c r="AT60" s="188">
        <v>0</v>
      </c>
      <c r="AU60" s="188">
        <v>0</v>
      </c>
      <c r="AV60" s="188">
        <v>0</v>
      </c>
      <c r="AW60" s="188">
        <v>0</v>
      </c>
      <c r="AX60" s="188">
        <v>0</v>
      </c>
      <c r="AY60" s="188">
        <v>0</v>
      </c>
      <c r="AZ60" s="188">
        <f t="shared" si="42"/>
        <v>0</v>
      </c>
      <c r="BA60" s="188">
        <v>0</v>
      </c>
      <c r="BB60" s="188">
        <v>0</v>
      </c>
      <c r="BC60" s="188">
        <v>0</v>
      </c>
      <c r="BD60" s="188">
        <v>0</v>
      </c>
      <c r="BE60" s="188">
        <v>0</v>
      </c>
      <c r="BF60" s="188">
        <v>0</v>
      </c>
      <c r="BG60" s="188">
        <v>0</v>
      </c>
      <c r="BH60" s="188">
        <f t="shared" si="43"/>
        <v>5</v>
      </c>
      <c r="BI60" s="188">
        <v>0</v>
      </c>
      <c r="BJ60" s="188">
        <v>0</v>
      </c>
      <c r="BK60" s="188">
        <v>0</v>
      </c>
      <c r="BL60" s="188">
        <v>0</v>
      </c>
      <c r="BM60" s="188">
        <v>0</v>
      </c>
      <c r="BN60" s="188">
        <v>0</v>
      </c>
      <c r="BO60" s="188">
        <v>5</v>
      </c>
      <c r="BP60" s="188">
        <f t="shared" si="44"/>
        <v>9</v>
      </c>
      <c r="BQ60" s="188">
        <v>8</v>
      </c>
      <c r="BR60" s="188">
        <v>0</v>
      </c>
      <c r="BS60" s="188">
        <v>1</v>
      </c>
      <c r="BT60" s="188">
        <v>0</v>
      </c>
      <c r="BU60" s="188">
        <v>0</v>
      </c>
      <c r="BV60" s="188">
        <v>0</v>
      </c>
      <c r="BW60" s="188">
        <v>0</v>
      </c>
    </row>
    <row r="61" spans="1:75" ht="13.5">
      <c r="A61" s="182" t="s">
        <v>308</v>
      </c>
      <c r="B61" s="182" t="s">
        <v>410</v>
      </c>
      <c r="C61" s="184" t="s">
        <v>411</v>
      </c>
      <c r="D61" s="188">
        <f t="shared" si="0"/>
        <v>68</v>
      </c>
      <c r="E61" s="188">
        <f t="shared" si="23"/>
        <v>36</v>
      </c>
      <c r="F61" s="188">
        <f t="shared" si="24"/>
        <v>12</v>
      </c>
      <c r="G61" s="188">
        <f t="shared" si="25"/>
        <v>17</v>
      </c>
      <c r="H61" s="188">
        <f t="shared" si="26"/>
        <v>3</v>
      </c>
      <c r="I61" s="188">
        <f t="shared" si="27"/>
        <v>0</v>
      </c>
      <c r="J61" s="188">
        <f t="shared" si="28"/>
        <v>0</v>
      </c>
      <c r="K61" s="188">
        <f t="shared" si="29"/>
        <v>0</v>
      </c>
      <c r="L61" s="188">
        <f t="shared" si="30"/>
        <v>0</v>
      </c>
      <c r="M61" s="188">
        <v>0</v>
      </c>
      <c r="N61" s="188">
        <v>0</v>
      </c>
      <c r="O61" s="188">
        <v>0</v>
      </c>
      <c r="P61" s="188">
        <v>0</v>
      </c>
      <c r="Q61" s="188">
        <v>0</v>
      </c>
      <c r="R61" s="188">
        <v>0</v>
      </c>
      <c r="S61" s="188">
        <v>0</v>
      </c>
      <c r="T61" s="188">
        <f t="shared" si="31"/>
        <v>32</v>
      </c>
      <c r="U61" s="188">
        <f t="shared" si="32"/>
        <v>0</v>
      </c>
      <c r="V61" s="188">
        <f t="shared" si="33"/>
        <v>12</v>
      </c>
      <c r="W61" s="188">
        <f t="shared" si="34"/>
        <v>17</v>
      </c>
      <c r="X61" s="188">
        <f t="shared" si="35"/>
        <v>3</v>
      </c>
      <c r="Y61" s="188">
        <f t="shared" si="36"/>
        <v>0</v>
      </c>
      <c r="Z61" s="188">
        <f t="shared" si="37"/>
        <v>0</v>
      </c>
      <c r="AA61" s="188">
        <f t="shared" si="38"/>
        <v>0</v>
      </c>
      <c r="AB61" s="188">
        <f t="shared" si="39"/>
        <v>0</v>
      </c>
      <c r="AC61" s="188">
        <v>0</v>
      </c>
      <c r="AD61" s="188">
        <v>0</v>
      </c>
      <c r="AE61" s="188">
        <v>0</v>
      </c>
      <c r="AF61" s="188">
        <v>0</v>
      </c>
      <c r="AG61" s="188">
        <v>0</v>
      </c>
      <c r="AH61" s="188">
        <v>0</v>
      </c>
      <c r="AI61" s="188">
        <v>0</v>
      </c>
      <c r="AJ61" s="188">
        <f t="shared" si="40"/>
        <v>0</v>
      </c>
      <c r="AK61" s="188">
        <v>0</v>
      </c>
      <c r="AL61" s="188">
        <v>0</v>
      </c>
      <c r="AM61" s="188">
        <v>0</v>
      </c>
      <c r="AN61" s="188">
        <v>0</v>
      </c>
      <c r="AO61" s="188">
        <v>0</v>
      </c>
      <c r="AP61" s="188">
        <v>0</v>
      </c>
      <c r="AQ61" s="188">
        <v>0</v>
      </c>
      <c r="AR61" s="188">
        <f t="shared" si="41"/>
        <v>32</v>
      </c>
      <c r="AS61" s="188">
        <v>0</v>
      </c>
      <c r="AT61" s="188">
        <v>12</v>
      </c>
      <c r="AU61" s="188">
        <v>17</v>
      </c>
      <c r="AV61" s="188">
        <v>3</v>
      </c>
      <c r="AW61" s="188">
        <v>0</v>
      </c>
      <c r="AX61" s="188">
        <v>0</v>
      </c>
      <c r="AY61" s="188">
        <v>0</v>
      </c>
      <c r="AZ61" s="188">
        <f t="shared" si="42"/>
        <v>0</v>
      </c>
      <c r="BA61" s="188">
        <v>0</v>
      </c>
      <c r="BB61" s="188">
        <v>0</v>
      </c>
      <c r="BC61" s="188">
        <v>0</v>
      </c>
      <c r="BD61" s="188">
        <v>0</v>
      </c>
      <c r="BE61" s="188">
        <v>0</v>
      </c>
      <c r="BF61" s="188">
        <v>0</v>
      </c>
      <c r="BG61" s="188">
        <v>0</v>
      </c>
      <c r="BH61" s="188">
        <f t="shared" si="43"/>
        <v>0</v>
      </c>
      <c r="BI61" s="188">
        <v>0</v>
      </c>
      <c r="BJ61" s="188">
        <v>0</v>
      </c>
      <c r="BK61" s="188">
        <v>0</v>
      </c>
      <c r="BL61" s="188">
        <v>0</v>
      </c>
      <c r="BM61" s="188">
        <v>0</v>
      </c>
      <c r="BN61" s="188">
        <v>0</v>
      </c>
      <c r="BO61" s="188">
        <v>0</v>
      </c>
      <c r="BP61" s="188">
        <f t="shared" si="44"/>
        <v>36</v>
      </c>
      <c r="BQ61" s="188">
        <v>36</v>
      </c>
      <c r="BR61" s="188">
        <v>0</v>
      </c>
      <c r="BS61" s="188">
        <v>0</v>
      </c>
      <c r="BT61" s="188">
        <v>0</v>
      </c>
      <c r="BU61" s="188">
        <v>0</v>
      </c>
      <c r="BV61" s="188">
        <v>0</v>
      </c>
      <c r="BW61" s="188">
        <v>0</v>
      </c>
    </row>
    <row r="62" spans="1:75" ht="13.5">
      <c r="A62" s="182" t="s">
        <v>308</v>
      </c>
      <c r="B62" s="182" t="s">
        <v>412</v>
      </c>
      <c r="C62" s="184" t="s">
        <v>413</v>
      </c>
      <c r="D62" s="188">
        <f t="shared" si="0"/>
        <v>271</v>
      </c>
      <c r="E62" s="188">
        <f t="shared" si="23"/>
        <v>149</v>
      </c>
      <c r="F62" s="188">
        <f t="shared" si="24"/>
        <v>37</v>
      </c>
      <c r="G62" s="188">
        <f t="shared" si="25"/>
        <v>34</v>
      </c>
      <c r="H62" s="188">
        <f t="shared" si="26"/>
        <v>6</v>
      </c>
      <c r="I62" s="188">
        <f t="shared" si="27"/>
        <v>38</v>
      </c>
      <c r="J62" s="188">
        <f t="shared" si="28"/>
        <v>0</v>
      </c>
      <c r="K62" s="188">
        <f t="shared" si="29"/>
        <v>7</v>
      </c>
      <c r="L62" s="188">
        <f t="shared" si="30"/>
        <v>60</v>
      </c>
      <c r="M62" s="188">
        <v>0</v>
      </c>
      <c r="N62" s="188">
        <v>34</v>
      </c>
      <c r="O62" s="188">
        <v>26</v>
      </c>
      <c r="P62" s="188">
        <v>0</v>
      </c>
      <c r="Q62" s="188">
        <v>0</v>
      </c>
      <c r="R62" s="188">
        <v>0</v>
      </c>
      <c r="S62" s="188">
        <v>0</v>
      </c>
      <c r="T62" s="188">
        <f t="shared" si="31"/>
        <v>52</v>
      </c>
      <c r="U62" s="188">
        <f t="shared" si="32"/>
        <v>0</v>
      </c>
      <c r="V62" s="188">
        <f t="shared" si="33"/>
        <v>1</v>
      </c>
      <c r="W62" s="188">
        <f t="shared" si="34"/>
        <v>0</v>
      </c>
      <c r="X62" s="188">
        <f t="shared" si="35"/>
        <v>6</v>
      </c>
      <c r="Y62" s="188">
        <f t="shared" si="36"/>
        <v>38</v>
      </c>
      <c r="Z62" s="188">
        <f t="shared" si="37"/>
        <v>0</v>
      </c>
      <c r="AA62" s="188">
        <f t="shared" si="38"/>
        <v>7</v>
      </c>
      <c r="AB62" s="188">
        <f t="shared" si="39"/>
        <v>8</v>
      </c>
      <c r="AC62" s="188">
        <v>0</v>
      </c>
      <c r="AD62" s="188">
        <v>1</v>
      </c>
      <c r="AE62" s="188">
        <v>0</v>
      </c>
      <c r="AF62" s="188">
        <v>0</v>
      </c>
      <c r="AG62" s="188">
        <v>0</v>
      </c>
      <c r="AH62" s="188">
        <v>0</v>
      </c>
      <c r="AI62" s="188">
        <v>7</v>
      </c>
      <c r="AJ62" s="188">
        <f t="shared" si="40"/>
        <v>0</v>
      </c>
      <c r="AK62" s="188">
        <v>0</v>
      </c>
      <c r="AL62" s="188">
        <v>0</v>
      </c>
      <c r="AM62" s="188">
        <v>0</v>
      </c>
      <c r="AN62" s="188">
        <v>0</v>
      </c>
      <c r="AO62" s="188">
        <v>0</v>
      </c>
      <c r="AP62" s="188">
        <v>0</v>
      </c>
      <c r="AQ62" s="188">
        <v>0</v>
      </c>
      <c r="AR62" s="188">
        <f t="shared" si="41"/>
        <v>44</v>
      </c>
      <c r="AS62" s="188">
        <v>0</v>
      </c>
      <c r="AT62" s="188">
        <v>0</v>
      </c>
      <c r="AU62" s="188">
        <v>0</v>
      </c>
      <c r="AV62" s="188">
        <v>6</v>
      </c>
      <c r="AW62" s="188">
        <v>38</v>
      </c>
      <c r="AX62" s="188">
        <v>0</v>
      </c>
      <c r="AY62" s="188">
        <v>0</v>
      </c>
      <c r="AZ62" s="188">
        <f t="shared" si="42"/>
        <v>0</v>
      </c>
      <c r="BA62" s="188">
        <v>0</v>
      </c>
      <c r="BB62" s="188">
        <v>0</v>
      </c>
      <c r="BC62" s="188">
        <v>0</v>
      </c>
      <c r="BD62" s="188">
        <v>0</v>
      </c>
      <c r="BE62" s="188">
        <v>0</v>
      </c>
      <c r="BF62" s="188">
        <v>0</v>
      </c>
      <c r="BG62" s="188">
        <v>0</v>
      </c>
      <c r="BH62" s="188">
        <f t="shared" si="43"/>
        <v>0</v>
      </c>
      <c r="BI62" s="188">
        <v>0</v>
      </c>
      <c r="BJ62" s="188">
        <v>0</v>
      </c>
      <c r="BK62" s="188">
        <v>0</v>
      </c>
      <c r="BL62" s="188">
        <v>0</v>
      </c>
      <c r="BM62" s="188">
        <v>0</v>
      </c>
      <c r="BN62" s="188">
        <v>0</v>
      </c>
      <c r="BO62" s="188">
        <v>0</v>
      </c>
      <c r="BP62" s="188">
        <f t="shared" si="44"/>
        <v>159</v>
      </c>
      <c r="BQ62" s="188">
        <v>149</v>
      </c>
      <c r="BR62" s="188">
        <v>2</v>
      </c>
      <c r="BS62" s="188">
        <v>8</v>
      </c>
      <c r="BT62" s="188">
        <v>0</v>
      </c>
      <c r="BU62" s="188">
        <v>0</v>
      </c>
      <c r="BV62" s="188">
        <v>0</v>
      </c>
      <c r="BW62" s="188">
        <v>0</v>
      </c>
    </row>
    <row r="63" spans="1:75" ht="13.5">
      <c r="A63" s="182" t="s">
        <v>308</v>
      </c>
      <c r="B63" s="182" t="s">
        <v>414</v>
      </c>
      <c r="C63" s="184" t="s">
        <v>415</v>
      </c>
      <c r="D63" s="188">
        <f t="shared" si="0"/>
        <v>39</v>
      </c>
      <c r="E63" s="188">
        <f t="shared" si="23"/>
        <v>10</v>
      </c>
      <c r="F63" s="188">
        <f t="shared" si="24"/>
        <v>1</v>
      </c>
      <c r="G63" s="188">
        <f t="shared" si="25"/>
        <v>3</v>
      </c>
      <c r="H63" s="188">
        <f t="shared" si="26"/>
        <v>1</v>
      </c>
      <c r="I63" s="188">
        <f t="shared" si="27"/>
        <v>6</v>
      </c>
      <c r="J63" s="188">
        <f t="shared" si="28"/>
        <v>1</v>
      </c>
      <c r="K63" s="188">
        <f t="shared" si="29"/>
        <v>17</v>
      </c>
      <c r="L63" s="188">
        <f t="shared" si="30"/>
        <v>0</v>
      </c>
      <c r="M63" s="188">
        <v>0</v>
      </c>
      <c r="N63" s="188">
        <v>0</v>
      </c>
      <c r="O63" s="188">
        <v>0</v>
      </c>
      <c r="P63" s="188">
        <v>0</v>
      </c>
      <c r="Q63" s="188">
        <v>0</v>
      </c>
      <c r="R63" s="188">
        <v>0</v>
      </c>
      <c r="S63" s="188">
        <v>0</v>
      </c>
      <c r="T63" s="188">
        <f t="shared" si="31"/>
        <v>39</v>
      </c>
      <c r="U63" s="188">
        <f t="shared" si="32"/>
        <v>10</v>
      </c>
      <c r="V63" s="188">
        <f t="shared" si="33"/>
        <v>1</v>
      </c>
      <c r="W63" s="188">
        <f t="shared" si="34"/>
        <v>3</v>
      </c>
      <c r="X63" s="188">
        <f t="shared" si="35"/>
        <v>1</v>
      </c>
      <c r="Y63" s="188">
        <f t="shared" si="36"/>
        <v>6</v>
      </c>
      <c r="Z63" s="188">
        <f t="shared" si="37"/>
        <v>1</v>
      </c>
      <c r="AA63" s="188">
        <f t="shared" si="38"/>
        <v>17</v>
      </c>
      <c r="AB63" s="188">
        <f t="shared" si="39"/>
        <v>1</v>
      </c>
      <c r="AC63" s="188"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1</v>
      </c>
      <c r="AJ63" s="188">
        <f t="shared" si="40"/>
        <v>0</v>
      </c>
      <c r="AK63" s="188">
        <v>0</v>
      </c>
      <c r="AL63" s="188">
        <v>0</v>
      </c>
      <c r="AM63" s="188">
        <v>0</v>
      </c>
      <c r="AN63" s="188">
        <v>0</v>
      </c>
      <c r="AO63" s="188">
        <v>0</v>
      </c>
      <c r="AP63" s="188">
        <v>0</v>
      </c>
      <c r="AQ63" s="188">
        <v>0</v>
      </c>
      <c r="AR63" s="188">
        <f t="shared" si="41"/>
        <v>38</v>
      </c>
      <c r="AS63" s="188">
        <v>10</v>
      </c>
      <c r="AT63" s="188">
        <v>1</v>
      </c>
      <c r="AU63" s="188">
        <v>3</v>
      </c>
      <c r="AV63" s="188">
        <v>1</v>
      </c>
      <c r="AW63" s="188">
        <v>6</v>
      </c>
      <c r="AX63" s="188">
        <v>1</v>
      </c>
      <c r="AY63" s="188">
        <v>16</v>
      </c>
      <c r="AZ63" s="188">
        <f t="shared" si="42"/>
        <v>0</v>
      </c>
      <c r="BA63" s="188">
        <v>0</v>
      </c>
      <c r="BB63" s="188">
        <v>0</v>
      </c>
      <c r="BC63" s="188">
        <v>0</v>
      </c>
      <c r="BD63" s="188">
        <v>0</v>
      </c>
      <c r="BE63" s="188">
        <v>0</v>
      </c>
      <c r="BF63" s="188">
        <v>0</v>
      </c>
      <c r="BG63" s="188">
        <v>0</v>
      </c>
      <c r="BH63" s="188">
        <f t="shared" si="43"/>
        <v>0</v>
      </c>
      <c r="BI63" s="188">
        <v>0</v>
      </c>
      <c r="BJ63" s="188">
        <v>0</v>
      </c>
      <c r="BK63" s="188">
        <v>0</v>
      </c>
      <c r="BL63" s="188">
        <v>0</v>
      </c>
      <c r="BM63" s="188">
        <v>0</v>
      </c>
      <c r="BN63" s="188">
        <v>0</v>
      </c>
      <c r="BO63" s="188">
        <v>0</v>
      </c>
      <c r="BP63" s="188">
        <f t="shared" si="44"/>
        <v>0</v>
      </c>
      <c r="BQ63" s="188">
        <v>0</v>
      </c>
      <c r="BR63" s="188">
        <v>0</v>
      </c>
      <c r="BS63" s="188">
        <v>0</v>
      </c>
      <c r="BT63" s="188">
        <v>0</v>
      </c>
      <c r="BU63" s="188">
        <v>0</v>
      </c>
      <c r="BV63" s="188">
        <v>0</v>
      </c>
      <c r="BW63" s="188">
        <v>0</v>
      </c>
    </row>
    <row r="64" spans="1:75" ht="13.5">
      <c r="A64" s="182" t="s">
        <v>308</v>
      </c>
      <c r="B64" s="182" t="s">
        <v>416</v>
      </c>
      <c r="C64" s="184" t="s">
        <v>417</v>
      </c>
      <c r="D64" s="188">
        <f t="shared" si="0"/>
        <v>89</v>
      </c>
      <c r="E64" s="188">
        <f t="shared" si="23"/>
        <v>15</v>
      </c>
      <c r="F64" s="188">
        <f t="shared" si="24"/>
        <v>12</v>
      </c>
      <c r="G64" s="188">
        <f t="shared" si="25"/>
        <v>25</v>
      </c>
      <c r="H64" s="188">
        <f t="shared" si="26"/>
        <v>3</v>
      </c>
      <c r="I64" s="188">
        <f t="shared" si="27"/>
        <v>22</v>
      </c>
      <c r="J64" s="188">
        <f t="shared" si="28"/>
        <v>0</v>
      </c>
      <c r="K64" s="188">
        <f t="shared" si="29"/>
        <v>12</v>
      </c>
      <c r="L64" s="188">
        <f t="shared" si="30"/>
        <v>83</v>
      </c>
      <c r="M64" s="188">
        <v>15</v>
      </c>
      <c r="N64" s="188">
        <v>12</v>
      </c>
      <c r="O64" s="188">
        <v>25</v>
      </c>
      <c r="P64" s="188">
        <v>3</v>
      </c>
      <c r="Q64" s="188">
        <v>22</v>
      </c>
      <c r="R64" s="188">
        <v>0</v>
      </c>
      <c r="S64" s="188">
        <v>6</v>
      </c>
      <c r="T64" s="188">
        <f t="shared" si="31"/>
        <v>6</v>
      </c>
      <c r="U64" s="188">
        <f t="shared" si="32"/>
        <v>0</v>
      </c>
      <c r="V64" s="188">
        <f t="shared" si="33"/>
        <v>0</v>
      </c>
      <c r="W64" s="188">
        <f t="shared" si="34"/>
        <v>0</v>
      </c>
      <c r="X64" s="188">
        <f t="shared" si="35"/>
        <v>0</v>
      </c>
      <c r="Y64" s="188">
        <f t="shared" si="36"/>
        <v>0</v>
      </c>
      <c r="Z64" s="188">
        <f t="shared" si="37"/>
        <v>0</v>
      </c>
      <c r="AA64" s="188">
        <f t="shared" si="38"/>
        <v>6</v>
      </c>
      <c r="AB64" s="188">
        <f t="shared" si="39"/>
        <v>6</v>
      </c>
      <c r="AC64" s="188">
        <v>0</v>
      </c>
      <c r="AD64" s="188">
        <v>0</v>
      </c>
      <c r="AE64" s="188">
        <v>0</v>
      </c>
      <c r="AF64" s="188">
        <v>0</v>
      </c>
      <c r="AG64" s="188">
        <v>0</v>
      </c>
      <c r="AH64" s="188">
        <v>0</v>
      </c>
      <c r="AI64" s="188">
        <v>6</v>
      </c>
      <c r="AJ64" s="188">
        <f t="shared" si="40"/>
        <v>0</v>
      </c>
      <c r="AK64" s="188">
        <v>0</v>
      </c>
      <c r="AL64" s="188">
        <v>0</v>
      </c>
      <c r="AM64" s="188">
        <v>0</v>
      </c>
      <c r="AN64" s="188">
        <v>0</v>
      </c>
      <c r="AO64" s="188">
        <v>0</v>
      </c>
      <c r="AP64" s="188">
        <v>0</v>
      </c>
      <c r="AQ64" s="188">
        <v>0</v>
      </c>
      <c r="AR64" s="188">
        <f t="shared" si="41"/>
        <v>0</v>
      </c>
      <c r="AS64" s="188">
        <v>0</v>
      </c>
      <c r="AT64" s="188">
        <v>0</v>
      </c>
      <c r="AU64" s="188">
        <v>0</v>
      </c>
      <c r="AV64" s="188">
        <v>0</v>
      </c>
      <c r="AW64" s="188">
        <v>0</v>
      </c>
      <c r="AX64" s="188">
        <v>0</v>
      </c>
      <c r="AY64" s="188">
        <v>0</v>
      </c>
      <c r="AZ64" s="188">
        <f t="shared" si="42"/>
        <v>0</v>
      </c>
      <c r="BA64" s="188">
        <v>0</v>
      </c>
      <c r="BB64" s="188">
        <v>0</v>
      </c>
      <c r="BC64" s="188">
        <v>0</v>
      </c>
      <c r="BD64" s="188">
        <v>0</v>
      </c>
      <c r="BE64" s="188">
        <v>0</v>
      </c>
      <c r="BF64" s="188">
        <v>0</v>
      </c>
      <c r="BG64" s="188">
        <v>0</v>
      </c>
      <c r="BH64" s="188">
        <f t="shared" si="43"/>
        <v>0</v>
      </c>
      <c r="BI64" s="188">
        <v>0</v>
      </c>
      <c r="BJ64" s="188">
        <v>0</v>
      </c>
      <c r="BK64" s="188">
        <v>0</v>
      </c>
      <c r="BL64" s="188">
        <v>0</v>
      </c>
      <c r="BM64" s="188">
        <v>0</v>
      </c>
      <c r="BN64" s="188">
        <v>0</v>
      </c>
      <c r="BO64" s="188">
        <v>0</v>
      </c>
      <c r="BP64" s="188">
        <f t="shared" si="44"/>
        <v>0</v>
      </c>
      <c r="BQ64" s="188">
        <v>0</v>
      </c>
      <c r="BR64" s="188">
        <v>0</v>
      </c>
      <c r="BS64" s="188">
        <v>0</v>
      </c>
      <c r="BT64" s="188">
        <v>0</v>
      </c>
      <c r="BU64" s="188">
        <v>0</v>
      </c>
      <c r="BV64" s="188">
        <v>0</v>
      </c>
      <c r="BW64" s="188">
        <v>0</v>
      </c>
    </row>
    <row r="65" spans="1:75" ht="13.5">
      <c r="A65" s="182" t="s">
        <v>308</v>
      </c>
      <c r="B65" s="182" t="s">
        <v>418</v>
      </c>
      <c r="C65" s="184" t="s">
        <v>419</v>
      </c>
      <c r="D65" s="188">
        <f t="shared" si="0"/>
        <v>118</v>
      </c>
      <c r="E65" s="188">
        <f t="shared" si="23"/>
        <v>74</v>
      </c>
      <c r="F65" s="188">
        <f t="shared" si="24"/>
        <v>7</v>
      </c>
      <c r="G65" s="188">
        <f t="shared" si="25"/>
        <v>14</v>
      </c>
      <c r="H65" s="188">
        <f t="shared" si="26"/>
        <v>3</v>
      </c>
      <c r="I65" s="188">
        <f t="shared" si="27"/>
        <v>15</v>
      </c>
      <c r="J65" s="188">
        <f t="shared" si="28"/>
        <v>1</v>
      </c>
      <c r="K65" s="188">
        <f t="shared" si="29"/>
        <v>4</v>
      </c>
      <c r="L65" s="188">
        <f t="shared" si="30"/>
        <v>116</v>
      </c>
      <c r="M65" s="188">
        <v>74</v>
      </c>
      <c r="N65" s="188">
        <v>7</v>
      </c>
      <c r="O65" s="188">
        <v>14</v>
      </c>
      <c r="P65" s="188">
        <v>3</v>
      </c>
      <c r="Q65" s="188">
        <v>15</v>
      </c>
      <c r="R65" s="188">
        <v>1</v>
      </c>
      <c r="S65" s="188">
        <v>2</v>
      </c>
      <c r="T65" s="188">
        <f t="shared" si="31"/>
        <v>2</v>
      </c>
      <c r="U65" s="188">
        <f t="shared" si="32"/>
        <v>0</v>
      </c>
      <c r="V65" s="188">
        <f t="shared" si="33"/>
        <v>0</v>
      </c>
      <c r="W65" s="188">
        <f t="shared" si="34"/>
        <v>0</v>
      </c>
      <c r="X65" s="188">
        <f t="shared" si="35"/>
        <v>0</v>
      </c>
      <c r="Y65" s="188">
        <f t="shared" si="36"/>
        <v>0</v>
      </c>
      <c r="Z65" s="188">
        <f t="shared" si="37"/>
        <v>0</v>
      </c>
      <c r="AA65" s="188">
        <f t="shared" si="38"/>
        <v>2</v>
      </c>
      <c r="AB65" s="188">
        <f t="shared" si="39"/>
        <v>2</v>
      </c>
      <c r="AC65" s="188">
        <v>0</v>
      </c>
      <c r="AD65" s="188">
        <v>0</v>
      </c>
      <c r="AE65" s="188">
        <v>0</v>
      </c>
      <c r="AF65" s="188">
        <v>0</v>
      </c>
      <c r="AG65" s="188">
        <v>0</v>
      </c>
      <c r="AH65" s="188">
        <v>0</v>
      </c>
      <c r="AI65" s="188">
        <v>2</v>
      </c>
      <c r="AJ65" s="188">
        <f t="shared" si="40"/>
        <v>0</v>
      </c>
      <c r="AK65" s="188">
        <v>0</v>
      </c>
      <c r="AL65" s="188">
        <v>0</v>
      </c>
      <c r="AM65" s="188">
        <v>0</v>
      </c>
      <c r="AN65" s="188">
        <v>0</v>
      </c>
      <c r="AO65" s="188">
        <v>0</v>
      </c>
      <c r="AP65" s="188">
        <v>0</v>
      </c>
      <c r="AQ65" s="188">
        <v>0</v>
      </c>
      <c r="AR65" s="188">
        <f t="shared" si="41"/>
        <v>0</v>
      </c>
      <c r="AS65" s="188">
        <v>0</v>
      </c>
      <c r="AT65" s="188">
        <v>0</v>
      </c>
      <c r="AU65" s="188">
        <v>0</v>
      </c>
      <c r="AV65" s="188">
        <v>0</v>
      </c>
      <c r="AW65" s="188">
        <v>0</v>
      </c>
      <c r="AX65" s="188">
        <v>0</v>
      </c>
      <c r="AY65" s="188">
        <v>0</v>
      </c>
      <c r="AZ65" s="188">
        <f t="shared" si="42"/>
        <v>0</v>
      </c>
      <c r="BA65" s="188">
        <v>0</v>
      </c>
      <c r="BB65" s="188">
        <v>0</v>
      </c>
      <c r="BC65" s="188">
        <v>0</v>
      </c>
      <c r="BD65" s="188">
        <v>0</v>
      </c>
      <c r="BE65" s="188">
        <v>0</v>
      </c>
      <c r="BF65" s="188">
        <v>0</v>
      </c>
      <c r="BG65" s="188">
        <v>0</v>
      </c>
      <c r="BH65" s="188">
        <f t="shared" si="43"/>
        <v>0</v>
      </c>
      <c r="BI65" s="188">
        <v>0</v>
      </c>
      <c r="BJ65" s="188">
        <v>0</v>
      </c>
      <c r="BK65" s="188">
        <v>0</v>
      </c>
      <c r="BL65" s="188">
        <v>0</v>
      </c>
      <c r="BM65" s="188">
        <v>0</v>
      </c>
      <c r="BN65" s="188">
        <v>0</v>
      </c>
      <c r="BO65" s="188">
        <v>0</v>
      </c>
      <c r="BP65" s="188">
        <f t="shared" si="44"/>
        <v>0</v>
      </c>
      <c r="BQ65" s="188">
        <v>0</v>
      </c>
      <c r="BR65" s="188">
        <v>0</v>
      </c>
      <c r="BS65" s="188">
        <v>0</v>
      </c>
      <c r="BT65" s="188">
        <v>0</v>
      </c>
      <c r="BU65" s="188">
        <v>0</v>
      </c>
      <c r="BV65" s="188">
        <v>0</v>
      </c>
      <c r="BW65" s="188">
        <v>0</v>
      </c>
    </row>
    <row r="66" spans="1:75" ht="13.5">
      <c r="A66" s="182" t="s">
        <v>308</v>
      </c>
      <c r="B66" s="182" t="s">
        <v>420</v>
      </c>
      <c r="C66" s="184" t="s">
        <v>421</v>
      </c>
      <c r="D66" s="188">
        <f t="shared" si="0"/>
        <v>595</v>
      </c>
      <c r="E66" s="188">
        <f t="shared" si="23"/>
        <v>371</v>
      </c>
      <c r="F66" s="188">
        <f t="shared" si="24"/>
        <v>58</v>
      </c>
      <c r="G66" s="188">
        <f t="shared" si="25"/>
        <v>38</v>
      </c>
      <c r="H66" s="188">
        <f t="shared" si="26"/>
        <v>9</v>
      </c>
      <c r="I66" s="188">
        <f t="shared" si="27"/>
        <v>64</v>
      </c>
      <c r="J66" s="188">
        <f t="shared" si="28"/>
        <v>0</v>
      </c>
      <c r="K66" s="188">
        <f t="shared" si="29"/>
        <v>55</v>
      </c>
      <c r="L66" s="188">
        <f t="shared" si="30"/>
        <v>383</v>
      </c>
      <c r="M66" s="188">
        <v>174</v>
      </c>
      <c r="N66" s="188">
        <v>57</v>
      </c>
      <c r="O66" s="188">
        <v>38</v>
      </c>
      <c r="P66" s="188">
        <v>9</v>
      </c>
      <c r="Q66" s="188">
        <v>64</v>
      </c>
      <c r="R66" s="188">
        <v>0</v>
      </c>
      <c r="S66" s="188">
        <v>41</v>
      </c>
      <c r="T66" s="188">
        <f t="shared" si="31"/>
        <v>15</v>
      </c>
      <c r="U66" s="188">
        <f t="shared" si="32"/>
        <v>0</v>
      </c>
      <c r="V66" s="188">
        <f t="shared" si="33"/>
        <v>1</v>
      </c>
      <c r="W66" s="188">
        <f t="shared" si="34"/>
        <v>0</v>
      </c>
      <c r="X66" s="188">
        <f t="shared" si="35"/>
        <v>0</v>
      </c>
      <c r="Y66" s="188">
        <f t="shared" si="36"/>
        <v>0</v>
      </c>
      <c r="Z66" s="188">
        <f t="shared" si="37"/>
        <v>0</v>
      </c>
      <c r="AA66" s="188">
        <f t="shared" si="38"/>
        <v>14</v>
      </c>
      <c r="AB66" s="188">
        <f t="shared" si="39"/>
        <v>15</v>
      </c>
      <c r="AC66" s="188">
        <v>0</v>
      </c>
      <c r="AD66" s="188">
        <v>1</v>
      </c>
      <c r="AE66" s="188">
        <v>0</v>
      </c>
      <c r="AF66" s="188">
        <v>0</v>
      </c>
      <c r="AG66" s="188">
        <v>0</v>
      </c>
      <c r="AH66" s="188">
        <v>0</v>
      </c>
      <c r="AI66" s="188">
        <v>14</v>
      </c>
      <c r="AJ66" s="188">
        <f t="shared" si="40"/>
        <v>0</v>
      </c>
      <c r="AK66" s="188">
        <v>0</v>
      </c>
      <c r="AL66" s="188">
        <v>0</v>
      </c>
      <c r="AM66" s="188">
        <v>0</v>
      </c>
      <c r="AN66" s="188">
        <v>0</v>
      </c>
      <c r="AO66" s="188">
        <v>0</v>
      </c>
      <c r="AP66" s="188">
        <v>0</v>
      </c>
      <c r="AQ66" s="188">
        <v>0</v>
      </c>
      <c r="AR66" s="188">
        <f t="shared" si="41"/>
        <v>0</v>
      </c>
      <c r="AS66" s="188">
        <v>0</v>
      </c>
      <c r="AT66" s="188">
        <v>0</v>
      </c>
      <c r="AU66" s="188">
        <v>0</v>
      </c>
      <c r="AV66" s="188">
        <v>0</v>
      </c>
      <c r="AW66" s="188">
        <v>0</v>
      </c>
      <c r="AX66" s="188">
        <v>0</v>
      </c>
      <c r="AY66" s="188">
        <v>0</v>
      </c>
      <c r="AZ66" s="188">
        <f t="shared" si="42"/>
        <v>0</v>
      </c>
      <c r="BA66" s="188">
        <v>0</v>
      </c>
      <c r="BB66" s="188">
        <v>0</v>
      </c>
      <c r="BC66" s="188">
        <v>0</v>
      </c>
      <c r="BD66" s="188">
        <v>0</v>
      </c>
      <c r="BE66" s="188">
        <v>0</v>
      </c>
      <c r="BF66" s="188">
        <v>0</v>
      </c>
      <c r="BG66" s="188">
        <v>0</v>
      </c>
      <c r="BH66" s="188">
        <f t="shared" si="43"/>
        <v>0</v>
      </c>
      <c r="BI66" s="188">
        <v>0</v>
      </c>
      <c r="BJ66" s="188">
        <v>0</v>
      </c>
      <c r="BK66" s="188">
        <v>0</v>
      </c>
      <c r="BL66" s="188">
        <v>0</v>
      </c>
      <c r="BM66" s="188">
        <v>0</v>
      </c>
      <c r="BN66" s="188">
        <v>0</v>
      </c>
      <c r="BO66" s="188">
        <v>0</v>
      </c>
      <c r="BP66" s="188">
        <f t="shared" si="44"/>
        <v>197</v>
      </c>
      <c r="BQ66" s="188">
        <v>197</v>
      </c>
      <c r="BR66" s="188">
        <v>0</v>
      </c>
      <c r="BS66" s="188">
        <v>0</v>
      </c>
      <c r="BT66" s="188">
        <v>0</v>
      </c>
      <c r="BU66" s="188">
        <v>0</v>
      </c>
      <c r="BV66" s="188">
        <v>0</v>
      </c>
      <c r="BW66" s="188">
        <v>0</v>
      </c>
    </row>
    <row r="67" spans="1:75" ht="13.5">
      <c r="A67" s="182" t="s">
        <v>308</v>
      </c>
      <c r="B67" s="182" t="s">
        <v>422</v>
      </c>
      <c r="C67" s="184" t="s">
        <v>423</v>
      </c>
      <c r="D67" s="188">
        <f t="shared" si="0"/>
        <v>809</v>
      </c>
      <c r="E67" s="188">
        <f t="shared" si="23"/>
        <v>348</v>
      </c>
      <c r="F67" s="188">
        <f t="shared" si="24"/>
        <v>163</v>
      </c>
      <c r="G67" s="188">
        <f t="shared" si="25"/>
        <v>52</v>
      </c>
      <c r="H67" s="188">
        <f t="shared" si="26"/>
        <v>10</v>
      </c>
      <c r="I67" s="188">
        <f t="shared" si="27"/>
        <v>146</v>
      </c>
      <c r="J67" s="188">
        <f t="shared" si="28"/>
        <v>43</v>
      </c>
      <c r="K67" s="188">
        <f t="shared" si="29"/>
        <v>47</v>
      </c>
      <c r="L67" s="188">
        <f t="shared" si="30"/>
        <v>403</v>
      </c>
      <c r="M67" s="188">
        <v>0</v>
      </c>
      <c r="N67" s="188">
        <v>162</v>
      </c>
      <c r="O67" s="188">
        <v>52</v>
      </c>
      <c r="P67" s="188">
        <v>10</v>
      </c>
      <c r="Q67" s="188">
        <v>146</v>
      </c>
      <c r="R67" s="188">
        <v>0</v>
      </c>
      <c r="S67" s="188">
        <v>33</v>
      </c>
      <c r="T67" s="188">
        <f t="shared" si="31"/>
        <v>15</v>
      </c>
      <c r="U67" s="188">
        <f t="shared" si="32"/>
        <v>0</v>
      </c>
      <c r="V67" s="188">
        <f t="shared" si="33"/>
        <v>1</v>
      </c>
      <c r="W67" s="188">
        <f t="shared" si="34"/>
        <v>0</v>
      </c>
      <c r="X67" s="188">
        <f t="shared" si="35"/>
        <v>0</v>
      </c>
      <c r="Y67" s="188">
        <f t="shared" si="36"/>
        <v>0</v>
      </c>
      <c r="Z67" s="188">
        <f t="shared" si="37"/>
        <v>0</v>
      </c>
      <c r="AA67" s="188">
        <f t="shared" si="38"/>
        <v>14</v>
      </c>
      <c r="AB67" s="188">
        <f t="shared" si="39"/>
        <v>15</v>
      </c>
      <c r="AC67" s="188">
        <v>0</v>
      </c>
      <c r="AD67" s="188">
        <v>1</v>
      </c>
      <c r="AE67" s="188">
        <v>0</v>
      </c>
      <c r="AF67" s="188">
        <v>0</v>
      </c>
      <c r="AG67" s="188">
        <v>0</v>
      </c>
      <c r="AH67" s="188">
        <v>0</v>
      </c>
      <c r="AI67" s="188">
        <v>14</v>
      </c>
      <c r="AJ67" s="188">
        <f t="shared" si="40"/>
        <v>0</v>
      </c>
      <c r="AK67" s="188">
        <v>0</v>
      </c>
      <c r="AL67" s="188">
        <v>0</v>
      </c>
      <c r="AM67" s="188">
        <v>0</v>
      </c>
      <c r="AN67" s="188">
        <v>0</v>
      </c>
      <c r="AO67" s="188">
        <v>0</v>
      </c>
      <c r="AP67" s="188">
        <v>0</v>
      </c>
      <c r="AQ67" s="188">
        <v>0</v>
      </c>
      <c r="AR67" s="188">
        <f t="shared" si="41"/>
        <v>0</v>
      </c>
      <c r="AS67" s="188">
        <v>0</v>
      </c>
      <c r="AT67" s="188">
        <v>0</v>
      </c>
      <c r="AU67" s="188">
        <v>0</v>
      </c>
      <c r="AV67" s="188">
        <v>0</v>
      </c>
      <c r="AW67" s="188">
        <v>0</v>
      </c>
      <c r="AX67" s="188">
        <v>0</v>
      </c>
      <c r="AY67" s="188">
        <v>0</v>
      </c>
      <c r="AZ67" s="188">
        <f t="shared" si="42"/>
        <v>0</v>
      </c>
      <c r="BA67" s="188">
        <v>0</v>
      </c>
      <c r="BB67" s="188">
        <v>0</v>
      </c>
      <c r="BC67" s="188">
        <v>0</v>
      </c>
      <c r="BD67" s="188">
        <v>0</v>
      </c>
      <c r="BE67" s="188">
        <v>0</v>
      </c>
      <c r="BF67" s="188">
        <v>0</v>
      </c>
      <c r="BG67" s="188">
        <v>0</v>
      </c>
      <c r="BH67" s="188">
        <f t="shared" si="43"/>
        <v>0</v>
      </c>
      <c r="BI67" s="188">
        <v>0</v>
      </c>
      <c r="BJ67" s="188">
        <v>0</v>
      </c>
      <c r="BK67" s="188">
        <v>0</v>
      </c>
      <c r="BL67" s="188">
        <v>0</v>
      </c>
      <c r="BM67" s="188">
        <v>0</v>
      </c>
      <c r="BN67" s="188">
        <v>0</v>
      </c>
      <c r="BO67" s="188">
        <v>0</v>
      </c>
      <c r="BP67" s="188">
        <f t="shared" si="44"/>
        <v>391</v>
      </c>
      <c r="BQ67" s="188">
        <v>348</v>
      </c>
      <c r="BR67" s="188">
        <v>0</v>
      </c>
      <c r="BS67" s="188">
        <v>0</v>
      </c>
      <c r="BT67" s="188">
        <v>0</v>
      </c>
      <c r="BU67" s="188">
        <v>0</v>
      </c>
      <c r="BV67" s="188">
        <v>43</v>
      </c>
      <c r="BW67" s="188">
        <v>0</v>
      </c>
    </row>
    <row r="68" spans="1:75" ht="13.5">
      <c r="A68" s="182" t="s">
        <v>308</v>
      </c>
      <c r="B68" s="182" t="s">
        <v>424</v>
      </c>
      <c r="C68" s="184" t="s">
        <v>425</v>
      </c>
      <c r="D68" s="188">
        <f t="shared" si="0"/>
        <v>136</v>
      </c>
      <c r="E68" s="188">
        <f t="shared" si="23"/>
        <v>84</v>
      </c>
      <c r="F68" s="188">
        <f t="shared" si="24"/>
        <v>12</v>
      </c>
      <c r="G68" s="188">
        <f t="shared" si="25"/>
        <v>15</v>
      </c>
      <c r="H68" s="188">
        <f t="shared" si="26"/>
        <v>3</v>
      </c>
      <c r="I68" s="188">
        <f t="shared" si="27"/>
        <v>19</v>
      </c>
      <c r="J68" s="188">
        <f t="shared" si="28"/>
        <v>0</v>
      </c>
      <c r="K68" s="188">
        <f t="shared" si="29"/>
        <v>3</v>
      </c>
      <c r="L68" s="188">
        <f t="shared" si="30"/>
        <v>133</v>
      </c>
      <c r="M68" s="188">
        <v>84</v>
      </c>
      <c r="N68" s="188">
        <v>12</v>
      </c>
      <c r="O68" s="188">
        <v>15</v>
      </c>
      <c r="P68" s="188">
        <v>3</v>
      </c>
      <c r="Q68" s="188">
        <v>19</v>
      </c>
      <c r="R68" s="188">
        <v>0</v>
      </c>
      <c r="S68" s="188">
        <v>0</v>
      </c>
      <c r="T68" s="188">
        <f t="shared" si="31"/>
        <v>3</v>
      </c>
      <c r="U68" s="188">
        <f t="shared" si="32"/>
        <v>0</v>
      </c>
      <c r="V68" s="188">
        <f t="shared" si="33"/>
        <v>0</v>
      </c>
      <c r="W68" s="188">
        <f t="shared" si="34"/>
        <v>0</v>
      </c>
      <c r="X68" s="188">
        <f t="shared" si="35"/>
        <v>0</v>
      </c>
      <c r="Y68" s="188">
        <f t="shared" si="36"/>
        <v>0</v>
      </c>
      <c r="Z68" s="188">
        <f t="shared" si="37"/>
        <v>0</v>
      </c>
      <c r="AA68" s="188">
        <f t="shared" si="38"/>
        <v>3</v>
      </c>
      <c r="AB68" s="188">
        <f t="shared" si="39"/>
        <v>3</v>
      </c>
      <c r="AC68" s="188">
        <v>0</v>
      </c>
      <c r="AD68" s="188">
        <v>0</v>
      </c>
      <c r="AE68" s="188">
        <v>0</v>
      </c>
      <c r="AF68" s="188">
        <v>0</v>
      </c>
      <c r="AG68" s="188">
        <v>0</v>
      </c>
      <c r="AH68" s="188">
        <v>0</v>
      </c>
      <c r="AI68" s="188">
        <v>3</v>
      </c>
      <c r="AJ68" s="188">
        <f t="shared" si="40"/>
        <v>0</v>
      </c>
      <c r="AK68" s="188">
        <v>0</v>
      </c>
      <c r="AL68" s="188">
        <v>0</v>
      </c>
      <c r="AM68" s="188">
        <v>0</v>
      </c>
      <c r="AN68" s="188">
        <v>0</v>
      </c>
      <c r="AO68" s="188">
        <v>0</v>
      </c>
      <c r="AP68" s="188">
        <v>0</v>
      </c>
      <c r="AQ68" s="188">
        <v>0</v>
      </c>
      <c r="AR68" s="188">
        <f t="shared" si="41"/>
        <v>0</v>
      </c>
      <c r="AS68" s="188">
        <v>0</v>
      </c>
      <c r="AT68" s="188">
        <v>0</v>
      </c>
      <c r="AU68" s="188">
        <v>0</v>
      </c>
      <c r="AV68" s="188">
        <v>0</v>
      </c>
      <c r="AW68" s="188">
        <v>0</v>
      </c>
      <c r="AX68" s="188">
        <v>0</v>
      </c>
      <c r="AY68" s="188">
        <v>0</v>
      </c>
      <c r="AZ68" s="188">
        <f t="shared" si="42"/>
        <v>0</v>
      </c>
      <c r="BA68" s="188">
        <v>0</v>
      </c>
      <c r="BB68" s="188">
        <v>0</v>
      </c>
      <c r="BC68" s="188">
        <v>0</v>
      </c>
      <c r="BD68" s="188">
        <v>0</v>
      </c>
      <c r="BE68" s="188">
        <v>0</v>
      </c>
      <c r="BF68" s="188">
        <v>0</v>
      </c>
      <c r="BG68" s="188">
        <v>0</v>
      </c>
      <c r="BH68" s="188">
        <f t="shared" si="43"/>
        <v>0</v>
      </c>
      <c r="BI68" s="188">
        <v>0</v>
      </c>
      <c r="BJ68" s="188">
        <v>0</v>
      </c>
      <c r="BK68" s="188">
        <v>0</v>
      </c>
      <c r="BL68" s="188">
        <v>0</v>
      </c>
      <c r="BM68" s="188">
        <v>0</v>
      </c>
      <c r="BN68" s="188">
        <v>0</v>
      </c>
      <c r="BO68" s="188">
        <v>0</v>
      </c>
      <c r="BP68" s="188">
        <f t="shared" si="44"/>
        <v>0</v>
      </c>
      <c r="BQ68" s="188">
        <v>0</v>
      </c>
      <c r="BR68" s="188">
        <v>0</v>
      </c>
      <c r="BS68" s="188">
        <v>0</v>
      </c>
      <c r="BT68" s="188">
        <v>0</v>
      </c>
      <c r="BU68" s="188">
        <v>0</v>
      </c>
      <c r="BV68" s="188">
        <v>0</v>
      </c>
      <c r="BW68" s="188">
        <v>0</v>
      </c>
    </row>
    <row r="69" spans="1:75" ht="13.5">
      <c r="A69" s="182" t="s">
        <v>308</v>
      </c>
      <c r="B69" s="182" t="s">
        <v>426</v>
      </c>
      <c r="C69" s="184" t="s">
        <v>427</v>
      </c>
      <c r="D69" s="188">
        <f t="shared" si="0"/>
        <v>32</v>
      </c>
      <c r="E69" s="188">
        <f t="shared" si="23"/>
        <v>10</v>
      </c>
      <c r="F69" s="188">
        <f t="shared" si="24"/>
        <v>4</v>
      </c>
      <c r="G69" s="188">
        <f t="shared" si="25"/>
        <v>6</v>
      </c>
      <c r="H69" s="188">
        <f t="shared" si="26"/>
        <v>3</v>
      </c>
      <c r="I69" s="188">
        <f t="shared" si="27"/>
        <v>7</v>
      </c>
      <c r="J69" s="188">
        <f t="shared" si="28"/>
        <v>0</v>
      </c>
      <c r="K69" s="188">
        <f t="shared" si="29"/>
        <v>2</v>
      </c>
      <c r="L69" s="188">
        <f t="shared" si="30"/>
        <v>20</v>
      </c>
      <c r="M69" s="188">
        <v>10</v>
      </c>
      <c r="N69" s="188">
        <v>4</v>
      </c>
      <c r="O69" s="188">
        <v>6</v>
      </c>
      <c r="P69" s="188">
        <v>0</v>
      </c>
      <c r="Q69" s="188">
        <v>0</v>
      </c>
      <c r="R69" s="188">
        <v>0</v>
      </c>
      <c r="S69" s="188">
        <v>0</v>
      </c>
      <c r="T69" s="188">
        <f t="shared" si="31"/>
        <v>12</v>
      </c>
      <c r="U69" s="188">
        <f t="shared" si="32"/>
        <v>0</v>
      </c>
      <c r="V69" s="188">
        <f t="shared" si="33"/>
        <v>0</v>
      </c>
      <c r="W69" s="188">
        <f t="shared" si="34"/>
        <v>0</v>
      </c>
      <c r="X69" s="188">
        <f t="shared" si="35"/>
        <v>3</v>
      </c>
      <c r="Y69" s="188">
        <f t="shared" si="36"/>
        <v>7</v>
      </c>
      <c r="Z69" s="188">
        <f t="shared" si="37"/>
        <v>0</v>
      </c>
      <c r="AA69" s="188">
        <f t="shared" si="38"/>
        <v>2</v>
      </c>
      <c r="AB69" s="188">
        <f t="shared" si="39"/>
        <v>2</v>
      </c>
      <c r="AC69" s="188">
        <v>0</v>
      </c>
      <c r="AD69" s="188">
        <v>0</v>
      </c>
      <c r="AE69" s="188">
        <v>0</v>
      </c>
      <c r="AF69" s="188">
        <v>0</v>
      </c>
      <c r="AG69" s="188">
        <v>0</v>
      </c>
      <c r="AH69" s="188">
        <v>0</v>
      </c>
      <c r="AI69" s="188">
        <v>2</v>
      </c>
      <c r="AJ69" s="188">
        <f t="shared" si="40"/>
        <v>0</v>
      </c>
      <c r="AK69" s="188">
        <v>0</v>
      </c>
      <c r="AL69" s="188">
        <v>0</v>
      </c>
      <c r="AM69" s="188">
        <v>0</v>
      </c>
      <c r="AN69" s="188">
        <v>0</v>
      </c>
      <c r="AO69" s="188">
        <v>0</v>
      </c>
      <c r="AP69" s="188">
        <v>0</v>
      </c>
      <c r="AQ69" s="188">
        <v>0</v>
      </c>
      <c r="AR69" s="188">
        <f t="shared" si="41"/>
        <v>10</v>
      </c>
      <c r="AS69" s="188">
        <v>0</v>
      </c>
      <c r="AT69" s="188">
        <v>0</v>
      </c>
      <c r="AU69" s="188">
        <v>0</v>
      </c>
      <c r="AV69" s="188">
        <v>3</v>
      </c>
      <c r="AW69" s="188">
        <v>7</v>
      </c>
      <c r="AX69" s="188">
        <v>0</v>
      </c>
      <c r="AY69" s="188">
        <v>0</v>
      </c>
      <c r="AZ69" s="188">
        <f t="shared" si="42"/>
        <v>0</v>
      </c>
      <c r="BA69" s="188">
        <v>0</v>
      </c>
      <c r="BB69" s="188">
        <v>0</v>
      </c>
      <c r="BC69" s="188">
        <v>0</v>
      </c>
      <c r="BD69" s="188">
        <v>0</v>
      </c>
      <c r="BE69" s="188">
        <v>0</v>
      </c>
      <c r="BF69" s="188">
        <v>0</v>
      </c>
      <c r="BG69" s="188">
        <v>0</v>
      </c>
      <c r="BH69" s="188">
        <f t="shared" si="43"/>
        <v>0</v>
      </c>
      <c r="BI69" s="188">
        <v>0</v>
      </c>
      <c r="BJ69" s="188">
        <v>0</v>
      </c>
      <c r="BK69" s="188">
        <v>0</v>
      </c>
      <c r="BL69" s="188">
        <v>0</v>
      </c>
      <c r="BM69" s="188">
        <v>0</v>
      </c>
      <c r="BN69" s="188">
        <v>0</v>
      </c>
      <c r="BO69" s="188">
        <v>0</v>
      </c>
      <c r="BP69" s="188">
        <f t="shared" si="44"/>
        <v>0</v>
      </c>
      <c r="BQ69" s="188">
        <v>0</v>
      </c>
      <c r="BR69" s="188">
        <v>0</v>
      </c>
      <c r="BS69" s="188">
        <v>0</v>
      </c>
      <c r="BT69" s="188">
        <v>0</v>
      </c>
      <c r="BU69" s="188">
        <v>0</v>
      </c>
      <c r="BV69" s="188">
        <v>0</v>
      </c>
      <c r="BW69" s="188">
        <v>0</v>
      </c>
    </row>
    <row r="70" spans="1:75" ht="13.5">
      <c r="A70" s="182" t="s">
        <v>308</v>
      </c>
      <c r="B70" s="182" t="s">
        <v>428</v>
      </c>
      <c r="C70" s="184" t="s">
        <v>429</v>
      </c>
      <c r="D70" s="188">
        <f t="shared" si="0"/>
        <v>136</v>
      </c>
      <c r="E70" s="188">
        <f t="shared" si="23"/>
        <v>82</v>
      </c>
      <c r="F70" s="188">
        <f t="shared" si="24"/>
        <v>11</v>
      </c>
      <c r="G70" s="188">
        <f t="shared" si="25"/>
        <v>15</v>
      </c>
      <c r="H70" s="188">
        <f t="shared" si="26"/>
        <v>3</v>
      </c>
      <c r="I70" s="188">
        <f t="shared" si="27"/>
        <v>20</v>
      </c>
      <c r="J70" s="188">
        <f t="shared" si="28"/>
        <v>0</v>
      </c>
      <c r="K70" s="188">
        <f t="shared" si="29"/>
        <v>5</v>
      </c>
      <c r="L70" s="188">
        <f t="shared" si="30"/>
        <v>131</v>
      </c>
      <c r="M70" s="188">
        <v>82</v>
      </c>
      <c r="N70" s="188">
        <v>11</v>
      </c>
      <c r="O70" s="188">
        <v>15</v>
      </c>
      <c r="P70" s="188">
        <v>3</v>
      </c>
      <c r="Q70" s="188">
        <v>20</v>
      </c>
      <c r="R70" s="188">
        <v>0</v>
      </c>
      <c r="S70" s="188">
        <v>0</v>
      </c>
      <c r="T70" s="188">
        <f t="shared" si="31"/>
        <v>5</v>
      </c>
      <c r="U70" s="188">
        <f t="shared" si="32"/>
        <v>0</v>
      </c>
      <c r="V70" s="188">
        <f t="shared" si="33"/>
        <v>0</v>
      </c>
      <c r="W70" s="188">
        <f t="shared" si="34"/>
        <v>0</v>
      </c>
      <c r="X70" s="188">
        <f t="shared" si="35"/>
        <v>0</v>
      </c>
      <c r="Y70" s="188">
        <f t="shared" si="36"/>
        <v>0</v>
      </c>
      <c r="Z70" s="188">
        <f t="shared" si="37"/>
        <v>0</v>
      </c>
      <c r="AA70" s="188">
        <f t="shared" si="38"/>
        <v>5</v>
      </c>
      <c r="AB70" s="188">
        <f t="shared" si="39"/>
        <v>5</v>
      </c>
      <c r="AC70" s="188">
        <v>0</v>
      </c>
      <c r="AD70" s="188">
        <v>0</v>
      </c>
      <c r="AE70" s="188">
        <v>0</v>
      </c>
      <c r="AF70" s="188">
        <v>0</v>
      </c>
      <c r="AG70" s="188">
        <v>0</v>
      </c>
      <c r="AH70" s="188">
        <v>0</v>
      </c>
      <c r="AI70" s="188">
        <v>5</v>
      </c>
      <c r="AJ70" s="188">
        <f t="shared" si="40"/>
        <v>0</v>
      </c>
      <c r="AK70" s="188">
        <v>0</v>
      </c>
      <c r="AL70" s="188">
        <v>0</v>
      </c>
      <c r="AM70" s="188">
        <v>0</v>
      </c>
      <c r="AN70" s="188">
        <v>0</v>
      </c>
      <c r="AO70" s="188">
        <v>0</v>
      </c>
      <c r="AP70" s="188">
        <v>0</v>
      </c>
      <c r="AQ70" s="188">
        <v>0</v>
      </c>
      <c r="AR70" s="188">
        <f t="shared" si="41"/>
        <v>0</v>
      </c>
      <c r="AS70" s="188">
        <v>0</v>
      </c>
      <c r="AT70" s="188">
        <v>0</v>
      </c>
      <c r="AU70" s="188">
        <v>0</v>
      </c>
      <c r="AV70" s="188">
        <v>0</v>
      </c>
      <c r="AW70" s="188">
        <v>0</v>
      </c>
      <c r="AX70" s="188">
        <v>0</v>
      </c>
      <c r="AY70" s="188">
        <v>0</v>
      </c>
      <c r="AZ70" s="188">
        <f t="shared" si="42"/>
        <v>0</v>
      </c>
      <c r="BA70" s="188">
        <v>0</v>
      </c>
      <c r="BB70" s="188">
        <v>0</v>
      </c>
      <c r="BC70" s="188">
        <v>0</v>
      </c>
      <c r="BD70" s="188">
        <v>0</v>
      </c>
      <c r="BE70" s="188">
        <v>0</v>
      </c>
      <c r="BF70" s="188">
        <v>0</v>
      </c>
      <c r="BG70" s="188">
        <v>0</v>
      </c>
      <c r="BH70" s="188">
        <f t="shared" si="43"/>
        <v>0</v>
      </c>
      <c r="BI70" s="188">
        <v>0</v>
      </c>
      <c r="BJ70" s="188">
        <v>0</v>
      </c>
      <c r="BK70" s="188">
        <v>0</v>
      </c>
      <c r="BL70" s="188">
        <v>0</v>
      </c>
      <c r="BM70" s="188">
        <v>0</v>
      </c>
      <c r="BN70" s="188">
        <v>0</v>
      </c>
      <c r="BO70" s="188">
        <v>0</v>
      </c>
      <c r="BP70" s="188">
        <f t="shared" si="44"/>
        <v>0</v>
      </c>
      <c r="BQ70" s="188">
        <v>0</v>
      </c>
      <c r="BR70" s="188">
        <v>0</v>
      </c>
      <c r="BS70" s="188">
        <v>0</v>
      </c>
      <c r="BT70" s="188">
        <v>0</v>
      </c>
      <c r="BU70" s="188">
        <v>0</v>
      </c>
      <c r="BV70" s="188">
        <v>0</v>
      </c>
      <c r="BW70" s="188">
        <v>0</v>
      </c>
    </row>
    <row r="71" spans="1:75" ht="13.5">
      <c r="A71" s="182" t="s">
        <v>308</v>
      </c>
      <c r="B71" s="182" t="s">
        <v>430</v>
      </c>
      <c r="C71" s="184" t="s">
        <v>431</v>
      </c>
      <c r="D71" s="188">
        <f aca="true" t="shared" si="45" ref="D71:D117">SUM(E71:K71)</f>
        <v>494</v>
      </c>
      <c r="E71" s="188">
        <f t="shared" si="23"/>
        <v>358</v>
      </c>
      <c r="F71" s="188">
        <f t="shared" si="24"/>
        <v>100</v>
      </c>
      <c r="G71" s="188">
        <f t="shared" si="25"/>
        <v>23</v>
      </c>
      <c r="H71" s="188">
        <f t="shared" si="26"/>
        <v>10</v>
      </c>
      <c r="I71" s="188">
        <f t="shared" si="27"/>
        <v>3</v>
      </c>
      <c r="J71" s="188">
        <f t="shared" si="28"/>
        <v>0</v>
      </c>
      <c r="K71" s="188">
        <f t="shared" si="29"/>
        <v>0</v>
      </c>
      <c r="L71" s="188">
        <f t="shared" si="30"/>
        <v>334</v>
      </c>
      <c r="M71" s="188">
        <v>298</v>
      </c>
      <c r="N71" s="188">
        <v>0</v>
      </c>
      <c r="O71" s="188">
        <v>23</v>
      </c>
      <c r="P71" s="188">
        <v>10</v>
      </c>
      <c r="Q71" s="188">
        <v>3</v>
      </c>
      <c r="R71" s="188">
        <v>0</v>
      </c>
      <c r="S71" s="188">
        <v>0</v>
      </c>
      <c r="T71" s="188">
        <f t="shared" si="31"/>
        <v>96</v>
      </c>
      <c r="U71" s="188">
        <f t="shared" si="32"/>
        <v>0</v>
      </c>
      <c r="V71" s="188">
        <f t="shared" si="33"/>
        <v>96</v>
      </c>
      <c r="W71" s="188">
        <f t="shared" si="34"/>
        <v>0</v>
      </c>
      <c r="X71" s="188">
        <f t="shared" si="35"/>
        <v>0</v>
      </c>
      <c r="Y71" s="188">
        <f t="shared" si="36"/>
        <v>0</v>
      </c>
      <c r="Z71" s="188">
        <f t="shared" si="37"/>
        <v>0</v>
      </c>
      <c r="AA71" s="188">
        <f t="shared" si="38"/>
        <v>0</v>
      </c>
      <c r="AB71" s="188">
        <f t="shared" si="39"/>
        <v>0</v>
      </c>
      <c r="AC71" s="188">
        <v>0</v>
      </c>
      <c r="AD71" s="188">
        <v>0</v>
      </c>
      <c r="AE71" s="188">
        <v>0</v>
      </c>
      <c r="AF71" s="188">
        <v>0</v>
      </c>
      <c r="AG71" s="188">
        <v>0</v>
      </c>
      <c r="AH71" s="188">
        <v>0</v>
      </c>
      <c r="AI71" s="188">
        <v>0</v>
      </c>
      <c r="AJ71" s="188">
        <f t="shared" si="40"/>
        <v>96</v>
      </c>
      <c r="AK71" s="188">
        <v>0</v>
      </c>
      <c r="AL71" s="188">
        <v>96</v>
      </c>
      <c r="AM71" s="188">
        <v>0</v>
      </c>
      <c r="AN71" s="188">
        <v>0</v>
      </c>
      <c r="AO71" s="188">
        <v>0</v>
      </c>
      <c r="AP71" s="188">
        <v>0</v>
      </c>
      <c r="AQ71" s="188">
        <v>0</v>
      </c>
      <c r="AR71" s="188">
        <f t="shared" si="41"/>
        <v>0</v>
      </c>
      <c r="AS71" s="188">
        <v>0</v>
      </c>
      <c r="AT71" s="188">
        <v>0</v>
      </c>
      <c r="AU71" s="188">
        <v>0</v>
      </c>
      <c r="AV71" s="188">
        <v>0</v>
      </c>
      <c r="AW71" s="188">
        <v>0</v>
      </c>
      <c r="AX71" s="188">
        <v>0</v>
      </c>
      <c r="AY71" s="188">
        <v>0</v>
      </c>
      <c r="AZ71" s="188">
        <f t="shared" si="42"/>
        <v>0</v>
      </c>
      <c r="BA71" s="188">
        <v>0</v>
      </c>
      <c r="BB71" s="188">
        <v>0</v>
      </c>
      <c r="BC71" s="188">
        <v>0</v>
      </c>
      <c r="BD71" s="188">
        <v>0</v>
      </c>
      <c r="BE71" s="188">
        <v>0</v>
      </c>
      <c r="BF71" s="188">
        <v>0</v>
      </c>
      <c r="BG71" s="188">
        <v>0</v>
      </c>
      <c r="BH71" s="188">
        <f t="shared" si="43"/>
        <v>0</v>
      </c>
      <c r="BI71" s="188">
        <v>0</v>
      </c>
      <c r="BJ71" s="188">
        <v>0</v>
      </c>
      <c r="BK71" s="188">
        <v>0</v>
      </c>
      <c r="BL71" s="188">
        <v>0</v>
      </c>
      <c r="BM71" s="188">
        <v>0</v>
      </c>
      <c r="BN71" s="188">
        <v>0</v>
      </c>
      <c r="BO71" s="188">
        <v>0</v>
      </c>
      <c r="BP71" s="188">
        <f t="shared" si="44"/>
        <v>64</v>
      </c>
      <c r="BQ71" s="188">
        <v>60</v>
      </c>
      <c r="BR71" s="188">
        <v>4</v>
      </c>
      <c r="BS71" s="188">
        <v>0</v>
      </c>
      <c r="BT71" s="188">
        <v>0</v>
      </c>
      <c r="BU71" s="188">
        <v>0</v>
      </c>
      <c r="BV71" s="188">
        <v>0</v>
      </c>
      <c r="BW71" s="188">
        <v>0</v>
      </c>
    </row>
    <row r="72" spans="1:75" ht="13.5">
      <c r="A72" s="182" t="s">
        <v>308</v>
      </c>
      <c r="B72" s="182" t="s">
        <v>432</v>
      </c>
      <c r="C72" s="184" t="s">
        <v>433</v>
      </c>
      <c r="D72" s="188">
        <f t="shared" si="45"/>
        <v>566</v>
      </c>
      <c r="E72" s="188">
        <f t="shared" si="23"/>
        <v>338</v>
      </c>
      <c r="F72" s="188">
        <f t="shared" si="24"/>
        <v>161</v>
      </c>
      <c r="G72" s="188">
        <f t="shared" si="25"/>
        <v>52</v>
      </c>
      <c r="H72" s="188">
        <f t="shared" si="26"/>
        <v>10</v>
      </c>
      <c r="I72" s="188">
        <f t="shared" si="27"/>
        <v>5</v>
      </c>
      <c r="J72" s="188">
        <f t="shared" si="28"/>
        <v>0</v>
      </c>
      <c r="K72" s="188">
        <f t="shared" si="29"/>
        <v>0</v>
      </c>
      <c r="L72" s="188">
        <f t="shared" si="30"/>
        <v>566</v>
      </c>
      <c r="M72" s="188">
        <v>338</v>
      </c>
      <c r="N72" s="188">
        <v>161</v>
      </c>
      <c r="O72" s="188">
        <v>52</v>
      </c>
      <c r="P72" s="188">
        <v>10</v>
      </c>
      <c r="Q72" s="188">
        <v>5</v>
      </c>
      <c r="R72" s="188">
        <v>0</v>
      </c>
      <c r="S72" s="188">
        <v>0</v>
      </c>
      <c r="T72" s="188">
        <f t="shared" si="31"/>
        <v>0</v>
      </c>
      <c r="U72" s="188">
        <f t="shared" si="32"/>
        <v>0</v>
      </c>
      <c r="V72" s="188">
        <f t="shared" si="33"/>
        <v>0</v>
      </c>
      <c r="W72" s="188">
        <f t="shared" si="34"/>
        <v>0</v>
      </c>
      <c r="X72" s="188">
        <f t="shared" si="35"/>
        <v>0</v>
      </c>
      <c r="Y72" s="188">
        <f t="shared" si="36"/>
        <v>0</v>
      </c>
      <c r="Z72" s="188">
        <f t="shared" si="37"/>
        <v>0</v>
      </c>
      <c r="AA72" s="188">
        <f t="shared" si="38"/>
        <v>0</v>
      </c>
      <c r="AB72" s="188">
        <f t="shared" si="39"/>
        <v>0</v>
      </c>
      <c r="AC72" s="188">
        <v>0</v>
      </c>
      <c r="AD72" s="188">
        <v>0</v>
      </c>
      <c r="AE72" s="188">
        <v>0</v>
      </c>
      <c r="AF72" s="188">
        <v>0</v>
      </c>
      <c r="AG72" s="188">
        <v>0</v>
      </c>
      <c r="AH72" s="188">
        <v>0</v>
      </c>
      <c r="AI72" s="188">
        <v>0</v>
      </c>
      <c r="AJ72" s="188">
        <f t="shared" si="40"/>
        <v>0</v>
      </c>
      <c r="AK72" s="188">
        <v>0</v>
      </c>
      <c r="AL72" s="188">
        <v>0</v>
      </c>
      <c r="AM72" s="188">
        <v>0</v>
      </c>
      <c r="AN72" s="188">
        <v>0</v>
      </c>
      <c r="AO72" s="188">
        <v>0</v>
      </c>
      <c r="AP72" s="188">
        <v>0</v>
      </c>
      <c r="AQ72" s="188">
        <v>0</v>
      </c>
      <c r="AR72" s="188">
        <f t="shared" si="41"/>
        <v>0</v>
      </c>
      <c r="AS72" s="188">
        <v>0</v>
      </c>
      <c r="AT72" s="188">
        <v>0</v>
      </c>
      <c r="AU72" s="188">
        <v>0</v>
      </c>
      <c r="AV72" s="188">
        <v>0</v>
      </c>
      <c r="AW72" s="188">
        <v>0</v>
      </c>
      <c r="AX72" s="188">
        <v>0</v>
      </c>
      <c r="AY72" s="188">
        <v>0</v>
      </c>
      <c r="AZ72" s="188">
        <f t="shared" si="42"/>
        <v>0</v>
      </c>
      <c r="BA72" s="188">
        <v>0</v>
      </c>
      <c r="BB72" s="188">
        <v>0</v>
      </c>
      <c r="BC72" s="188">
        <v>0</v>
      </c>
      <c r="BD72" s="188">
        <v>0</v>
      </c>
      <c r="BE72" s="188">
        <v>0</v>
      </c>
      <c r="BF72" s="188">
        <v>0</v>
      </c>
      <c r="BG72" s="188">
        <v>0</v>
      </c>
      <c r="BH72" s="188">
        <f t="shared" si="43"/>
        <v>0</v>
      </c>
      <c r="BI72" s="188">
        <v>0</v>
      </c>
      <c r="BJ72" s="188">
        <v>0</v>
      </c>
      <c r="BK72" s="188">
        <v>0</v>
      </c>
      <c r="BL72" s="188">
        <v>0</v>
      </c>
      <c r="BM72" s="188">
        <v>0</v>
      </c>
      <c r="BN72" s="188">
        <v>0</v>
      </c>
      <c r="BO72" s="188">
        <v>0</v>
      </c>
      <c r="BP72" s="188">
        <f t="shared" si="44"/>
        <v>0</v>
      </c>
      <c r="BQ72" s="188">
        <v>0</v>
      </c>
      <c r="BR72" s="188">
        <v>0</v>
      </c>
      <c r="BS72" s="188">
        <v>0</v>
      </c>
      <c r="BT72" s="188">
        <v>0</v>
      </c>
      <c r="BU72" s="188">
        <v>0</v>
      </c>
      <c r="BV72" s="188">
        <v>0</v>
      </c>
      <c r="BW72" s="188">
        <v>0</v>
      </c>
    </row>
    <row r="73" spans="1:75" ht="13.5">
      <c r="A73" s="182" t="s">
        <v>308</v>
      </c>
      <c r="B73" s="182" t="s">
        <v>434</v>
      </c>
      <c r="C73" s="184" t="s">
        <v>435</v>
      </c>
      <c r="D73" s="188">
        <f t="shared" si="45"/>
        <v>502</v>
      </c>
      <c r="E73" s="188">
        <f t="shared" si="23"/>
        <v>338</v>
      </c>
      <c r="F73" s="188">
        <f t="shared" si="24"/>
        <v>114</v>
      </c>
      <c r="G73" s="188">
        <f t="shared" si="25"/>
        <v>38</v>
      </c>
      <c r="H73" s="188">
        <f t="shared" si="26"/>
        <v>8</v>
      </c>
      <c r="I73" s="188">
        <f t="shared" si="27"/>
        <v>4</v>
      </c>
      <c r="J73" s="188">
        <f t="shared" si="28"/>
        <v>0</v>
      </c>
      <c r="K73" s="188">
        <f t="shared" si="29"/>
        <v>0</v>
      </c>
      <c r="L73" s="188">
        <f t="shared" si="30"/>
        <v>257</v>
      </c>
      <c r="M73" s="188">
        <v>93</v>
      </c>
      <c r="N73" s="188">
        <v>114</v>
      </c>
      <c r="O73" s="188">
        <v>38</v>
      </c>
      <c r="P73" s="188">
        <v>8</v>
      </c>
      <c r="Q73" s="188">
        <v>4</v>
      </c>
      <c r="R73" s="188">
        <v>0</v>
      </c>
      <c r="S73" s="188">
        <v>0</v>
      </c>
      <c r="T73" s="188">
        <f t="shared" si="31"/>
        <v>0</v>
      </c>
      <c r="U73" s="188">
        <f t="shared" si="32"/>
        <v>0</v>
      </c>
      <c r="V73" s="188">
        <f t="shared" si="33"/>
        <v>0</v>
      </c>
      <c r="W73" s="188">
        <f t="shared" si="34"/>
        <v>0</v>
      </c>
      <c r="X73" s="188">
        <f t="shared" si="35"/>
        <v>0</v>
      </c>
      <c r="Y73" s="188">
        <f t="shared" si="36"/>
        <v>0</v>
      </c>
      <c r="Z73" s="188">
        <f t="shared" si="37"/>
        <v>0</v>
      </c>
      <c r="AA73" s="188">
        <f t="shared" si="38"/>
        <v>0</v>
      </c>
      <c r="AB73" s="188">
        <f t="shared" si="39"/>
        <v>0</v>
      </c>
      <c r="AC73" s="188">
        <v>0</v>
      </c>
      <c r="AD73" s="188">
        <v>0</v>
      </c>
      <c r="AE73" s="188">
        <v>0</v>
      </c>
      <c r="AF73" s="188">
        <v>0</v>
      </c>
      <c r="AG73" s="188">
        <v>0</v>
      </c>
      <c r="AH73" s="188">
        <v>0</v>
      </c>
      <c r="AI73" s="188">
        <v>0</v>
      </c>
      <c r="AJ73" s="188">
        <f t="shared" si="40"/>
        <v>0</v>
      </c>
      <c r="AK73" s="188">
        <v>0</v>
      </c>
      <c r="AL73" s="188">
        <v>0</v>
      </c>
      <c r="AM73" s="188">
        <v>0</v>
      </c>
      <c r="AN73" s="188">
        <v>0</v>
      </c>
      <c r="AO73" s="188">
        <v>0</v>
      </c>
      <c r="AP73" s="188">
        <v>0</v>
      </c>
      <c r="AQ73" s="188">
        <v>0</v>
      </c>
      <c r="AR73" s="188">
        <f t="shared" si="41"/>
        <v>0</v>
      </c>
      <c r="AS73" s="188">
        <v>0</v>
      </c>
      <c r="AT73" s="188">
        <v>0</v>
      </c>
      <c r="AU73" s="188">
        <v>0</v>
      </c>
      <c r="AV73" s="188">
        <v>0</v>
      </c>
      <c r="AW73" s="188">
        <v>0</v>
      </c>
      <c r="AX73" s="188">
        <v>0</v>
      </c>
      <c r="AY73" s="188">
        <v>0</v>
      </c>
      <c r="AZ73" s="188">
        <f t="shared" si="42"/>
        <v>0</v>
      </c>
      <c r="BA73" s="188">
        <v>0</v>
      </c>
      <c r="BB73" s="188">
        <v>0</v>
      </c>
      <c r="BC73" s="188">
        <v>0</v>
      </c>
      <c r="BD73" s="188">
        <v>0</v>
      </c>
      <c r="BE73" s="188">
        <v>0</v>
      </c>
      <c r="BF73" s="188">
        <v>0</v>
      </c>
      <c r="BG73" s="188">
        <v>0</v>
      </c>
      <c r="BH73" s="188">
        <f t="shared" si="43"/>
        <v>0</v>
      </c>
      <c r="BI73" s="188">
        <v>0</v>
      </c>
      <c r="BJ73" s="188">
        <v>0</v>
      </c>
      <c r="BK73" s="188">
        <v>0</v>
      </c>
      <c r="BL73" s="188">
        <v>0</v>
      </c>
      <c r="BM73" s="188">
        <v>0</v>
      </c>
      <c r="BN73" s="188">
        <v>0</v>
      </c>
      <c r="BO73" s="188">
        <v>0</v>
      </c>
      <c r="BP73" s="188">
        <f t="shared" si="44"/>
        <v>245</v>
      </c>
      <c r="BQ73" s="188">
        <v>245</v>
      </c>
      <c r="BR73" s="188">
        <v>0</v>
      </c>
      <c r="BS73" s="188">
        <v>0</v>
      </c>
      <c r="BT73" s="188">
        <v>0</v>
      </c>
      <c r="BU73" s="188">
        <v>0</v>
      </c>
      <c r="BV73" s="188">
        <v>0</v>
      </c>
      <c r="BW73" s="188">
        <v>0</v>
      </c>
    </row>
    <row r="74" spans="1:75" ht="13.5">
      <c r="A74" s="182" t="s">
        <v>308</v>
      </c>
      <c r="B74" s="182" t="s">
        <v>436</v>
      </c>
      <c r="C74" s="184" t="s">
        <v>437</v>
      </c>
      <c r="D74" s="188">
        <f t="shared" si="45"/>
        <v>223</v>
      </c>
      <c r="E74" s="188">
        <f t="shared" si="23"/>
        <v>139</v>
      </c>
      <c r="F74" s="188">
        <f t="shared" si="24"/>
        <v>79</v>
      </c>
      <c r="G74" s="188">
        <f t="shared" si="25"/>
        <v>4</v>
      </c>
      <c r="H74" s="188">
        <f t="shared" si="26"/>
        <v>1</v>
      </c>
      <c r="I74" s="188">
        <f t="shared" si="27"/>
        <v>0</v>
      </c>
      <c r="J74" s="188">
        <f t="shared" si="28"/>
        <v>0</v>
      </c>
      <c r="K74" s="188">
        <f t="shared" si="29"/>
        <v>0</v>
      </c>
      <c r="L74" s="188">
        <f t="shared" si="30"/>
        <v>0</v>
      </c>
      <c r="M74" s="188">
        <v>0</v>
      </c>
      <c r="N74" s="188">
        <v>0</v>
      </c>
      <c r="O74" s="188">
        <v>0</v>
      </c>
      <c r="P74" s="188">
        <v>0</v>
      </c>
      <c r="Q74" s="188">
        <v>0</v>
      </c>
      <c r="R74" s="188">
        <v>0</v>
      </c>
      <c r="S74" s="188">
        <v>0</v>
      </c>
      <c r="T74" s="188">
        <f t="shared" si="31"/>
        <v>223</v>
      </c>
      <c r="U74" s="188">
        <f t="shared" si="32"/>
        <v>139</v>
      </c>
      <c r="V74" s="188">
        <f t="shared" si="33"/>
        <v>79</v>
      </c>
      <c r="W74" s="188">
        <f t="shared" si="34"/>
        <v>4</v>
      </c>
      <c r="X74" s="188">
        <f t="shared" si="35"/>
        <v>1</v>
      </c>
      <c r="Y74" s="188">
        <f t="shared" si="36"/>
        <v>0</v>
      </c>
      <c r="Z74" s="188">
        <f t="shared" si="37"/>
        <v>0</v>
      </c>
      <c r="AA74" s="188">
        <f t="shared" si="38"/>
        <v>0</v>
      </c>
      <c r="AB74" s="188">
        <f t="shared" si="39"/>
        <v>0</v>
      </c>
      <c r="AC74" s="188">
        <v>0</v>
      </c>
      <c r="AD74" s="188">
        <v>0</v>
      </c>
      <c r="AE74" s="188">
        <v>0</v>
      </c>
      <c r="AF74" s="188">
        <v>0</v>
      </c>
      <c r="AG74" s="188">
        <v>0</v>
      </c>
      <c r="AH74" s="188">
        <v>0</v>
      </c>
      <c r="AI74" s="188">
        <v>0</v>
      </c>
      <c r="AJ74" s="188">
        <f t="shared" si="40"/>
        <v>64</v>
      </c>
      <c r="AK74" s="188">
        <v>0</v>
      </c>
      <c r="AL74" s="188">
        <v>64</v>
      </c>
      <c r="AM74" s="188">
        <v>0</v>
      </c>
      <c r="AN74" s="188">
        <v>0</v>
      </c>
      <c r="AO74" s="188">
        <v>0</v>
      </c>
      <c r="AP74" s="188">
        <v>0</v>
      </c>
      <c r="AQ74" s="188">
        <v>0</v>
      </c>
      <c r="AR74" s="188">
        <f t="shared" si="41"/>
        <v>159</v>
      </c>
      <c r="AS74" s="188">
        <v>139</v>
      </c>
      <c r="AT74" s="188">
        <v>15</v>
      </c>
      <c r="AU74" s="188">
        <v>4</v>
      </c>
      <c r="AV74" s="188">
        <v>1</v>
      </c>
      <c r="AW74" s="188">
        <v>0</v>
      </c>
      <c r="AX74" s="188">
        <v>0</v>
      </c>
      <c r="AY74" s="188">
        <v>0</v>
      </c>
      <c r="AZ74" s="188">
        <f t="shared" si="42"/>
        <v>0</v>
      </c>
      <c r="BA74" s="188">
        <v>0</v>
      </c>
      <c r="BB74" s="188">
        <v>0</v>
      </c>
      <c r="BC74" s="188">
        <v>0</v>
      </c>
      <c r="BD74" s="188">
        <v>0</v>
      </c>
      <c r="BE74" s="188">
        <v>0</v>
      </c>
      <c r="BF74" s="188">
        <v>0</v>
      </c>
      <c r="BG74" s="188">
        <v>0</v>
      </c>
      <c r="BH74" s="188">
        <f t="shared" si="43"/>
        <v>0</v>
      </c>
      <c r="BI74" s="188">
        <v>0</v>
      </c>
      <c r="BJ74" s="188">
        <v>0</v>
      </c>
      <c r="BK74" s="188">
        <v>0</v>
      </c>
      <c r="BL74" s="188">
        <v>0</v>
      </c>
      <c r="BM74" s="188">
        <v>0</v>
      </c>
      <c r="BN74" s="188">
        <v>0</v>
      </c>
      <c r="BO74" s="188">
        <v>0</v>
      </c>
      <c r="BP74" s="188">
        <f t="shared" si="44"/>
        <v>0</v>
      </c>
      <c r="BQ74" s="188">
        <v>0</v>
      </c>
      <c r="BR74" s="188">
        <v>0</v>
      </c>
      <c r="BS74" s="188">
        <v>0</v>
      </c>
      <c r="BT74" s="188">
        <v>0</v>
      </c>
      <c r="BU74" s="188">
        <v>0</v>
      </c>
      <c r="BV74" s="188">
        <v>0</v>
      </c>
      <c r="BW74" s="188">
        <v>0</v>
      </c>
    </row>
    <row r="75" spans="1:75" ht="13.5">
      <c r="A75" s="182" t="s">
        <v>308</v>
      </c>
      <c r="B75" s="182" t="s">
        <v>438</v>
      </c>
      <c r="C75" s="184" t="s">
        <v>439</v>
      </c>
      <c r="D75" s="188">
        <f t="shared" si="45"/>
        <v>271</v>
      </c>
      <c r="E75" s="188">
        <f t="shared" si="23"/>
        <v>179</v>
      </c>
      <c r="F75" s="188">
        <f t="shared" si="24"/>
        <v>61</v>
      </c>
      <c r="G75" s="188">
        <f t="shared" si="25"/>
        <v>18</v>
      </c>
      <c r="H75" s="188">
        <f t="shared" si="26"/>
        <v>4</v>
      </c>
      <c r="I75" s="188">
        <f t="shared" si="27"/>
        <v>1</v>
      </c>
      <c r="J75" s="188">
        <f t="shared" si="28"/>
        <v>8</v>
      </c>
      <c r="K75" s="188">
        <f t="shared" si="29"/>
        <v>0</v>
      </c>
      <c r="L75" s="188">
        <f t="shared" si="30"/>
        <v>210</v>
      </c>
      <c r="M75" s="188">
        <v>179</v>
      </c>
      <c r="N75" s="188">
        <v>0</v>
      </c>
      <c r="O75" s="188">
        <v>18</v>
      </c>
      <c r="P75" s="188">
        <v>4</v>
      </c>
      <c r="Q75" s="188">
        <v>1</v>
      </c>
      <c r="R75" s="188">
        <v>8</v>
      </c>
      <c r="S75" s="188">
        <v>0</v>
      </c>
      <c r="T75" s="188">
        <f t="shared" si="31"/>
        <v>61</v>
      </c>
      <c r="U75" s="188">
        <f t="shared" si="32"/>
        <v>0</v>
      </c>
      <c r="V75" s="188">
        <f t="shared" si="33"/>
        <v>61</v>
      </c>
      <c r="W75" s="188">
        <f t="shared" si="34"/>
        <v>0</v>
      </c>
      <c r="X75" s="188">
        <f t="shared" si="35"/>
        <v>0</v>
      </c>
      <c r="Y75" s="188">
        <f t="shared" si="36"/>
        <v>0</v>
      </c>
      <c r="Z75" s="188">
        <f t="shared" si="37"/>
        <v>0</v>
      </c>
      <c r="AA75" s="188">
        <f t="shared" si="38"/>
        <v>0</v>
      </c>
      <c r="AB75" s="188">
        <f t="shared" si="39"/>
        <v>0</v>
      </c>
      <c r="AC75" s="188">
        <v>0</v>
      </c>
      <c r="AD75" s="188">
        <v>0</v>
      </c>
      <c r="AE75" s="188">
        <v>0</v>
      </c>
      <c r="AF75" s="188">
        <v>0</v>
      </c>
      <c r="AG75" s="188">
        <v>0</v>
      </c>
      <c r="AH75" s="188">
        <v>0</v>
      </c>
      <c r="AI75" s="188">
        <v>0</v>
      </c>
      <c r="AJ75" s="188">
        <f t="shared" si="40"/>
        <v>61</v>
      </c>
      <c r="AK75" s="188">
        <v>0</v>
      </c>
      <c r="AL75" s="188">
        <v>61</v>
      </c>
      <c r="AM75" s="188">
        <v>0</v>
      </c>
      <c r="AN75" s="188">
        <v>0</v>
      </c>
      <c r="AO75" s="188">
        <v>0</v>
      </c>
      <c r="AP75" s="188">
        <v>0</v>
      </c>
      <c r="AQ75" s="188">
        <v>0</v>
      </c>
      <c r="AR75" s="188">
        <f t="shared" si="41"/>
        <v>0</v>
      </c>
      <c r="AS75" s="188">
        <v>0</v>
      </c>
      <c r="AT75" s="188">
        <v>0</v>
      </c>
      <c r="AU75" s="188">
        <v>0</v>
      </c>
      <c r="AV75" s="188">
        <v>0</v>
      </c>
      <c r="AW75" s="188">
        <v>0</v>
      </c>
      <c r="AX75" s="188">
        <v>0</v>
      </c>
      <c r="AY75" s="188">
        <v>0</v>
      </c>
      <c r="AZ75" s="188">
        <f t="shared" si="42"/>
        <v>0</v>
      </c>
      <c r="BA75" s="188">
        <v>0</v>
      </c>
      <c r="BB75" s="188">
        <v>0</v>
      </c>
      <c r="BC75" s="188">
        <v>0</v>
      </c>
      <c r="BD75" s="188">
        <v>0</v>
      </c>
      <c r="BE75" s="188">
        <v>0</v>
      </c>
      <c r="BF75" s="188">
        <v>0</v>
      </c>
      <c r="BG75" s="188">
        <v>0</v>
      </c>
      <c r="BH75" s="188">
        <f t="shared" si="43"/>
        <v>0</v>
      </c>
      <c r="BI75" s="188">
        <v>0</v>
      </c>
      <c r="BJ75" s="188">
        <v>0</v>
      </c>
      <c r="BK75" s="188">
        <v>0</v>
      </c>
      <c r="BL75" s="188">
        <v>0</v>
      </c>
      <c r="BM75" s="188">
        <v>0</v>
      </c>
      <c r="BN75" s="188">
        <v>0</v>
      </c>
      <c r="BO75" s="188">
        <v>0</v>
      </c>
      <c r="BP75" s="188">
        <f t="shared" si="44"/>
        <v>0</v>
      </c>
      <c r="BQ75" s="188">
        <v>0</v>
      </c>
      <c r="BR75" s="188">
        <v>0</v>
      </c>
      <c r="BS75" s="188">
        <v>0</v>
      </c>
      <c r="BT75" s="188">
        <v>0</v>
      </c>
      <c r="BU75" s="188">
        <v>0</v>
      </c>
      <c r="BV75" s="188">
        <v>0</v>
      </c>
      <c r="BW75" s="188">
        <v>0</v>
      </c>
    </row>
    <row r="76" spans="1:75" ht="13.5">
      <c r="A76" s="182" t="s">
        <v>308</v>
      </c>
      <c r="B76" s="182" t="s">
        <v>440</v>
      </c>
      <c r="C76" s="184" t="s">
        <v>441</v>
      </c>
      <c r="D76" s="188">
        <f t="shared" si="45"/>
        <v>176</v>
      </c>
      <c r="E76" s="188">
        <f t="shared" si="23"/>
        <v>120</v>
      </c>
      <c r="F76" s="188">
        <f t="shared" si="24"/>
        <v>41</v>
      </c>
      <c r="G76" s="188">
        <f t="shared" si="25"/>
        <v>10</v>
      </c>
      <c r="H76" s="188">
        <f t="shared" si="26"/>
        <v>3</v>
      </c>
      <c r="I76" s="188">
        <f t="shared" si="27"/>
        <v>2</v>
      </c>
      <c r="J76" s="188">
        <f t="shared" si="28"/>
        <v>0</v>
      </c>
      <c r="K76" s="188">
        <f t="shared" si="29"/>
        <v>0</v>
      </c>
      <c r="L76" s="188">
        <f t="shared" si="30"/>
        <v>117</v>
      </c>
      <c r="M76" s="188">
        <v>102</v>
      </c>
      <c r="N76" s="188">
        <v>0</v>
      </c>
      <c r="O76" s="188">
        <v>10</v>
      </c>
      <c r="P76" s="188">
        <v>3</v>
      </c>
      <c r="Q76" s="188">
        <v>2</v>
      </c>
      <c r="R76" s="188">
        <v>0</v>
      </c>
      <c r="S76" s="188">
        <v>0</v>
      </c>
      <c r="T76" s="188">
        <f t="shared" si="31"/>
        <v>41</v>
      </c>
      <c r="U76" s="188">
        <f t="shared" si="32"/>
        <v>0</v>
      </c>
      <c r="V76" s="188">
        <f t="shared" si="33"/>
        <v>41</v>
      </c>
      <c r="W76" s="188">
        <f t="shared" si="34"/>
        <v>0</v>
      </c>
      <c r="X76" s="188">
        <f t="shared" si="35"/>
        <v>0</v>
      </c>
      <c r="Y76" s="188">
        <f t="shared" si="36"/>
        <v>0</v>
      </c>
      <c r="Z76" s="188">
        <f t="shared" si="37"/>
        <v>0</v>
      </c>
      <c r="AA76" s="188">
        <f t="shared" si="38"/>
        <v>0</v>
      </c>
      <c r="AB76" s="188">
        <f t="shared" si="39"/>
        <v>0</v>
      </c>
      <c r="AC76" s="188">
        <v>0</v>
      </c>
      <c r="AD76" s="188">
        <v>0</v>
      </c>
      <c r="AE76" s="188">
        <v>0</v>
      </c>
      <c r="AF76" s="188">
        <v>0</v>
      </c>
      <c r="AG76" s="188">
        <v>0</v>
      </c>
      <c r="AH76" s="188">
        <v>0</v>
      </c>
      <c r="AI76" s="188">
        <v>0</v>
      </c>
      <c r="AJ76" s="188">
        <f t="shared" si="40"/>
        <v>41</v>
      </c>
      <c r="AK76" s="188">
        <v>0</v>
      </c>
      <c r="AL76" s="188">
        <v>41</v>
      </c>
      <c r="AM76" s="188">
        <v>0</v>
      </c>
      <c r="AN76" s="188">
        <v>0</v>
      </c>
      <c r="AO76" s="188">
        <v>0</v>
      </c>
      <c r="AP76" s="188">
        <v>0</v>
      </c>
      <c r="AQ76" s="188">
        <v>0</v>
      </c>
      <c r="AR76" s="188">
        <f t="shared" si="41"/>
        <v>0</v>
      </c>
      <c r="AS76" s="188">
        <v>0</v>
      </c>
      <c r="AT76" s="188">
        <v>0</v>
      </c>
      <c r="AU76" s="188">
        <v>0</v>
      </c>
      <c r="AV76" s="188">
        <v>0</v>
      </c>
      <c r="AW76" s="188">
        <v>0</v>
      </c>
      <c r="AX76" s="188">
        <v>0</v>
      </c>
      <c r="AY76" s="188">
        <v>0</v>
      </c>
      <c r="AZ76" s="188">
        <f t="shared" si="42"/>
        <v>0</v>
      </c>
      <c r="BA76" s="188">
        <v>0</v>
      </c>
      <c r="BB76" s="188">
        <v>0</v>
      </c>
      <c r="BC76" s="188">
        <v>0</v>
      </c>
      <c r="BD76" s="188">
        <v>0</v>
      </c>
      <c r="BE76" s="188">
        <v>0</v>
      </c>
      <c r="BF76" s="188">
        <v>0</v>
      </c>
      <c r="BG76" s="188">
        <v>0</v>
      </c>
      <c r="BH76" s="188">
        <f t="shared" si="43"/>
        <v>0</v>
      </c>
      <c r="BI76" s="188">
        <v>0</v>
      </c>
      <c r="BJ76" s="188">
        <v>0</v>
      </c>
      <c r="BK76" s="188">
        <v>0</v>
      </c>
      <c r="BL76" s="188">
        <v>0</v>
      </c>
      <c r="BM76" s="188">
        <v>0</v>
      </c>
      <c r="BN76" s="188">
        <v>0</v>
      </c>
      <c r="BO76" s="188">
        <v>0</v>
      </c>
      <c r="BP76" s="188">
        <f t="shared" si="44"/>
        <v>18</v>
      </c>
      <c r="BQ76" s="188">
        <v>18</v>
      </c>
      <c r="BR76" s="188">
        <v>0</v>
      </c>
      <c r="BS76" s="188">
        <v>0</v>
      </c>
      <c r="BT76" s="188">
        <v>0</v>
      </c>
      <c r="BU76" s="188">
        <v>0</v>
      </c>
      <c r="BV76" s="188">
        <v>0</v>
      </c>
      <c r="BW76" s="188">
        <v>0</v>
      </c>
    </row>
    <row r="77" spans="1:75" ht="13.5">
      <c r="A77" s="182" t="s">
        <v>308</v>
      </c>
      <c r="B77" s="182" t="s">
        <v>139</v>
      </c>
      <c r="C77" s="184" t="s">
        <v>140</v>
      </c>
      <c r="D77" s="188">
        <f t="shared" si="45"/>
        <v>104</v>
      </c>
      <c r="E77" s="188">
        <f t="shared" si="23"/>
        <v>62</v>
      </c>
      <c r="F77" s="188">
        <f t="shared" si="24"/>
        <v>35</v>
      </c>
      <c r="G77" s="188">
        <f t="shared" si="25"/>
        <v>6</v>
      </c>
      <c r="H77" s="188">
        <f t="shared" si="26"/>
        <v>1</v>
      </c>
      <c r="I77" s="188">
        <f t="shared" si="27"/>
        <v>0</v>
      </c>
      <c r="J77" s="188">
        <f t="shared" si="28"/>
        <v>0</v>
      </c>
      <c r="K77" s="188">
        <f t="shared" si="29"/>
        <v>0</v>
      </c>
      <c r="L77" s="188">
        <f t="shared" si="30"/>
        <v>69</v>
      </c>
      <c r="M77" s="188">
        <v>62</v>
      </c>
      <c r="N77" s="188">
        <v>0</v>
      </c>
      <c r="O77" s="188">
        <v>6</v>
      </c>
      <c r="P77" s="188">
        <v>1</v>
      </c>
      <c r="Q77" s="188">
        <v>0</v>
      </c>
      <c r="R77" s="188">
        <v>0</v>
      </c>
      <c r="S77" s="188">
        <v>0</v>
      </c>
      <c r="T77" s="188">
        <f t="shared" si="31"/>
        <v>35</v>
      </c>
      <c r="U77" s="188">
        <f t="shared" si="32"/>
        <v>0</v>
      </c>
      <c r="V77" s="188">
        <f t="shared" si="33"/>
        <v>35</v>
      </c>
      <c r="W77" s="188">
        <f t="shared" si="34"/>
        <v>0</v>
      </c>
      <c r="X77" s="188">
        <f t="shared" si="35"/>
        <v>0</v>
      </c>
      <c r="Y77" s="188">
        <f t="shared" si="36"/>
        <v>0</v>
      </c>
      <c r="Z77" s="188">
        <f t="shared" si="37"/>
        <v>0</v>
      </c>
      <c r="AA77" s="188">
        <f t="shared" si="38"/>
        <v>0</v>
      </c>
      <c r="AB77" s="188">
        <f t="shared" si="39"/>
        <v>0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f t="shared" si="40"/>
        <v>35</v>
      </c>
      <c r="AK77" s="188">
        <v>0</v>
      </c>
      <c r="AL77" s="188">
        <v>35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88">
        <f t="shared" si="41"/>
        <v>0</v>
      </c>
      <c r="AS77" s="188">
        <v>0</v>
      </c>
      <c r="AT77" s="188">
        <v>0</v>
      </c>
      <c r="AU77" s="188">
        <v>0</v>
      </c>
      <c r="AV77" s="188">
        <v>0</v>
      </c>
      <c r="AW77" s="188">
        <v>0</v>
      </c>
      <c r="AX77" s="188">
        <v>0</v>
      </c>
      <c r="AY77" s="188">
        <v>0</v>
      </c>
      <c r="AZ77" s="188">
        <f t="shared" si="42"/>
        <v>0</v>
      </c>
      <c r="BA77" s="188">
        <v>0</v>
      </c>
      <c r="BB77" s="188">
        <v>0</v>
      </c>
      <c r="BC77" s="188">
        <v>0</v>
      </c>
      <c r="BD77" s="188">
        <v>0</v>
      </c>
      <c r="BE77" s="188">
        <v>0</v>
      </c>
      <c r="BF77" s="188">
        <v>0</v>
      </c>
      <c r="BG77" s="188">
        <v>0</v>
      </c>
      <c r="BH77" s="188">
        <f t="shared" si="43"/>
        <v>0</v>
      </c>
      <c r="BI77" s="188">
        <v>0</v>
      </c>
      <c r="BJ77" s="188">
        <v>0</v>
      </c>
      <c r="BK77" s="188">
        <v>0</v>
      </c>
      <c r="BL77" s="188">
        <v>0</v>
      </c>
      <c r="BM77" s="188">
        <v>0</v>
      </c>
      <c r="BN77" s="188">
        <v>0</v>
      </c>
      <c r="BO77" s="188">
        <v>0</v>
      </c>
      <c r="BP77" s="188">
        <f t="shared" si="44"/>
        <v>0</v>
      </c>
      <c r="BQ77" s="188">
        <v>0</v>
      </c>
      <c r="BR77" s="188">
        <v>0</v>
      </c>
      <c r="BS77" s="188">
        <v>0</v>
      </c>
      <c r="BT77" s="188">
        <v>0</v>
      </c>
      <c r="BU77" s="188">
        <v>0</v>
      </c>
      <c r="BV77" s="188">
        <v>0</v>
      </c>
      <c r="BW77" s="188">
        <v>0</v>
      </c>
    </row>
    <row r="78" spans="1:75" ht="13.5">
      <c r="A78" s="182" t="s">
        <v>308</v>
      </c>
      <c r="B78" s="182" t="s">
        <v>141</v>
      </c>
      <c r="C78" s="184" t="s">
        <v>142</v>
      </c>
      <c r="D78" s="188">
        <f t="shared" si="45"/>
        <v>109</v>
      </c>
      <c r="E78" s="188">
        <f t="shared" si="23"/>
        <v>78</v>
      </c>
      <c r="F78" s="188">
        <f t="shared" si="24"/>
        <v>25</v>
      </c>
      <c r="G78" s="188">
        <f t="shared" si="25"/>
        <v>4</v>
      </c>
      <c r="H78" s="188">
        <f t="shared" si="26"/>
        <v>2</v>
      </c>
      <c r="I78" s="188">
        <f t="shared" si="27"/>
        <v>0</v>
      </c>
      <c r="J78" s="188">
        <f t="shared" si="28"/>
        <v>0</v>
      </c>
      <c r="K78" s="188">
        <f t="shared" si="29"/>
        <v>0</v>
      </c>
      <c r="L78" s="188">
        <f t="shared" si="30"/>
        <v>44</v>
      </c>
      <c r="M78" s="188">
        <v>38</v>
      </c>
      <c r="N78" s="188">
        <v>0</v>
      </c>
      <c r="O78" s="188">
        <v>4</v>
      </c>
      <c r="P78" s="188">
        <v>2</v>
      </c>
      <c r="Q78" s="188">
        <v>0</v>
      </c>
      <c r="R78" s="188">
        <v>0</v>
      </c>
      <c r="S78" s="188">
        <v>0</v>
      </c>
      <c r="T78" s="188">
        <f t="shared" si="31"/>
        <v>23</v>
      </c>
      <c r="U78" s="188">
        <f t="shared" si="32"/>
        <v>0</v>
      </c>
      <c r="V78" s="188">
        <f t="shared" si="33"/>
        <v>23</v>
      </c>
      <c r="W78" s="188">
        <f t="shared" si="34"/>
        <v>0</v>
      </c>
      <c r="X78" s="188">
        <f t="shared" si="35"/>
        <v>0</v>
      </c>
      <c r="Y78" s="188">
        <f t="shared" si="36"/>
        <v>0</v>
      </c>
      <c r="Z78" s="188">
        <f t="shared" si="37"/>
        <v>0</v>
      </c>
      <c r="AA78" s="188">
        <f t="shared" si="38"/>
        <v>0</v>
      </c>
      <c r="AB78" s="188">
        <f t="shared" si="39"/>
        <v>0</v>
      </c>
      <c r="AC78" s="188">
        <v>0</v>
      </c>
      <c r="AD78" s="188">
        <v>0</v>
      </c>
      <c r="AE78" s="188">
        <v>0</v>
      </c>
      <c r="AF78" s="188">
        <v>0</v>
      </c>
      <c r="AG78" s="188">
        <v>0</v>
      </c>
      <c r="AH78" s="188">
        <v>0</v>
      </c>
      <c r="AI78" s="188">
        <v>0</v>
      </c>
      <c r="AJ78" s="188">
        <f t="shared" si="40"/>
        <v>23</v>
      </c>
      <c r="AK78" s="188">
        <v>0</v>
      </c>
      <c r="AL78" s="188">
        <v>23</v>
      </c>
      <c r="AM78" s="188">
        <v>0</v>
      </c>
      <c r="AN78" s="188">
        <v>0</v>
      </c>
      <c r="AO78" s="188">
        <v>0</v>
      </c>
      <c r="AP78" s="188">
        <v>0</v>
      </c>
      <c r="AQ78" s="188">
        <v>0</v>
      </c>
      <c r="AR78" s="188">
        <f t="shared" si="41"/>
        <v>0</v>
      </c>
      <c r="AS78" s="188">
        <v>0</v>
      </c>
      <c r="AT78" s="188">
        <v>0</v>
      </c>
      <c r="AU78" s="188">
        <v>0</v>
      </c>
      <c r="AV78" s="188">
        <v>0</v>
      </c>
      <c r="AW78" s="188">
        <v>0</v>
      </c>
      <c r="AX78" s="188">
        <v>0</v>
      </c>
      <c r="AY78" s="188">
        <v>0</v>
      </c>
      <c r="AZ78" s="188">
        <f t="shared" si="42"/>
        <v>0</v>
      </c>
      <c r="BA78" s="188">
        <v>0</v>
      </c>
      <c r="BB78" s="188">
        <v>0</v>
      </c>
      <c r="BC78" s="188">
        <v>0</v>
      </c>
      <c r="BD78" s="188">
        <v>0</v>
      </c>
      <c r="BE78" s="188">
        <v>0</v>
      </c>
      <c r="BF78" s="188">
        <v>0</v>
      </c>
      <c r="BG78" s="188">
        <v>0</v>
      </c>
      <c r="BH78" s="188">
        <f t="shared" si="43"/>
        <v>0</v>
      </c>
      <c r="BI78" s="188">
        <v>0</v>
      </c>
      <c r="BJ78" s="188">
        <v>0</v>
      </c>
      <c r="BK78" s="188">
        <v>0</v>
      </c>
      <c r="BL78" s="188">
        <v>0</v>
      </c>
      <c r="BM78" s="188">
        <v>0</v>
      </c>
      <c r="BN78" s="188">
        <v>0</v>
      </c>
      <c r="BO78" s="188">
        <v>0</v>
      </c>
      <c r="BP78" s="188">
        <f t="shared" si="44"/>
        <v>42</v>
      </c>
      <c r="BQ78" s="188">
        <v>40</v>
      </c>
      <c r="BR78" s="188">
        <v>2</v>
      </c>
      <c r="BS78" s="188">
        <v>0</v>
      </c>
      <c r="BT78" s="188">
        <v>0</v>
      </c>
      <c r="BU78" s="188">
        <v>0</v>
      </c>
      <c r="BV78" s="188">
        <v>0</v>
      </c>
      <c r="BW78" s="188">
        <v>0</v>
      </c>
    </row>
    <row r="79" spans="1:75" ht="13.5">
      <c r="A79" s="182" t="s">
        <v>308</v>
      </c>
      <c r="B79" s="182" t="s">
        <v>143</v>
      </c>
      <c r="C79" s="184" t="s">
        <v>144</v>
      </c>
      <c r="D79" s="188">
        <f t="shared" si="45"/>
        <v>68</v>
      </c>
      <c r="E79" s="188">
        <f t="shared" si="23"/>
        <v>45</v>
      </c>
      <c r="F79" s="188">
        <f t="shared" si="24"/>
        <v>13</v>
      </c>
      <c r="G79" s="188">
        <f t="shared" si="25"/>
        <v>6</v>
      </c>
      <c r="H79" s="188">
        <f t="shared" si="26"/>
        <v>3</v>
      </c>
      <c r="I79" s="188">
        <f t="shared" si="27"/>
        <v>1</v>
      </c>
      <c r="J79" s="188">
        <f t="shared" si="28"/>
        <v>0</v>
      </c>
      <c r="K79" s="188">
        <f t="shared" si="29"/>
        <v>0</v>
      </c>
      <c r="L79" s="188">
        <f t="shared" si="30"/>
        <v>55</v>
      </c>
      <c r="M79" s="188">
        <v>45</v>
      </c>
      <c r="N79" s="188">
        <v>0</v>
      </c>
      <c r="O79" s="188">
        <v>6</v>
      </c>
      <c r="P79" s="188">
        <v>3</v>
      </c>
      <c r="Q79" s="188">
        <v>1</v>
      </c>
      <c r="R79" s="188">
        <v>0</v>
      </c>
      <c r="S79" s="188">
        <v>0</v>
      </c>
      <c r="T79" s="188">
        <f t="shared" si="31"/>
        <v>13</v>
      </c>
      <c r="U79" s="188">
        <f t="shared" si="32"/>
        <v>0</v>
      </c>
      <c r="V79" s="188">
        <f t="shared" si="33"/>
        <v>13</v>
      </c>
      <c r="W79" s="188">
        <f t="shared" si="34"/>
        <v>0</v>
      </c>
      <c r="X79" s="188">
        <f t="shared" si="35"/>
        <v>0</v>
      </c>
      <c r="Y79" s="188">
        <f t="shared" si="36"/>
        <v>0</v>
      </c>
      <c r="Z79" s="188">
        <f t="shared" si="37"/>
        <v>0</v>
      </c>
      <c r="AA79" s="188">
        <f t="shared" si="38"/>
        <v>0</v>
      </c>
      <c r="AB79" s="188">
        <f t="shared" si="39"/>
        <v>0</v>
      </c>
      <c r="AC79" s="188">
        <v>0</v>
      </c>
      <c r="AD79" s="188">
        <v>0</v>
      </c>
      <c r="AE79" s="188">
        <v>0</v>
      </c>
      <c r="AF79" s="188">
        <v>0</v>
      </c>
      <c r="AG79" s="188">
        <v>0</v>
      </c>
      <c r="AH79" s="188">
        <v>0</v>
      </c>
      <c r="AI79" s="188">
        <v>0</v>
      </c>
      <c r="AJ79" s="188">
        <f t="shared" si="40"/>
        <v>13</v>
      </c>
      <c r="AK79" s="188">
        <v>0</v>
      </c>
      <c r="AL79" s="188">
        <v>13</v>
      </c>
      <c r="AM79" s="188">
        <v>0</v>
      </c>
      <c r="AN79" s="188">
        <v>0</v>
      </c>
      <c r="AO79" s="188">
        <v>0</v>
      </c>
      <c r="AP79" s="188">
        <v>0</v>
      </c>
      <c r="AQ79" s="188">
        <v>0</v>
      </c>
      <c r="AR79" s="188">
        <f t="shared" si="41"/>
        <v>0</v>
      </c>
      <c r="AS79" s="188">
        <v>0</v>
      </c>
      <c r="AT79" s="188">
        <v>0</v>
      </c>
      <c r="AU79" s="188">
        <v>0</v>
      </c>
      <c r="AV79" s="188">
        <v>0</v>
      </c>
      <c r="AW79" s="188">
        <v>0</v>
      </c>
      <c r="AX79" s="188">
        <v>0</v>
      </c>
      <c r="AY79" s="188">
        <v>0</v>
      </c>
      <c r="AZ79" s="188">
        <f t="shared" si="42"/>
        <v>0</v>
      </c>
      <c r="BA79" s="188">
        <v>0</v>
      </c>
      <c r="BB79" s="188">
        <v>0</v>
      </c>
      <c r="BC79" s="188">
        <v>0</v>
      </c>
      <c r="BD79" s="188">
        <v>0</v>
      </c>
      <c r="BE79" s="188">
        <v>0</v>
      </c>
      <c r="BF79" s="188">
        <v>0</v>
      </c>
      <c r="BG79" s="188">
        <v>0</v>
      </c>
      <c r="BH79" s="188">
        <f t="shared" si="43"/>
        <v>0</v>
      </c>
      <c r="BI79" s="188">
        <v>0</v>
      </c>
      <c r="BJ79" s="188">
        <v>0</v>
      </c>
      <c r="BK79" s="188">
        <v>0</v>
      </c>
      <c r="BL79" s="188">
        <v>0</v>
      </c>
      <c r="BM79" s="188">
        <v>0</v>
      </c>
      <c r="BN79" s="188">
        <v>0</v>
      </c>
      <c r="BO79" s="188">
        <v>0</v>
      </c>
      <c r="BP79" s="188">
        <f t="shared" si="44"/>
        <v>0</v>
      </c>
      <c r="BQ79" s="188">
        <v>0</v>
      </c>
      <c r="BR79" s="188">
        <v>0</v>
      </c>
      <c r="BS79" s="188">
        <v>0</v>
      </c>
      <c r="BT79" s="188">
        <v>0</v>
      </c>
      <c r="BU79" s="188">
        <v>0</v>
      </c>
      <c r="BV79" s="188">
        <v>0</v>
      </c>
      <c r="BW79" s="188">
        <v>0</v>
      </c>
    </row>
    <row r="80" spans="1:75" ht="13.5">
      <c r="A80" s="182" t="s">
        <v>308</v>
      </c>
      <c r="B80" s="182" t="s">
        <v>145</v>
      </c>
      <c r="C80" s="184" t="s">
        <v>146</v>
      </c>
      <c r="D80" s="188">
        <f t="shared" si="45"/>
        <v>418</v>
      </c>
      <c r="E80" s="188">
        <f t="shared" si="23"/>
        <v>298</v>
      </c>
      <c r="F80" s="188">
        <f t="shared" si="24"/>
        <v>91</v>
      </c>
      <c r="G80" s="188">
        <f t="shared" si="25"/>
        <v>18</v>
      </c>
      <c r="H80" s="188">
        <f t="shared" si="26"/>
        <v>7</v>
      </c>
      <c r="I80" s="188">
        <f t="shared" si="27"/>
        <v>4</v>
      </c>
      <c r="J80" s="188">
        <f t="shared" si="28"/>
        <v>0</v>
      </c>
      <c r="K80" s="188">
        <f t="shared" si="29"/>
        <v>0</v>
      </c>
      <c r="L80" s="188">
        <f t="shared" si="30"/>
        <v>204</v>
      </c>
      <c r="M80" s="188">
        <v>91</v>
      </c>
      <c r="N80" s="188">
        <v>84</v>
      </c>
      <c r="O80" s="188">
        <v>18</v>
      </c>
      <c r="P80" s="188">
        <v>7</v>
      </c>
      <c r="Q80" s="188">
        <v>4</v>
      </c>
      <c r="R80" s="188">
        <v>0</v>
      </c>
      <c r="S80" s="188">
        <v>0</v>
      </c>
      <c r="T80" s="188">
        <f t="shared" si="31"/>
        <v>0</v>
      </c>
      <c r="U80" s="188">
        <f t="shared" si="32"/>
        <v>0</v>
      </c>
      <c r="V80" s="188">
        <f t="shared" si="33"/>
        <v>0</v>
      </c>
      <c r="W80" s="188">
        <f t="shared" si="34"/>
        <v>0</v>
      </c>
      <c r="X80" s="188">
        <f t="shared" si="35"/>
        <v>0</v>
      </c>
      <c r="Y80" s="188">
        <f t="shared" si="36"/>
        <v>0</v>
      </c>
      <c r="Z80" s="188">
        <f t="shared" si="37"/>
        <v>0</v>
      </c>
      <c r="AA80" s="188">
        <f t="shared" si="38"/>
        <v>0</v>
      </c>
      <c r="AB80" s="188">
        <f t="shared" si="39"/>
        <v>0</v>
      </c>
      <c r="AC80" s="188">
        <v>0</v>
      </c>
      <c r="AD80" s="188">
        <v>0</v>
      </c>
      <c r="AE80" s="188"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f t="shared" si="40"/>
        <v>0</v>
      </c>
      <c r="AK80" s="188">
        <v>0</v>
      </c>
      <c r="AL80" s="188">
        <v>0</v>
      </c>
      <c r="AM80" s="188">
        <v>0</v>
      </c>
      <c r="AN80" s="188">
        <v>0</v>
      </c>
      <c r="AO80" s="188">
        <v>0</v>
      </c>
      <c r="AP80" s="188">
        <v>0</v>
      </c>
      <c r="AQ80" s="188">
        <v>0</v>
      </c>
      <c r="AR80" s="188">
        <f t="shared" si="41"/>
        <v>0</v>
      </c>
      <c r="AS80" s="188">
        <v>0</v>
      </c>
      <c r="AT80" s="188">
        <v>0</v>
      </c>
      <c r="AU80" s="188">
        <v>0</v>
      </c>
      <c r="AV80" s="188">
        <v>0</v>
      </c>
      <c r="AW80" s="188">
        <v>0</v>
      </c>
      <c r="AX80" s="188">
        <v>0</v>
      </c>
      <c r="AY80" s="188">
        <v>0</v>
      </c>
      <c r="AZ80" s="188">
        <f t="shared" si="42"/>
        <v>0</v>
      </c>
      <c r="BA80" s="188">
        <v>0</v>
      </c>
      <c r="BB80" s="188">
        <v>0</v>
      </c>
      <c r="BC80" s="188">
        <v>0</v>
      </c>
      <c r="BD80" s="188">
        <v>0</v>
      </c>
      <c r="BE80" s="188">
        <v>0</v>
      </c>
      <c r="BF80" s="188">
        <v>0</v>
      </c>
      <c r="BG80" s="188">
        <v>0</v>
      </c>
      <c r="BH80" s="188">
        <f t="shared" si="43"/>
        <v>0</v>
      </c>
      <c r="BI80" s="188">
        <v>0</v>
      </c>
      <c r="BJ80" s="188">
        <v>0</v>
      </c>
      <c r="BK80" s="188">
        <v>0</v>
      </c>
      <c r="BL80" s="188">
        <v>0</v>
      </c>
      <c r="BM80" s="188">
        <v>0</v>
      </c>
      <c r="BN80" s="188">
        <v>0</v>
      </c>
      <c r="BO80" s="188">
        <v>0</v>
      </c>
      <c r="BP80" s="188">
        <f t="shared" si="44"/>
        <v>214</v>
      </c>
      <c r="BQ80" s="188">
        <v>207</v>
      </c>
      <c r="BR80" s="188">
        <v>7</v>
      </c>
      <c r="BS80" s="188">
        <v>0</v>
      </c>
      <c r="BT80" s="188">
        <v>0</v>
      </c>
      <c r="BU80" s="188">
        <v>0</v>
      </c>
      <c r="BV80" s="188">
        <v>0</v>
      </c>
      <c r="BW80" s="188">
        <v>0</v>
      </c>
    </row>
    <row r="81" spans="1:75" ht="13.5">
      <c r="A81" s="182" t="s">
        <v>308</v>
      </c>
      <c r="B81" s="182" t="s">
        <v>147</v>
      </c>
      <c r="C81" s="184" t="s">
        <v>148</v>
      </c>
      <c r="D81" s="188">
        <f t="shared" si="45"/>
        <v>529</v>
      </c>
      <c r="E81" s="188">
        <f t="shared" si="23"/>
        <v>378</v>
      </c>
      <c r="F81" s="188">
        <f t="shared" si="24"/>
        <v>72</v>
      </c>
      <c r="G81" s="188">
        <f t="shared" si="25"/>
        <v>24</v>
      </c>
      <c r="H81" s="188">
        <f t="shared" si="26"/>
        <v>8</v>
      </c>
      <c r="I81" s="188">
        <f t="shared" si="27"/>
        <v>23</v>
      </c>
      <c r="J81" s="188">
        <f t="shared" si="28"/>
        <v>24</v>
      </c>
      <c r="K81" s="188">
        <f t="shared" si="29"/>
        <v>0</v>
      </c>
      <c r="L81" s="188">
        <f t="shared" si="30"/>
        <v>467</v>
      </c>
      <c r="M81" s="188">
        <v>378</v>
      </c>
      <c r="N81" s="188">
        <v>10</v>
      </c>
      <c r="O81" s="188">
        <v>24</v>
      </c>
      <c r="P81" s="188">
        <v>8</v>
      </c>
      <c r="Q81" s="188">
        <v>23</v>
      </c>
      <c r="R81" s="188">
        <v>24</v>
      </c>
      <c r="S81" s="188">
        <v>0</v>
      </c>
      <c r="T81" s="188">
        <f t="shared" si="31"/>
        <v>61</v>
      </c>
      <c r="U81" s="188">
        <f t="shared" si="32"/>
        <v>0</v>
      </c>
      <c r="V81" s="188">
        <f t="shared" si="33"/>
        <v>61</v>
      </c>
      <c r="W81" s="188">
        <f t="shared" si="34"/>
        <v>0</v>
      </c>
      <c r="X81" s="188">
        <f t="shared" si="35"/>
        <v>0</v>
      </c>
      <c r="Y81" s="188">
        <f t="shared" si="36"/>
        <v>0</v>
      </c>
      <c r="Z81" s="188">
        <f t="shared" si="37"/>
        <v>0</v>
      </c>
      <c r="AA81" s="188">
        <f t="shared" si="38"/>
        <v>0</v>
      </c>
      <c r="AB81" s="188">
        <f t="shared" si="39"/>
        <v>16</v>
      </c>
      <c r="AC81" s="188">
        <v>0</v>
      </c>
      <c r="AD81" s="188">
        <v>16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f t="shared" si="40"/>
        <v>0</v>
      </c>
      <c r="AK81" s="188">
        <v>0</v>
      </c>
      <c r="AL81" s="188">
        <v>0</v>
      </c>
      <c r="AM81" s="188">
        <v>0</v>
      </c>
      <c r="AN81" s="188">
        <v>0</v>
      </c>
      <c r="AO81" s="188">
        <v>0</v>
      </c>
      <c r="AP81" s="188">
        <v>0</v>
      </c>
      <c r="AQ81" s="188">
        <v>0</v>
      </c>
      <c r="AR81" s="188">
        <f t="shared" si="41"/>
        <v>45</v>
      </c>
      <c r="AS81" s="188">
        <v>0</v>
      </c>
      <c r="AT81" s="188">
        <v>45</v>
      </c>
      <c r="AU81" s="188">
        <v>0</v>
      </c>
      <c r="AV81" s="188">
        <v>0</v>
      </c>
      <c r="AW81" s="188">
        <v>0</v>
      </c>
      <c r="AX81" s="188">
        <v>0</v>
      </c>
      <c r="AY81" s="188">
        <v>0</v>
      </c>
      <c r="AZ81" s="188">
        <f t="shared" si="42"/>
        <v>0</v>
      </c>
      <c r="BA81" s="188">
        <v>0</v>
      </c>
      <c r="BB81" s="188">
        <v>0</v>
      </c>
      <c r="BC81" s="188">
        <v>0</v>
      </c>
      <c r="BD81" s="188">
        <v>0</v>
      </c>
      <c r="BE81" s="188">
        <v>0</v>
      </c>
      <c r="BF81" s="188">
        <v>0</v>
      </c>
      <c r="BG81" s="188">
        <v>0</v>
      </c>
      <c r="BH81" s="188">
        <f t="shared" si="43"/>
        <v>0</v>
      </c>
      <c r="BI81" s="188">
        <v>0</v>
      </c>
      <c r="BJ81" s="188">
        <v>0</v>
      </c>
      <c r="BK81" s="188">
        <v>0</v>
      </c>
      <c r="BL81" s="188">
        <v>0</v>
      </c>
      <c r="BM81" s="188">
        <v>0</v>
      </c>
      <c r="BN81" s="188">
        <v>0</v>
      </c>
      <c r="BO81" s="188">
        <v>0</v>
      </c>
      <c r="BP81" s="188">
        <f t="shared" si="44"/>
        <v>1</v>
      </c>
      <c r="BQ81" s="188">
        <v>0</v>
      </c>
      <c r="BR81" s="188">
        <v>1</v>
      </c>
      <c r="BS81" s="188">
        <v>0</v>
      </c>
      <c r="BT81" s="188">
        <v>0</v>
      </c>
      <c r="BU81" s="188">
        <v>0</v>
      </c>
      <c r="BV81" s="188">
        <v>0</v>
      </c>
      <c r="BW81" s="188">
        <v>0</v>
      </c>
    </row>
    <row r="82" spans="1:75" ht="13.5">
      <c r="A82" s="182" t="s">
        <v>308</v>
      </c>
      <c r="B82" s="182" t="s">
        <v>149</v>
      </c>
      <c r="C82" s="184" t="s">
        <v>150</v>
      </c>
      <c r="D82" s="188">
        <f t="shared" si="45"/>
        <v>374</v>
      </c>
      <c r="E82" s="188">
        <f t="shared" si="23"/>
        <v>277</v>
      </c>
      <c r="F82" s="188">
        <f t="shared" si="24"/>
        <v>32</v>
      </c>
      <c r="G82" s="188">
        <f t="shared" si="25"/>
        <v>33</v>
      </c>
      <c r="H82" s="188">
        <f t="shared" si="26"/>
        <v>6</v>
      </c>
      <c r="I82" s="188">
        <f t="shared" si="27"/>
        <v>15</v>
      </c>
      <c r="J82" s="188">
        <f t="shared" si="28"/>
        <v>11</v>
      </c>
      <c r="K82" s="188">
        <f t="shared" si="29"/>
        <v>0</v>
      </c>
      <c r="L82" s="188">
        <f t="shared" si="30"/>
        <v>0</v>
      </c>
      <c r="M82" s="188">
        <v>0</v>
      </c>
      <c r="N82" s="188">
        <v>0</v>
      </c>
      <c r="O82" s="188">
        <v>0</v>
      </c>
      <c r="P82" s="188">
        <v>0</v>
      </c>
      <c r="Q82" s="188">
        <v>0</v>
      </c>
      <c r="R82" s="188">
        <v>0</v>
      </c>
      <c r="S82" s="188">
        <v>0</v>
      </c>
      <c r="T82" s="188">
        <f t="shared" si="31"/>
        <v>374</v>
      </c>
      <c r="U82" s="188">
        <f t="shared" si="32"/>
        <v>277</v>
      </c>
      <c r="V82" s="188">
        <f t="shared" si="33"/>
        <v>32</v>
      </c>
      <c r="W82" s="188">
        <f t="shared" si="34"/>
        <v>33</v>
      </c>
      <c r="X82" s="188">
        <f t="shared" si="35"/>
        <v>6</v>
      </c>
      <c r="Y82" s="188">
        <f t="shared" si="36"/>
        <v>15</v>
      </c>
      <c r="Z82" s="188">
        <f t="shared" si="37"/>
        <v>11</v>
      </c>
      <c r="AA82" s="188">
        <f t="shared" si="38"/>
        <v>0</v>
      </c>
      <c r="AB82" s="188">
        <f t="shared" si="39"/>
        <v>0</v>
      </c>
      <c r="AC82" s="188">
        <v>0</v>
      </c>
      <c r="AD82" s="188">
        <v>0</v>
      </c>
      <c r="AE82" s="188"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f t="shared" si="40"/>
        <v>0</v>
      </c>
      <c r="AK82" s="188">
        <v>0</v>
      </c>
      <c r="AL82" s="188">
        <v>0</v>
      </c>
      <c r="AM82" s="188">
        <v>0</v>
      </c>
      <c r="AN82" s="188">
        <v>0</v>
      </c>
      <c r="AO82" s="188">
        <v>0</v>
      </c>
      <c r="AP82" s="188">
        <v>0</v>
      </c>
      <c r="AQ82" s="188">
        <v>0</v>
      </c>
      <c r="AR82" s="188">
        <f t="shared" si="41"/>
        <v>374</v>
      </c>
      <c r="AS82" s="188">
        <v>277</v>
      </c>
      <c r="AT82" s="188">
        <v>32</v>
      </c>
      <c r="AU82" s="188">
        <v>33</v>
      </c>
      <c r="AV82" s="188">
        <v>6</v>
      </c>
      <c r="AW82" s="188">
        <v>15</v>
      </c>
      <c r="AX82" s="188">
        <v>11</v>
      </c>
      <c r="AY82" s="188">
        <v>0</v>
      </c>
      <c r="AZ82" s="188">
        <f t="shared" si="42"/>
        <v>0</v>
      </c>
      <c r="BA82" s="188">
        <v>0</v>
      </c>
      <c r="BB82" s="188">
        <v>0</v>
      </c>
      <c r="BC82" s="188">
        <v>0</v>
      </c>
      <c r="BD82" s="188">
        <v>0</v>
      </c>
      <c r="BE82" s="188">
        <v>0</v>
      </c>
      <c r="BF82" s="188">
        <v>0</v>
      </c>
      <c r="BG82" s="188">
        <v>0</v>
      </c>
      <c r="BH82" s="188">
        <f t="shared" si="43"/>
        <v>0</v>
      </c>
      <c r="BI82" s="188">
        <v>0</v>
      </c>
      <c r="BJ82" s="188">
        <v>0</v>
      </c>
      <c r="BK82" s="188">
        <v>0</v>
      </c>
      <c r="BL82" s="188">
        <v>0</v>
      </c>
      <c r="BM82" s="188">
        <v>0</v>
      </c>
      <c r="BN82" s="188">
        <v>0</v>
      </c>
      <c r="BO82" s="188">
        <v>0</v>
      </c>
      <c r="BP82" s="188">
        <f t="shared" si="44"/>
        <v>0</v>
      </c>
      <c r="BQ82" s="188">
        <v>0</v>
      </c>
      <c r="BR82" s="188">
        <v>0</v>
      </c>
      <c r="BS82" s="188">
        <v>0</v>
      </c>
      <c r="BT82" s="188">
        <v>0</v>
      </c>
      <c r="BU82" s="188">
        <v>0</v>
      </c>
      <c r="BV82" s="188">
        <v>0</v>
      </c>
      <c r="BW82" s="188">
        <v>0</v>
      </c>
    </row>
    <row r="83" spans="1:75" ht="13.5">
      <c r="A83" s="182" t="s">
        <v>308</v>
      </c>
      <c r="B83" s="182" t="s">
        <v>151</v>
      </c>
      <c r="C83" s="184" t="s">
        <v>152</v>
      </c>
      <c r="D83" s="188">
        <f t="shared" si="45"/>
        <v>255</v>
      </c>
      <c r="E83" s="188">
        <f t="shared" si="23"/>
        <v>159</v>
      </c>
      <c r="F83" s="188">
        <f t="shared" si="24"/>
        <v>63</v>
      </c>
      <c r="G83" s="188">
        <f t="shared" si="25"/>
        <v>15</v>
      </c>
      <c r="H83" s="188">
        <f t="shared" si="26"/>
        <v>3</v>
      </c>
      <c r="I83" s="188">
        <f t="shared" si="27"/>
        <v>9</v>
      </c>
      <c r="J83" s="188">
        <f t="shared" si="28"/>
        <v>6</v>
      </c>
      <c r="K83" s="188">
        <f t="shared" si="29"/>
        <v>0</v>
      </c>
      <c r="L83" s="188">
        <f t="shared" si="30"/>
        <v>15</v>
      </c>
      <c r="M83" s="188">
        <v>0</v>
      </c>
      <c r="N83" s="188">
        <v>0</v>
      </c>
      <c r="O83" s="188">
        <v>15</v>
      </c>
      <c r="P83" s="188">
        <v>0</v>
      </c>
      <c r="Q83" s="188">
        <v>0</v>
      </c>
      <c r="R83" s="188">
        <v>0</v>
      </c>
      <c r="S83" s="188">
        <v>0</v>
      </c>
      <c r="T83" s="188">
        <f t="shared" si="31"/>
        <v>240</v>
      </c>
      <c r="U83" s="188">
        <f t="shared" si="32"/>
        <v>159</v>
      </c>
      <c r="V83" s="188">
        <f t="shared" si="33"/>
        <v>63</v>
      </c>
      <c r="W83" s="188">
        <f t="shared" si="34"/>
        <v>0</v>
      </c>
      <c r="X83" s="188">
        <f t="shared" si="35"/>
        <v>3</v>
      </c>
      <c r="Y83" s="188">
        <f t="shared" si="36"/>
        <v>9</v>
      </c>
      <c r="Z83" s="188">
        <f t="shared" si="37"/>
        <v>6</v>
      </c>
      <c r="AA83" s="188">
        <f t="shared" si="38"/>
        <v>0</v>
      </c>
      <c r="AB83" s="188">
        <f t="shared" si="39"/>
        <v>0</v>
      </c>
      <c r="AC83" s="188">
        <v>0</v>
      </c>
      <c r="AD83" s="188">
        <v>0</v>
      </c>
      <c r="AE83" s="188"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f t="shared" si="40"/>
        <v>48</v>
      </c>
      <c r="AK83" s="188">
        <v>0</v>
      </c>
      <c r="AL83" s="188">
        <v>48</v>
      </c>
      <c r="AM83" s="188">
        <v>0</v>
      </c>
      <c r="AN83" s="188">
        <v>0</v>
      </c>
      <c r="AO83" s="188">
        <v>0</v>
      </c>
      <c r="AP83" s="188">
        <v>0</v>
      </c>
      <c r="AQ83" s="188">
        <v>0</v>
      </c>
      <c r="AR83" s="188">
        <f t="shared" si="41"/>
        <v>192</v>
      </c>
      <c r="AS83" s="188">
        <v>159</v>
      </c>
      <c r="AT83" s="188">
        <v>15</v>
      </c>
      <c r="AU83" s="188">
        <v>0</v>
      </c>
      <c r="AV83" s="188">
        <v>3</v>
      </c>
      <c r="AW83" s="188">
        <v>9</v>
      </c>
      <c r="AX83" s="188">
        <v>6</v>
      </c>
      <c r="AY83" s="188">
        <v>0</v>
      </c>
      <c r="AZ83" s="188">
        <f t="shared" si="42"/>
        <v>0</v>
      </c>
      <c r="BA83" s="188">
        <v>0</v>
      </c>
      <c r="BB83" s="188">
        <v>0</v>
      </c>
      <c r="BC83" s="188">
        <v>0</v>
      </c>
      <c r="BD83" s="188">
        <v>0</v>
      </c>
      <c r="BE83" s="188">
        <v>0</v>
      </c>
      <c r="BF83" s="188">
        <v>0</v>
      </c>
      <c r="BG83" s="188">
        <v>0</v>
      </c>
      <c r="BH83" s="188">
        <f t="shared" si="43"/>
        <v>0</v>
      </c>
      <c r="BI83" s="188">
        <v>0</v>
      </c>
      <c r="BJ83" s="188">
        <v>0</v>
      </c>
      <c r="BK83" s="188">
        <v>0</v>
      </c>
      <c r="BL83" s="188">
        <v>0</v>
      </c>
      <c r="BM83" s="188">
        <v>0</v>
      </c>
      <c r="BN83" s="188">
        <v>0</v>
      </c>
      <c r="BO83" s="188">
        <v>0</v>
      </c>
      <c r="BP83" s="188">
        <f t="shared" si="44"/>
        <v>0</v>
      </c>
      <c r="BQ83" s="188">
        <v>0</v>
      </c>
      <c r="BR83" s="188">
        <v>0</v>
      </c>
      <c r="BS83" s="188">
        <v>0</v>
      </c>
      <c r="BT83" s="188">
        <v>0</v>
      </c>
      <c r="BU83" s="188">
        <v>0</v>
      </c>
      <c r="BV83" s="188">
        <v>0</v>
      </c>
      <c r="BW83" s="188">
        <v>0</v>
      </c>
    </row>
    <row r="84" spans="1:75" ht="13.5">
      <c r="A84" s="182" t="s">
        <v>308</v>
      </c>
      <c r="B84" s="182" t="s">
        <v>153</v>
      </c>
      <c r="C84" s="184" t="s">
        <v>154</v>
      </c>
      <c r="D84" s="188">
        <f t="shared" si="45"/>
        <v>271</v>
      </c>
      <c r="E84" s="188">
        <f t="shared" si="23"/>
        <v>168</v>
      </c>
      <c r="F84" s="188">
        <f t="shared" si="24"/>
        <v>68</v>
      </c>
      <c r="G84" s="188">
        <f t="shared" si="25"/>
        <v>16</v>
      </c>
      <c r="H84" s="188">
        <f t="shared" si="26"/>
        <v>4</v>
      </c>
      <c r="I84" s="188">
        <f t="shared" si="27"/>
        <v>10</v>
      </c>
      <c r="J84" s="188">
        <f t="shared" si="28"/>
        <v>5</v>
      </c>
      <c r="K84" s="188">
        <f t="shared" si="29"/>
        <v>0</v>
      </c>
      <c r="L84" s="188">
        <f t="shared" si="30"/>
        <v>16</v>
      </c>
      <c r="M84" s="188">
        <v>0</v>
      </c>
      <c r="N84" s="188">
        <v>0</v>
      </c>
      <c r="O84" s="188">
        <v>16</v>
      </c>
      <c r="P84" s="188">
        <v>0</v>
      </c>
      <c r="Q84" s="188">
        <v>0</v>
      </c>
      <c r="R84" s="188">
        <v>0</v>
      </c>
      <c r="S84" s="188">
        <v>0</v>
      </c>
      <c r="T84" s="188">
        <f t="shared" si="31"/>
        <v>255</v>
      </c>
      <c r="U84" s="188">
        <f t="shared" si="32"/>
        <v>168</v>
      </c>
      <c r="V84" s="188">
        <f t="shared" si="33"/>
        <v>68</v>
      </c>
      <c r="W84" s="188">
        <f t="shared" si="34"/>
        <v>0</v>
      </c>
      <c r="X84" s="188">
        <f t="shared" si="35"/>
        <v>4</v>
      </c>
      <c r="Y84" s="188">
        <f t="shared" si="36"/>
        <v>10</v>
      </c>
      <c r="Z84" s="188">
        <f t="shared" si="37"/>
        <v>5</v>
      </c>
      <c r="AA84" s="188">
        <f t="shared" si="38"/>
        <v>0</v>
      </c>
      <c r="AB84" s="188">
        <f t="shared" si="39"/>
        <v>0</v>
      </c>
      <c r="AC84" s="188">
        <v>0</v>
      </c>
      <c r="AD84" s="188">
        <v>0</v>
      </c>
      <c r="AE84" s="188">
        <v>0</v>
      </c>
      <c r="AF84" s="188">
        <v>0</v>
      </c>
      <c r="AG84" s="188">
        <v>0</v>
      </c>
      <c r="AH84" s="188">
        <v>0</v>
      </c>
      <c r="AI84" s="188">
        <v>0</v>
      </c>
      <c r="AJ84" s="188">
        <f t="shared" si="40"/>
        <v>50</v>
      </c>
      <c r="AK84" s="188">
        <v>0</v>
      </c>
      <c r="AL84" s="188">
        <v>50</v>
      </c>
      <c r="AM84" s="188">
        <v>0</v>
      </c>
      <c r="AN84" s="188">
        <v>0</v>
      </c>
      <c r="AO84" s="188">
        <v>0</v>
      </c>
      <c r="AP84" s="188">
        <v>0</v>
      </c>
      <c r="AQ84" s="188">
        <v>0</v>
      </c>
      <c r="AR84" s="188">
        <f t="shared" si="41"/>
        <v>205</v>
      </c>
      <c r="AS84" s="188">
        <v>168</v>
      </c>
      <c r="AT84" s="188">
        <v>18</v>
      </c>
      <c r="AU84" s="188">
        <v>0</v>
      </c>
      <c r="AV84" s="188">
        <v>4</v>
      </c>
      <c r="AW84" s="188">
        <v>10</v>
      </c>
      <c r="AX84" s="188">
        <v>5</v>
      </c>
      <c r="AY84" s="188">
        <v>0</v>
      </c>
      <c r="AZ84" s="188">
        <f t="shared" si="42"/>
        <v>0</v>
      </c>
      <c r="BA84" s="188">
        <v>0</v>
      </c>
      <c r="BB84" s="188">
        <v>0</v>
      </c>
      <c r="BC84" s="188">
        <v>0</v>
      </c>
      <c r="BD84" s="188">
        <v>0</v>
      </c>
      <c r="BE84" s="188">
        <v>0</v>
      </c>
      <c r="BF84" s="188">
        <v>0</v>
      </c>
      <c r="BG84" s="188">
        <v>0</v>
      </c>
      <c r="BH84" s="188">
        <f t="shared" si="43"/>
        <v>0</v>
      </c>
      <c r="BI84" s="188">
        <v>0</v>
      </c>
      <c r="BJ84" s="188">
        <v>0</v>
      </c>
      <c r="BK84" s="188">
        <v>0</v>
      </c>
      <c r="BL84" s="188">
        <v>0</v>
      </c>
      <c r="BM84" s="188">
        <v>0</v>
      </c>
      <c r="BN84" s="188">
        <v>0</v>
      </c>
      <c r="BO84" s="188">
        <v>0</v>
      </c>
      <c r="BP84" s="188">
        <f t="shared" si="44"/>
        <v>0</v>
      </c>
      <c r="BQ84" s="188">
        <v>0</v>
      </c>
      <c r="BR84" s="188">
        <v>0</v>
      </c>
      <c r="BS84" s="188">
        <v>0</v>
      </c>
      <c r="BT84" s="188">
        <v>0</v>
      </c>
      <c r="BU84" s="188">
        <v>0</v>
      </c>
      <c r="BV84" s="188">
        <v>0</v>
      </c>
      <c r="BW84" s="188">
        <v>0</v>
      </c>
    </row>
    <row r="85" spans="1:75" ht="13.5">
      <c r="A85" s="182" t="s">
        <v>308</v>
      </c>
      <c r="B85" s="182" t="s">
        <v>155</v>
      </c>
      <c r="C85" s="184" t="s">
        <v>156</v>
      </c>
      <c r="D85" s="188">
        <f t="shared" si="45"/>
        <v>408</v>
      </c>
      <c r="E85" s="188">
        <f t="shared" si="23"/>
        <v>260</v>
      </c>
      <c r="F85" s="188">
        <f t="shared" si="24"/>
        <v>100</v>
      </c>
      <c r="G85" s="188">
        <f t="shared" si="25"/>
        <v>24</v>
      </c>
      <c r="H85" s="188">
        <f t="shared" si="26"/>
        <v>5</v>
      </c>
      <c r="I85" s="188">
        <f t="shared" si="27"/>
        <v>14</v>
      </c>
      <c r="J85" s="188">
        <f t="shared" si="28"/>
        <v>5</v>
      </c>
      <c r="K85" s="188">
        <f t="shared" si="29"/>
        <v>0</v>
      </c>
      <c r="L85" s="188">
        <f t="shared" si="30"/>
        <v>24</v>
      </c>
      <c r="M85" s="188">
        <v>0</v>
      </c>
      <c r="N85" s="188">
        <v>0</v>
      </c>
      <c r="O85" s="188">
        <v>24</v>
      </c>
      <c r="P85" s="188">
        <v>0</v>
      </c>
      <c r="Q85" s="188">
        <v>0</v>
      </c>
      <c r="R85" s="188">
        <v>0</v>
      </c>
      <c r="S85" s="188">
        <v>0</v>
      </c>
      <c r="T85" s="188">
        <f t="shared" si="31"/>
        <v>384</v>
      </c>
      <c r="U85" s="188">
        <f t="shared" si="32"/>
        <v>260</v>
      </c>
      <c r="V85" s="188">
        <f t="shared" si="33"/>
        <v>100</v>
      </c>
      <c r="W85" s="188">
        <f t="shared" si="34"/>
        <v>0</v>
      </c>
      <c r="X85" s="188">
        <f t="shared" si="35"/>
        <v>5</v>
      </c>
      <c r="Y85" s="188">
        <f t="shared" si="36"/>
        <v>14</v>
      </c>
      <c r="Z85" s="188">
        <f t="shared" si="37"/>
        <v>5</v>
      </c>
      <c r="AA85" s="188">
        <f t="shared" si="38"/>
        <v>0</v>
      </c>
      <c r="AB85" s="188">
        <f t="shared" si="39"/>
        <v>0</v>
      </c>
      <c r="AC85" s="188">
        <v>0</v>
      </c>
      <c r="AD85" s="188">
        <v>0</v>
      </c>
      <c r="AE85" s="188">
        <v>0</v>
      </c>
      <c r="AF85" s="188">
        <v>0</v>
      </c>
      <c r="AG85" s="188">
        <v>0</v>
      </c>
      <c r="AH85" s="188">
        <v>0</v>
      </c>
      <c r="AI85" s="188">
        <v>0</v>
      </c>
      <c r="AJ85" s="188">
        <f t="shared" si="40"/>
        <v>73</v>
      </c>
      <c r="AK85" s="188">
        <v>0</v>
      </c>
      <c r="AL85" s="188">
        <v>73</v>
      </c>
      <c r="AM85" s="188">
        <v>0</v>
      </c>
      <c r="AN85" s="188">
        <v>0</v>
      </c>
      <c r="AO85" s="188">
        <v>0</v>
      </c>
      <c r="AP85" s="188">
        <v>0</v>
      </c>
      <c r="AQ85" s="188">
        <v>0</v>
      </c>
      <c r="AR85" s="188">
        <f t="shared" si="41"/>
        <v>311</v>
      </c>
      <c r="AS85" s="188">
        <v>260</v>
      </c>
      <c r="AT85" s="188">
        <v>27</v>
      </c>
      <c r="AU85" s="188">
        <v>0</v>
      </c>
      <c r="AV85" s="188">
        <v>5</v>
      </c>
      <c r="AW85" s="188">
        <v>14</v>
      </c>
      <c r="AX85" s="188">
        <v>5</v>
      </c>
      <c r="AY85" s="188">
        <v>0</v>
      </c>
      <c r="AZ85" s="188">
        <f t="shared" si="42"/>
        <v>0</v>
      </c>
      <c r="BA85" s="188">
        <v>0</v>
      </c>
      <c r="BB85" s="188">
        <v>0</v>
      </c>
      <c r="BC85" s="188">
        <v>0</v>
      </c>
      <c r="BD85" s="188">
        <v>0</v>
      </c>
      <c r="BE85" s="188">
        <v>0</v>
      </c>
      <c r="BF85" s="188">
        <v>0</v>
      </c>
      <c r="BG85" s="188">
        <v>0</v>
      </c>
      <c r="BH85" s="188">
        <f t="shared" si="43"/>
        <v>0</v>
      </c>
      <c r="BI85" s="188">
        <v>0</v>
      </c>
      <c r="BJ85" s="188">
        <v>0</v>
      </c>
      <c r="BK85" s="188">
        <v>0</v>
      </c>
      <c r="BL85" s="188">
        <v>0</v>
      </c>
      <c r="BM85" s="188">
        <v>0</v>
      </c>
      <c r="BN85" s="188">
        <v>0</v>
      </c>
      <c r="BO85" s="188">
        <v>0</v>
      </c>
      <c r="BP85" s="188">
        <f t="shared" si="44"/>
        <v>0</v>
      </c>
      <c r="BQ85" s="188">
        <v>0</v>
      </c>
      <c r="BR85" s="188">
        <v>0</v>
      </c>
      <c r="BS85" s="188">
        <v>0</v>
      </c>
      <c r="BT85" s="188">
        <v>0</v>
      </c>
      <c r="BU85" s="188">
        <v>0</v>
      </c>
      <c r="BV85" s="188">
        <v>0</v>
      </c>
      <c r="BW85" s="188">
        <v>0</v>
      </c>
    </row>
    <row r="86" spans="1:75" ht="13.5">
      <c r="A86" s="182" t="s">
        <v>308</v>
      </c>
      <c r="B86" s="182" t="s">
        <v>157</v>
      </c>
      <c r="C86" s="184" t="s">
        <v>158</v>
      </c>
      <c r="D86" s="188">
        <f t="shared" si="45"/>
        <v>1951</v>
      </c>
      <c r="E86" s="188">
        <f t="shared" si="23"/>
        <v>96</v>
      </c>
      <c r="F86" s="188">
        <f t="shared" si="24"/>
        <v>63</v>
      </c>
      <c r="G86" s="188">
        <f t="shared" si="25"/>
        <v>12</v>
      </c>
      <c r="H86" s="188">
        <f t="shared" si="26"/>
        <v>2</v>
      </c>
      <c r="I86" s="188">
        <f t="shared" si="27"/>
        <v>9</v>
      </c>
      <c r="J86" s="188">
        <f t="shared" si="28"/>
        <v>3</v>
      </c>
      <c r="K86" s="188">
        <f t="shared" si="29"/>
        <v>1766</v>
      </c>
      <c r="L86" s="188">
        <f t="shared" si="30"/>
        <v>12</v>
      </c>
      <c r="M86" s="188">
        <v>0</v>
      </c>
      <c r="N86" s="188">
        <v>0</v>
      </c>
      <c r="O86" s="188">
        <v>12</v>
      </c>
      <c r="P86" s="188">
        <v>0</v>
      </c>
      <c r="Q86" s="188">
        <v>0</v>
      </c>
      <c r="R86" s="188">
        <v>0</v>
      </c>
      <c r="S86" s="188">
        <v>0</v>
      </c>
      <c r="T86" s="188">
        <f t="shared" si="31"/>
        <v>1939</v>
      </c>
      <c r="U86" s="188">
        <f t="shared" si="32"/>
        <v>96</v>
      </c>
      <c r="V86" s="188">
        <f t="shared" si="33"/>
        <v>63</v>
      </c>
      <c r="W86" s="188">
        <f t="shared" si="34"/>
        <v>0</v>
      </c>
      <c r="X86" s="188">
        <f t="shared" si="35"/>
        <v>2</v>
      </c>
      <c r="Y86" s="188">
        <f t="shared" si="36"/>
        <v>9</v>
      </c>
      <c r="Z86" s="188">
        <f t="shared" si="37"/>
        <v>3</v>
      </c>
      <c r="AA86" s="188">
        <f t="shared" si="38"/>
        <v>1766</v>
      </c>
      <c r="AB86" s="188">
        <f t="shared" si="39"/>
        <v>0</v>
      </c>
      <c r="AC86" s="188">
        <v>0</v>
      </c>
      <c r="AD86" s="188">
        <v>0</v>
      </c>
      <c r="AE86" s="188">
        <v>0</v>
      </c>
      <c r="AF86" s="188">
        <v>0</v>
      </c>
      <c r="AG86" s="188">
        <v>0</v>
      </c>
      <c r="AH86" s="188">
        <v>0</v>
      </c>
      <c r="AI86" s="188">
        <v>0</v>
      </c>
      <c r="AJ86" s="188">
        <f t="shared" si="40"/>
        <v>49</v>
      </c>
      <c r="AK86" s="188">
        <v>0</v>
      </c>
      <c r="AL86" s="188">
        <v>49</v>
      </c>
      <c r="AM86" s="188">
        <v>0</v>
      </c>
      <c r="AN86" s="188">
        <v>0</v>
      </c>
      <c r="AO86" s="188">
        <v>0</v>
      </c>
      <c r="AP86" s="188">
        <v>0</v>
      </c>
      <c r="AQ86" s="188">
        <v>0</v>
      </c>
      <c r="AR86" s="188">
        <f t="shared" si="41"/>
        <v>124</v>
      </c>
      <c r="AS86" s="188">
        <v>96</v>
      </c>
      <c r="AT86" s="188">
        <v>14</v>
      </c>
      <c r="AU86" s="188">
        <v>0</v>
      </c>
      <c r="AV86" s="188">
        <v>2</v>
      </c>
      <c r="AW86" s="188">
        <v>9</v>
      </c>
      <c r="AX86" s="188">
        <v>3</v>
      </c>
      <c r="AY86" s="188">
        <v>0</v>
      </c>
      <c r="AZ86" s="188">
        <f t="shared" si="42"/>
        <v>1766</v>
      </c>
      <c r="BA86" s="188">
        <v>0</v>
      </c>
      <c r="BB86" s="188">
        <v>0</v>
      </c>
      <c r="BC86" s="188">
        <v>0</v>
      </c>
      <c r="BD86" s="188">
        <v>0</v>
      </c>
      <c r="BE86" s="188">
        <v>0</v>
      </c>
      <c r="BF86" s="188">
        <v>0</v>
      </c>
      <c r="BG86" s="188">
        <v>1766</v>
      </c>
      <c r="BH86" s="188">
        <f t="shared" si="43"/>
        <v>0</v>
      </c>
      <c r="BI86" s="188">
        <v>0</v>
      </c>
      <c r="BJ86" s="188">
        <v>0</v>
      </c>
      <c r="BK86" s="188">
        <v>0</v>
      </c>
      <c r="BL86" s="188">
        <v>0</v>
      </c>
      <c r="BM86" s="188">
        <v>0</v>
      </c>
      <c r="BN86" s="188">
        <v>0</v>
      </c>
      <c r="BO86" s="188">
        <v>0</v>
      </c>
      <c r="BP86" s="188">
        <f t="shared" si="44"/>
        <v>0</v>
      </c>
      <c r="BQ86" s="188">
        <v>0</v>
      </c>
      <c r="BR86" s="188">
        <v>0</v>
      </c>
      <c r="BS86" s="188">
        <v>0</v>
      </c>
      <c r="BT86" s="188">
        <v>0</v>
      </c>
      <c r="BU86" s="188">
        <v>0</v>
      </c>
      <c r="BV86" s="188">
        <v>0</v>
      </c>
      <c r="BW86" s="188">
        <v>0</v>
      </c>
    </row>
    <row r="87" spans="1:75" ht="13.5">
      <c r="A87" s="182" t="s">
        <v>308</v>
      </c>
      <c r="B87" s="182" t="s">
        <v>159</v>
      </c>
      <c r="C87" s="184" t="s">
        <v>160</v>
      </c>
      <c r="D87" s="188">
        <f t="shared" si="45"/>
        <v>163</v>
      </c>
      <c r="E87" s="188">
        <f t="shared" si="23"/>
        <v>111</v>
      </c>
      <c r="F87" s="188">
        <f t="shared" si="24"/>
        <v>13</v>
      </c>
      <c r="G87" s="188">
        <f t="shared" si="25"/>
        <v>17</v>
      </c>
      <c r="H87" s="188">
        <f t="shared" si="26"/>
        <v>2</v>
      </c>
      <c r="I87" s="188">
        <f t="shared" si="27"/>
        <v>7</v>
      </c>
      <c r="J87" s="188">
        <f t="shared" si="28"/>
        <v>6</v>
      </c>
      <c r="K87" s="188">
        <f t="shared" si="29"/>
        <v>7</v>
      </c>
      <c r="L87" s="188">
        <f t="shared" si="30"/>
        <v>0</v>
      </c>
      <c r="M87" s="188">
        <v>0</v>
      </c>
      <c r="N87" s="188">
        <v>0</v>
      </c>
      <c r="O87" s="188">
        <v>0</v>
      </c>
      <c r="P87" s="188">
        <v>0</v>
      </c>
      <c r="Q87" s="188">
        <v>0</v>
      </c>
      <c r="R87" s="188">
        <v>0</v>
      </c>
      <c r="S87" s="188">
        <v>0</v>
      </c>
      <c r="T87" s="188">
        <f t="shared" si="31"/>
        <v>163</v>
      </c>
      <c r="U87" s="188">
        <f t="shared" si="32"/>
        <v>111</v>
      </c>
      <c r="V87" s="188">
        <f t="shared" si="33"/>
        <v>13</v>
      </c>
      <c r="W87" s="188">
        <f t="shared" si="34"/>
        <v>17</v>
      </c>
      <c r="X87" s="188">
        <f t="shared" si="35"/>
        <v>2</v>
      </c>
      <c r="Y87" s="188">
        <f t="shared" si="36"/>
        <v>7</v>
      </c>
      <c r="Z87" s="188">
        <f t="shared" si="37"/>
        <v>6</v>
      </c>
      <c r="AA87" s="188">
        <f t="shared" si="38"/>
        <v>7</v>
      </c>
      <c r="AB87" s="188">
        <f t="shared" si="39"/>
        <v>0</v>
      </c>
      <c r="AC87" s="188">
        <v>0</v>
      </c>
      <c r="AD87" s="188">
        <v>0</v>
      </c>
      <c r="AE87" s="188">
        <v>0</v>
      </c>
      <c r="AF87" s="188">
        <v>0</v>
      </c>
      <c r="AG87" s="188">
        <v>0</v>
      </c>
      <c r="AH87" s="188">
        <v>0</v>
      </c>
      <c r="AI87" s="188">
        <v>0</v>
      </c>
      <c r="AJ87" s="188">
        <f t="shared" si="40"/>
        <v>7</v>
      </c>
      <c r="AK87" s="188">
        <v>0</v>
      </c>
      <c r="AL87" s="188">
        <v>0</v>
      </c>
      <c r="AM87" s="188">
        <v>0</v>
      </c>
      <c r="AN87" s="188">
        <v>0</v>
      </c>
      <c r="AO87" s="188">
        <v>0</v>
      </c>
      <c r="AP87" s="188">
        <v>0</v>
      </c>
      <c r="AQ87" s="188">
        <v>7</v>
      </c>
      <c r="AR87" s="188">
        <f t="shared" si="41"/>
        <v>156</v>
      </c>
      <c r="AS87" s="188">
        <v>111</v>
      </c>
      <c r="AT87" s="188">
        <v>13</v>
      </c>
      <c r="AU87" s="188">
        <v>17</v>
      </c>
      <c r="AV87" s="188">
        <v>2</v>
      </c>
      <c r="AW87" s="188">
        <v>7</v>
      </c>
      <c r="AX87" s="188">
        <v>6</v>
      </c>
      <c r="AY87" s="188">
        <v>0</v>
      </c>
      <c r="AZ87" s="188">
        <f t="shared" si="42"/>
        <v>0</v>
      </c>
      <c r="BA87" s="188">
        <v>0</v>
      </c>
      <c r="BB87" s="188">
        <v>0</v>
      </c>
      <c r="BC87" s="188">
        <v>0</v>
      </c>
      <c r="BD87" s="188">
        <v>0</v>
      </c>
      <c r="BE87" s="188">
        <v>0</v>
      </c>
      <c r="BF87" s="188">
        <v>0</v>
      </c>
      <c r="BG87" s="188">
        <v>0</v>
      </c>
      <c r="BH87" s="188">
        <f t="shared" si="43"/>
        <v>0</v>
      </c>
      <c r="BI87" s="188">
        <v>0</v>
      </c>
      <c r="BJ87" s="188">
        <v>0</v>
      </c>
      <c r="BK87" s="188">
        <v>0</v>
      </c>
      <c r="BL87" s="188">
        <v>0</v>
      </c>
      <c r="BM87" s="188">
        <v>0</v>
      </c>
      <c r="BN87" s="188">
        <v>0</v>
      </c>
      <c r="BO87" s="188">
        <v>0</v>
      </c>
      <c r="BP87" s="188">
        <f t="shared" si="44"/>
        <v>0</v>
      </c>
      <c r="BQ87" s="188">
        <v>0</v>
      </c>
      <c r="BR87" s="188">
        <v>0</v>
      </c>
      <c r="BS87" s="188">
        <v>0</v>
      </c>
      <c r="BT87" s="188">
        <v>0</v>
      </c>
      <c r="BU87" s="188">
        <v>0</v>
      </c>
      <c r="BV87" s="188">
        <v>0</v>
      </c>
      <c r="BW87" s="188">
        <v>0</v>
      </c>
    </row>
    <row r="88" spans="1:75" ht="13.5">
      <c r="A88" s="182" t="s">
        <v>308</v>
      </c>
      <c r="B88" s="182" t="s">
        <v>161</v>
      </c>
      <c r="C88" s="184" t="s">
        <v>162</v>
      </c>
      <c r="D88" s="188">
        <f t="shared" si="45"/>
        <v>925</v>
      </c>
      <c r="E88" s="188">
        <f t="shared" si="23"/>
        <v>667</v>
      </c>
      <c r="F88" s="188">
        <f t="shared" si="24"/>
        <v>130</v>
      </c>
      <c r="G88" s="188">
        <f t="shared" si="25"/>
        <v>111</v>
      </c>
      <c r="H88" s="188">
        <f t="shared" si="26"/>
        <v>15</v>
      </c>
      <c r="I88" s="188">
        <f t="shared" si="27"/>
        <v>2</v>
      </c>
      <c r="J88" s="188">
        <f t="shared" si="28"/>
        <v>0</v>
      </c>
      <c r="K88" s="188">
        <f t="shared" si="29"/>
        <v>0</v>
      </c>
      <c r="L88" s="188">
        <f t="shared" si="30"/>
        <v>111</v>
      </c>
      <c r="M88" s="188">
        <v>0</v>
      </c>
      <c r="N88" s="188">
        <v>0</v>
      </c>
      <c r="O88" s="188">
        <v>111</v>
      </c>
      <c r="P88" s="188">
        <v>0</v>
      </c>
      <c r="Q88" s="188">
        <v>0</v>
      </c>
      <c r="R88" s="188">
        <v>0</v>
      </c>
      <c r="S88" s="188">
        <v>0</v>
      </c>
      <c r="T88" s="188">
        <f t="shared" si="31"/>
        <v>814</v>
      </c>
      <c r="U88" s="188">
        <f t="shared" si="32"/>
        <v>667</v>
      </c>
      <c r="V88" s="188">
        <f t="shared" si="33"/>
        <v>130</v>
      </c>
      <c r="W88" s="188">
        <f t="shared" si="34"/>
        <v>0</v>
      </c>
      <c r="X88" s="188">
        <f t="shared" si="35"/>
        <v>15</v>
      </c>
      <c r="Y88" s="188">
        <f t="shared" si="36"/>
        <v>2</v>
      </c>
      <c r="Z88" s="188">
        <f t="shared" si="37"/>
        <v>0</v>
      </c>
      <c r="AA88" s="188">
        <f t="shared" si="38"/>
        <v>0</v>
      </c>
      <c r="AB88" s="188">
        <f t="shared" si="39"/>
        <v>0</v>
      </c>
      <c r="AC88" s="188">
        <v>0</v>
      </c>
      <c r="AD88" s="188">
        <v>0</v>
      </c>
      <c r="AE88" s="188">
        <v>0</v>
      </c>
      <c r="AF88" s="188">
        <v>0</v>
      </c>
      <c r="AG88" s="188">
        <v>0</v>
      </c>
      <c r="AH88" s="188">
        <v>0</v>
      </c>
      <c r="AI88" s="188">
        <v>0</v>
      </c>
      <c r="AJ88" s="188">
        <f t="shared" si="40"/>
        <v>14</v>
      </c>
      <c r="AK88" s="188">
        <v>0</v>
      </c>
      <c r="AL88" s="188">
        <v>14</v>
      </c>
      <c r="AM88" s="188">
        <v>0</v>
      </c>
      <c r="AN88" s="188">
        <v>0</v>
      </c>
      <c r="AO88" s="188">
        <v>0</v>
      </c>
      <c r="AP88" s="188">
        <v>0</v>
      </c>
      <c r="AQ88" s="188">
        <v>0</v>
      </c>
      <c r="AR88" s="188">
        <f t="shared" si="41"/>
        <v>800</v>
      </c>
      <c r="AS88" s="188">
        <v>667</v>
      </c>
      <c r="AT88" s="188">
        <v>116</v>
      </c>
      <c r="AU88" s="188">
        <v>0</v>
      </c>
      <c r="AV88" s="188">
        <v>15</v>
      </c>
      <c r="AW88" s="188">
        <v>2</v>
      </c>
      <c r="AX88" s="188">
        <v>0</v>
      </c>
      <c r="AY88" s="188">
        <v>0</v>
      </c>
      <c r="AZ88" s="188">
        <f t="shared" si="42"/>
        <v>0</v>
      </c>
      <c r="BA88" s="188">
        <v>0</v>
      </c>
      <c r="BB88" s="188">
        <v>0</v>
      </c>
      <c r="BC88" s="188">
        <v>0</v>
      </c>
      <c r="BD88" s="188">
        <v>0</v>
      </c>
      <c r="BE88" s="188">
        <v>0</v>
      </c>
      <c r="BF88" s="188">
        <v>0</v>
      </c>
      <c r="BG88" s="188">
        <v>0</v>
      </c>
      <c r="BH88" s="188">
        <f t="shared" si="43"/>
        <v>0</v>
      </c>
      <c r="BI88" s="188">
        <v>0</v>
      </c>
      <c r="BJ88" s="188">
        <v>0</v>
      </c>
      <c r="BK88" s="188">
        <v>0</v>
      </c>
      <c r="BL88" s="188">
        <v>0</v>
      </c>
      <c r="BM88" s="188">
        <v>0</v>
      </c>
      <c r="BN88" s="188">
        <v>0</v>
      </c>
      <c r="BO88" s="188">
        <v>0</v>
      </c>
      <c r="BP88" s="188">
        <f t="shared" si="44"/>
        <v>0</v>
      </c>
      <c r="BQ88" s="188">
        <v>0</v>
      </c>
      <c r="BR88" s="188">
        <v>0</v>
      </c>
      <c r="BS88" s="188">
        <v>0</v>
      </c>
      <c r="BT88" s="188">
        <v>0</v>
      </c>
      <c r="BU88" s="188">
        <v>0</v>
      </c>
      <c r="BV88" s="188">
        <v>0</v>
      </c>
      <c r="BW88" s="188">
        <v>0</v>
      </c>
    </row>
    <row r="89" spans="1:75" ht="13.5">
      <c r="A89" s="182" t="s">
        <v>308</v>
      </c>
      <c r="B89" s="182" t="s">
        <v>163</v>
      </c>
      <c r="C89" s="184" t="s">
        <v>222</v>
      </c>
      <c r="D89" s="188">
        <f t="shared" si="45"/>
        <v>481</v>
      </c>
      <c r="E89" s="188">
        <f t="shared" si="23"/>
        <v>333</v>
      </c>
      <c r="F89" s="188">
        <f t="shared" si="24"/>
        <v>81</v>
      </c>
      <c r="G89" s="188">
        <f t="shared" si="25"/>
        <v>56</v>
      </c>
      <c r="H89" s="188">
        <f t="shared" si="26"/>
        <v>10</v>
      </c>
      <c r="I89" s="188">
        <f t="shared" si="27"/>
        <v>1</v>
      </c>
      <c r="J89" s="188">
        <f t="shared" si="28"/>
        <v>0</v>
      </c>
      <c r="K89" s="188">
        <f t="shared" si="29"/>
        <v>0</v>
      </c>
      <c r="L89" s="188">
        <f t="shared" si="30"/>
        <v>56</v>
      </c>
      <c r="M89" s="188">
        <v>0</v>
      </c>
      <c r="N89" s="188">
        <v>0</v>
      </c>
      <c r="O89" s="188">
        <v>56</v>
      </c>
      <c r="P89" s="188">
        <v>0</v>
      </c>
      <c r="Q89" s="188">
        <v>0</v>
      </c>
      <c r="R89" s="188">
        <v>0</v>
      </c>
      <c r="S89" s="188">
        <v>0</v>
      </c>
      <c r="T89" s="188">
        <f t="shared" si="31"/>
        <v>425</v>
      </c>
      <c r="U89" s="188">
        <f t="shared" si="32"/>
        <v>333</v>
      </c>
      <c r="V89" s="188">
        <f t="shared" si="33"/>
        <v>81</v>
      </c>
      <c r="W89" s="188">
        <f t="shared" si="34"/>
        <v>0</v>
      </c>
      <c r="X89" s="188">
        <f t="shared" si="35"/>
        <v>10</v>
      </c>
      <c r="Y89" s="188">
        <f t="shared" si="36"/>
        <v>1</v>
      </c>
      <c r="Z89" s="188">
        <f t="shared" si="37"/>
        <v>0</v>
      </c>
      <c r="AA89" s="188">
        <f t="shared" si="38"/>
        <v>0</v>
      </c>
      <c r="AB89" s="188">
        <f t="shared" si="39"/>
        <v>0</v>
      </c>
      <c r="AC89" s="188">
        <v>0</v>
      </c>
      <c r="AD89" s="188">
        <v>0</v>
      </c>
      <c r="AE89" s="188">
        <v>0</v>
      </c>
      <c r="AF89" s="188">
        <v>0</v>
      </c>
      <c r="AG89" s="188">
        <v>0</v>
      </c>
      <c r="AH89" s="188">
        <v>0</v>
      </c>
      <c r="AI89" s="188">
        <v>0</v>
      </c>
      <c r="AJ89" s="188">
        <f t="shared" si="40"/>
        <v>0</v>
      </c>
      <c r="AK89" s="188">
        <v>0</v>
      </c>
      <c r="AL89" s="188">
        <v>0</v>
      </c>
      <c r="AM89" s="188">
        <v>0</v>
      </c>
      <c r="AN89" s="188">
        <v>0</v>
      </c>
      <c r="AO89" s="188">
        <v>0</v>
      </c>
      <c r="AP89" s="188">
        <v>0</v>
      </c>
      <c r="AQ89" s="188">
        <v>0</v>
      </c>
      <c r="AR89" s="188">
        <f t="shared" si="41"/>
        <v>425</v>
      </c>
      <c r="AS89" s="188">
        <v>333</v>
      </c>
      <c r="AT89" s="188">
        <v>81</v>
      </c>
      <c r="AU89" s="188">
        <v>0</v>
      </c>
      <c r="AV89" s="188">
        <v>10</v>
      </c>
      <c r="AW89" s="188">
        <v>1</v>
      </c>
      <c r="AX89" s="188">
        <v>0</v>
      </c>
      <c r="AY89" s="188">
        <v>0</v>
      </c>
      <c r="AZ89" s="188">
        <f t="shared" si="42"/>
        <v>0</v>
      </c>
      <c r="BA89" s="188">
        <v>0</v>
      </c>
      <c r="BB89" s="188">
        <v>0</v>
      </c>
      <c r="BC89" s="188">
        <v>0</v>
      </c>
      <c r="BD89" s="188">
        <v>0</v>
      </c>
      <c r="BE89" s="188">
        <v>0</v>
      </c>
      <c r="BF89" s="188">
        <v>0</v>
      </c>
      <c r="BG89" s="188">
        <v>0</v>
      </c>
      <c r="BH89" s="188">
        <f t="shared" si="43"/>
        <v>0</v>
      </c>
      <c r="BI89" s="188">
        <v>0</v>
      </c>
      <c r="BJ89" s="188">
        <v>0</v>
      </c>
      <c r="BK89" s="188">
        <v>0</v>
      </c>
      <c r="BL89" s="188">
        <v>0</v>
      </c>
      <c r="BM89" s="188">
        <v>0</v>
      </c>
      <c r="BN89" s="188">
        <v>0</v>
      </c>
      <c r="BO89" s="188">
        <v>0</v>
      </c>
      <c r="BP89" s="188">
        <f t="shared" si="44"/>
        <v>0</v>
      </c>
      <c r="BQ89" s="188">
        <v>0</v>
      </c>
      <c r="BR89" s="188">
        <v>0</v>
      </c>
      <c r="BS89" s="188">
        <v>0</v>
      </c>
      <c r="BT89" s="188">
        <v>0</v>
      </c>
      <c r="BU89" s="188">
        <v>0</v>
      </c>
      <c r="BV89" s="188">
        <v>0</v>
      </c>
      <c r="BW89" s="188">
        <v>0</v>
      </c>
    </row>
    <row r="90" spans="1:75" ht="13.5">
      <c r="A90" s="182" t="s">
        <v>308</v>
      </c>
      <c r="B90" s="182" t="s">
        <v>164</v>
      </c>
      <c r="C90" s="184" t="s">
        <v>445</v>
      </c>
      <c r="D90" s="188">
        <f t="shared" si="45"/>
        <v>402</v>
      </c>
      <c r="E90" s="188">
        <f t="shared" si="23"/>
        <v>241</v>
      </c>
      <c r="F90" s="188">
        <f t="shared" si="24"/>
        <v>105</v>
      </c>
      <c r="G90" s="188">
        <f t="shared" si="25"/>
        <v>32</v>
      </c>
      <c r="H90" s="188">
        <f t="shared" si="26"/>
        <v>8</v>
      </c>
      <c r="I90" s="188">
        <f t="shared" si="27"/>
        <v>0</v>
      </c>
      <c r="J90" s="188">
        <f t="shared" si="28"/>
        <v>6</v>
      </c>
      <c r="K90" s="188">
        <f t="shared" si="29"/>
        <v>10</v>
      </c>
      <c r="L90" s="188">
        <f t="shared" si="30"/>
        <v>0</v>
      </c>
      <c r="M90" s="188">
        <v>0</v>
      </c>
      <c r="N90" s="188">
        <v>0</v>
      </c>
      <c r="O90" s="188">
        <v>0</v>
      </c>
      <c r="P90" s="188">
        <v>0</v>
      </c>
      <c r="Q90" s="188">
        <v>0</v>
      </c>
      <c r="R90" s="188">
        <v>0</v>
      </c>
      <c r="S90" s="188">
        <v>0</v>
      </c>
      <c r="T90" s="188">
        <f t="shared" si="31"/>
        <v>402</v>
      </c>
      <c r="U90" s="188">
        <f t="shared" si="32"/>
        <v>241</v>
      </c>
      <c r="V90" s="188">
        <f t="shared" si="33"/>
        <v>105</v>
      </c>
      <c r="W90" s="188">
        <f t="shared" si="34"/>
        <v>32</v>
      </c>
      <c r="X90" s="188">
        <f t="shared" si="35"/>
        <v>8</v>
      </c>
      <c r="Y90" s="188">
        <f t="shared" si="36"/>
        <v>0</v>
      </c>
      <c r="Z90" s="188">
        <f t="shared" si="37"/>
        <v>6</v>
      </c>
      <c r="AA90" s="188">
        <f t="shared" si="38"/>
        <v>10</v>
      </c>
      <c r="AB90" s="188">
        <f t="shared" si="39"/>
        <v>0</v>
      </c>
      <c r="AC90" s="188">
        <v>0</v>
      </c>
      <c r="AD90" s="188">
        <v>0</v>
      </c>
      <c r="AE90" s="188">
        <v>0</v>
      </c>
      <c r="AF90" s="188">
        <v>0</v>
      </c>
      <c r="AG90" s="188">
        <v>0</v>
      </c>
      <c r="AH90" s="188">
        <v>0</v>
      </c>
      <c r="AI90" s="188">
        <v>0</v>
      </c>
      <c r="AJ90" s="188">
        <f t="shared" si="40"/>
        <v>2</v>
      </c>
      <c r="AK90" s="188">
        <v>0</v>
      </c>
      <c r="AL90" s="188">
        <v>0</v>
      </c>
      <c r="AM90" s="188">
        <v>0</v>
      </c>
      <c r="AN90" s="188">
        <v>0</v>
      </c>
      <c r="AO90" s="188">
        <v>0</v>
      </c>
      <c r="AP90" s="188">
        <v>0</v>
      </c>
      <c r="AQ90" s="188">
        <v>2</v>
      </c>
      <c r="AR90" s="188">
        <f t="shared" si="41"/>
        <v>400</v>
      </c>
      <c r="AS90" s="188">
        <v>241</v>
      </c>
      <c r="AT90" s="188">
        <v>105</v>
      </c>
      <c r="AU90" s="188">
        <v>32</v>
      </c>
      <c r="AV90" s="188">
        <v>8</v>
      </c>
      <c r="AW90" s="188">
        <v>0</v>
      </c>
      <c r="AX90" s="188">
        <v>6</v>
      </c>
      <c r="AY90" s="188">
        <v>8</v>
      </c>
      <c r="AZ90" s="188">
        <f t="shared" si="42"/>
        <v>0</v>
      </c>
      <c r="BA90" s="188">
        <v>0</v>
      </c>
      <c r="BB90" s="188">
        <v>0</v>
      </c>
      <c r="BC90" s="188">
        <v>0</v>
      </c>
      <c r="BD90" s="188">
        <v>0</v>
      </c>
      <c r="BE90" s="188">
        <v>0</v>
      </c>
      <c r="BF90" s="188">
        <v>0</v>
      </c>
      <c r="BG90" s="188">
        <v>0</v>
      </c>
      <c r="BH90" s="188">
        <f t="shared" si="43"/>
        <v>0</v>
      </c>
      <c r="BI90" s="188">
        <v>0</v>
      </c>
      <c r="BJ90" s="188">
        <v>0</v>
      </c>
      <c r="BK90" s="188">
        <v>0</v>
      </c>
      <c r="BL90" s="188">
        <v>0</v>
      </c>
      <c r="BM90" s="188">
        <v>0</v>
      </c>
      <c r="BN90" s="188">
        <v>0</v>
      </c>
      <c r="BO90" s="188">
        <v>0</v>
      </c>
      <c r="BP90" s="188">
        <f t="shared" si="44"/>
        <v>0</v>
      </c>
      <c r="BQ90" s="188">
        <v>0</v>
      </c>
      <c r="BR90" s="188">
        <v>0</v>
      </c>
      <c r="BS90" s="188">
        <v>0</v>
      </c>
      <c r="BT90" s="188">
        <v>0</v>
      </c>
      <c r="BU90" s="188">
        <v>0</v>
      </c>
      <c r="BV90" s="188">
        <v>0</v>
      </c>
      <c r="BW90" s="188">
        <v>0</v>
      </c>
    </row>
    <row r="91" spans="1:75" ht="13.5">
      <c r="A91" s="182" t="s">
        <v>308</v>
      </c>
      <c r="B91" s="182" t="s">
        <v>165</v>
      </c>
      <c r="C91" s="184" t="s">
        <v>166</v>
      </c>
      <c r="D91" s="188">
        <f t="shared" si="45"/>
        <v>1912</v>
      </c>
      <c r="E91" s="188">
        <f aca="true" t="shared" si="46" ref="E91:E117">M91+U91+BQ91</f>
        <v>1421</v>
      </c>
      <c r="F91" s="188">
        <f aca="true" t="shared" si="47" ref="F91:F117">N91+V91+BR91</f>
        <v>170</v>
      </c>
      <c r="G91" s="188">
        <f aca="true" t="shared" si="48" ref="G91:G117">O91+W91+BS91</f>
        <v>141</v>
      </c>
      <c r="H91" s="188">
        <f aca="true" t="shared" si="49" ref="H91:H117">P91+X91+BT91</f>
        <v>31</v>
      </c>
      <c r="I91" s="188">
        <f aca="true" t="shared" si="50" ref="I91:I117">Q91+Y91+BU91</f>
        <v>99</v>
      </c>
      <c r="J91" s="188">
        <f aca="true" t="shared" si="51" ref="J91:J117">R91+Z91+BV91</f>
        <v>50</v>
      </c>
      <c r="K91" s="188">
        <f aca="true" t="shared" si="52" ref="K91:K117">S91+AA91+BW91</f>
        <v>0</v>
      </c>
      <c r="L91" s="188">
        <f aca="true" t="shared" si="53" ref="L91:L117">SUM(M91:S91)</f>
        <v>21</v>
      </c>
      <c r="M91" s="188">
        <v>0</v>
      </c>
      <c r="N91" s="188">
        <v>0</v>
      </c>
      <c r="O91" s="188">
        <v>21</v>
      </c>
      <c r="P91" s="188">
        <v>0</v>
      </c>
      <c r="Q91" s="188">
        <v>0</v>
      </c>
      <c r="R91" s="188">
        <v>0</v>
      </c>
      <c r="S91" s="188">
        <v>0</v>
      </c>
      <c r="T91" s="188">
        <f aca="true" t="shared" si="54" ref="T91:T117">SUM(U91:AA91)</f>
        <v>1891</v>
      </c>
      <c r="U91" s="188">
        <f aca="true" t="shared" si="55" ref="U91:U117">AC91+AK91+AS91+BA91+BI91</f>
        <v>1421</v>
      </c>
      <c r="V91" s="188">
        <f aca="true" t="shared" si="56" ref="V91:V117">AD91+AL91+AT91+BB91+BJ91</f>
        <v>170</v>
      </c>
      <c r="W91" s="188">
        <f aca="true" t="shared" si="57" ref="W91:W117">AE91+AM91+AU91+BC91+BK91</f>
        <v>120</v>
      </c>
      <c r="X91" s="188">
        <f aca="true" t="shared" si="58" ref="X91:X117">AF91+AN91+AV91+BD91+BL91</f>
        <v>31</v>
      </c>
      <c r="Y91" s="188">
        <f aca="true" t="shared" si="59" ref="Y91:Y117">AG91+AO91+AW91+BE91+BM91</f>
        <v>99</v>
      </c>
      <c r="Z91" s="188">
        <f aca="true" t="shared" si="60" ref="Z91:Z117">AH91+AP91+AX91+BF91+BN91</f>
        <v>50</v>
      </c>
      <c r="AA91" s="188">
        <f aca="true" t="shared" si="61" ref="AA91:AA117">AI91+AQ91+AY91+BG91+BO91</f>
        <v>0</v>
      </c>
      <c r="AB91" s="188">
        <f aca="true" t="shared" si="62" ref="AB91:AB117">SUM(AC91:AI91)</f>
        <v>23</v>
      </c>
      <c r="AC91" s="188">
        <v>0</v>
      </c>
      <c r="AD91" s="188">
        <v>23</v>
      </c>
      <c r="AE91" s="188">
        <v>0</v>
      </c>
      <c r="AF91" s="188">
        <v>0</v>
      </c>
      <c r="AG91" s="188">
        <v>0</v>
      </c>
      <c r="AH91" s="188">
        <v>0</v>
      </c>
      <c r="AI91" s="188">
        <v>0</v>
      </c>
      <c r="AJ91" s="188">
        <f aca="true" t="shared" si="63" ref="AJ91:AJ117">SUM(AK91:AQ91)</f>
        <v>34</v>
      </c>
      <c r="AK91" s="188">
        <v>0</v>
      </c>
      <c r="AL91" s="188">
        <v>34</v>
      </c>
      <c r="AM91" s="188">
        <v>0</v>
      </c>
      <c r="AN91" s="188">
        <v>0</v>
      </c>
      <c r="AO91" s="188">
        <v>0</v>
      </c>
      <c r="AP91" s="188">
        <v>0</v>
      </c>
      <c r="AQ91" s="188">
        <v>0</v>
      </c>
      <c r="AR91" s="188">
        <f aca="true" t="shared" si="64" ref="AR91:AR117">SUM(AS91:AY91)</f>
        <v>1834</v>
      </c>
      <c r="AS91" s="188">
        <v>1421</v>
      </c>
      <c r="AT91" s="188">
        <v>113</v>
      </c>
      <c r="AU91" s="188">
        <v>120</v>
      </c>
      <c r="AV91" s="188">
        <v>31</v>
      </c>
      <c r="AW91" s="188">
        <v>99</v>
      </c>
      <c r="AX91" s="188">
        <v>50</v>
      </c>
      <c r="AY91" s="188">
        <v>0</v>
      </c>
      <c r="AZ91" s="188">
        <f aca="true" t="shared" si="65" ref="AZ91:AZ117">SUM(BA91:BG91)</f>
        <v>0</v>
      </c>
      <c r="BA91" s="188">
        <v>0</v>
      </c>
      <c r="BB91" s="188">
        <v>0</v>
      </c>
      <c r="BC91" s="188">
        <v>0</v>
      </c>
      <c r="BD91" s="188">
        <v>0</v>
      </c>
      <c r="BE91" s="188">
        <v>0</v>
      </c>
      <c r="BF91" s="188">
        <v>0</v>
      </c>
      <c r="BG91" s="188">
        <v>0</v>
      </c>
      <c r="BH91" s="188">
        <f aca="true" t="shared" si="66" ref="BH91:BH117">SUM(BI91:BO91)</f>
        <v>0</v>
      </c>
      <c r="BI91" s="188">
        <v>0</v>
      </c>
      <c r="BJ91" s="188">
        <v>0</v>
      </c>
      <c r="BK91" s="188">
        <v>0</v>
      </c>
      <c r="BL91" s="188">
        <v>0</v>
      </c>
      <c r="BM91" s="188">
        <v>0</v>
      </c>
      <c r="BN91" s="188">
        <v>0</v>
      </c>
      <c r="BO91" s="188">
        <v>0</v>
      </c>
      <c r="BP91" s="188">
        <f aca="true" t="shared" si="67" ref="BP91:BP117">SUM(BQ91:BW91)</f>
        <v>0</v>
      </c>
      <c r="BQ91" s="188">
        <v>0</v>
      </c>
      <c r="BR91" s="188">
        <v>0</v>
      </c>
      <c r="BS91" s="188">
        <v>0</v>
      </c>
      <c r="BT91" s="188">
        <v>0</v>
      </c>
      <c r="BU91" s="188">
        <v>0</v>
      </c>
      <c r="BV91" s="188">
        <v>0</v>
      </c>
      <c r="BW91" s="188">
        <v>0</v>
      </c>
    </row>
    <row r="92" spans="1:75" ht="13.5">
      <c r="A92" s="182" t="s">
        <v>308</v>
      </c>
      <c r="B92" s="182" t="s">
        <v>167</v>
      </c>
      <c r="C92" s="184" t="s">
        <v>168</v>
      </c>
      <c r="D92" s="188">
        <f t="shared" si="45"/>
        <v>2114</v>
      </c>
      <c r="E92" s="188">
        <f t="shared" si="46"/>
        <v>1473</v>
      </c>
      <c r="F92" s="188">
        <f t="shared" si="47"/>
        <v>211</v>
      </c>
      <c r="G92" s="188">
        <f t="shared" si="48"/>
        <v>177</v>
      </c>
      <c r="H92" s="188">
        <f t="shared" si="49"/>
        <v>39</v>
      </c>
      <c r="I92" s="188">
        <f t="shared" si="50"/>
        <v>170</v>
      </c>
      <c r="J92" s="188">
        <f t="shared" si="51"/>
        <v>30</v>
      </c>
      <c r="K92" s="188">
        <f t="shared" si="52"/>
        <v>14</v>
      </c>
      <c r="L92" s="188">
        <f t="shared" si="53"/>
        <v>0</v>
      </c>
      <c r="M92" s="188">
        <v>0</v>
      </c>
      <c r="N92" s="188">
        <v>0</v>
      </c>
      <c r="O92" s="188">
        <v>0</v>
      </c>
      <c r="P92" s="188">
        <v>0</v>
      </c>
      <c r="Q92" s="188">
        <v>0</v>
      </c>
      <c r="R92" s="188">
        <v>0</v>
      </c>
      <c r="S92" s="188">
        <v>0</v>
      </c>
      <c r="T92" s="188">
        <f t="shared" si="54"/>
        <v>2114</v>
      </c>
      <c r="U92" s="188">
        <f t="shared" si="55"/>
        <v>1473</v>
      </c>
      <c r="V92" s="188">
        <f t="shared" si="56"/>
        <v>211</v>
      </c>
      <c r="W92" s="188">
        <f t="shared" si="57"/>
        <v>177</v>
      </c>
      <c r="X92" s="188">
        <f t="shared" si="58"/>
        <v>39</v>
      </c>
      <c r="Y92" s="188">
        <f t="shared" si="59"/>
        <v>170</v>
      </c>
      <c r="Z92" s="188">
        <f t="shared" si="60"/>
        <v>30</v>
      </c>
      <c r="AA92" s="188">
        <f t="shared" si="61"/>
        <v>14</v>
      </c>
      <c r="AB92" s="188">
        <f t="shared" si="62"/>
        <v>47</v>
      </c>
      <c r="AC92" s="188">
        <v>0</v>
      </c>
      <c r="AD92" s="188">
        <v>47</v>
      </c>
      <c r="AE92" s="188">
        <v>0</v>
      </c>
      <c r="AF92" s="188">
        <v>0</v>
      </c>
      <c r="AG92" s="188">
        <v>0</v>
      </c>
      <c r="AH92" s="188">
        <v>0</v>
      </c>
      <c r="AI92" s="188">
        <v>0</v>
      </c>
      <c r="AJ92" s="188">
        <f t="shared" si="63"/>
        <v>30</v>
      </c>
      <c r="AK92" s="188">
        <v>0</v>
      </c>
      <c r="AL92" s="188">
        <v>30</v>
      </c>
      <c r="AM92" s="188">
        <v>0</v>
      </c>
      <c r="AN92" s="188">
        <v>0</v>
      </c>
      <c r="AO92" s="188">
        <v>0</v>
      </c>
      <c r="AP92" s="188">
        <v>0</v>
      </c>
      <c r="AQ92" s="188">
        <v>0</v>
      </c>
      <c r="AR92" s="188">
        <f t="shared" si="64"/>
        <v>2037</v>
      </c>
      <c r="AS92" s="188">
        <v>1473</v>
      </c>
      <c r="AT92" s="188">
        <v>134</v>
      </c>
      <c r="AU92" s="188">
        <v>177</v>
      </c>
      <c r="AV92" s="188">
        <v>39</v>
      </c>
      <c r="AW92" s="188">
        <v>170</v>
      </c>
      <c r="AX92" s="188">
        <v>30</v>
      </c>
      <c r="AY92" s="188">
        <v>14</v>
      </c>
      <c r="AZ92" s="188">
        <f t="shared" si="65"/>
        <v>0</v>
      </c>
      <c r="BA92" s="188">
        <v>0</v>
      </c>
      <c r="BB92" s="188">
        <v>0</v>
      </c>
      <c r="BC92" s="188">
        <v>0</v>
      </c>
      <c r="BD92" s="188">
        <v>0</v>
      </c>
      <c r="BE92" s="188">
        <v>0</v>
      </c>
      <c r="BF92" s="188">
        <v>0</v>
      </c>
      <c r="BG92" s="188">
        <v>0</v>
      </c>
      <c r="BH92" s="188">
        <f t="shared" si="66"/>
        <v>0</v>
      </c>
      <c r="BI92" s="188">
        <v>0</v>
      </c>
      <c r="BJ92" s="188">
        <v>0</v>
      </c>
      <c r="BK92" s="188">
        <v>0</v>
      </c>
      <c r="BL92" s="188">
        <v>0</v>
      </c>
      <c r="BM92" s="188">
        <v>0</v>
      </c>
      <c r="BN92" s="188">
        <v>0</v>
      </c>
      <c r="BO92" s="188">
        <v>0</v>
      </c>
      <c r="BP92" s="188">
        <f t="shared" si="67"/>
        <v>0</v>
      </c>
      <c r="BQ92" s="188">
        <v>0</v>
      </c>
      <c r="BR92" s="188">
        <v>0</v>
      </c>
      <c r="BS92" s="188">
        <v>0</v>
      </c>
      <c r="BT92" s="188">
        <v>0</v>
      </c>
      <c r="BU92" s="188">
        <v>0</v>
      </c>
      <c r="BV92" s="188">
        <v>0</v>
      </c>
      <c r="BW92" s="188">
        <v>0</v>
      </c>
    </row>
    <row r="93" spans="1:75" ht="13.5">
      <c r="A93" s="182" t="s">
        <v>308</v>
      </c>
      <c r="B93" s="182" t="s">
        <v>169</v>
      </c>
      <c r="C93" s="184" t="s">
        <v>170</v>
      </c>
      <c r="D93" s="188">
        <f t="shared" si="45"/>
        <v>64</v>
      </c>
      <c r="E93" s="188">
        <f t="shared" si="46"/>
        <v>42</v>
      </c>
      <c r="F93" s="188">
        <f t="shared" si="47"/>
        <v>6</v>
      </c>
      <c r="G93" s="188">
        <f t="shared" si="48"/>
        <v>9</v>
      </c>
      <c r="H93" s="188">
        <f t="shared" si="49"/>
        <v>1</v>
      </c>
      <c r="I93" s="188">
        <f t="shared" si="50"/>
        <v>1</v>
      </c>
      <c r="J93" s="188">
        <f t="shared" si="51"/>
        <v>5</v>
      </c>
      <c r="K93" s="188">
        <f t="shared" si="52"/>
        <v>0</v>
      </c>
      <c r="L93" s="188">
        <f t="shared" si="53"/>
        <v>52</v>
      </c>
      <c r="M93" s="188">
        <v>42</v>
      </c>
      <c r="N93" s="188">
        <v>5</v>
      </c>
      <c r="O93" s="188">
        <v>0</v>
      </c>
      <c r="P93" s="188">
        <v>0</v>
      </c>
      <c r="Q93" s="188">
        <v>0</v>
      </c>
      <c r="R93" s="188">
        <v>5</v>
      </c>
      <c r="S93" s="188">
        <v>0</v>
      </c>
      <c r="T93" s="188">
        <f t="shared" si="54"/>
        <v>12</v>
      </c>
      <c r="U93" s="188">
        <f t="shared" si="55"/>
        <v>0</v>
      </c>
      <c r="V93" s="188">
        <f t="shared" si="56"/>
        <v>1</v>
      </c>
      <c r="W93" s="188">
        <f t="shared" si="57"/>
        <v>9</v>
      </c>
      <c r="X93" s="188">
        <f t="shared" si="58"/>
        <v>1</v>
      </c>
      <c r="Y93" s="188">
        <f t="shared" si="59"/>
        <v>1</v>
      </c>
      <c r="Z93" s="188">
        <f t="shared" si="60"/>
        <v>0</v>
      </c>
      <c r="AA93" s="188">
        <f t="shared" si="61"/>
        <v>0</v>
      </c>
      <c r="AB93" s="188">
        <f t="shared" si="62"/>
        <v>0</v>
      </c>
      <c r="AC93" s="188">
        <v>0</v>
      </c>
      <c r="AD93" s="188">
        <v>0</v>
      </c>
      <c r="AE93" s="188">
        <v>0</v>
      </c>
      <c r="AF93" s="188">
        <v>0</v>
      </c>
      <c r="AG93" s="188">
        <v>0</v>
      </c>
      <c r="AH93" s="188">
        <v>0</v>
      </c>
      <c r="AI93" s="188">
        <v>0</v>
      </c>
      <c r="AJ93" s="188">
        <f t="shared" si="63"/>
        <v>0</v>
      </c>
      <c r="AK93" s="188">
        <v>0</v>
      </c>
      <c r="AL93" s="188">
        <v>0</v>
      </c>
      <c r="AM93" s="188">
        <v>0</v>
      </c>
      <c r="AN93" s="188">
        <v>0</v>
      </c>
      <c r="AO93" s="188">
        <v>0</v>
      </c>
      <c r="AP93" s="188">
        <v>0</v>
      </c>
      <c r="AQ93" s="188">
        <v>0</v>
      </c>
      <c r="AR93" s="188">
        <f t="shared" si="64"/>
        <v>12</v>
      </c>
      <c r="AS93" s="188">
        <v>0</v>
      </c>
      <c r="AT93" s="188">
        <v>1</v>
      </c>
      <c r="AU93" s="188">
        <v>9</v>
      </c>
      <c r="AV93" s="188">
        <v>1</v>
      </c>
      <c r="AW93" s="188">
        <v>1</v>
      </c>
      <c r="AX93" s="188">
        <v>0</v>
      </c>
      <c r="AY93" s="188">
        <v>0</v>
      </c>
      <c r="AZ93" s="188">
        <f t="shared" si="65"/>
        <v>0</v>
      </c>
      <c r="BA93" s="188">
        <v>0</v>
      </c>
      <c r="BB93" s="188">
        <v>0</v>
      </c>
      <c r="BC93" s="188">
        <v>0</v>
      </c>
      <c r="BD93" s="188">
        <v>0</v>
      </c>
      <c r="BE93" s="188">
        <v>0</v>
      </c>
      <c r="BF93" s="188">
        <v>0</v>
      </c>
      <c r="BG93" s="188">
        <v>0</v>
      </c>
      <c r="BH93" s="188">
        <f t="shared" si="66"/>
        <v>0</v>
      </c>
      <c r="BI93" s="188">
        <v>0</v>
      </c>
      <c r="BJ93" s="188">
        <v>0</v>
      </c>
      <c r="BK93" s="188">
        <v>0</v>
      </c>
      <c r="BL93" s="188">
        <v>0</v>
      </c>
      <c r="BM93" s="188">
        <v>0</v>
      </c>
      <c r="BN93" s="188">
        <v>0</v>
      </c>
      <c r="BO93" s="188">
        <v>0</v>
      </c>
      <c r="BP93" s="188">
        <f t="shared" si="67"/>
        <v>0</v>
      </c>
      <c r="BQ93" s="188">
        <v>0</v>
      </c>
      <c r="BR93" s="188">
        <v>0</v>
      </c>
      <c r="BS93" s="188">
        <v>0</v>
      </c>
      <c r="BT93" s="188">
        <v>0</v>
      </c>
      <c r="BU93" s="188">
        <v>0</v>
      </c>
      <c r="BV93" s="188">
        <v>0</v>
      </c>
      <c r="BW93" s="188">
        <v>0</v>
      </c>
    </row>
    <row r="94" spans="1:75" ht="13.5">
      <c r="A94" s="182" t="s">
        <v>308</v>
      </c>
      <c r="B94" s="182" t="s">
        <v>171</v>
      </c>
      <c r="C94" s="184" t="s">
        <v>172</v>
      </c>
      <c r="D94" s="188">
        <f t="shared" si="45"/>
        <v>174</v>
      </c>
      <c r="E94" s="188">
        <f t="shared" si="46"/>
        <v>86</v>
      </c>
      <c r="F94" s="188">
        <f t="shared" si="47"/>
        <v>45</v>
      </c>
      <c r="G94" s="188">
        <f t="shared" si="48"/>
        <v>39</v>
      </c>
      <c r="H94" s="188">
        <f t="shared" si="49"/>
        <v>3</v>
      </c>
      <c r="I94" s="188">
        <f t="shared" si="50"/>
        <v>1</v>
      </c>
      <c r="J94" s="188">
        <f t="shared" si="51"/>
        <v>0</v>
      </c>
      <c r="K94" s="188">
        <f t="shared" si="52"/>
        <v>0</v>
      </c>
      <c r="L94" s="188">
        <f t="shared" si="53"/>
        <v>0</v>
      </c>
      <c r="M94" s="188">
        <v>0</v>
      </c>
      <c r="N94" s="188">
        <v>0</v>
      </c>
      <c r="O94" s="188">
        <v>0</v>
      </c>
      <c r="P94" s="188">
        <v>0</v>
      </c>
      <c r="Q94" s="188">
        <v>0</v>
      </c>
      <c r="R94" s="188">
        <v>0</v>
      </c>
      <c r="S94" s="188">
        <v>0</v>
      </c>
      <c r="T94" s="188">
        <f t="shared" si="54"/>
        <v>136</v>
      </c>
      <c r="U94" s="188">
        <f t="shared" si="55"/>
        <v>49</v>
      </c>
      <c r="V94" s="188">
        <f t="shared" si="56"/>
        <v>44</v>
      </c>
      <c r="W94" s="188">
        <f t="shared" si="57"/>
        <v>39</v>
      </c>
      <c r="X94" s="188">
        <f t="shared" si="58"/>
        <v>3</v>
      </c>
      <c r="Y94" s="188">
        <f t="shared" si="59"/>
        <v>1</v>
      </c>
      <c r="Z94" s="188">
        <f t="shared" si="60"/>
        <v>0</v>
      </c>
      <c r="AA94" s="188">
        <f t="shared" si="61"/>
        <v>0</v>
      </c>
      <c r="AB94" s="188">
        <f t="shared" si="62"/>
        <v>0</v>
      </c>
      <c r="AC94" s="188">
        <v>0</v>
      </c>
      <c r="AD94" s="188">
        <v>0</v>
      </c>
      <c r="AE94" s="188">
        <v>0</v>
      </c>
      <c r="AF94" s="188">
        <v>0</v>
      </c>
      <c r="AG94" s="188">
        <v>0</v>
      </c>
      <c r="AH94" s="188">
        <v>0</v>
      </c>
      <c r="AI94" s="188">
        <v>0</v>
      </c>
      <c r="AJ94" s="188">
        <f t="shared" si="63"/>
        <v>0</v>
      </c>
      <c r="AK94" s="188">
        <v>0</v>
      </c>
      <c r="AL94" s="188">
        <v>0</v>
      </c>
      <c r="AM94" s="188">
        <v>0</v>
      </c>
      <c r="AN94" s="188">
        <v>0</v>
      </c>
      <c r="AO94" s="188">
        <v>0</v>
      </c>
      <c r="AP94" s="188">
        <v>0</v>
      </c>
      <c r="AQ94" s="188">
        <v>0</v>
      </c>
      <c r="AR94" s="188">
        <f t="shared" si="64"/>
        <v>136</v>
      </c>
      <c r="AS94" s="188">
        <v>49</v>
      </c>
      <c r="AT94" s="188">
        <v>44</v>
      </c>
      <c r="AU94" s="188">
        <v>39</v>
      </c>
      <c r="AV94" s="188">
        <v>3</v>
      </c>
      <c r="AW94" s="188">
        <v>1</v>
      </c>
      <c r="AX94" s="188">
        <v>0</v>
      </c>
      <c r="AY94" s="188">
        <v>0</v>
      </c>
      <c r="AZ94" s="188">
        <f t="shared" si="65"/>
        <v>0</v>
      </c>
      <c r="BA94" s="188">
        <v>0</v>
      </c>
      <c r="BB94" s="188">
        <v>0</v>
      </c>
      <c r="BC94" s="188">
        <v>0</v>
      </c>
      <c r="BD94" s="188">
        <v>0</v>
      </c>
      <c r="BE94" s="188">
        <v>0</v>
      </c>
      <c r="BF94" s="188">
        <v>0</v>
      </c>
      <c r="BG94" s="188">
        <v>0</v>
      </c>
      <c r="BH94" s="188">
        <f t="shared" si="66"/>
        <v>0</v>
      </c>
      <c r="BI94" s="188">
        <v>0</v>
      </c>
      <c r="BJ94" s="188">
        <v>0</v>
      </c>
      <c r="BK94" s="188">
        <v>0</v>
      </c>
      <c r="BL94" s="188">
        <v>0</v>
      </c>
      <c r="BM94" s="188">
        <v>0</v>
      </c>
      <c r="BN94" s="188">
        <v>0</v>
      </c>
      <c r="BO94" s="188">
        <v>0</v>
      </c>
      <c r="BP94" s="188">
        <f t="shared" si="67"/>
        <v>38</v>
      </c>
      <c r="BQ94" s="188">
        <v>37</v>
      </c>
      <c r="BR94" s="188">
        <v>1</v>
      </c>
      <c r="BS94" s="188">
        <v>0</v>
      </c>
      <c r="BT94" s="188">
        <v>0</v>
      </c>
      <c r="BU94" s="188">
        <v>0</v>
      </c>
      <c r="BV94" s="188">
        <v>0</v>
      </c>
      <c r="BW94" s="188">
        <v>0</v>
      </c>
    </row>
    <row r="95" spans="1:75" ht="13.5">
      <c r="A95" s="182" t="s">
        <v>308</v>
      </c>
      <c r="B95" s="182" t="s">
        <v>173</v>
      </c>
      <c r="C95" s="184" t="s">
        <v>174</v>
      </c>
      <c r="D95" s="188">
        <f t="shared" si="45"/>
        <v>681</v>
      </c>
      <c r="E95" s="188">
        <f t="shared" si="46"/>
        <v>503</v>
      </c>
      <c r="F95" s="188">
        <f t="shared" si="47"/>
        <v>78</v>
      </c>
      <c r="G95" s="188">
        <f t="shared" si="48"/>
        <v>90</v>
      </c>
      <c r="H95" s="188">
        <f t="shared" si="49"/>
        <v>9</v>
      </c>
      <c r="I95" s="188">
        <f t="shared" si="50"/>
        <v>1</v>
      </c>
      <c r="J95" s="188">
        <f t="shared" si="51"/>
        <v>0</v>
      </c>
      <c r="K95" s="188">
        <f t="shared" si="52"/>
        <v>0</v>
      </c>
      <c r="L95" s="188">
        <f t="shared" si="53"/>
        <v>246</v>
      </c>
      <c r="M95" s="188">
        <v>246</v>
      </c>
      <c r="N95" s="188">
        <v>0</v>
      </c>
      <c r="O95" s="188">
        <v>0</v>
      </c>
      <c r="P95" s="188">
        <v>0</v>
      </c>
      <c r="Q95" s="188">
        <v>0</v>
      </c>
      <c r="R95" s="188">
        <v>0</v>
      </c>
      <c r="S95" s="188">
        <v>0</v>
      </c>
      <c r="T95" s="188">
        <f t="shared" si="54"/>
        <v>151</v>
      </c>
      <c r="U95" s="188">
        <f t="shared" si="55"/>
        <v>0</v>
      </c>
      <c r="V95" s="188">
        <f t="shared" si="56"/>
        <v>72</v>
      </c>
      <c r="W95" s="188">
        <f t="shared" si="57"/>
        <v>69</v>
      </c>
      <c r="X95" s="188">
        <f t="shared" si="58"/>
        <v>9</v>
      </c>
      <c r="Y95" s="188">
        <f t="shared" si="59"/>
        <v>1</v>
      </c>
      <c r="Z95" s="188">
        <f t="shared" si="60"/>
        <v>0</v>
      </c>
      <c r="AA95" s="188">
        <f t="shared" si="61"/>
        <v>0</v>
      </c>
      <c r="AB95" s="188">
        <f t="shared" si="62"/>
        <v>0</v>
      </c>
      <c r="AC95" s="188">
        <v>0</v>
      </c>
      <c r="AD95" s="188">
        <v>0</v>
      </c>
      <c r="AE95" s="188">
        <v>0</v>
      </c>
      <c r="AF95" s="188">
        <v>0</v>
      </c>
      <c r="AG95" s="188">
        <v>0</v>
      </c>
      <c r="AH95" s="188">
        <v>0</v>
      </c>
      <c r="AI95" s="188">
        <v>0</v>
      </c>
      <c r="AJ95" s="188">
        <f t="shared" si="63"/>
        <v>6</v>
      </c>
      <c r="AK95" s="188">
        <v>0</v>
      </c>
      <c r="AL95" s="188">
        <v>6</v>
      </c>
      <c r="AM95" s="188">
        <v>0</v>
      </c>
      <c r="AN95" s="188">
        <v>0</v>
      </c>
      <c r="AO95" s="188">
        <v>0</v>
      </c>
      <c r="AP95" s="188">
        <v>0</v>
      </c>
      <c r="AQ95" s="188">
        <v>0</v>
      </c>
      <c r="AR95" s="188">
        <f t="shared" si="64"/>
        <v>145</v>
      </c>
      <c r="AS95" s="188">
        <v>0</v>
      </c>
      <c r="AT95" s="188">
        <v>66</v>
      </c>
      <c r="AU95" s="188">
        <v>69</v>
      </c>
      <c r="AV95" s="188">
        <v>9</v>
      </c>
      <c r="AW95" s="188">
        <v>1</v>
      </c>
      <c r="AX95" s="188">
        <v>0</v>
      </c>
      <c r="AY95" s="188">
        <v>0</v>
      </c>
      <c r="AZ95" s="188">
        <f t="shared" si="65"/>
        <v>0</v>
      </c>
      <c r="BA95" s="188">
        <v>0</v>
      </c>
      <c r="BB95" s="188">
        <v>0</v>
      </c>
      <c r="BC95" s="188">
        <v>0</v>
      </c>
      <c r="BD95" s="188">
        <v>0</v>
      </c>
      <c r="BE95" s="188">
        <v>0</v>
      </c>
      <c r="BF95" s="188">
        <v>0</v>
      </c>
      <c r="BG95" s="188">
        <v>0</v>
      </c>
      <c r="BH95" s="188">
        <f t="shared" si="66"/>
        <v>0</v>
      </c>
      <c r="BI95" s="188">
        <v>0</v>
      </c>
      <c r="BJ95" s="188">
        <v>0</v>
      </c>
      <c r="BK95" s="188">
        <v>0</v>
      </c>
      <c r="BL95" s="188">
        <v>0</v>
      </c>
      <c r="BM95" s="188">
        <v>0</v>
      </c>
      <c r="BN95" s="188">
        <v>0</v>
      </c>
      <c r="BO95" s="188">
        <v>0</v>
      </c>
      <c r="BP95" s="188">
        <f t="shared" si="67"/>
        <v>284</v>
      </c>
      <c r="BQ95" s="188">
        <v>257</v>
      </c>
      <c r="BR95" s="188">
        <v>6</v>
      </c>
      <c r="BS95" s="188">
        <v>21</v>
      </c>
      <c r="BT95" s="188">
        <v>0</v>
      </c>
      <c r="BU95" s="188">
        <v>0</v>
      </c>
      <c r="BV95" s="188">
        <v>0</v>
      </c>
      <c r="BW95" s="188">
        <v>0</v>
      </c>
    </row>
    <row r="96" spans="1:75" ht="13.5">
      <c r="A96" s="182" t="s">
        <v>308</v>
      </c>
      <c r="B96" s="182" t="s">
        <v>175</v>
      </c>
      <c r="C96" s="184" t="s">
        <v>176</v>
      </c>
      <c r="D96" s="188">
        <f t="shared" si="45"/>
        <v>1367</v>
      </c>
      <c r="E96" s="188">
        <f t="shared" si="46"/>
        <v>866</v>
      </c>
      <c r="F96" s="188">
        <f t="shared" si="47"/>
        <v>163</v>
      </c>
      <c r="G96" s="188">
        <f t="shared" si="48"/>
        <v>160</v>
      </c>
      <c r="H96" s="188">
        <f t="shared" si="49"/>
        <v>27</v>
      </c>
      <c r="I96" s="188">
        <f t="shared" si="50"/>
        <v>79</v>
      </c>
      <c r="J96" s="188">
        <f t="shared" si="51"/>
        <v>72</v>
      </c>
      <c r="K96" s="188">
        <f t="shared" si="52"/>
        <v>0</v>
      </c>
      <c r="L96" s="188">
        <f t="shared" si="53"/>
        <v>126</v>
      </c>
      <c r="M96" s="188">
        <v>0</v>
      </c>
      <c r="N96" s="188">
        <v>0</v>
      </c>
      <c r="O96" s="188">
        <v>126</v>
      </c>
      <c r="P96" s="188">
        <v>0</v>
      </c>
      <c r="Q96" s="188">
        <v>0</v>
      </c>
      <c r="R96" s="188">
        <v>0</v>
      </c>
      <c r="S96" s="188">
        <v>0</v>
      </c>
      <c r="T96" s="188">
        <f t="shared" si="54"/>
        <v>1241</v>
      </c>
      <c r="U96" s="188">
        <f t="shared" si="55"/>
        <v>866</v>
      </c>
      <c r="V96" s="188">
        <f t="shared" si="56"/>
        <v>163</v>
      </c>
      <c r="W96" s="188">
        <f t="shared" si="57"/>
        <v>34</v>
      </c>
      <c r="X96" s="188">
        <f t="shared" si="58"/>
        <v>27</v>
      </c>
      <c r="Y96" s="188">
        <f t="shared" si="59"/>
        <v>79</v>
      </c>
      <c r="Z96" s="188">
        <f t="shared" si="60"/>
        <v>72</v>
      </c>
      <c r="AA96" s="188">
        <f t="shared" si="61"/>
        <v>0</v>
      </c>
      <c r="AB96" s="188">
        <f t="shared" si="62"/>
        <v>0</v>
      </c>
      <c r="AC96" s="188">
        <v>0</v>
      </c>
      <c r="AD96" s="188">
        <v>0</v>
      </c>
      <c r="AE96" s="188">
        <v>0</v>
      </c>
      <c r="AF96" s="188">
        <v>0</v>
      </c>
      <c r="AG96" s="188">
        <v>0</v>
      </c>
      <c r="AH96" s="188">
        <v>0</v>
      </c>
      <c r="AI96" s="188">
        <v>0</v>
      </c>
      <c r="AJ96" s="188">
        <f t="shared" si="63"/>
        <v>73</v>
      </c>
      <c r="AK96" s="188">
        <v>0</v>
      </c>
      <c r="AL96" s="188">
        <v>58</v>
      </c>
      <c r="AM96" s="188">
        <v>0</v>
      </c>
      <c r="AN96" s="188">
        <v>0</v>
      </c>
      <c r="AO96" s="188">
        <v>15</v>
      </c>
      <c r="AP96" s="188">
        <v>0</v>
      </c>
      <c r="AQ96" s="188">
        <v>0</v>
      </c>
      <c r="AR96" s="188">
        <f t="shared" si="64"/>
        <v>1168</v>
      </c>
      <c r="AS96" s="188">
        <v>866</v>
      </c>
      <c r="AT96" s="188">
        <v>105</v>
      </c>
      <c r="AU96" s="188">
        <v>34</v>
      </c>
      <c r="AV96" s="188">
        <v>27</v>
      </c>
      <c r="AW96" s="188">
        <v>64</v>
      </c>
      <c r="AX96" s="188">
        <v>72</v>
      </c>
      <c r="AY96" s="188">
        <v>0</v>
      </c>
      <c r="AZ96" s="188">
        <f t="shared" si="65"/>
        <v>0</v>
      </c>
      <c r="BA96" s="188">
        <v>0</v>
      </c>
      <c r="BB96" s="188">
        <v>0</v>
      </c>
      <c r="BC96" s="188">
        <v>0</v>
      </c>
      <c r="BD96" s="188">
        <v>0</v>
      </c>
      <c r="BE96" s="188">
        <v>0</v>
      </c>
      <c r="BF96" s="188">
        <v>0</v>
      </c>
      <c r="BG96" s="188">
        <v>0</v>
      </c>
      <c r="BH96" s="188">
        <f t="shared" si="66"/>
        <v>0</v>
      </c>
      <c r="BI96" s="188">
        <v>0</v>
      </c>
      <c r="BJ96" s="188">
        <v>0</v>
      </c>
      <c r="BK96" s="188">
        <v>0</v>
      </c>
      <c r="BL96" s="188">
        <v>0</v>
      </c>
      <c r="BM96" s="188">
        <v>0</v>
      </c>
      <c r="BN96" s="188">
        <v>0</v>
      </c>
      <c r="BO96" s="188">
        <v>0</v>
      </c>
      <c r="BP96" s="188">
        <f t="shared" si="67"/>
        <v>0</v>
      </c>
      <c r="BQ96" s="188">
        <v>0</v>
      </c>
      <c r="BR96" s="188">
        <v>0</v>
      </c>
      <c r="BS96" s="188">
        <v>0</v>
      </c>
      <c r="BT96" s="188">
        <v>0</v>
      </c>
      <c r="BU96" s="188">
        <v>0</v>
      </c>
      <c r="BV96" s="188">
        <v>0</v>
      </c>
      <c r="BW96" s="188">
        <v>0</v>
      </c>
    </row>
    <row r="97" spans="1:75" ht="13.5">
      <c r="A97" s="182" t="s">
        <v>308</v>
      </c>
      <c r="B97" s="182" t="s">
        <v>177</v>
      </c>
      <c r="C97" s="184" t="s">
        <v>178</v>
      </c>
      <c r="D97" s="188">
        <f t="shared" si="45"/>
        <v>705</v>
      </c>
      <c r="E97" s="188">
        <f t="shared" si="46"/>
        <v>425</v>
      </c>
      <c r="F97" s="188">
        <f t="shared" si="47"/>
        <v>70</v>
      </c>
      <c r="G97" s="188">
        <f t="shared" si="48"/>
        <v>64</v>
      </c>
      <c r="H97" s="188">
        <f t="shared" si="49"/>
        <v>9</v>
      </c>
      <c r="I97" s="188">
        <f t="shared" si="50"/>
        <v>51</v>
      </c>
      <c r="J97" s="188">
        <f t="shared" si="51"/>
        <v>40</v>
      </c>
      <c r="K97" s="188">
        <f t="shared" si="52"/>
        <v>46</v>
      </c>
      <c r="L97" s="188">
        <f t="shared" si="53"/>
        <v>15</v>
      </c>
      <c r="M97" s="188">
        <v>0</v>
      </c>
      <c r="N97" s="188">
        <v>0</v>
      </c>
      <c r="O97" s="188">
        <v>15</v>
      </c>
      <c r="P97" s="188">
        <v>0</v>
      </c>
      <c r="Q97" s="188">
        <v>0</v>
      </c>
      <c r="R97" s="188">
        <v>0</v>
      </c>
      <c r="S97" s="188">
        <v>0</v>
      </c>
      <c r="T97" s="188">
        <f t="shared" si="54"/>
        <v>680</v>
      </c>
      <c r="U97" s="188">
        <f t="shared" si="55"/>
        <v>425</v>
      </c>
      <c r="V97" s="188">
        <f t="shared" si="56"/>
        <v>66</v>
      </c>
      <c r="W97" s="188">
        <f t="shared" si="57"/>
        <v>43</v>
      </c>
      <c r="X97" s="188">
        <f t="shared" si="58"/>
        <v>9</v>
      </c>
      <c r="Y97" s="188">
        <f t="shared" si="59"/>
        <v>51</v>
      </c>
      <c r="Z97" s="188">
        <f t="shared" si="60"/>
        <v>40</v>
      </c>
      <c r="AA97" s="188">
        <f t="shared" si="61"/>
        <v>46</v>
      </c>
      <c r="AB97" s="188">
        <f t="shared" si="62"/>
        <v>0</v>
      </c>
      <c r="AC97" s="188">
        <v>0</v>
      </c>
      <c r="AD97" s="188">
        <v>0</v>
      </c>
      <c r="AE97" s="188">
        <v>0</v>
      </c>
      <c r="AF97" s="188">
        <v>0</v>
      </c>
      <c r="AG97" s="188">
        <v>0</v>
      </c>
      <c r="AH97" s="188">
        <v>0</v>
      </c>
      <c r="AI97" s="188">
        <v>0</v>
      </c>
      <c r="AJ97" s="188">
        <f t="shared" si="63"/>
        <v>24</v>
      </c>
      <c r="AK97" s="188">
        <v>0</v>
      </c>
      <c r="AL97" s="188">
        <v>24</v>
      </c>
      <c r="AM97" s="188">
        <v>0</v>
      </c>
      <c r="AN97" s="188">
        <v>0</v>
      </c>
      <c r="AO97" s="188">
        <v>0</v>
      </c>
      <c r="AP97" s="188">
        <v>0</v>
      </c>
      <c r="AQ97" s="188">
        <v>0</v>
      </c>
      <c r="AR97" s="188">
        <f t="shared" si="64"/>
        <v>656</v>
      </c>
      <c r="AS97" s="188">
        <v>425</v>
      </c>
      <c r="AT97" s="188">
        <v>42</v>
      </c>
      <c r="AU97" s="188">
        <v>43</v>
      </c>
      <c r="AV97" s="188">
        <v>9</v>
      </c>
      <c r="AW97" s="188">
        <v>51</v>
      </c>
      <c r="AX97" s="188">
        <v>40</v>
      </c>
      <c r="AY97" s="188">
        <v>46</v>
      </c>
      <c r="AZ97" s="188">
        <f t="shared" si="65"/>
        <v>0</v>
      </c>
      <c r="BA97" s="188">
        <v>0</v>
      </c>
      <c r="BB97" s="188">
        <v>0</v>
      </c>
      <c r="BC97" s="188">
        <v>0</v>
      </c>
      <c r="BD97" s="188">
        <v>0</v>
      </c>
      <c r="BE97" s="188">
        <v>0</v>
      </c>
      <c r="BF97" s="188">
        <v>0</v>
      </c>
      <c r="BG97" s="188">
        <v>0</v>
      </c>
      <c r="BH97" s="188">
        <f t="shared" si="66"/>
        <v>0</v>
      </c>
      <c r="BI97" s="188">
        <v>0</v>
      </c>
      <c r="BJ97" s="188">
        <v>0</v>
      </c>
      <c r="BK97" s="188">
        <v>0</v>
      </c>
      <c r="BL97" s="188">
        <v>0</v>
      </c>
      <c r="BM97" s="188">
        <v>0</v>
      </c>
      <c r="BN97" s="188">
        <v>0</v>
      </c>
      <c r="BO97" s="188">
        <v>0</v>
      </c>
      <c r="BP97" s="188">
        <f t="shared" si="67"/>
        <v>10</v>
      </c>
      <c r="BQ97" s="188">
        <v>0</v>
      </c>
      <c r="BR97" s="188">
        <v>4</v>
      </c>
      <c r="BS97" s="188">
        <v>6</v>
      </c>
      <c r="BT97" s="188">
        <v>0</v>
      </c>
      <c r="BU97" s="188">
        <v>0</v>
      </c>
      <c r="BV97" s="188">
        <v>0</v>
      </c>
      <c r="BW97" s="188">
        <v>0</v>
      </c>
    </row>
    <row r="98" spans="1:75" ht="13.5">
      <c r="A98" s="182" t="s">
        <v>308</v>
      </c>
      <c r="B98" s="182" t="s">
        <v>179</v>
      </c>
      <c r="C98" s="184" t="s">
        <v>219</v>
      </c>
      <c r="D98" s="188">
        <f t="shared" si="45"/>
        <v>858</v>
      </c>
      <c r="E98" s="188">
        <f t="shared" si="46"/>
        <v>544</v>
      </c>
      <c r="F98" s="188">
        <f t="shared" si="47"/>
        <v>131</v>
      </c>
      <c r="G98" s="188">
        <f t="shared" si="48"/>
        <v>74</v>
      </c>
      <c r="H98" s="188">
        <f t="shared" si="49"/>
        <v>16</v>
      </c>
      <c r="I98" s="188">
        <f t="shared" si="50"/>
        <v>56</v>
      </c>
      <c r="J98" s="188">
        <f t="shared" si="51"/>
        <v>25</v>
      </c>
      <c r="K98" s="188">
        <f t="shared" si="52"/>
        <v>12</v>
      </c>
      <c r="L98" s="188">
        <f t="shared" si="53"/>
        <v>0</v>
      </c>
      <c r="M98" s="188">
        <v>0</v>
      </c>
      <c r="N98" s="188">
        <v>0</v>
      </c>
      <c r="O98" s="188">
        <v>0</v>
      </c>
      <c r="P98" s="188">
        <v>0</v>
      </c>
      <c r="Q98" s="188">
        <v>0</v>
      </c>
      <c r="R98" s="188">
        <v>0</v>
      </c>
      <c r="S98" s="188">
        <v>0</v>
      </c>
      <c r="T98" s="188">
        <f t="shared" si="54"/>
        <v>858</v>
      </c>
      <c r="U98" s="188">
        <f t="shared" si="55"/>
        <v>544</v>
      </c>
      <c r="V98" s="188">
        <f t="shared" si="56"/>
        <v>131</v>
      </c>
      <c r="W98" s="188">
        <f t="shared" si="57"/>
        <v>74</v>
      </c>
      <c r="X98" s="188">
        <f t="shared" si="58"/>
        <v>16</v>
      </c>
      <c r="Y98" s="188">
        <f t="shared" si="59"/>
        <v>56</v>
      </c>
      <c r="Z98" s="188">
        <f t="shared" si="60"/>
        <v>25</v>
      </c>
      <c r="AA98" s="188">
        <f t="shared" si="61"/>
        <v>12</v>
      </c>
      <c r="AB98" s="188">
        <f t="shared" si="62"/>
        <v>0</v>
      </c>
      <c r="AC98" s="188">
        <v>0</v>
      </c>
      <c r="AD98" s="188">
        <v>0</v>
      </c>
      <c r="AE98" s="188">
        <v>0</v>
      </c>
      <c r="AF98" s="188">
        <v>0</v>
      </c>
      <c r="AG98" s="188">
        <v>0</v>
      </c>
      <c r="AH98" s="188">
        <v>0</v>
      </c>
      <c r="AI98" s="188">
        <v>0</v>
      </c>
      <c r="AJ98" s="188">
        <f t="shared" si="63"/>
        <v>0</v>
      </c>
      <c r="AK98" s="188">
        <v>0</v>
      </c>
      <c r="AL98" s="188">
        <v>0</v>
      </c>
      <c r="AM98" s="188">
        <v>0</v>
      </c>
      <c r="AN98" s="188">
        <v>0</v>
      </c>
      <c r="AO98" s="188">
        <v>0</v>
      </c>
      <c r="AP98" s="188">
        <v>0</v>
      </c>
      <c r="AQ98" s="188">
        <v>0</v>
      </c>
      <c r="AR98" s="188">
        <f t="shared" si="64"/>
        <v>858</v>
      </c>
      <c r="AS98" s="188">
        <v>544</v>
      </c>
      <c r="AT98" s="188">
        <v>131</v>
      </c>
      <c r="AU98" s="188">
        <v>74</v>
      </c>
      <c r="AV98" s="188">
        <v>16</v>
      </c>
      <c r="AW98" s="188">
        <v>56</v>
      </c>
      <c r="AX98" s="188">
        <v>25</v>
      </c>
      <c r="AY98" s="188">
        <v>12</v>
      </c>
      <c r="AZ98" s="188">
        <f t="shared" si="65"/>
        <v>0</v>
      </c>
      <c r="BA98" s="188">
        <v>0</v>
      </c>
      <c r="BB98" s="188">
        <v>0</v>
      </c>
      <c r="BC98" s="188">
        <v>0</v>
      </c>
      <c r="BD98" s="188">
        <v>0</v>
      </c>
      <c r="BE98" s="188">
        <v>0</v>
      </c>
      <c r="BF98" s="188">
        <v>0</v>
      </c>
      <c r="BG98" s="188">
        <v>0</v>
      </c>
      <c r="BH98" s="188">
        <f t="shared" si="66"/>
        <v>0</v>
      </c>
      <c r="BI98" s="188">
        <v>0</v>
      </c>
      <c r="BJ98" s="188">
        <v>0</v>
      </c>
      <c r="BK98" s="188">
        <v>0</v>
      </c>
      <c r="BL98" s="188">
        <v>0</v>
      </c>
      <c r="BM98" s="188">
        <v>0</v>
      </c>
      <c r="BN98" s="188">
        <v>0</v>
      </c>
      <c r="BO98" s="188">
        <v>0</v>
      </c>
      <c r="BP98" s="188">
        <f t="shared" si="67"/>
        <v>0</v>
      </c>
      <c r="BQ98" s="188">
        <v>0</v>
      </c>
      <c r="BR98" s="188">
        <v>0</v>
      </c>
      <c r="BS98" s="188">
        <v>0</v>
      </c>
      <c r="BT98" s="188">
        <v>0</v>
      </c>
      <c r="BU98" s="188">
        <v>0</v>
      </c>
      <c r="BV98" s="188">
        <v>0</v>
      </c>
      <c r="BW98" s="188">
        <v>0</v>
      </c>
    </row>
    <row r="99" spans="1:75" ht="13.5">
      <c r="A99" s="182" t="s">
        <v>308</v>
      </c>
      <c r="B99" s="182" t="s">
        <v>180</v>
      </c>
      <c r="C99" s="184" t="s">
        <v>181</v>
      </c>
      <c r="D99" s="188">
        <f t="shared" si="45"/>
        <v>687</v>
      </c>
      <c r="E99" s="188">
        <f t="shared" si="46"/>
        <v>392</v>
      </c>
      <c r="F99" s="188">
        <f t="shared" si="47"/>
        <v>52</v>
      </c>
      <c r="G99" s="188">
        <f t="shared" si="48"/>
        <v>70</v>
      </c>
      <c r="H99" s="188">
        <f t="shared" si="49"/>
        <v>15</v>
      </c>
      <c r="I99" s="188">
        <f t="shared" si="50"/>
        <v>80</v>
      </c>
      <c r="J99" s="188">
        <f t="shared" si="51"/>
        <v>43</v>
      </c>
      <c r="K99" s="188">
        <f t="shared" si="52"/>
        <v>35</v>
      </c>
      <c r="L99" s="188">
        <f t="shared" si="53"/>
        <v>3</v>
      </c>
      <c r="M99" s="188">
        <v>0</v>
      </c>
      <c r="N99" s="188">
        <v>0</v>
      </c>
      <c r="O99" s="188">
        <v>3</v>
      </c>
      <c r="P99" s="188">
        <v>0</v>
      </c>
      <c r="Q99" s="188">
        <v>0</v>
      </c>
      <c r="R99" s="188">
        <v>0</v>
      </c>
      <c r="S99" s="188">
        <v>0</v>
      </c>
      <c r="T99" s="188">
        <f t="shared" si="54"/>
        <v>684</v>
      </c>
      <c r="U99" s="188">
        <f t="shared" si="55"/>
        <v>392</v>
      </c>
      <c r="V99" s="188">
        <f t="shared" si="56"/>
        <v>52</v>
      </c>
      <c r="W99" s="188">
        <f t="shared" si="57"/>
        <v>67</v>
      </c>
      <c r="X99" s="188">
        <f t="shared" si="58"/>
        <v>15</v>
      </c>
      <c r="Y99" s="188">
        <f t="shared" si="59"/>
        <v>80</v>
      </c>
      <c r="Z99" s="188">
        <f t="shared" si="60"/>
        <v>43</v>
      </c>
      <c r="AA99" s="188">
        <f t="shared" si="61"/>
        <v>35</v>
      </c>
      <c r="AB99" s="188">
        <f t="shared" si="62"/>
        <v>0</v>
      </c>
      <c r="AC99" s="188">
        <v>0</v>
      </c>
      <c r="AD99" s="188">
        <v>0</v>
      </c>
      <c r="AE99" s="188">
        <v>0</v>
      </c>
      <c r="AF99" s="188">
        <v>0</v>
      </c>
      <c r="AG99" s="188">
        <v>0</v>
      </c>
      <c r="AH99" s="188">
        <v>0</v>
      </c>
      <c r="AI99" s="188">
        <v>0</v>
      </c>
      <c r="AJ99" s="188">
        <f t="shared" si="63"/>
        <v>35</v>
      </c>
      <c r="AK99" s="188">
        <v>0</v>
      </c>
      <c r="AL99" s="188">
        <v>0</v>
      </c>
      <c r="AM99" s="188">
        <v>0</v>
      </c>
      <c r="AN99" s="188">
        <v>0</v>
      </c>
      <c r="AO99" s="188">
        <v>0</v>
      </c>
      <c r="AP99" s="188">
        <v>0</v>
      </c>
      <c r="AQ99" s="188">
        <v>35</v>
      </c>
      <c r="AR99" s="188">
        <f t="shared" si="64"/>
        <v>649</v>
      </c>
      <c r="AS99" s="188">
        <v>392</v>
      </c>
      <c r="AT99" s="188">
        <v>52</v>
      </c>
      <c r="AU99" s="188">
        <v>67</v>
      </c>
      <c r="AV99" s="188">
        <v>15</v>
      </c>
      <c r="AW99" s="188">
        <v>80</v>
      </c>
      <c r="AX99" s="188">
        <v>43</v>
      </c>
      <c r="AY99" s="188">
        <v>0</v>
      </c>
      <c r="AZ99" s="188">
        <f t="shared" si="65"/>
        <v>0</v>
      </c>
      <c r="BA99" s="188">
        <v>0</v>
      </c>
      <c r="BB99" s="188">
        <v>0</v>
      </c>
      <c r="BC99" s="188">
        <v>0</v>
      </c>
      <c r="BD99" s="188">
        <v>0</v>
      </c>
      <c r="BE99" s="188">
        <v>0</v>
      </c>
      <c r="BF99" s="188">
        <v>0</v>
      </c>
      <c r="BG99" s="188">
        <v>0</v>
      </c>
      <c r="BH99" s="188">
        <f t="shared" si="66"/>
        <v>0</v>
      </c>
      <c r="BI99" s="188">
        <v>0</v>
      </c>
      <c r="BJ99" s="188">
        <v>0</v>
      </c>
      <c r="BK99" s="188">
        <v>0</v>
      </c>
      <c r="BL99" s="188">
        <v>0</v>
      </c>
      <c r="BM99" s="188">
        <v>0</v>
      </c>
      <c r="BN99" s="188">
        <v>0</v>
      </c>
      <c r="BO99" s="188">
        <v>0</v>
      </c>
      <c r="BP99" s="188">
        <f t="shared" si="67"/>
        <v>0</v>
      </c>
      <c r="BQ99" s="188">
        <v>0</v>
      </c>
      <c r="BR99" s="188">
        <v>0</v>
      </c>
      <c r="BS99" s="188">
        <v>0</v>
      </c>
      <c r="BT99" s="188">
        <v>0</v>
      </c>
      <c r="BU99" s="188">
        <v>0</v>
      </c>
      <c r="BV99" s="188">
        <v>0</v>
      </c>
      <c r="BW99" s="188">
        <v>0</v>
      </c>
    </row>
    <row r="100" spans="1:75" ht="13.5">
      <c r="A100" s="182" t="s">
        <v>308</v>
      </c>
      <c r="B100" s="182" t="s">
        <v>182</v>
      </c>
      <c r="C100" s="184" t="s">
        <v>183</v>
      </c>
      <c r="D100" s="188">
        <f t="shared" si="45"/>
        <v>81</v>
      </c>
      <c r="E100" s="188">
        <f t="shared" si="46"/>
        <v>50</v>
      </c>
      <c r="F100" s="188">
        <f t="shared" si="47"/>
        <v>6</v>
      </c>
      <c r="G100" s="188">
        <f t="shared" si="48"/>
        <v>10</v>
      </c>
      <c r="H100" s="188">
        <f t="shared" si="49"/>
        <v>1</v>
      </c>
      <c r="I100" s="188">
        <f t="shared" si="50"/>
        <v>5</v>
      </c>
      <c r="J100" s="188">
        <f t="shared" si="51"/>
        <v>4</v>
      </c>
      <c r="K100" s="188">
        <f t="shared" si="52"/>
        <v>5</v>
      </c>
      <c r="L100" s="188">
        <f t="shared" si="53"/>
        <v>0</v>
      </c>
      <c r="M100" s="188">
        <v>0</v>
      </c>
      <c r="N100" s="188">
        <v>0</v>
      </c>
      <c r="O100" s="188">
        <v>0</v>
      </c>
      <c r="P100" s="188">
        <v>0</v>
      </c>
      <c r="Q100" s="188">
        <v>0</v>
      </c>
      <c r="R100" s="188">
        <v>0</v>
      </c>
      <c r="S100" s="188">
        <v>0</v>
      </c>
      <c r="T100" s="188">
        <f t="shared" si="54"/>
        <v>81</v>
      </c>
      <c r="U100" s="188">
        <f t="shared" si="55"/>
        <v>50</v>
      </c>
      <c r="V100" s="188">
        <f t="shared" si="56"/>
        <v>6</v>
      </c>
      <c r="W100" s="188">
        <f t="shared" si="57"/>
        <v>10</v>
      </c>
      <c r="X100" s="188">
        <f t="shared" si="58"/>
        <v>1</v>
      </c>
      <c r="Y100" s="188">
        <f t="shared" si="59"/>
        <v>5</v>
      </c>
      <c r="Z100" s="188">
        <f t="shared" si="60"/>
        <v>4</v>
      </c>
      <c r="AA100" s="188">
        <f t="shared" si="61"/>
        <v>5</v>
      </c>
      <c r="AB100" s="188">
        <f t="shared" si="62"/>
        <v>0</v>
      </c>
      <c r="AC100" s="188">
        <v>0</v>
      </c>
      <c r="AD100" s="188">
        <v>0</v>
      </c>
      <c r="AE100" s="188">
        <v>0</v>
      </c>
      <c r="AF100" s="188">
        <v>0</v>
      </c>
      <c r="AG100" s="188">
        <v>0</v>
      </c>
      <c r="AH100" s="188">
        <v>0</v>
      </c>
      <c r="AI100" s="188">
        <v>0</v>
      </c>
      <c r="AJ100" s="188">
        <f t="shared" si="63"/>
        <v>3</v>
      </c>
      <c r="AK100" s="188">
        <v>0</v>
      </c>
      <c r="AL100" s="188">
        <v>0</v>
      </c>
      <c r="AM100" s="188">
        <v>3</v>
      </c>
      <c r="AN100" s="188">
        <v>0</v>
      </c>
      <c r="AO100" s="188">
        <v>0</v>
      </c>
      <c r="AP100" s="188">
        <v>0</v>
      </c>
      <c r="AQ100" s="188">
        <v>0</v>
      </c>
      <c r="AR100" s="188">
        <f t="shared" si="64"/>
        <v>78</v>
      </c>
      <c r="AS100" s="188">
        <v>50</v>
      </c>
      <c r="AT100" s="188">
        <v>6</v>
      </c>
      <c r="AU100" s="188">
        <v>7</v>
      </c>
      <c r="AV100" s="188">
        <v>1</v>
      </c>
      <c r="AW100" s="188">
        <v>5</v>
      </c>
      <c r="AX100" s="188">
        <v>4</v>
      </c>
      <c r="AY100" s="188">
        <v>5</v>
      </c>
      <c r="AZ100" s="188">
        <f t="shared" si="65"/>
        <v>0</v>
      </c>
      <c r="BA100" s="188">
        <v>0</v>
      </c>
      <c r="BB100" s="188">
        <v>0</v>
      </c>
      <c r="BC100" s="188">
        <v>0</v>
      </c>
      <c r="BD100" s="188">
        <v>0</v>
      </c>
      <c r="BE100" s="188">
        <v>0</v>
      </c>
      <c r="BF100" s="188">
        <v>0</v>
      </c>
      <c r="BG100" s="188">
        <v>0</v>
      </c>
      <c r="BH100" s="188">
        <f t="shared" si="66"/>
        <v>0</v>
      </c>
      <c r="BI100" s="188">
        <v>0</v>
      </c>
      <c r="BJ100" s="188">
        <v>0</v>
      </c>
      <c r="BK100" s="188">
        <v>0</v>
      </c>
      <c r="BL100" s="188">
        <v>0</v>
      </c>
      <c r="BM100" s="188">
        <v>0</v>
      </c>
      <c r="BN100" s="188">
        <v>0</v>
      </c>
      <c r="BO100" s="188">
        <v>0</v>
      </c>
      <c r="BP100" s="188">
        <f t="shared" si="67"/>
        <v>0</v>
      </c>
      <c r="BQ100" s="188">
        <v>0</v>
      </c>
      <c r="BR100" s="188">
        <v>0</v>
      </c>
      <c r="BS100" s="188">
        <v>0</v>
      </c>
      <c r="BT100" s="188">
        <v>0</v>
      </c>
      <c r="BU100" s="188">
        <v>0</v>
      </c>
      <c r="BV100" s="188">
        <v>0</v>
      </c>
      <c r="BW100" s="188">
        <v>0</v>
      </c>
    </row>
    <row r="101" spans="1:75" ht="13.5">
      <c r="A101" s="182" t="s">
        <v>308</v>
      </c>
      <c r="B101" s="182" t="s">
        <v>184</v>
      </c>
      <c r="C101" s="184" t="s">
        <v>185</v>
      </c>
      <c r="D101" s="188">
        <f t="shared" si="45"/>
        <v>67</v>
      </c>
      <c r="E101" s="188">
        <f t="shared" si="46"/>
        <v>48</v>
      </c>
      <c r="F101" s="188">
        <f t="shared" si="47"/>
        <v>3</v>
      </c>
      <c r="G101" s="188">
        <f t="shared" si="48"/>
        <v>3</v>
      </c>
      <c r="H101" s="188">
        <f t="shared" si="49"/>
        <v>2</v>
      </c>
      <c r="I101" s="188">
        <f t="shared" si="50"/>
        <v>2</v>
      </c>
      <c r="J101" s="188">
        <f t="shared" si="51"/>
        <v>1</v>
      </c>
      <c r="K101" s="188">
        <f t="shared" si="52"/>
        <v>8</v>
      </c>
      <c r="L101" s="188">
        <f t="shared" si="53"/>
        <v>0</v>
      </c>
      <c r="M101" s="188">
        <v>0</v>
      </c>
      <c r="N101" s="188">
        <v>0</v>
      </c>
      <c r="O101" s="188">
        <v>0</v>
      </c>
      <c r="P101" s="188">
        <v>0</v>
      </c>
      <c r="Q101" s="188">
        <v>0</v>
      </c>
      <c r="R101" s="188">
        <v>0</v>
      </c>
      <c r="S101" s="188">
        <v>0</v>
      </c>
      <c r="T101" s="188">
        <f t="shared" si="54"/>
        <v>67</v>
      </c>
      <c r="U101" s="188">
        <f t="shared" si="55"/>
        <v>48</v>
      </c>
      <c r="V101" s="188">
        <f t="shared" si="56"/>
        <v>3</v>
      </c>
      <c r="W101" s="188">
        <f t="shared" si="57"/>
        <v>3</v>
      </c>
      <c r="X101" s="188">
        <f t="shared" si="58"/>
        <v>2</v>
      </c>
      <c r="Y101" s="188">
        <f t="shared" si="59"/>
        <v>2</v>
      </c>
      <c r="Z101" s="188">
        <f t="shared" si="60"/>
        <v>1</v>
      </c>
      <c r="AA101" s="188">
        <f t="shared" si="61"/>
        <v>8</v>
      </c>
      <c r="AB101" s="188">
        <f t="shared" si="62"/>
        <v>0</v>
      </c>
      <c r="AC101" s="188">
        <v>0</v>
      </c>
      <c r="AD101" s="188">
        <v>0</v>
      </c>
      <c r="AE101" s="188">
        <v>0</v>
      </c>
      <c r="AF101" s="188">
        <v>0</v>
      </c>
      <c r="AG101" s="188">
        <v>0</v>
      </c>
      <c r="AH101" s="188">
        <v>0</v>
      </c>
      <c r="AI101" s="188">
        <v>0</v>
      </c>
      <c r="AJ101" s="188">
        <f t="shared" si="63"/>
        <v>0</v>
      </c>
      <c r="AK101" s="188">
        <v>0</v>
      </c>
      <c r="AL101" s="188">
        <v>0</v>
      </c>
      <c r="AM101" s="188">
        <v>0</v>
      </c>
      <c r="AN101" s="188">
        <v>0</v>
      </c>
      <c r="AO101" s="188">
        <v>0</v>
      </c>
      <c r="AP101" s="188">
        <v>0</v>
      </c>
      <c r="AQ101" s="188">
        <v>0</v>
      </c>
      <c r="AR101" s="188">
        <f t="shared" si="64"/>
        <v>67</v>
      </c>
      <c r="AS101" s="188">
        <v>48</v>
      </c>
      <c r="AT101" s="188">
        <v>3</v>
      </c>
      <c r="AU101" s="188">
        <v>3</v>
      </c>
      <c r="AV101" s="188">
        <v>2</v>
      </c>
      <c r="AW101" s="188">
        <v>2</v>
      </c>
      <c r="AX101" s="188">
        <v>1</v>
      </c>
      <c r="AY101" s="188">
        <v>8</v>
      </c>
      <c r="AZ101" s="188">
        <f t="shared" si="65"/>
        <v>0</v>
      </c>
      <c r="BA101" s="188">
        <v>0</v>
      </c>
      <c r="BB101" s="188">
        <v>0</v>
      </c>
      <c r="BC101" s="188">
        <v>0</v>
      </c>
      <c r="BD101" s="188">
        <v>0</v>
      </c>
      <c r="BE101" s="188">
        <v>0</v>
      </c>
      <c r="BF101" s="188">
        <v>0</v>
      </c>
      <c r="BG101" s="188">
        <v>0</v>
      </c>
      <c r="BH101" s="188">
        <f t="shared" si="66"/>
        <v>0</v>
      </c>
      <c r="BI101" s="188">
        <v>0</v>
      </c>
      <c r="BJ101" s="188">
        <v>0</v>
      </c>
      <c r="BK101" s="188">
        <v>0</v>
      </c>
      <c r="BL101" s="188">
        <v>0</v>
      </c>
      <c r="BM101" s="188">
        <v>0</v>
      </c>
      <c r="BN101" s="188">
        <v>0</v>
      </c>
      <c r="BO101" s="188">
        <v>0</v>
      </c>
      <c r="BP101" s="188">
        <f t="shared" si="67"/>
        <v>0</v>
      </c>
      <c r="BQ101" s="188">
        <v>0</v>
      </c>
      <c r="BR101" s="188">
        <v>0</v>
      </c>
      <c r="BS101" s="188">
        <v>0</v>
      </c>
      <c r="BT101" s="188">
        <v>0</v>
      </c>
      <c r="BU101" s="188">
        <v>0</v>
      </c>
      <c r="BV101" s="188">
        <v>0</v>
      </c>
      <c r="BW101" s="188">
        <v>0</v>
      </c>
    </row>
    <row r="102" spans="1:75" ht="13.5">
      <c r="A102" s="182" t="s">
        <v>308</v>
      </c>
      <c r="B102" s="182" t="s">
        <v>186</v>
      </c>
      <c r="C102" s="184" t="s">
        <v>187</v>
      </c>
      <c r="D102" s="188">
        <f t="shared" si="45"/>
        <v>1005</v>
      </c>
      <c r="E102" s="188">
        <f t="shared" si="46"/>
        <v>654</v>
      </c>
      <c r="F102" s="188">
        <f t="shared" si="47"/>
        <v>183</v>
      </c>
      <c r="G102" s="188">
        <f t="shared" si="48"/>
        <v>54</v>
      </c>
      <c r="H102" s="188">
        <f t="shared" si="49"/>
        <v>37</v>
      </c>
      <c r="I102" s="188">
        <f t="shared" si="50"/>
        <v>14</v>
      </c>
      <c r="J102" s="188">
        <f t="shared" si="51"/>
        <v>1</v>
      </c>
      <c r="K102" s="188">
        <f t="shared" si="52"/>
        <v>62</v>
      </c>
      <c r="L102" s="188">
        <f t="shared" si="53"/>
        <v>0</v>
      </c>
      <c r="M102" s="188">
        <v>0</v>
      </c>
      <c r="N102" s="188">
        <v>0</v>
      </c>
      <c r="O102" s="188">
        <v>0</v>
      </c>
      <c r="P102" s="188">
        <v>0</v>
      </c>
      <c r="Q102" s="188">
        <v>0</v>
      </c>
      <c r="R102" s="188">
        <v>0</v>
      </c>
      <c r="S102" s="188">
        <v>0</v>
      </c>
      <c r="T102" s="188">
        <f t="shared" si="54"/>
        <v>987</v>
      </c>
      <c r="U102" s="188">
        <f t="shared" si="55"/>
        <v>639</v>
      </c>
      <c r="V102" s="188">
        <f t="shared" si="56"/>
        <v>181</v>
      </c>
      <c r="W102" s="188">
        <f t="shared" si="57"/>
        <v>54</v>
      </c>
      <c r="X102" s="188">
        <f t="shared" si="58"/>
        <v>37</v>
      </c>
      <c r="Y102" s="188">
        <f t="shared" si="59"/>
        <v>14</v>
      </c>
      <c r="Z102" s="188">
        <f t="shared" si="60"/>
        <v>0</v>
      </c>
      <c r="AA102" s="188">
        <f t="shared" si="61"/>
        <v>62</v>
      </c>
      <c r="AB102" s="188">
        <f t="shared" si="62"/>
        <v>0</v>
      </c>
      <c r="AC102" s="188">
        <v>0</v>
      </c>
      <c r="AD102" s="188">
        <v>0</v>
      </c>
      <c r="AE102" s="188">
        <v>0</v>
      </c>
      <c r="AF102" s="188">
        <v>0</v>
      </c>
      <c r="AG102" s="188">
        <v>0</v>
      </c>
      <c r="AH102" s="188">
        <v>0</v>
      </c>
      <c r="AI102" s="188">
        <v>0</v>
      </c>
      <c r="AJ102" s="188">
        <f t="shared" si="63"/>
        <v>0</v>
      </c>
      <c r="AK102" s="188">
        <v>0</v>
      </c>
      <c r="AL102" s="188">
        <v>0</v>
      </c>
      <c r="AM102" s="188">
        <v>0</v>
      </c>
      <c r="AN102" s="188">
        <v>0</v>
      </c>
      <c r="AO102" s="188">
        <v>0</v>
      </c>
      <c r="AP102" s="188">
        <v>0</v>
      </c>
      <c r="AQ102" s="188">
        <v>0</v>
      </c>
      <c r="AR102" s="188">
        <f t="shared" si="64"/>
        <v>987</v>
      </c>
      <c r="AS102" s="188">
        <v>639</v>
      </c>
      <c r="AT102" s="188">
        <v>181</v>
      </c>
      <c r="AU102" s="188">
        <v>54</v>
      </c>
      <c r="AV102" s="188">
        <v>37</v>
      </c>
      <c r="AW102" s="188">
        <v>14</v>
      </c>
      <c r="AX102" s="188">
        <v>0</v>
      </c>
      <c r="AY102" s="188">
        <v>62</v>
      </c>
      <c r="AZ102" s="188">
        <f t="shared" si="65"/>
        <v>0</v>
      </c>
      <c r="BA102" s="188">
        <v>0</v>
      </c>
      <c r="BB102" s="188">
        <v>0</v>
      </c>
      <c r="BC102" s="188">
        <v>0</v>
      </c>
      <c r="BD102" s="188">
        <v>0</v>
      </c>
      <c r="BE102" s="188">
        <v>0</v>
      </c>
      <c r="BF102" s="188">
        <v>0</v>
      </c>
      <c r="BG102" s="188">
        <v>0</v>
      </c>
      <c r="BH102" s="188">
        <f t="shared" si="66"/>
        <v>0</v>
      </c>
      <c r="BI102" s="188">
        <v>0</v>
      </c>
      <c r="BJ102" s="188">
        <v>0</v>
      </c>
      <c r="BK102" s="188">
        <v>0</v>
      </c>
      <c r="BL102" s="188">
        <v>0</v>
      </c>
      <c r="BM102" s="188">
        <v>0</v>
      </c>
      <c r="BN102" s="188">
        <v>0</v>
      </c>
      <c r="BO102" s="188">
        <v>0</v>
      </c>
      <c r="BP102" s="188">
        <f t="shared" si="67"/>
        <v>18</v>
      </c>
      <c r="BQ102" s="188">
        <v>15</v>
      </c>
      <c r="BR102" s="188">
        <v>2</v>
      </c>
      <c r="BS102" s="188">
        <v>0</v>
      </c>
      <c r="BT102" s="188">
        <v>0</v>
      </c>
      <c r="BU102" s="188">
        <v>0</v>
      </c>
      <c r="BV102" s="188">
        <v>1</v>
      </c>
      <c r="BW102" s="188">
        <v>0</v>
      </c>
    </row>
    <row r="103" spans="1:75" ht="13.5">
      <c r="A103" s="182" t="s">
        <v>308</v>
      </c>
      <c r="B103" s="182" t="s">
        <v>188</v>
      </c>
      <c r="C103" s="184" t="s">
        <v>189</v>
      </c>
      <c r="D103" s="188">
        <f t="shared" si="45"/>
        <v>389</v>
      </c>
      <c r="E103" s="188">
        <f t="shared" si="46"/>
        <v>232</v>
      </c>
      <c r="F103" s="188">
        <f t="shared" si="47"/>
        <v>66</v>
      </c>
      <c r="G103" s="188">
        <f t="shared" si="48"/>
        <v>2</v>
      </c>
      <c r="H103" s="188">
        <f t="shared" si="49"/>
        <v>5</v>
      </c>
      <c r="I103" s="188">
        <f t="shared" si="50"/>
        <v>1</v>
      </c>
      <c r="J103" s="188">
        <f t="shared" si="51"/>
        <v>0</v>
      </c>
      <c r="K103" s="188">
        <f t="shared" si="52"/>
        <v>83</v>
      </c>
      <c r="L103" s="188">
        <f t="shared" si="53"/>
        <v>0</v>
      </c>
      <c r="M103" s="188">
        <v>0</v>
      </c>
      <c r="N103" s="188">
        <v>0</v>
      </c>
      <c r="O103" s="188">
        <v>0</v>
      </c>
      <c r="P103" s="188">
        <v>0</v>
      </c>
      <c r="Q103" s="188">
        <v>0</v>
      </c>
      <c r="R103" s="188">
        <v>0</v>
      </c>
      <c r="S103" s="188">
        <v>0</v>
      </c>
      <c r="T103" s="188">
        <f t="shared" si="54"/>
        <v>387</v>
      </c>
      <c r="U103" s="188">
        <f t="shared" si="55"/>
        <v>230</v>
      </c>
      <c r="V103" s="188">
        <f t="shared" si="56"/>
        <v>66</v>
      </c>
      <c r="W103" s="188">
        <f t="shared" si="57"/>
        <v>2</v>
      </c>
      <c r="X103" s="188">
        <f t="shared" si="58"/>
        <v>5</v>
      </c>
      <c r="Y103" s="188">
        <f t="shared" si="59"/>
        <v>1</v>
      </c>
      <c r="Z103" s="188">
        <f t="shared" si="60"/>
        <v>0</v>
      </c>
      <c r="AA103" s="188">
        <f t="shared" si="61"/>
        <v>83</v>
      </c>
      <c r="AB103" s="188">
        <f t="shared" si="62"/>
        <v>0</v>
      </c>
      <c r="AC103" s="188">
        <v>0</v>
      </c>
      <c r="AD103" s="188">
        <v>0</v>
      </c>
      <c r="AE103" s="188">
        <v>0</v>
      </c>
      <c r="AF103" s="188">
        <v>0</v>
      </c>
      <c r="AG103" s="188">
        <v>0</v>
      </c>
      <c r="AH103" s="188">
        <v>0</v>
      </c>
      <c r="AI103" s="188">
        <v>0</v>
      </c>
      <c r="AJ103" s="188">
        <f t="shared" si="63"/>
        <v>0</v>
      </c>
      <c r="AK103" s="188">
        <v>0</v>
      </c>
      <c r="AL103" s="188">
        <v>0</v>
      </c>
      <c r="AM103" s="188">
        <v>0</v>
      </c>
      <c r="AN103" s="188">
        <v>0</v>
      </c>
      <c r="AO103" s="188">
        <v>0</v>
      </c>
      <c r="AP103" s="188">
        <v>0</v>
      </c>
      <c r="AQ103" s="188">
        <v>0</v>
      </c>
      <c r="AR103" s="188">
        <f t="shared" si="64"/>
        <v>387</v>
      </c>
      <c r="AS103" s="188">
        <v>230</v>
      </c>
      <c r="AT103" s="188">
        <v>66</v>
      </c>
      <c r="AU103" s="188">
        <v>2</v>
      </c>
      <c r="AV103" s="188">
        <v>5</v>
      </c>
      <c r="AW103" s="188">
        <v>1</v>
      </c>
      <c r="AX103" s="188">
        <v>0</v>
      </c>
      <c r="AY103" s="188">
        <v>83</v>
      </c>
      <c r="AZ103" s="188">
        <f t="shared" si="65"/>
        <v>0</v>
      </c>
      <c r="BA103" s="188">
        <v>0</v>
      </c>
      <c r="BB103" s="188">
        <v>0</v>
      </c>
      <c r="BC103" s="188">
        <v>0</v>
      </c>
      <c r="BD103" s="188">
        <v>0</v>
      </c>
      <c r="BE103" s="188">
        <v>0</v>
      </c>
      <c r="BF103" s="188">
        <v>0</v>
      </c>
      <c r="BG103" s="188">
        <v>0</v>
      </c>
      <c r="BH103" s="188">
        <f t="shared" si="66"/>
        <v>0</v>
      </c>
      <c r="BI103" s="188">
        <v>0</v>
      </c>
      <c r="BJ103" s="188">
        <v>0</v>
      </c>
      <c r="BK103" s="188">
        <v>0</v>
      </c>
      <c r="BL103" s="188">
        <v>0</v>
      </c>
      <c r="BM103" s="188">
        <v>0</v>
      </c>
      <c r="BN103" s="188">
        <v>0</v>
      </c>
      <c r="BO103" s="188">
        <v>0</v>
      </c>
      <c r="BP103" s="188">
        <f t="shared" si="67"/>
        <v>2</v>
      </c>
      <c r="BQ103" s="188">
        <v>2</v>
      </c>
      <c r="BR103" s="188">
        <v>0</v>
      </c>
      <c r="BS103" s="188">
        <v>0</v>
      </c>
      <c r="BT103" s="188">
        <v>0</v>
      </c>
      <c r="BU103" s="188">
        <v>0</v>
      </c>
      <c r="BV103" s="188">
        <v>0</v>
      </c>
      <c r="BW103" s="188">
        <v>0</v>
      </c>
    </row>
    <row r="104" spans="1:75" ht="13.5">
      <c r="A104" s="182" t="s">
        <v>308</v>
      </c>
      <c r="B104" s="182" t="s">
        <v>190</v>
      </c>
      <c r="C104" s="184" t="s">
        <v>191</v>
      </c>
      <c r="D104" s="188">
        <f t="shared" si="45"/>
        <v>1220</v>
      </c>
      <c r="E104" s="188">
        <f t="shared" si="46"/>
        <v>893</v>
      </c>
      <c r="F104" s="188">
        <f t="shared" si="47"/>
        <v>66</v>
      </c>
      <c r="G104" s="188">
        <f t="shared" si="48"/>
        <v>135</v>
      </c>
      <c r="H104" s="188">
        <f t="shared" si="49"/>
        <v>14</v>
      </c>
      <c r="I104" s="188">
        <f t="shared" si="50"/>
        <v>93</v>
      </c>
      <c r="J104" s="188">
        <f t="shared" si="51"/>
        <v>11</v>
      </c>
      <c r="K104" s="188">
        <f t="shared" si="52"/>
        <v>8</v>
      </c>
      <c r="L104" s="188">
        <f t="shared" si="53"/>
        <v>345</v>
      </c>
      <c r="M104" s="188">
        <v>342</v>
      </c>
      <c r="N104" s="188">
        <v>0</v>
      </c>
      <c r="O104" s="188">
        <v>0</v>
      </c>
      <c r="P104" s="188">
        <v>0</v>
      </c>
      <c r="Q104" s="188">
        <v>0</v>
      </c>
      <c r="R104" s="188">
        <v>1</v>
      </c>
      <c r="S104" s="188">
        <v>2</v>
      </c>
      <c r="T104" s="188">
        <f t="shared" si="54"/>
        <v>333</v>
      </c>
      <c r="U104" s="188">
        <f t="shared" si="55"/>
        <v>53</v>
      </c>
      <c r="V104" s="188">
        <f t="shared" si="56"/>
        <v>55</v>
      </c>
      <c r="W104" s="188">
        <f t="shared" si="57"/>
        <v>112</v>
      </c>
      <c r="X104" s="188">
        <f t="shared" si="58"/>
        <v>14</v>
      </c>
      <c r="Y104" s="188">
        <f t="shared" si="59"/>
        <v>93</v>
      </c>
      <c r="Z104" s="188">
        <f t="shared" si="60"/>
        <v>0</v>
      </c>
      <c r="AA104" s="188">
        <f t="shared" si="61"/>
        <v>6</v>
      </c>
      <c r="AB104" s="188">
        <f t="shared" si="62"/>
        <v>0</v>
      </c>
      <c r="AC104" s="188">
        <v>0</v>
      </c>
      <c r="AD104" s="188">
        <v>0</v>
      </c>
      <c r="AE104" s="188">
        <v>0</v>
      </c>
      <c r="AF104" s="188">
        <v>0</v>
      </c>
      <c r="AG104" s="188">
        <v>0</v>
      </c>
      <c r="AH104" s="188">
        <v>0</v>
      </c>
      <c r="AI104" s="188">
        <v>0</v>
      </c>
      <c r="AJ104" s="188">
        <f t="shared" si="63"/>
        <v>20</v>
      </c>
      <c r="AK104" s="188">
        <v>0</v>
      </c>
      <c r="AL104" s="188">
        <v>14</v>
      </c>
      <c r="AM104" s="188">
        <v>0</v>
      </c>
      <c r="AN104" s="188">
        <v>0</v>
      </c>
      <c r="AO104" s="188">
        <v>0</v>
      </c>
      <c r="AP104" s="188">
        <v>0</v>
      </c>
      <c r="AQ104" s="188">
        <v>6</v>
      </c>
      <c r="AR104" s="188">
        <f t="shared" si="64"/>
        <v>313</v>
      </c>
      <c r="AS104" s="188">
        <v>53</v>
      </c>
      <c r="AT104" s="188">
        <v>41</v>
      </c>
      <c r="AU104" s="188">
        <v>112</v>
      </c>
      <c r="AV104" s="188">
        <v>14</v>
      </c>
      <c r="AW104" s="188">
        <v>93</v>
      </c>
      <c r="AX104" s="188">
        <v>0</v>
      </c>
      <c r="AY104" s="188">
        <v>0</v>
      </c>
      <c r="AZ104" s="188">
        <f t="shared" si="65"/>
        <v>0</v>
      </c>
      <c r="BA104" s="188">
        <v>0</v>
      </c>
      <c r="BB104" s="188">
        <v>0</v>
      </c>
      <c r="BC104" s="188">
        <v>0</v>
      </c>
      <c r="BD104" s="188">
        <v>0</v>
      </c>
      <c r="BE104" s="188">
        <v>0</v>
      </c>
      <c r="BF104" s="188">
        <v>0</v>
      </c>
      <c r="BG104" s="188">
        <v>0</v>
      </c>
      <c r="BH104" s="188">
        <f t="shared" si="66"/>
        <v>0</v>
      </c>
      <c r="BI104" s="188">
        <v>0</v>
      </c>
      <c r="BJ104" s="188">
        <v>0</v>
      </c>
      <c r="BK104" s="188">
        <v>0</v>
      </c>
      <c r="BL104" s="188">
        <v>0</v>
      </c>
      <c r="BM104" s="188">
        <v>0</v>
      </c>
      <c r="BN104" s="188">
        <v>0</v>
      </c>
      <c r="BO104" s="188">
        <v>0</v>
      </c>
      <c r="BP104" s="188">
        <f t="shared" si="67"/>
        <v>542</v>
      </c>
      <c r="BQ104" s="188">
        <v>498</v>
      </c>
      <c r="BR104" s="188">
        <v>11</v>
      </c>
      <c r="BS104" s="188">
        <v>23</v>
      </c>
      <c r="BT104" s="188">
        <v>0</v>
      </c>
      <c r="BU104" s="188">
        <v>0</v>
      </c>
      <c r="BV104" s="188">
        <v>10</v>
      </c>
      <c r="BW104" s="188">
        <v>0</v>
      </c>
    </row>
    <row r="105" spans="1:75" ht="13.5">
      <c r="A105" s="182" t="s">
        <v>308</v>
      </c>
      <c r="B105" s="182" t="s">
        <v>192</v>
      </c>
      <c r="C105" s="184" t="s">
        <v>193</v>
      </c>
      <c r="D105" s="188">
        <f t="shared" si="45"/>
        <v>234</v>
      </c>
      <c r="E105" s="188">
        <f t="shared" si="46"/>
        <v>52</v>
      </c>
      <c r="F105" s="188">
        <f t="shared" si="47"/>
        <v>93</v>
      </c>
      <c r="G105" s="188">
        <f t="shared" si="48"/>
        <v>69</v>
      </c>
      <c r="H105" s="188">
        <f t="shared" si="49"/>
        <v>13</v>
      </c>
      <c r="I105" s="188">
        <f t="shared" si="50"/>
        <v>0</v>
      </c>
      <c r="J105" s="188">
        <f t="shared" si="51"/>
        <v>0</v>
      </c>
      <c r="K105" s="188">
        <f t="shared" si="52"/>
        <v>7</v>
      </c>
      <c r="L105" s="188">
        <f t="shared" si="53"/>
        <v>134</v>
      </c>
      <c r="M105" s="188">
        <v>52</v>
      </c>
      <c r="N105" s="188">
        <v>0</v>
      </c>
      <c r="O105" s="188">
        <v>69</v>
      </c>
      <c r="P105" s="188">
        <v>13</v>
      </c>
      <c r="Q105" s="188">
        <v>0</v>
      </c>
      <c r="R105" s="188">
        <v>0</v>
      </c>
      <c r="S105" s="188">
        <v>0</v>
      </c>
      <c r="T105" s="188">
        <f t="shared" si="54"/>
        <v>100</v>
      </c>
      <c r="U105" s="188">
        <f t="shared" si="55"/>
        <v>0</v>
      </c>
      <c r="V105" s="188">
        <f t="shared" si="56"/>
        <v>93</v>
      </c>
      <c r="W105" s="188">
        <f t="shared" si="57"/>
        <v>0</v>
      </c>
      <c r="X105" s="188">
        <f t="shared" si="58"/>
        <v>0</v>
      </c>
      <c r="Y105" s="188">
        <f t="shared" si="59"/>
        <v>0</v>
      </c>
      <c r="Z105" s="188">
        <f t="shared" si="60"/>
        <v>0</v>
      </c>
      <c r="AA105" s="188">
        <f t="shared" si="61"/>
        <v>7</v>
      </c>
      <c r="AB105" s="188">
        <f t="shared" si="62"/>
        <v>0</v>
      </c>
      <c r="AC105" s="188">
        <v>0</v>
      </c>
      <c r="AD105" s="188">
        <v>0</v>
      </c>
      <c r="AE105" s="188">
        <v>0</v>
      </c>
      <c r="AF105" s="188">
        <v>0</v>
      </c>
      <c r="AG105" s="188">
        <v>0</v>
      </c>
      <c r="AH105" s="188">
        <v>0</v>
      </c>
      <c r="AI105" s="188">
        <v>0</v>
      </c>
      <c r="AJ105" s="188">
        <f t="shared" si="63"/>
        <v>0</v>
      </c>
      <c r="AK105" s="188">
        <v>0</v>
      </c>
      <c r="AL105" s="188">
        <v>0</v>
      </c>
      <c r="AM105" s="188">
        <v>0</v>
      </c>
      <c r="AN105" s="188">
        <v>0</v>
      </c>
      <c r="AO105" s="188">
        <v>0</v>
      </c>
      <c r="AP105" s="188">
        <v>0</v>
      </c>
      <c r="AQ105" s="188">
        <v>0</v>
      </c>
      <c r="AR105" s="188">
        <f t="shared" si="64"/>
        <v>100</v>
      </c>
      <c r="AS105" s="188">
        <v>0</v>
      </c>
      <c r="AT105" s="188">
        <v>93</v>
      </c>
      <c r="AU105" s="188">
        <v>0</v>
      </c>
      <c r="AV105" s="188">
        <v>0</v>
      </c>
      <c r="AW105" s="188">
        <v>0</v>
      </c>
      <c r="AX105" s="188">
        <v>0</v>
      </c>
      <c r="AY105" s="188">
        <v>7</v>
      </c>
      <c r="AZ105" s="188">
        <f t="shared" si="65"/>
        <v>0</v>
      </c>
      <c r="BA105" s="188">
        <v>0</v>
      </c>
      <c r="BB105" s="188">
        <v>0</v>
      </c>
      <c r="BC105" s="188">
        <v>0</v>
      </c>
      <c r="BD105" s="188">
        <v>0</v>
      </c>
      <c r="BE105" s="188">
        <v>0</v>
      </c>
      <c r="BF105" s="188">
        <v>0</v>
      </c>
      <c r="BG105" s="188">
        <v>0</v>
      </c>
      <c r="BH105" s="188">
        <f t="shared" si="66"/>
        <v>0</v>
      </c>
      <c r="BI105" s="188">
        <v>0</v>
      </c>
      <c r="BJ105" s="188">
        <v>0</v>
      </c>
      <c r="BK105" s="188">
        <v>0</v>
      </c>
      <c r="BL105" s="188">
        <v>0</v>
      </c>
      <c r="BM105" s="188">
        <v>0</v>
      </c>
      <c r="BN105" s="188">
        <v>0</v>
      </c>
      <c r="BO105" s="188">
        <v>0</v>
      </c>
      <c r="BP105" s="188">
        <f t="shared" si="67"/>
        <v>0</v>
      </c>
      <c r="BQ105" s="188">
        <v>0</v>
      </c>
      <c r="BR105" s="188">
        <v>0</v>
      </c>
      <c r="BS105" s="188">
        <v>0</v>
      </c>
      <c r="BT105" s="188">
        <v>0</v>
      </c>
      <c r="BU105" s="188">
        <v>0</v>
      </c>
      <c r="BV105" s="188">
        <v>0</v>
      </c>
      <c r="BW105" s="188">
        <v>0</v>
      </c>
    </row>
    <row r="106" spans="1:75" ht="13.5">
      <c r="A106" s="182" t="s">
        <v>308</v>
      </c>
      <c r="B106" s="182" t="s">
        <v>194</v>
      </c>
      <c r="C106" s="184" t="s">
        <v>275</v>
      </c>
      <c r="D106" s="188">
        <f t="shared" si="45"/>
        <v>941</v>
      </c>
      <c r="E106" s="188">
        <f t="shared" si="46"/>
        <v>276</v>
      </c>
      <c r="F106" s="188">
        <f t="shared" si="47"/>
        <v>125</v>
      </c>
      <c r="G106" s="188">
        <f t="shared" si="48"/>
        <v>52</v>
      </c>
      <c r="H106" s="188">
        <f t="shared" si="49"/>
        <v>14</v>
      </c>
      <c r="I106" s="188">
        <f t="shared" si="50"/>
        <v>30</v>
      </c>
      <c r="J106" s="188">
        <f t="shared" si="51"/>
        <v>0</v>
      </c>
      <c r="K106" s="188">
        <f t="shared" si="52"/>
        <v>444</v>
      </c>
      <c r="L106" s="188">
        <f t="shared" si="53"/>
        <v>0</v>
      </c>
      <c r="M106" s="188">
        <v>0</v>
      </c>
      <c r="N106" s="188">
        <v>0</v>
      </c>
      <c r="O106" s="188">
        <v>0</v>
      </c>
      <c r="P106" s="188">
        <v>0</v>
      </c>
      <c r="Q106" s="188">
        <v>0</v>
      </c>
      <c r="R106" s="188">
        <v>0</v>
      </c>
      <c r="S106" s="188">
        <v>0</v>
      </c>
      <c r="T106" s="188">
        <f t="shared" si="54"/>
        <v>941</v>
      </c>
      <c r="U106" s="188">
        <f t="shared" si="55"/>
        <v>276</v>
      </c>
      <c r="V106" s="188">
        <f t="shared" si="56"/>
        <v>125</v>
      </c>
      <c r="W106" s="188">
        <f t="shared" si="57"/>
        <v>52</v>
      </c>
      <c r="X106" s="188">
        <f t="shared" si="58"/>
        <v>14</v>
      </c>
      <c r="Y106" s="188">
        <f t="shared" si="59"/>
        <v>30</v>
      </c>
      <c r="Z106" s="188">
        <f t="shared" si="60"/>
        <v>0</v>
      </c>
      <c r="AA106" s="188">
        <f t="shared" si="61"/>
        <v>444</v>
      </c>
      <c r="AB106" s="188">
        <f t="shared" si="62"/>
        <v>0</v>
      </c>
      <c r="AC106" s="188">
        <v>0</v>
      </c>
      <c r="AD106" s="188">
        <v>0</v>
      </c>
      <c r="AE106" s="188">
        <v>0</v>
      </c>
      <c r="AF106" s="188">
        <v>0</v>
      </c>
      <c r="AG106" s="188">
        <v>0</v>
      </c>
      <c r="AH106" s="188">
        <v>0</v>
      </c>
      <c r="AI106" s="188">
        <v>0</v>
      </c>
      <c r="AJ106" s="188">
        <f t="shared" si="63"/>
        <v>172</v>
      </c>
      <c r="AK106" s="188">
        <v>0</v>
      </c>
      <c r="AL106" s="188">
        <v>103</v>
      </c>
      <c r="AM106" s="188">
        <v>1</v>
      </c>
      <c r="AN106" s="188">
        <v>0</v>
      </c>
      <c r="AO106" s="188">
        <v>0</v>
      </c>
      <c r="AP106" s="188">
        <v>0</v>
      </c>
      <c r="AQ106" s="188">
        <v>68</v>
      </c>
      <c r="AR106" s="188">
        <f t="shared" si="64"/>
        <v>393</v>
      </c>
      <c r="AS106" s="188">
        <v>276</v>
      </c>
      <c r="AT106" s="188">
        <v>22</v>
      </c>
      <c r="AU106" s="188">
        <v>51</v>
      </c>
      <c r="AV106" s="188">
        <v>14</v>
      </c>
      <c r="AW106" s="188">
        <v>30</v>
      </c>
      <c r="AX106" s="188">
        <v>0</v>
      </c>
      <c r="AY106" s="188">
        <v>0</v>
      </c>
      <c r="AZ106" s="188">
        <f t="shared" si="65"/>
        <v>376</v>
      </c>
      <c r="BA106" s="188">
        <v>0</v>
      </c>
      <c r="BB106" s="188">
        <v>0</v>
      </c>
      <c r="BC106" s="188">
        <v>0</v>
      </c>
      <c r="BD106" s="188">
        <v>0</v>
      </c>
      <c r="BE106" s="188">
        <v>0</v>
      </c>
      <c r="BF106" s="188">
        <v>0</v>
      </c>
      <c r="BG106" s="188">
        <v>376</v>
      </c>
      <c r="BH106" s="188">
        <f t="shared" si="66"/>
        <v>0</v>
      </c>
      <c r="BI106" s="188">
        <v>0</v>
      </c>
      <c r="BJ106" s="188">
        <v>0</v>
      </c>
      <c r="BK106" s="188">
        <v>0</v>
      </c>
      <c r="BL106" s="188">
        <v>0</v>
      </c>
      <c r="BM106" s="188">
        <v>0</v>
      </c>
      <c r="BN106" s="188">
        <v>0</v>
      </c>
      <c r="BO106" s="188">
        <v>0</v>
      </c>
      <c r="BP106" s="188">
        <f t="shared" si="67"/>
        <v>0</v>
      </c>
      <c r="BQ106" s="188">
        <v>0</v>
      </c>
      <c r="BR106" s="188">
        <v>0</v>
      </c>
      <c r="BS106" s="188">
        <v>0</v>
      </c>
      <c r="BT106" s="188">
        <v>0</v>
      </c>
      <c r="BU106" s="188">
        <v>0</v>
      </c>
      <c r="BV106" s="188">
        <v>0</v>
      </c>
      <c r="BW106" s="188">
        <v>0</v>
      </c>
    </row>
    <row r="107" spans="1:75" ht="13.5">
      <c r="A107" s="182" t="s">
        <v>308</v>
      </c>
      <c r="B107" s="182" t="s">
        <v>195</v>
      </c>
      <c r="C107" s="184" t="s">
        <v>196</v>
      </c>
      <c r="D107" s="188">
        <f t="shared" si="45"/>
        <v>1187</v>
      </c>
      <c r="E107" s="188">
        <f t="shared" si="46"/>
        <v>623</v>
      </c>
      <c r="F107" s="188">
        <f t="shared" si="47"/>
        <v>311</v>
      </c>
      <c r="G107" s="188">
        <f t="shared" si="48"/>
        <v>186</v>
      </c>
      <c r="H107" s="188">
        <f t="shared" si="49"/>
        <v>52</v>
      </c>
      <c r="I107" s="188">
        <f t="shared" si="50"/>
        <v>0</v>
      </c>
      <c r="J107" s="188">
        <f t="shared" si="51"/>
        <v>0</v>
      </c>
      <c r="K107" s="188">
        <f t="shared" si="52"/>
        <v>15</v>
      </c>
      <c r="L107" s="188">
        <f t="shared" si="53"/>
        <v>816</v>
      </c>
      <c r="M107" s="188">
        <v>533</v>
      </c>
      <c r="N107" s="188">
        <v>155</v>
      </c>
      <c r="O107" s="188">
        <v>97</v>
      </c>
      <c r="P107" s="188">
        <v>16</v>
      </c>
      <c r="Q107" s="188">
        <v>0</v>
      </c>
      <c r="R107" s="188">
        <v>0</v>
      </c>
      <c r="S107" s="188">
        <v>15</v>
      </c>
      <c r="T107" s="188">
        <f t="shared" si="54"/>
        <v>336</v>
      </c>
      <c r="U107" s="188">
        <f t="shared" si="55"/>
        <v>55</v>
      </c>
      <c r="V107" s="188">
        <f t="shared" si="56"/>
        <v>156</v>
      </c>
      <c r="W107" s="188">
        <f t="shared" si="57"/>
        <v>89</v>
      </c>
      <c r="X107" s="188">
        <f t="shared" si="58"/>
        <v>36</v>
      </c>
      <c r="Y107" s="188">
        <f t="shared" si="59"/>
        <v>0</v>
      </c>
      <c r="Z107" s="188">
        <f t="shared" si="60"/>
        <v>0</v>
      </c>
      <c r="AA107" s="188">
        <f t="shared" si="61"/>
        <v>0</v>
      </c>
      <c r="AB107" s="188">
        <f t="shared" si="62"/>
        <v>0</v>
      </c>
      <c r="AC107" s="188">
        <v>0</v>
      </c>
      <c r="AD107" s="188">
        <v>0</v>
      </c>
      <c r="AE107" s="188">
        <v>0</v>
      </c>
      <c r="AF107" s="188">
        <v>0</v>
      </c>
      <c r="AG107" s="188">
        <v>0</v>
      </c>
      <c r="AH107" s="188">
        <v>0</v>
      </c>
      <c r="AI107" s="188">
        <v>0</v>
      </c>
      <c r="AJ107" s="188">
        <f t="shared" si="63"/>
        <v>31</v>
      </c>
      <c r="AK107" s="188">
        <v>0</v>
      </c>
      <c r="AL107" s="188">
        <v>31</v>
      </c>
      <c r="AM107" s="188">
        <v>0</v>
      </c>
      <c r="AN107" s="188">
        <v>0</v>
      </c>
      <c r="AO107" s="188">
        <v>0</v>
      </c>
      <c r="AP107" s="188">
        <v>0</v>
      </c>
      <c r="AQ107" s="188">
        <v>0</v>
      </c>
      <c r="AR107" s="188">
        <f t="shared" si="64"/>
        <v>305</v>
      </c>
      <c r="AS107" s="188">
        <v>55</v>
      </c>
      <c r="AT107" s="188">
        <v>125</v>
      </c>
      <c r="AU107" s="188">
        <v>89</v>
      </c>
      <c r="AV107" s="188">
        <v>36</v>
      </c>
      <c r="AW107" s="188">
        <v>0</v>
      </c>
      <c r="AX107" s="188">
        <v>0</v>
      </c>
      <c r="AY107" s="188">
        <v>0</v>
      </c>
      <c r="AZ107" s="188">
        <f t="shared" si="65"/>
        <v>0</v>
      </c>
      <c r="BA107" s="188">
        <v>0</v>
      </c>
      <c r="BB107" s="188">
        <v>0</v>
      </c>
      <c r="BC107" s="188">
        <v>0</v>
      </c>
      <c r="BD107" s="188">
        <v>0</v>
      </c>
      <c r="BE107" s="188">
        <v>0</v>
      </c>
      <c r="BF107" s="188">
        <v>0</v>
      </c>
      <c r="BG107" s="188">
        <v>0</v>
      </c>
      <c r="BH107" s="188">
        <f t="shared" si="66"/>
        <v>0</v>
      </c>
      <c r="BI107" s="188">
        <v>0</v>
      </c>
      <c r="BJ107" s="188">
        <v>0</v>
      </c>
      <c r="BK107" s="188">
        <v>0</v>
      </c>
      <c r="BL107" s="188">
        <v>0</v>
      </c>
      <c r="BM107" s="188">
        <v>0</v>
      </c>
      <c r="BN107" s="188">
        <v>0</v>
      </c>
      <c r="BO107" s="188">
        <v>0</v>
      </c>
      <c r="BP107" s="188">
        <f t="shared" si="67"/>
        <v>35</v>
      </c>
      <c r="BQ107" s="188">
        <v>35</v>
      </c>
      <c r="BR107" s="188">
        <v>0</v>
      </c>
      <c r="BS107" s="188">
        <v>0</v>
      </c>
      <c r="BT107" s="188">
        <v>0</v>
      </c>
      <c r="BU107" s="188">
        <v>0</v>
      </c>
      <c r="BV107" s="188">
        <v>0</v>
      </c>
      <c r="BW107" s="188">
        <v>0</v>
      </c>
    </row>
    <row r="108" spans="1:75" ht="13.5">
      <c r="A108" s="182" t="s">
        <v>308</v>
      </c>
      <c r="B108" s="182" t="s">
        <v>197</v>
      </c>
      <c r="C108" s="184" t="s">
        <v>198</v>
      </c>
      <c r="D108" s="188">
        <f t="shared" si="45"/>
        <v>388</v>
      </c>
      <c r="E108" s="188">
        <f t="shared" si="46"/>
        <v>233</v>
      </c>
      <c r="F108" s="188">
        <f t="shared" si="47"/>
        <v>76</v>
      </c>
      <c r="G108" s="188">
        <f t="shared" si="48"/>
        <v>39</v>
      </c>
      <c r="H108" s="188">
        <f t="shared" si="49"/>
        <v>9</v>
      </c>
      <c r="I108" s="188">
        <f t="shared" si="50"/>
        <v>28</v>
      </c>
      <c r="J108" s="188">
        <f t="shared" si="51"/>
        <v>1</v>
      </c>
      <c r="K108" s="188">
        <f t="shared" si="52"/>
        <v>2</v>
      </c>
      <c r="L108" s="188">
        <f t="shared" si="53"/>
        <v>312</v>
      </c>
      <c r="M108" s="188">
        <v>233</v>
      </c>
      <c r="N108" s="188">
        <v>0</v>
      </c>
      <c r="O108" s="188">
        <v>39</v>
      </c>
      <c r="P108" s="188">
        <v>9</v>
      </c>
      <c r="Q108" s="188">
        <v>28</v>
      </c>
      <c r="R108" s="188">
        <v>1</v>
      </c>
      <c r="S108" s="188">
        <v>2</v>
      </c>
      <c r="T108" s="188">
        <f t="shared" si="54"/>
        <v>75</v>
      </c>
      <c r="U108" s="188">
        <f t="shared" si="55"/>
        <v>0</v>
      </c>
      <c r="V108" s="188">
        <f t="shared" si="56"/>
        <v>75</v>
      </c>
      <c r="W108" s="188">
        <f t="shared" si="57"/>
        <v>0</v>
      </c>
      <c r="X108" s="188">
        <f t="shared" si="58"/>
        <v>0</v>
      </c>
      <c r="Y108" s="188">
        <f t="shared" si="59"/>
        <v>0</v>
      </c>
      <c r="Z108" s="188">
        <f t="shared" si="60"/>
        <v>0</v>
      </c>
      <c r="AA108" s="188">
        <f t="shared" si="61"/>
        <v>0</v>
      </c>
      <c r="AB108" s="188">
        <f t="shared" si="62"/>
        <v>0</v>
      </c>
      <c r="AC108" s="188">
        <v>0</v>
      </c>
      <c r="AD108" s="188">
        <v>0</v>
      </c>
      <c r="AE108" s="188">
        <v>0</v>
      </c>
      <c r="AF108" s="188">
        <v>0</v>
      </c>
      <c r="AG108" s="188">
        <v>0</v>
      </c>
      <c r="AH108" s="188">
        <v>0</v>
      </c>
      <c r="AI108" s="188">
        <v>0</v>
      </c>
      <c r="AJ108" s="188">
        <f t="shared" si="63"/>
        <v>40</v>
      </c>
      <c r="AK108" s="188">
        <v>0</v>
      </c>
      <c r="AL108" s="188">
        <v>40</v>
      </c>
      <c r="AM108" s="188">
        <v>0</v>
      </c>
      <c r="AN108" s="188">
        <v>0</v>
      </c>
      <c r="AO108" s="188">
        <v>0</v>
      </c>
      <c r="AP108" s="188">
        <v>0</v>
      </c>
      <c r="AQ108" s="188">
        <v>0</v>
      </c>
      <c r="AR108" s="188">
        <f t="shared" si="64"/>
        <v>35</v>
      </c>
      <c r="AS108" s="188">
        <v>0</v>
      </c>
      <c r="AT108" s="188">
        <v>35</v>
      </c>
      <c r="AU108" s="188">
        <v>0</v>
      </c>
      <c r="AV108" s="188">
        <v>0</v>
      </c>
      <c r="AW108" s="188">
        <v>0</v>
      </c>
      <c r="AX108" s="188">
        <v>0</v>
      </c>
      <c r="AY108" s="188">
        <v>0</v>
      </c>
      <c r="AZ108" s="188">
        <f t="shared" si="65"/>
        <v>0</v>
      </c>
      <c r="BA108" s="188">
        <v>0</v>
      </c>
      <c r="BB108" s="188">
        <v>0</v>
      </c>
      <c r="BC108" s="188">
        <v>0</v>
      </c>
      <c r="BD108" s="188">
        <v>0</v>
      </c>
      <c r="BE108" s="188">
        <v>0</v>
      </c>
      <c r="BF108" s="188">
        <v>0</v>
      </c>
      <c r="BG108" s="188">
        <v>0</v>
      </c>
      <c r="BH108" s="188">
        <f t="shared" si="66"/>
        <v>0</v>
      </c>
      <c r="BI108" s="188">
        <v>0</v>
      </c>
      <c r="BJ108" s="188">
        <v>0</v>
      </c>
      <c r="BK108" s="188">
        <v>0</v>
      </c>
      <c r="BL108" s="188">
        <v>0</v>
      </c>
      <c r="BM108" s="188">
        <v>0</v>
      </c>
      <c r="BN108" s="188">
        <v>0</v>
      </c>
      <c r="BO108" s="188">
        <v>0</v>
      </c>
      <c r="BP108" s="188">
        <f t="shared" si="67"/>
        <v>1</v>
      </c>
      <c r="BQ108" s="188">
        <v>0</v>
      </c>
      <c r="BR108" s="188">
        <v>1</v>
      </c>
      <c r="BS108" s="188">
        <v>0</v>
      </c>
      <c r="BT108" s="188">
        <v>0</v>
      </c>
      <c r="BU108" s="188">
        <v>0</v>
      </c>
      <c r="BV108" s="188">
        <v>0</v>
      </c>
      <c r="BW108" s="188">
        <v>0</v>
      </c>
    </row>
    <row r="109" spans="1:75" ht="13.5">
      <c r="A109" s="182" t="s">
        <v>308</v>
      </c>
      <c r="B109" s="182" t="s">
        <v>199</v>
      </c>
      <c r="C109" s="184" t="s">
        <v>200</v>
      </c>
      <c r="D109" s="188">
        <f t="shared" si="45"/>
        <v>462</v>
      </c>
      <c r="E109" s="188">
        <f t="shared" si="46"/>
        <v>315</v>
      </c>
      <c r="F109" s="188">
        <f t="shared" si="47"/>
        <v>0</v>
      </c>
      <c r="G109" s="188">
        <f t="shared" si="48"/>
        <v>131</v>
      </c>
      <c r="H109" s="188">
        <f t="shared" si="49"/>
        <v>16</v>
      </c>
      <c r="I109" s="188">
        <f t="shared" si="50"/>
        <v>0</v>
      </c>
      <c r="J109" s="188">
        <f t="shared" si="51"/>
        <v>0</v>
      </c>
      <c r="K109" s="188">
        <f t="shared" si="52"/>
        <v>0</v>
      </c>
      <c r="L109" s="188">
        <f t="shared" si="53"/>
        <v>393</v>
      </c>
      <c r="M109" s="188">
        <v>305</v>
      </c>
      <c r="N109" s="188">
        <v>0</v>
      </c>
      <c r="O109" s="188">
        <v>72</v>
      </c>
      <c r="P109" s="188">
        <v>16</v>
      </c>
      <c r="Q109" s="188">
        <v>0</v>
      </c>
      <c r="R109" s="188">
        <v>0</v>
      </c>
      <c r="S109" s="188">
        <v>0</v>
      </c>
      <c r="T109" s="188">
        <f t="shared" si="54"/>
        <v>59</v>
      </c>
      <c r="U109" s="188">
        <f t="shared" si="55"/>
        <v>0</v>
      </c>
      <c r="V109" s="188">
        <f t="shared" si="56"/>
        <v>0</v>
      </c>
      <c r="W109" s="188">
        <f t="shared" si="57"/>
        <v>59</v>
      </c>
      <c r="X109" s="188">
        <f t="shared" si="58"/>
        <v>0</v>
      </c>
      <c r="Y109" s="188">
        <f t="shared" si="59"/>
        <v>0</v>
      </c>
      <c r="Z109" s="188">
        <f t="shared" si="60"/>
        <v>0</v>
      </c>
      <c r="AA109" s="188">
        <f t="shared" si="61"/>
        <v>0</v>
      </c>
      <c r="AB109" s="188">
        <f t="shared" si="62"/>
        <v>0</v>
      </c>
      <c r="AC109" s="188">
        <v>0</v>
      </c>
      <c r="AD109" s="188">
        <v>0</v>
      </c>
      <c r="AE109" s="188">
        <v>0</v>
      </c>
      <c r="AF109" s="188">
        <v>0</v>
      </c>
      <c r="AG109" s="188">
        <v>0</v>
      </c>
      <c r="AH109" s="188">
        <v>0</v>
      </c>
      <c r="AI109" s="188">
        <v>0</v>
      </c>
      <c r="AJ109" s="188">
        <f t="shared" si="63"/>
        <v>0</v>
      </c>
      <c r="AK109" s="188">
        <v>0</v>
      </c>
      <c r="AL109" s="188">
        <v>0</v>
      </c>
      <c r="AM109" s="188">
        <v>0</v>
      </c>
      <c r="AN109" s="188">
        <v>0</v>
      </c>
      <c r="AO109" s="188">
        <v>0</v>
      </c>
      <c r="AP109" s="188">
        <v>0</v>
      </c>
      <c r="AQ109" s="188">
        <v>0</v>
      </c>
      <c r="AR109" s="188">
        <f t="shared" si="64"/>
        <v>59</v>
      </c>
      <c r="AS109" s="188">
        <v>0</v>
      </c>
      <c r="AT109" s="188">
        <v>0</v>
      </c>
      <c r="AU109" s="188">
        <v>59</v>
      </c>
      <c r="AV109" s="188">
        <v>0</v>
      </c>
      <c r="AW109" s="188">
        <v>0</v>
      </c>
      <c r="AX109" s="188">
        <v>0</v>
      </c>
      <c r="AY109" s="188">
        <v>0</v>
      </c>
      <c r="AZ109" s="188">
        <f t="shared" si="65"/>
        <v>0</v>
      </c>
      <c r="BA109" s="188">
        <v>0</v>
      </c>
      <c r="BB109" s="188">
        <v>0</v>
      </c>
      <c r="BC109" s="188">
        <v>0</v>
      </c>
      <c r="BD109" s="188">
        <v>0</v>
      </c>
      <c r="BE109" s="188">
        <v>0</v>
      </c>
      <c r="BF109" s="188">
        <v>0</v>
      </c>
      <c r="BG109" s="188">
        <v>0</v>
      </c>
      <c r="BH109" s="188">
        <f t="shared" si="66"/>
        <v>0</v>
      </c>
      <c r="BI109" s="188">
        <v>0</v>
      </c>
      <c r="BJ109" s="188">
        <v>0</v>
      </c>
      <c r="BK109" s="188">
        <v>0</v>
      </c>
      <c r="BL109" s="188">
        <v>0</v>
      </c>
      <c r="BM109" s="188">
        <v>0</v>
      </c>
      <c r="BN109" s="188">
        <v>0</v>
      </c>
      <c r="BO109" s="188">
        <v>0</v>
      </c>
      <c r="BP109" s="188">
        <f t="shared" si="67"/>
        <v>10</v>
      </c>
      <c r="BQ109" s="188">
        <v>10</v>
      </c>
      <c r="BR109" s="188">
        <v>0</v>
      </c>
      <c r="BS109" s="188">
        <v>0</v>
      </c>
      <c r="BT109" s="188">
        <v>0</v>
      </c>
      <c r="BU109" s="188">
        <v>0</v>
      </c>
      <c r="BV109" s="188">
        <v>0</v>
      </c>
      <c r="BW109" s="188">
        <v>0</v>
      </c>
    </row>
    <row r="110" spans="1:75" ht="13.5">
      <c r="A110" s="182" t="s">
        <v>308</v>
      </c>
      <c r="B110" s="182" t="s">
        <v>201</v>
      </c>
      <c r="C110" s="184" t="s">
        <v>202</v>
      </c>
      <c r="D110" s="188">
        <f t="shared" si="45"/>
        <v>457</v>
      </c>
      <c r="E110" s="188">
        <f t="shared" si="46"/>
        <v>295</v>
      </c>
      <c r="F110" s="188">
        <f t="shared" si="47"/>
        <v>102</v>
      </c>
      <c r="G110" s="188">
        <f t="shared" si="48"/>
        <v>24</v>
      </c>
      <c r="H110" s="188">
        <f t="shared" si="49"/>
        <v>10</v>
      </c>
      <c r="I110" s="188">
        <f t="shared" si="50"/>
        <v>26</v>
      </c>
      <c r="J110" s="188">
        <f t="shared" si="51"/>
        <v>0</v>
      </c>
      <c r="K110" s="188">
        <f t="shared" si="52"/>
        <v>0</v>
      </c>
      <c r="L110" s="188">
        <f t="shared" si="53"/>
        <v>0</v>
      </c>
      <c r="M110" s="188">
        <v>0</v>
      </c>
      <c r="N110" s="188">
        <v>0</v>
      </c>
      <c r="O110" s="188">
        <v>0</v>
      </c>
      <c r="P110" s="188">
        <v>0</v>
      </c>
      <c r="Q110" s="188">
        <v>0</v>
      </c>
      <c r="R110" s="188">
        <v>0</v>
      </c>
      <c r="S110" s="188">
        <v>0</v>
      </c>
      <c r="T110" s="188">
        <f t="shared" si="54"/>
        <v>269</v>
      </c>
      <c r="U110" s="188">
        <f t="shared" si="55"/>
        <v>107</v>
      </c>
      <c r="V110" s="188">
        <f t="shared" si="56"/>
        <v>102</v>
      </c>
      <c r="W110" s="188">
        <f t="shared" si="57"/>
        <v>24</v>
      </c>
      <c r="X110" s="188">
        <f t="shared" si="58"/>
        <v>10</v>
      </c>
      <c r="Y110" s="188">
        <f t="shared" si="59"/>
        <v>26</v>
      </c>
      <c r="Z110" s="188">
        <f t="shared" si="60"/>
        <v>0</v>
      </c>
      <c r="AA110" s="188">
        <f t="shared" si="61"/>
        <v>0</v>
      </c>
      <c r="AB110" s="188">
        <f t="shared" si="62"/>
        <v>0</v>
      </c>
      <c r="AC110" s="188">
        <v>0</v>
      </c>
      <c r="AD110" s="188">
        <v>0</v>
      </c>
      <c r="AE110" s="188">
        <v>0</v>
      </c>
      <c r="AF110" s="188">
        <v>0</v>
      </c>
      <c r="AG110" s="188">
        <v>0</v>
      </c>
      <c r="AH110" s="188">
        <v>0</v>
      </c>
      <c r="AI110" s="188">
        <v>0</v>
      </c>
      <c r="AJ110" s="188">
        <f t="shared" si="63"/>
        <v>0</v>
      </c>
      <c r="AK110" s="188">
        <v>0</v>
      </c>
      <c r="AL110" s="188">
        <v>0</v>
      </c>
      <c r="AM110" s="188">
        <v>0</v>
      </c>
      <c r="AN110" s="188">
        <v>0</v>
      </c>
      <c r="AO110" s="188">
        <v>0</v>
      </c>
      <c r="AP110" s="188">
        <v>0</v>
      </c>
      <c r="AQ110" s="188">
        <v>0</v>
      </c>
      <c r="AR110" s="188">
        <f t="shared" si="64"/>
        <v>269</v>
      </c>
      <c r="AS110" s="188">
        <v>107</v>
      </c>
      <c r="AT110" s="188">
        <v>102</v>
      </c>
      <c r="AU110" s="188">
        <v>24</v>
      </c>
      <c r="AV110" s="188">
        <v>10</v>
      </c>
      <c r="AW110" s="188">
        <v>26</v>
      </c>
      <c r="AX110" s="188">
        <v>0</v>
      </c>
      <c r="AY110" s="188">
        <v>0</v>
      </c>
      <c r="AZ110" s="188">
        <f t="shared" si="65"/>
        <v>0</v>
      </c>
      <c r="BA110" s="188">
        <v>0</v>
      </c>
      <c r="BB110" s="188">
        <v>0</v>
      </c>
      <c r="BC110" s="188">
        <v>0</v>
      </c>
      <c r="BD110" s="188">
        <v>0</v>
      </c>
      <c r="BE110" s="188">
        <v>0</v>
      </c>
      <c r="BF110" s="188">
        <v>0</v>
      </c>
      <c r="BG110" s="188">
        <v>0</v>
      </c>
      <c r="BH110" s="188">
        <f t="shared" si="66"/>
        <v>0</v>
      </c>
      <c r="BI110" s="188">
        <v>0</v>
      </c>
      <c r="BJ110" s="188">
        <v>0</v>
      </c>
      <c r="BK110" s="188">
        <v>0</v>
      </c>
      <c r="BL110" s="188">
        <v>0</v>
      </c>
      <c r="BM110" s="188">
        <v>0</v>
      </c>
      <c r="BN110" s="188">
        <v>0</v>
      </c>
      <c r="BO110" s="188">
        <v>0</v>
      </c>
      <c r="BP110" s="188">
        <f t="shared" si="67"/>
        <v>188</v>
      </c>
      <c r="BQ110" s="188">
        <v>188</v>
      </c>
      <c r="BR110" s="188">
        <v>0</v>
      </c>
      <c r="BS110" s="188">
        <v>0</v>
      </c>
      <c r="BT110" s="188">
        <v>0</v>
      </c>
      <c r="BU110" s="188">
        <v>0</v>
      </c>
      <c r="BV110" s="188">
        <v>0</v>
      </c>
      <c r="BW110" s="188">
        <v>0</v>
      </c>
    </row>
    <row r="111" spans="1:75" ht="13.5">
      <c r="A111" s="182" t="s">
        <v>308</v>
      </c>
      <c r="B111" s="182" t="s">
        <v>203</v>
      </c>
      <c r="C111" s="184" t="s">
        <v>204</v>
      </c>
      <c r="D111" s="188">
        <f t="shared" si="45"/>
        <v>770</v>
      </c>
      <c r="E111" s="188">
        <f t="shared" si="46"/>
        <v>396</v>
      </c>
      <c r="F111" s="188">
        <f t="shared" si="47"/>
        <v>266</v>
      </c>
      <c r="G111" s="188">
        <f t="shared" si="48"/>
        <v>87</v>
      </c>
      <c r="H111" s="188">
        <f t="shared" si="49"/>
        <v>14</v>
      </c>
      <c r="I111" s="188">
        <f t="shared" si="50"/>
        <v>1</v>
      </c>
      <c r="J111" s="188">
        <f t="shared" si="51"/>
        <v>0</v>
      </c>
      <c r="K111" s="188">
        <f t="shared" si="52"/>
        <v>6</v>
      </c>
      <c r="L111" s="188">
        <f t="shared" si="53"/>
        <v>770</v>
      </c>
      <c r="M111" s="188">
        <v>396</v>
      </c>
      <c r="N111" s="188">
        <v>266</v>
      </c>
      <c r="O111" s="188">
        <v>87</v>
      </c>
      <c r="P111" s="188">
        <v>14</v>
      </c>
      <c r="Q111" s="188">
        <v>1</v>
      </c>
      <c r="R111" s="188">
        <v>0</v>
      </c>
      <c r="S111" s="188">
        <v>6</v>
      </c>
      <c r="T111" s="188">
        <f t="shared" si="54"/>
        <v>0</v>
      </c>
      <c r="U111" s="188">
        <f t="shared" si="55"/>
        <v>0</v>
      </c>
      <c r="V111" s="188">
        <f t="shared" si="56"/>
        <v>0</v>
      </c>
      <c r="W111" s="188">
        <f t="shared" si="57"/>
        <v>0</v>
      </c>
      <c r="X111" s="188">
        <f t="shared" si="58"/>
        <v>0</v>
      </c>
      <c r="Y111" s="188">
        <f t="shared" si="59"/>
        <v>0</v>
      </c>
      <c r="Z111" s="188">
        <f t="shared" si="60"/>
        <v>0</v>
      </c>
      <c r="AA111" s="188">
        <f t="shared" si="61"/>
        <v>0</v>
      </c>
      <c r="AB111" s="188">
        <f t="shared" si="62"/>
        <v>0</v>
      </c>
      <c r="AC111" s="188">
        <v>0</v>
      </c>
      <c r="AD111" s="188">
        <v>0</v>
      </c>
      <c r="AE111" s="188">
        <v>0</v>
      </c>
      <c r="AF111" s="188">
        <v>0</v>
      </c>
      <c r="AG111" s="188">
        <v>0</v>
      </c>
      <c r="AH111" s="188">
        <v>0</v>
      </c>
      <c r="AI111" s="188">
        <v>0</v>
      </c>
      <c r="AJ111" s="188">
        <f t="shared" si="63"/>
        <v>0</v>
      </c>
      <c r="AK111" s="188">
        <v>0</v>
      </c>
      <c r="AL111" s="188">
        <v>0</v>
      </c>
      <c r="AM111" s="188">
        <v>0</v>
      </c>
      <c r="AN111" s="188">
        <v>0</v>
      </c>
      <c r="AO111" s="188">
        <v>0</v>
      </c>
      <c r="AP111" s="188">
        <v>0</v>
      </c>
      <c r="AQ111" s="188">
        <v>0</v>
      </c>
      <c r="AR111" s="188">
        <f t="shared" si="64"/>
        <v>0</v>
      </c>
      <c r="AS111" s="188">
        <v>0</v>
      </c>
      <c r="AT111" s="188">
        <v>0</v>
      </c>
      <c r="AU111" s="188">
        <v>0</v>
      </c>
      <c r="AV111" s="188">
        <v>0</v>
      </c>
      <c r="AW111" s="188">
        <v>0</v>
      </c>
      <c r="AX111" s="188">
        <v>0</v>
      </c>
      <c r="AY111" s="188">
        <v>0</v>
      </c>
      <c r="AZ111" s="188">
        <f t="shared" si="65"/>
        <v>0</v>
      </c>
      <c r="BA111" s="188">
        <v>0</v>
      </c>
      <c r="BB111" s="188">
        <v>0</v>
      </c>
      <c r="BC111" s="188">
        <v>0</v>
      </c>
      <c r="BD111" s="188">
        <v>0</v>
      </c>
      <c r="BE111" s="188">
        <v>0</v>
      </c>
      <c r="BF111" s="188">
        <v>0</v>
      </c>
      <c r="BG111" s="188">
        <v>0</v>
      </c>
      <c r="BH111" s="188">
        <f t="shared" si="66"/>
        <v>0</v>
      </c>
      <c r="BI111" s="188">
        <v>0</v>
      </c>
      <c r="BJ111" s="188">
        <v>0</v>
      </c>
      <c r="BK111" s="188">
        <v>0</v>
      </c>
      <c r="BL111" s="188">
        <v>0</v>
      </c>
      <c r="BM111" s="188">
        <v>0</v>
      </c>
      <c r="BN111" s="188">
        <v>0</v>
      </c>
      <c r="BO111" s="188">
        <v>0</v>
      </c>
      <c r="BP111" s="188">
        <f t="shared" si="67"/>
        <v>0</v>
      </c>
      <c r="BQ111" s="188">
        <v>0</v>
      </c>
      <c r="BR111" s="188">
        <v>0</v>
      </c>
      <c r="BS111" s="188">
        <v>0</v>
      </c>
      <c r="BT111" s="188">
        <v>0</v>
      </c>
      <c r="BU111" s="188">
        <v>0</v>
      </c>
      <c r="BV111" s="188">
        <v>0</v>
      </c>
      <c r="BW111" s="188">
        <v>0</v>
      </c>
    </row>
    <row r="112" spans="1:75" ht="13.5">
      <c r="A112" s="182" t="s">
        <v>308</v>
      </c>
      <c r="B112" s="182" t="s">
        <v>205</v>
      </c>
      <c r="C112" s="184" t="s">
        <v>206</v>
      </c>
      <c r="D112" s="188">
        <f t="shared" si="45"/>
        <v>405</v>
      </c>
      <c r="E112" s="188">
        <f t="shared" si="46"/>
        <v>226</v>
      </c>
      <c r="F112" s="188">
        <f t="shared" si="47"/>
        <v>79</v>
      </c>
      <c r="G112" s="188">
        <f t="shared" si="48"/>
        <v>55</v>
      </c>
      <c r="H112" s="188">
        <f t="shared" si="49"/>
        <v>8</v>
      </c>
      <c r="I112" s="188">
        <f t="shared" si="50"/>
        <v>35</v>
      </c>
      <c r="J112" s="188">
        <f t="shared" si="51"/>
        <v>0</v>
      </c>
      <c r="K112" s="188">
        <f t="shared" si="52"/>
        <v>2</v>
      </c>
      <c r="L112" s="188">
        <f t="shared" si="53"/>
        <v>0</v>
      </c>
      <c r="M112" s="188">
        <v>0</v>
      </c>
      <c r="N112" s="188">
        <v>0</v>
      </c>
      <c r="O112" s="188">
        <v>0</v>
      </c>
      <c r="P112" s="188">
        <v>0</v>
      </c>
      <c r="Q112" s="188">
        <v>0</v>
      </c>
      <c r="R112" s="188">
        <v>0</v>
      </c>
      <c r="S112" s="188">
        <v>0</v>
      </c>
      <c r="T112" s="188">
        <f t="shared" si="54"/>
        <v>307</v>
      </c>
      <c r="U112" s="188">
        <f t="shared" si="55"/>
        <v>128</v>
      </c>
      <c r="V112" s="188">
        <f t="shared" si="56"/>
        <v>79</v>
      </c>
      <c r="W112" s="188">
        <f t="shared" si="57"/>
        <v>55</v>
      </c>
      <c r="X112" s="188">
        <f t="shared" si="58"/>
        <v>8</v>
      </c>
      <c r="Y112" s="188">
        <f t="shared" si="59"/>
        <v>35</v>
      </c>
      <c r="Z112" s="188">
        <f t="shared" si="60"/>
        <v>0</v>
      </c>
      <c r="AA112" s="188">
        <f t="shared" si="61"/>
        <v>2</v>
      </c>
      <c r="AB112" s="188">
        <f t="shared" si="62"/>
        <v>0</v>
      </c>
      <c r="AC112" s="188">
        <v>0</v>
      </c>
      <c r="AD112" s="188">
        <v>0</v>
      </c>
      <c r="AE112" s="188">
        <v>0</v>
      </c>
      <c r="AF112" s="188">
        <v>0</v>
      </c>
      <c r="AG112" s="188">
        <v>0</v>
      </c>
      <c r="AH112" s="188">
        <v>0</v>
      </c>
      <c r="AI112" s="188">
        <v>0</v>
      </c>
      <c r="AJ112" s="188">
        <f t="shared" si="63"/>
        <v>18</v>
      </c>
      <c r="AK112" s="188">
        <v>0</v>
      </c>
      <c r="AL112" s="188">
        <v>14</v>
      </c>
      <c r="AM112" s="188">
        <v>0</v>
      </c>
      <c r="AN112" s="188">
        <v>0</v>
      </c>
      <c r="AO112" s="188">
        <v>2</v>
      </c>
      <c r="AP112" s="188">
        <v>0</v>
      </c>
      <c r="AQ112" s="188">
        <v>2</v>
      </c>
      <c r="AR112" s="188">
        <f t="shared" si="64"/>
        <v>289</v>
      </c>
      <c r="AS112" s="188">
        <v>128</v>
      </c>
      <c r="AT112" s="188">
        <v>65</v>
      </c>
      <c r="AU112" s="188">
        <v>55</v>
      </c>
      <c r="AV112" s="188">
        <v>8</v>
      </c>
      <c r="AW112" s="188">
        <v>33</v>
      </c>
      <c r="AX112" s="188">
        <v>0</v>
      </c>
      <c r="AY112" s="188">
        <v>0</v>
      </c>
      <c r="AZ112" s="188">
        <f t="shared" si="65"/>
        <v>0</v>
      </c>
      <c r="BA112" s="188">
        <v>0</v>
      </c>
      <c r="BB112" s="188">
        <v>0</v>
      </c>
      <c r="BC112" s="188">
        <v>0</v>
      </c>
      <c r="BD112" s="188">
        <v>0</v>
      </c>
      <c r="BE112" s="188">
        <v>0</v>
      </c>
      <c r="BF112" s="188">
        <v>0</v>
      </c>
      <c r="BG112" s="188">
        <v>0</v>
      </c>
      <c r="BH112" s="188">
        <f t="shared" si="66"/>
        <v>0</v>
      </c>
      <c r="BI112" s="188">
        <v>0</v>
      </c>
      <c r="BJ112" s="188">
        <v>0</v>
      </c>
      <c r="BK112" s="188">
        <v>0</v>
      </c>
      <c r="BL112" s="188">
        <v>0</v>
      </c>
      <c r="BM112" s="188">
        <v>0</v>
      </c>
      <c r="BN112" s="188">
        <v>0</v>
      </c>
      <c r="BO112" s="188">
        <v>0</v>
      </c>
      <c r="BP112" s="188">
        <f t="shared" si="67"/>
        <v>98</v>
      </c>
      <c r="BQ112" s="188">
        <v>98</v>
      </c>
      <c r="BR112" s="188">
        <v>0</v>
      </c>
      <c r="BS112" s="188">
        <v>0</v>
      </c>
      <c r="BT112" s="188">
        <v>0</v>
      </c>
      <c r="BU112" s="188">
        <v>0</v>
      </c>
      <c r="BV112" s="188">
        <v>0</v>
      </c>
      <c r="BW112" s="188">
        <v>0</v>
      </c>
    </row>
    <row r="113" spans="1:75" ht="13.5">
      <c r="A113" s="182" t="s">
        <v>308</v>
      </c>
      <c r="B113" s="182" t="s">
        <v>207</v>
      </c>
      <c r="C113" s="184" t="s">
        <v>208</v>
      </c>
      <c r="D113" s="188">
        <f t="shared" si="45"/>
        <v>270</v>
      </c>
      <c r="E113" s="188">
        <f t="shared" si="46"/>
        <v>164</v>
      </c>
      <c r="F113" s="188">
        <f t="shared" si="47"/>
        <v>61</v>
      </c>
      <c r="G113" s="188">
        <f t="shared" si="48"/>
        <v>39</v>
      </c>
      <c r="H113" s="188">
        <f t="shared" si="49"/>
        <v>6</v>
      </c>
      <c r="I113" s="188">
        <f t="shared" si="50"/>
        <v>0</v>
      </c>
      <c r="J113" s="188">
        <f t="shared" si="51"/>
        <v>0</v>
      </c>
      <c r="K113" s="188">
        <f t="shared" si="52"/>
        <v>0</v>
      </c>
      <c r="L113" s="188">
        <f t="shared" si="53"/>
        <v>140</v>
      </c>
      <c r="M113" s="188">
        <v>140</v>
      </c>
      <c r="N113" s="188">
        <v>0</v>
      </c>
      <c r="O113" s="188">
        <v>0</v>
      </c>
      <c r="P113" s="188">
        <v>0</v>
      </c>
      <c r="Q113" s="188">
        <v>0</v>
      </c>
      <c r="R113" s="188">
        <v>0</v>
      </c>
      <c r="S113" s="188">
        <v>0</v>
      </c>
      <c r="T113" s="188">
        <f t="shared" si="54"/>
        <v>130</v>
      </c>
      <c r="U113" s="188">
        <f t="shared" si="55"/>
        <v>24</v>
      </c>
      <c r="V113" s="188">
        <f t="shared" si="56"/>
        <v>61</v>
      </c>
      <c r="W113" s="188">
        <f t="shared" si="57"/>
        <v>39</v>
      </c>
      <c r="X113" s="188">
        <f t="shared" si="58"/>
        <v>6</v>
      </c>
      <c r="Y113" s="188">
        <f t="shared" si="59"/>
        <v>0</v>
      </c>
      <c r="Z113" s="188">
        <f t="shared" si="60"/>
        <v>0</v>
      </c>
      <c r="AA113" s="188">
        <f t="shared" si="61"/>
        <v>0</v>
      </c>
      <c r="AB113" s="188">
        <f t="shared" si="62"/>
        <v>0</v>
      </c>
      <c r="AC113" s="188">
        <v>0</v>
      </c>
      <c r="AD113" s="188">
        <v>0</v>
      </c>
      <c r="AE113" s="188">
        <v>0</v>
      </c>
      <c r="AF113" s="188">
        <v>0</v>
      </c>
      <c r="AG113" s="188">
        <v>0</v>
      </c>
      <c r="AH113" s="188">
        <v>0</v>
      </c>
      <c r="AI113" s="188">
        <v>0</v>
      </c>
      <c r="AJ113" s="188">
        <f t="shared" si="63"/>
        <v>20</v>
      </c>
      <c r="AK113" s="188">
        <v>0</v>
      </c>
      <c r="AL113" s="188">
        <v>20</v>
      </c>
      <c r="AM113" s="188">
        <v>0</v>
      </c>
      <c r="AN113" s="188">
        <v>0</v>
      </c>
      <c r="AO113" s="188">
        <v>0</v>
      </c>
      <c r="AP113" s="188">
        <v>0</v>
      </c>
      <c r="AQ113" s="188">
        <v>0</v>
      </c>
      <c r="AR113" s="188">
        <f t="shared" si="64"/>
        <v>110</v>
      </c>
      <c r="AS113" s="188">
        <v>24</v>
      </c>
      <c r="AT113" s="188">
        <v>41</v>
      </c>
      <c r="AU113" s="188">
        <v>39</v>
      </c>
      <c r="AV113" s="188">
        <v>6</v>
      </c>
      <c r="AW113" s="188">
        <v>0</v>
      </c>
      <c r="AX113" s="188">
        <v>0</v>
      </c>
      <c r="AY113" s="188">
        <v>0</v>
      </c>
      <c r="AZ113" s="188">
        <f t="shared" si="65"/>
        <v>0</v>
      </c>
      <c r="BA113" s="188">
        <v>0</v>
      </c>
      <c r="BB113" s="188">
        <v>0</v>
      </c>
      <c r="BC113" s="188">
        <v>0</v>
      </c>
      <c r="BD113" s="188">
        <v>0</v>
      </c>
      <c r="BE113" s="188">
        <v>0</v>
      </c>
      <c r="BF113" s="188">
        <v>0</v>
      </c>
      <c r="BG113" s="188">
        <v>0</v>
      </c>
      <c r="BH113" s="188">
        <f t="shared" si="66"/>
        <v>0</v>
      </c>
      <c r="BI113" s="188">
        <v>0</v>
      </c>
      <c r="BJ113" s="188">
        <v>0</v>
      </c>
      <c r="BK113" s="188">
        <v>0</v>
      </c>
      <c r="BL113" s="188">
        <v>0</v>
      </c>
      <c r="BM113" s="188">
        <v>0</v>
      </c>
      <c r="BN113" s="188">
        <v>0</v>
      </c>
      <c r="BO113" s="188">
        <v>0</v>
      </c>
      <c r="BP113" s="188">
        <f t="shared" si="67"/>
        <v>0</v>
      </c>
      <c r="BQ113" s="188">
        <v>0</v>
      </c>
      <c r="BR113" s="188">
        <v>0</v>
      </c>
      <c r="BS113" s="188">
        <v>0</v>
      </c>
      <c r="BT113" s="188">
        <v>0</v>
      </c>
      <c r="BU113" s="188">
        <v>0</v>
      </c>
      <c r="BV113" s="188">
        <v>0</v>
      </c>
      <c r="BW113" s="188">
        <v>0</v>
      </c>
    </row>
    <row r="114" spans="1:75" ht="13.5">
      <c r="A114" s="182" t="s">
        <v>308</v>
      </c>
      <c r="B114" s="182" t="s">
        <v>209</v>
      </c>
      <c r="C114" s="184" t="s">
        <v>210</v>
      </c>
      <c r="D114" s="188">
        <f t="shared" si="45"/>
        <v>224</v>
      </c>
      <c r="E114" s="188">
        <f t="shared" si="46"/>
        <v>109</v>
      </c>
      <c r="F114" s="188">
        <f t="shared" si="47"/>
        <v>84</v>
      </c>
      <c r="G114" s="188">
        <f t="shared" si="48"/>
        <v>15</v>
      </c>
      <c r="H114" s="188">
        <f t="shared" si="49"/>
        <v>5</v>
      </c>
      <c r="I114" s="188">
        <f t="shared" si="50"/>
        <v>10</v>
      </c>
      <c r="J114" s="188">
        <f t="shared" si="51"/>
        <v>0</v>
      </c>
      <c r="K114" s="188">
        <f t="shared" si="52"/>
        <v>1</v>
      </c>
      <c r="L114" s="188">
        <f t="shared" si="53"/>
        <v>0</v>
      </c>
      <c r="M114" s="188">
        <v>0</v>
      </c>
      <c r="N114" s="188">
        <v>0</v>
      </c>
      <c r="O114" s="188">
        <v>0</v>
      </c>
      <c r="P114" s="188">
        <v>0</v>
      </c>
      <c r="Q114" s="188">
        <v>0</v>
      </c>
      <c r="R114" s="188">
        <v>0</v>
      </c>
      <c r="S114" s="188">
        <v>0</v>
      </c>
      <c r="T114" s="188">
        <f t="shared" si="54"/>
        <v>224</v>
      </c>
      <c r="U114" s="188">
        <f t="shared" si="55"/>
        <v>109</v>
      </c>
      <c r="V114" s="188">
        <f t="shared" si="56"/>
        <v>84</v>
      </c>
      <c r="W114" s="188">
        <f t="shared" si="57"/>
        <v>15</v>
      </c>
      <c r="X114" s="188">
        <f t="shared" si="58"/>
        <v>5</v>
      </c>
      <c r="Y114" s="188">
        <f t="shared" si="59"/>
        <v>10</v>
      </c>
      <c r="Z114" s="188">
        <f t="shared" si="60"/>
        <v>0</v>
      </c>
      <c r="AA114" s="188">
        <f t="shared" si="61"/>
        <v>1</v>
      </c>
      <c r="AB114" s="188">
        <f t="shared" si="62"/>
        <v>0</v>
      </c>
      <c r="AC114" s="188">
        <v>0</v>
      </c>
      <c r="AD114" s="188">
        <v>0</v>
      </c>
      <c r="AE114" s="188">
        <v>0</v>
      </c>
      <c r="AF114" s="188">
        <v>0</v>
      </c>
      <c r="AG114" s="188">
        <v>0</v>
      </c>
      <c r="AH114" s="188">
        <v>0</v>
      </c>
      <c r="AI114" s="188">
        <v>0</v>
      </c>
      <c r="AJ114" s="188">
        <f t="shared" si="63"/>
        <v>52</v>
      </c>
      <c r="AK114" s="188">
        <v>0</v>
      </c>
      <c r="AL114" s="188">
        <v>52</v>
      </c>
      <c r="AM114" s="188">
        <v>0</v>
      </c>
      <c r="AN114" s="188">
        <v>0</v>
      </c>
      <c r="AO114" s="188">
        <v>0</v>
      </c>
      <c r="AP114" s="188">
        <v>0</v>
      </c>
      <c r="AQ114" s="188">
        <v>0</v>
      </c>
      <c r="AR114" s="188">
        <f t="shared" si="64"/>
        <v>172</v>
      </c>
      <c r="AS114" s="188">
        <v>109</v>
      </c>
      <c r="AT114" s="188">
        <v>32</v>
      </c>
      <c r="AU114" s="188">
        <v>15</v>
      </c>
      <c r="AV114" s="188">
        <v>5</v>
      </c>
      <c r="AW114" s="188">
        <v>10</v>
      </c>
      <c r="AX114" s="188">
        <v>0</v>
      </c>
      <c r="AY114" s="188">
        <v>1</v>
      </c>
      <c r="AZ114" s="188">
        <f t="shared" si="65"/>
        <v>0</v>
      </c>
      <c r="BA114" s="188">
        <v>0</v>
      </c>
      <c r="BB114" s="188">
        <v>0</v>
      </c>
      <c r="BC114" s="188">
        <v>0</v>
      </c>
      <c r="BD114" s="188">
        <v>0</v>
      </c>
      <c r="BE114" s="188">
        <v>0</v>
      </c>
      <c r="BF114" s="188">
        <v>0</v>
      </c>
      <c r="BG114" s="188">
        <v>0</v>
      </c>
      <c r="BH114" s="188">
        <f t="shared" si="66"/>
        <v>0</v>
      </c>
      <c r="BI114" s="188">
        <v>0</v>
      </c>
      <c r="BJ114" s="188">
        <v>0</v>
      </c>
      <c r="BK114" s="188">
        <v>0</v>
      </c>
      <c r="BL114" s="188">
        <v>0</v>
      </c>
      <c r="BM114" s="188">
        <v>0</v>
      </c>
      <c r="BN114" s="188">
        <v>0</v>
      </c>
      <c r="BO114" s="188">
        <v>0</v>
      </c>
      <c r="BP114" s="188">
        <f t="shared" si="67"/>
        <v>0</v>
      </c>
      <c r="BQ114" s="188">
        <v>0</v>
      </c>
      <c r="BR114" s="188">
        <v>0</v>
      </c>
      <c r="BS114" s="188">
        <v>0</v>
      </c>
      <c r="BT114" s="188">
        <v>0</v>
      </c>
      <c r="BU114" s="188">
        <v>0</v>
      </c>
      <c r="BV114" s="188">
        <v>0</v>
      </c>
      <c r="BW114" s="188">
        <v>0</v>
      </c>
    </row>
    <row r="115" spans="1:75" ht="13.5">
      <c r="A115" s="182" t="s">
        <v>308</v>
      </c>
      <c r="B115" s="182" t="s">
        <v>211</v>
      </c>
      <c r="C115" s="184" t="s">
        <v>212</v>
      </c>
      <c r="D115" s="188">
        <f t="shared" si="45"/>
        <v>156</v>
      </c>
      <c r="E115" s="188">
        <f t="shared" si="46"/>
        <v>90</v>
      </c>
      <c r="F115" s="188">
        <f t="shared" si="47"/>
        <v>44</v>
      </c>
      <c r="G115" s="188">
        <f t="shared" si="48"/>
        <v>17</v>
      </c>
      <c r="H115" s="188">
        <f t="shared" si="49"/>
        <v>5</v>
      </c>
      <c r="I115" s="188">
        <f t="shared" si="50"/>
        <v>0</v>
      </c>
      <c r="J115" s="188">
        <f t="shared" si="51"/>
        <v>0</v>
      </c>
      <c r="K115" s="188">
        <f t="shared" si="52"/>
        <v>0</v>
      </c>
      <c r="L115" s="188">
        <f t="shared" si="53"/>
        <v>0</v>
      </c>
      <c r="M115" s="188">
        <v>0</v>
      </c>
      <c r="N115" s="188">
        <v>0</v>
      </c>
      <c r="O115" s="188">
        <v>0</v>
      </c>
      <c r="P115" s="188">
        <v>0</v>
      </c>
      <c r="Q115" s="188">
        <v>0</v>
      </c>
      <c r="R115" s="188">
        <v>0</v>
      </c>
      <c r="S115" s="188">
        <v>0</v>
      </c>
      <c r="T115" s="188">
        <f t="shared" si="54"/>
        <v>156</v>
      </c>
      <c r="U115" s="188">
        <f t="shared" si="55"/>
        <v>90</v>
      </c>
      <c r="V115" s="188">
        <f t="shared" si="56"/>
        <v>44</v>
      </c>
      <c r="W115" s="188">
        <f t="shared" si="57"/>
        <v>17</v>
      </c>
      <c r="X115" s="188">
        <f t="shared" si="58"/>
        <v>5</v>
      </c>
      <c r="Y115" s="188">
        <f t="shared" si="59"/>
        <v>0</v>
      </c>
      <c r="Z115" s="188">
        <f t="shared" si="60"/>
        <v>0</v>
      </c>
      <c r="AA115" s="188">
        <f t="shared" si="61"/>
        <v>0</v>
      </c>
      <c r="AB115" s="188">
        <f t="shared" si="62"/>
        <v>0</v>
      </c>
      <c r="AC115" s="188">
        <v>0</v>
      </c>
      <c r="AD115" s="188">
        <v>0</v>
      </c>
      <c r="AE115" s="188">
        <v>0</v>
      </c>
      <c r="AF115" s="188">
        <v>0</v>
      </c>
      <c r="AG115" s="188">
        <v>0</v>
      </c>
      <c r="AH115" s="188">
        <v>0</v>
      </c>
      <c r="AI115" s="188">
        <v>0</v>
      </c>
      <c r="AJ115" s="188">
        <f t="shared" si="63"/>
        <v>8</v>
      </c>
      <c r="AK115" s="188">
        <v>0</v>
      </c>
      <c r="AL115" s="188">
        <v>8</v>
      </c>
      <c r="AM115" s="188">
        <v>0</v>
      </c>
      <c r="AN115" s="188">
        <v>0</v>
      </c>
      <c r="AO115" s="188">
        <v>0</v>
      </c>
      <c r="AP115" s="188">
        <v>0</v>
      </c>
      <c r="AQ115" s="188">
        <v>0</v>
      </c>
      <c r="AR115" s="188">
        <f t="shared" si="64"/>
        <v>148</v>
      </c>
      <c r="AS115" s="188">
        <v>90</v>
      </c>
      <c r="AT115" s="188">
        <v>36</v>
      </c>
      <c r="AU115" s="188">
        <v>17</v>
      </c>
      <c r="AV115" s="188">
        <v>5</v>
      </c>
      <c r="AW115" s="188">
        <v>0</v>
      </c>
      <c r="AX115" s="188">
        <v>0</v>
      </c>
      <c r="AY115" s="188">
        <v>0</v>
      </c>
      <c r="AZ115" s="188">
        <f t="shared" si="65"/>
        <v>0</v>
      </c>
      <c r="BA115" s="188">
        <v>0</v>
      </c>
      <c r="BB115" s="188">
        <v>0</v>
      </c>
      <c r="BC115" s="188">
        <v>0</v>
      </c>
      <c r="BD115" s="188">
        <v>0</v>
      </c>
      <c r="BE115" s="188">
        <v>0</v>
      </c>
      <c r="BF115" s="188">
        <v>0</v>
      </c>
      <c r="BG115" s="188">
        <v>0</v>
      </c>
      <c r="BH115" s="188">
        <f t="shared" si="66"/>
        <v>0</v>
      </c>
      <c r="BI115" s="188">
        <v>0</v>
      </c>
      <c r="BJ115" s="188">
        <v>0</v>
      </c>
      <c r="BK115" s="188">
        <v>0</v>
      </c>
      <c r="BL115" s="188">
        <v>0</v>
      </c>
      <c r="BM115" s="188">
        <v>0</v>
      </c>
      <c r="BN115" s="188">
        <v>0</v>
      </c>
      <c r="BO115" s="188">
        <v>0</v>
      </c>
      <c r="BP115" s="188">
        <f t="shared" si="67"/>
        <v>0</v>
      </c>
      <c r="BQ115" s="188">
        <v>0</v>
      </c>
      <c r="BR115" s="188">
        <v>0</v>
      </c>
      <c r="BS115" s="188">
        <v>0</v>
      </c>
      <c r="BT115" s="188">
        <v>0</v>
      </c>
      <c r="BU115" s="188">
        <v>0</v>
      </c>
      <c r="BV115" s="188">
        <v>0</v>
      </c>
      <c r="BW115" s="188">
        <v>0</v>
      </c>
    </row>
    <row r="116" spans="1:75" ht="13.5">
      <c r="A116" s="182" t="s">
        <v>308</v>
      </c>
      <c r="B116" s="182" t="s">
        <v>24</v>
      </c>
      <c r="C116" s="184" t="s">
        <v>25</v>
      </c>
      <c r="D116" s="188">
        <f t="shared" si="45"/>
        <v>255</v>
      </c>
      <c r="E116" s="188">
        <f t="shared" si="46"/>
        <v>168</v>
      </c>
      <c r="F116" s="188">
        <f t="shared" si="47"/>
        <v>55</v>
      </c>
      <c r="G116" s="188">
        <f t="shared" si="48"/>
        <v>26</v>
      </c>
      <c r="H116" s="188">
        <f t="shared" si="49"/>
        <v>5</v>
      </c>
      <c r="I116" s="188">
        <f t="shared" si="50"/>
        <v>0</v>
      </c>
      <c r="J116" s="188">
        <f t="shared" si="51"/>
        <v>0</v>
      </c>
      <c r="K116" s="188">
        <f t="shared" si="52"/>
        <v>1</v>
      </c>
      <c r="L116" s="188">
        <f t="shared" si="53"/>
        <v>51</v>
      </c>
      <c r="M116" s="188">
        <v>19</v>
      </c>
      <c r="N116" s="188">
        <v>0</v>
      </c>
      <c r="O116" s="188">
        <v>26</v>
      </c>
      <c r="P116" s="188">
        <v>5</v>
      </c>
      <c r="Q116" s="188">
        <v>0</v>
      </c>
      <c r="R116" s="188">
        <v>0</v>
      </c>
      <c r="S116" s="188">
        <v>1</v>
      </c>
      <c r="T116" s="188">
        <f t="shared" si="54"/>
        <v>55</v>
      </c>
      <c r="U116" s="188">
        <f t="shared" si="55"/>
        <v>0</v>
      </c>
      <c r="V116" s="188">
        <f t="shared" si="56"/>
        <v>55</v>
      </c>
      <c r="W116" s="188">
        <f t="shared" si="57"/>
        <v>0</v>
      </c>
      <c r="X116" s="188">
        <f t="shared" si="58"/>
        <v>0</v>
      </c>
      <c r="Y116" s="188">
        <f t="shared" si="59"/>
        <v>0</v>
      </c>
      <c r="Z116" s="188">
        <f t="shared" si="60"/>
        <v>0</v>
      </c>
      <c r="AA116" s="188">
        <f t="shared" si="61"/>
        <v>0</v>
      </c>
      <c r="AB116" s="188">
        <f t="shared" si="62"/>
        <v>0</v>
      </c>
      <c r="AC116" s="188">
        <v>0</v>
      </c>
      <c r="AD116" s="188">
        <v>0</v>
      </c>
      <c r="AE116" s="188">
        <v>0</v>
      </c>
      <c r="AF116" s="188">
        <v>0</v>
      </c>
      <c r="AG116" s="188">
        <v>0</v>
      </c>
      <c r="AH116" s="188">
        <v>0</v>
      </c>
      <c r="AI116" s="188">
        <v>0</v>
      </c>
      <c r="AJ116" s="188">
        <f t="shared" si="63"/>
        <v>23</v>
      </c>
      <c r="AK116" s="188">
        <v>0</v>
      </c>
      <c r="AL116" s="188">
        <v>23</v>
      </c>
      <c r="AM116" s="188">
        <v>0</v>
      </c>
      <c r="AN116" s="188">
        <v>0</v>
      </c>
      <c r="AO116" s="188">
        <v>0</v>
      </c>
      <c r="AP116" s="188">
        <v>0</v>
      </c>
      <c r="AQ116" s="188">
        <v>0</v>
      </c>
      <c r="AR116" s="188">
        <f t="shared" si="64"/>
        <v>32</v>
      </c>
      <c r="AS116" s="188">
        <v>0</v>
      </c>
      <c r="AT116" s="188">
        <v>32</v>
      </c>
      <c r="AU116" s="188">
        <v>0</v>
      </c>
      <c r="AV116" s="188">
        <v>0</v>
      </c>
      <c r="AW116" s="188">
        <v>0</v>
      </c>
      <c r="AX116" s="188">
        <v>0</v>
      </c>
      <c r="AY116" s="188">
        <v>0</v>
      </c>
      <c r="AZ116" s="188">
        <f t="shared" si="65"/>
        <v>0</v>
      </c>
      <c r="BA116" s="188">
        <v>0</v>
      </c>
      <c r="BB116" s="188">
        <v>0</v>
      </c>
      <c r="BC116" s="188">
        <v>0</v>
      </c>
      <c r="BD116" s="188">
        <v>0</v>
      </c>
      <c r="BE116" s="188">
        <v>0</v>
      </c>
      <c r="BF116" s="188">
        <v>0</v>
      </c>
      <c r="BG116" s="188">
        <v>0</v>
      </c>
      <c r="BH116" s="188">
        <f t="shared" si="66"/>
        <v>0</v>
      </c>
      <c r="BI116" s="188">
        <v>0</v>
      </c>
      <c r="BJ116" s="188">
        <v>0</v>
      </c>
      <c r="BK116" s="188">
        <v>0</v>
      </c>
      <c r="BL116" s="188">
        <v>0</v>
      </c>
      <c r="BM116" s="188">
        <v>0</v>
      </c>
      <c r="BN116" s="188">
        <v>0</v>
      </c>
      <c r="BO116" s="188">
        <v>0</v>
      </c>
      <c r="BP116" s="188">
        <f t="shared" si="67"/>
        <v>149</v>
      </c>
      <c r="BQ116" s="188">
        <v>149</v>
      </c>
      <c r="BR116" s="188">
        <v>0</v>
      </c>
      <c r="BS116" s="188">
        <v>0</v>
      </c>
      <c r="BT116" s="188">
        <v>0</v>
      </c>
      <c r="BU116" s="188">
        <v>0</v>
      </c>
      <c r="BV116" s="188">
        <v>0</v>
      </c>
      <c r="BW116" s="188">
        <v>0</v>
      </c>
    </row>
    <row r="117" spans="1:75" ht="13.5">
      <c r="A117" s="182" t="s">
        <v>308</v>
      </c>
      <c r="B117" s="182" t="s">
        <v>26</v>
      </c>
      <c r="C117" s="184" t="s">
        <v>27</v>
      </c>
      <c r="D117" s="188">
        <f t="shared" si="45"/>
        <v>192</v>
      </c>
      <c r="E117" s="188">
        <f t="shared" si="46"/>
        <v>79</v>
      </c>
      <c r="F117" s="188">
        <f t="shared" si="47"/>
        <v>73</v>
      </c>
      <c r="G117" s="188">
        <f t="shared" si="48"/>
        <v>35</v>
      </c>
      <c r="H117" s="188">
        <f t="shared" si="49"/>
        <v>5</v>
      </c>
      <c r="I117" s="188">
        <f t="shared" si="50"/>
        <v>0</v>
      </c>
      <c r="J117" s="188">
        <f t="shared" si="51"/>
        <v>0</v>
      </c>
      <c r="K117" s="188">
        <f t="shared" si="52"/>
        <v>0</v>
      </c>
      <c r="L117" s="188">
        <f t="shared" si="53"/>
        <v>0</v>
      </c>
      <c r="M117" s="188">
        <v>0</v>
      </c>
      <c r="N117" s="188">
        <v>0</v>
      </c>
      <c r="O117" s="188">
        <v>0</v>
      </c>
      <c r="P117" s="188">
        <v>0</v>
      </c>
      <c r="Q117" s="188">
        <v>0</v>
      </c>
      <c r="R117" s="188">
        <v>0</v>
      </c>
      <c r="S117" s="188">
        <v>0</v>
      </c>
      <c r="T117" s="188">
        <f t="shared" si="54"/>
        <v>192</v>
      </c>
      <c r="U117" s="188">
        <f t="shared" si="55"/>
        <v>79</v>
      </c>
      <c r="V117" s="188">
        <f t="shared" si="56"/>
        <v>73</v>
      </c>
      <c r="W117" s="188">
        <f t="shared" si="57"/>
        <v>35</v>
      </c>
      <c r="X117" s="188">
        <f t="shared" si="58"/>
        <v>5</v>
      </c>
      <c r="Y117" s="188">
        <f t="shared" si="59"/>
        <v>0</v>
      </c>
      <c r="Z117" s="188">
        <f t="shared" si="60"/>
        <v>0</v>
      </c>
      <c r="AA117" s="188">
        <f t="shared" si="61"/>
        <v>0</v>
      </c>
      <c r="AB117" s="188">
        <f t="shared" si="62"/>
        <v>0</v>
      </c>
      <c r="AC117" s="188">
        <v>0</v>
      </c>
      <c r="AD117" s="188">
        <v>0</v>
      </c>
      <c r="AE117" s="188">
        <v>0</v>
      </c>
      <c r="AF117" s="188">
        <v>0</v>
      </c>
      <c r="AG117" s="188">
        <v>0</v>
      </c>
      <c r="AH117" s="188">
        <v>0</v>
      </c>
      <c r="AI117" s="188">
        <v>0</v>
      </c>
      <c r="AJ117" s="188">
        <f t="shared" si="63"/>
        <v>22</v>
      </c>
      <c r="AK117" s="188">
        <v>0</v>
      </c>
      <c r="AL117" s="188">
        <v>22</v>
      </c>
      <c r="AM117" s="188">
        <v>0</v>
      </c>
      <c r="AN117" s="188">
        <v>0</v>
      </c>
      <c r="AO117" s="188">
        <v>0</v>
      </c>
      <c r="AP117" s="188">
        <v>0</v>
      </c>
      <c r="AQ117" s="188">
        <v>0</v>
      </c>
      <c r="AR117" s="188">
        <f t="shared" si="64"/>
        <v>170</v>
      </c>
      <c r="AS117" s="188">
        <v>79</v>
      </c>
      <c r="AT117" s="188">
        <v>51</v>
      </c>
      <c r="AU117" s="188">
        <v>35</v>
      </c>
      <c r="AV117" s="188">
        <v>5</v>
      </c>
      <c r="AW117" s="188">
        <v>0</v>
      </c>
      <c r="AX117" s="188">
        <v>0</v>
      </c>
      <c r="AY117" s="188">
        <v>0</v>
      </c>
      <c r="AZ117" s="188">
        <f t="shared" si="65"/>
        <v>0</v>
      </c>
      <c r="BA117" s="188">
        <v>0</v>
      </c>
      <c r="BB117" s="188">
        <v>0</v>
      </c>
      <c r="BC117" s="188">
        <v>0</v>
      </c>
      <c r="BD117" s="188">
        <v>0</v>
      </c>
      <c r="BE117" s="188">
        <v>0</v>
      </c>
      <c r="BF117" s="188">
        <v>0</v>
      </c>
      <c r="BG117" s="188">
        <v>0</v>
      </c>
      <c r="BH117" s="188">
        <f t="shared" si="66"/>
        <v>0</v>
      </c>
      <c r="BI117" s="188">
        <v>0</v>
      </c>
      <c r="BJ117" s="188">
        <v>0</v>
      </c>
      <c r="BK117" s="188">
        <v>0</v>
      </c>
      <c r="BL117" s="188">
        <v>0</v>
      </c>
      <c r="BM117" s="188">
        <v>0</v>
      </c>
      <c r="BN117" s="188">
        <v>0</v>
      </c>
      <c r="BO117" s="188">
        <v>0</v>
      </c>
      <c r="BP117" s="188">
        <f t="shared" si="67"/>
        <v>0</v>
      </c>
      <c r="BQ117" s="188">
        <v>0</v>
      </c>
      <c r="BR117" s="188">
        <v>0</v>
      </c>
      <c r="BS117" s="188">
        <v>0</v>
      </c>
      <c r="BT117" s="188">
        <v>0</v>
      </c>
      <c r="BU117" s="188">
        <v>0</v>
      </c>
      <c r="BV117" s="188">
        <v>0</v>
      </c>
      <c r="BW117" s="188">
        <v>0</v>
      </c>
    </row>
    <row r="118" spans="1:75" ht="13.5">
      <c r="A118" s="201" t="s">
        <v>28</v>
      </c>
      <c r="B118" s="202"/>
      <c r="C118" s="202"/>
      <c r="D118" s="188">
        <f aca="true" t="shared" si="68" ref="D118:AI118">SUM(D7:D117)</f>
        <v>186480</v>
      </c>
      <c r="E118" s="188">
        <f t="shared" si="68"/>
        <v>117104</v>
      </c>
      <c r="F118" s="188">
        <f t="shared" si="68"/>
        <v>22313</v>
      </c>
      <c r="G118" s="188">
        <f t="shared" si="68"/>
        <v>17718</v>
      </c>
      <c r="H118" s="188">
        <f t="shared" si="68"/>
        <v>3812</v>
      </c>
      <c r="I118" s="188">
        <f t="shared" si="68"/>
        <v>15465</v>
      </c>
      <c r="J118" s="188">
        <f t="shared" si="68"/>
        <v>2822</v>
      </c>
      <c r="K118" s="188">
        <f t="shared" si="68"/>
        <v>7246</v>
      </c>
      <c r="L118" s="188">
        <f t="shared" si="68"/>
        <v>94943</v>
      </c>
      <c r="M118" s="188">
        <f t="shared" si="68"/>
        <v>67690</v>
      </c>
      <c r="N118" s="188">
        <f t="shared" si="68"/>
        <v>6343</v>
      </c>
      <c r="O118" s="188">
        <f t="shared" si="68"/>
        <v>10376</v>
      </c>
      <c r="P118" s="188">
        <f t="shared" si="68"/>
        <v>1472</v>
      </c>
      <c r="Q118" s="188">
        <f t="shared" si="68"/>
        <v>5725</v>
      </c>
      <c r="R118" s="188">
        <f t="shared" si="68"/>
        <v>2178</v>
      </c>
      <c r="S118" s="188">
        <f t="shared" si="68"/>
        <v>1159</v>
      </c>
      <c r="T118" s="188">
        <f t="shared" si="68"/>
        <v>65409</v>
      </c>
      <c r="U118" s="188">
        <f t="shared" si="68"/>
        <v>24391</v>
      </c>
      <c r="V118" s="188">
        <f t="shared" si="68"/>
        <v>15554</v>
      </c>
      <c r="W118" s="188">
        <f t="shared" si="68"/>
        <v>6858</v>
      </c>
      <c r="X118" s="188">
        <f t="shared" si="68"/>
        <v>2320</v>
      </c>
      <c r="Y118" s="188">
        <f t="shared" si="68"/>
        <v>9740</v>
      </c>
      <c r="Z118" s="188">
        <f t="shared" si="68"/>
        <v>460</v>
      </c>
      <c r="AA118" s="188">
        <f t="shared" si="68"/>
        <v>6086</v>
      </c>
      <c r="AB118" s="188">
        <f t="shared" si="68"/>
        <v>792</v>
      </c>
      <c r="AC118" s="188">
        <f t="shared" si="68"/>
        <v>5</v>
      </c>
      <c r="AD118" s="188">
        <f t="shared" si="68"/>
        <v>125</v>
      </c>
      <c r="AE118" s="188">
        <f t="shared" si="68"/>
        <v>0</v>
      </c>
      <c r="AF118" s="188">
        <f t="shared" si="68"/>
        <v>0</v>
      </c>
      <c r="AG118" s="188">
        <f t="shared" si="68"/>
        <v>7</v>
      </c>
      <c r="AH118" s="188">
        <f t="shared" si="68"/>
        <v>0</v>
      </c>
      <c r="AI118" s="188">
        <f t="shared" si="68"/>
        <v>655</v>
      </c>
      <c r="AJ118" s="188">
        <f aca="true" t="shared" si="69" ref="AJ118:BO118">SUM(AJ7:AJ117)</f>
        <v>7109</v>
      </c>
      <c r="AK118" s="188">
        <f t="shared" si="69"/>
        <v>0</v>
      </c>
      <c r="AL118" s="188">
        <f t="shared" si="69"/>
        <v>6013</v>
      </c>
      <c r="AM118" s="188">
        <f t="shared" si="69"/>
        <v>361</v>
      </c>
      <c r="AN118" s="188">
        <f t="shared" si="69"/>
        <v>0</v>
      </c>
      <c r="AO118" s="188">
        <f t="shared" si="69"/>
        <v>19</v>
      </c>
      <c r="AP118" s="188">
        <f t="shared" si="69"/>
        <v>0</v>
      </c>
      <c r="AQ118" s="188">
        <f t="shared" si="69"/>
        <v>716</v>
      </c>
      <c r="AR118" s="188">
        <f t="shared" si="69"/>
        <v>53976</v>
      </c>
      <c r="AS118" s="188">
        <f t="shared" si="69"/>
        <v>24386</v>
      </c>
      <c r="AT118" s="188">
        <f t="shared" si="69"/>
        <v>9416</v>
      </c>
      <c r="AU118" s="188">
        <f t="shared" si="69"/>
        <v>6497</v>
      </c>
      <c r="AV118" s="188">
        <f t="shared" si="69"/>
        <v>2320</v>
      </c>
      <c r="AW118" s="188">
        <f t="shared" si="69"/>
        <v>9665</v>
      </c>
      <c r="AX118" s="188">
        <f t="shared" si="69"/>
        <v>460</v>
      </c>
      <c r="AY118" s="188">
        <f t="shared" si="69"/>
        <v>1232</v>
      </c>
      <c r="AZ118" s="188">
        <f t="shared" si="69"/>
        <v>3006</v>
      </c>
      <c r="BA118" s="188">
        <f t="shared" si="69"/>
        <v>0</v>
      </c>
      <c r="BB118" s="188">
        <f t="shared" si="69"/>
        <v>0</v>
      </c>
      <c r="BC118" s="188">
        <f t="shared" si="69"/>
        <v>0</v>
      </c>
      <c r="BD118" s="188">
        <f t="shared" si="69"/>
        <v>0</v>
      </c>
      <c r="BE118" s="188">
        <f t="shared" si="69"/>
        <v>0</v>
      </c>
      <c r="BF118" s="188">
        <f t="shared" si="69"/>
        <v>0</v>
      </c>
      <c r="BG118" s="188">
        <f t="shared" si="69"/>
        <v>3006</v>
      </c>
      <c r="BH118" s="188">
        <f t="shared" si="69"/>
        <v>526</v>
      </c>
      <c r="BI118" s="188">
        <f t="shared" si="69"/>
        <v>0</v>
      </c>
      <c r="BJ118" s="188">
        <f t="shared" si="69"/>
        <v>0</v>
      </c>
      <c r="BK118" s="188">
        <f t="shared" si="69"/>
        <v>0</v>
      </c>
      <c r="BL118" s="188">
        <f t="shared" si="69"/>
        <v>0</v>
      </c>
      <c r="BM118" s="188">
        <f t="shared" si="69"/>
        <v>49</v>
      </c>
      <c r="BN118" s="188">
        <f t="shared" si="69"/>
        <v>0</v>
      </c>
      <c r="BO118" s="188">
        <f t="shared" si="69"/>
        <v>477</v>
      </c>
      <c r="BP118" s="188">
        <f aca="true" t="shared" si="70" ref="BP118:BW118">SUM(BP7:BP117)</f>
        <v>26128</v>
      </c>
      <c r="BQ118" s="188">
        <f t="shared" si="70"/>
        <v>25023</v>
      </c>
      <c r="BR118" s="188">
        <f t="shared" si="70"/>
        <v>416</v>
      </c>
      <c r="BS118" s="188">
        <f t="shared" si="70"/>
        <v>484</v>
      </c>
      <c r="BT118" s="188">
        <f t="shared" si="70"/>
        <v>20</v>
      </c>
      <c r="BU118" s="188">
        <f t="shared" si="70"/>
        <v>0</v>
      </c>
      <c r="BV118" s="188">
        <f t="shared" si="70"/>
        <v>184</v>
      </c>
      <c r="BW118" s="188">
        <f t="shared" si="70"/>
        <v>1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118:C11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220</v>
      </c>
      <c r="B1" s="254"/>
      <c r="C1" s="183" t="s">
        <v>75</v>
      </c>
    </row>
    <row r="2" spans="6:13" s="47" customFormat="1" ht="15" customHeight="1">
      <c r="F2" s="279" t="s">
        <v>76</v>
      </c>
      <c r="G2" s="280"/>
      <c r="H2" s="280"/>
      <c r="I2" s="280"/>
      <c r="J2" s="277" t="s">
        <v>77</v>
      </c>
      <c r="K2" s="274" t="s">
        <v>78</v>
      </c>
      <c r="L2" s="275"/>
      <c r="M2" s="276"/>
    </row>
    <row r="3" spans="1:13" s="47" customFormat="1" ht="15" customHeight="1" thickBot="1">
      <c r="A3" s="260" t="s">
        <v>79</v>
      </c>
      <c r="B3" s="261"/>
      <c r="C3" s="258"/>
      <c r="D3" s="49">
        <f>SUMIF('ごみ処理概要'!$A$7:$C$118,'ごみ集計結果'!$A$1,'ごみ処理概要'!$E$7:$E$118)</f>
        <v>2201153</v>
      </c>
      <c r="F3" s="281"/>
      <c r="G3" s="282"/>
      <c r="H3" s="282"/>
      <c r="I3" s="282"/>
      <c r="J3" s="278"/>
      <c r="K3" s="50" t="s">
        <v>80</v>
      </c>
      <c r="L3" s="51" t="s">
        <v>81</v>
      </c>
      <c r="M3" s="52" t="s">
        <v>82</v>
      </c>
    </row>
    <row r="4" spans="1:13" s="47" customFormat="1" ht="15" customHeight="1" thickBot="1">
      <c r="A4" s="260" t="s">
        <v>83</v>
      </c>
      <c r="B4" s="261"/>
      <c r="C4" s="258"/>
      <c r="D4" s="49">
        <f>D5-D3</f>
        <v>829</v>
      </c>
      <c r="F4" s="271" t="s">
        <v>84</v>
      </c>
      <c r="G4" s="268" t="s">
        <v>87</v>
      </c>
      <c r="H4" s="53" t="s">
        <v>85</v>
      </c>
      <c r="J4" s="162">
        <f>SUMIF('ごみ処理量内訳'!$A$7:$C$118,'ごみ集計結果'!$A$1,'ごみ処理量内訳'!$E$7:$E$118)</f>
        <v>568417</v>
      </c>
      <c r="K4" s="54" t="s">
        <v>265</v>
      </c>
      <c r="L4" s="55" t="s">
        <v>265</v>
      </c>
      <c r="M4" s="56" t="s">
        <v>265</v>
      </c>
    </row>
    <row r="5" spans="1:13" s="47" customFormat="1" ht="15" customHeight="1">
      <c r="A5" s="262" t="s">
        <v>86</v>
      </c>
      <c r="B5" s="263"/>
      <c r="C5" s="264"/>
      <c r="D5" s="49">
        <f>SUMIF('ごみ処理概要'!$A$7:$C$118,'ごみ集計結果'!$A$1,'ごみ処理概要'!$D$7:$D$118)</f>
        <v>2201982</v>
      </c>
      <c r="F5" s="272"/>
      <c r="G5" s="269"/>
      <c r="H5" s="283" t="s">
        <v>88</v>
      </c>
      <c r="I5" s="57" t="s">
        <v>89</v>
      </c>
      <c r="J5" s="58">
        <f>SUMIF('ごみ処理量内訳'!$A$7:$C$118,'ごみ集計結果'!$A$1,'ごみ処理量内訳'!$W$7:$W$118)</f>
        <v>6076</v>
      </c>
      <c r="K5" s="59" t="s">
        <v>266</v>
      </c>
      <c r="L5" s="60" t="s">
        <v>266</v>
      </c>
      <c r="M5" s="61" t="s">
        <v>266</v>
      </c>
    </row>
    <row r="6" spans="4:13" s="47" customFormat="1" ht="15" customHeight="1">
      <c r="D6" s="62"/>
      <c r="F6" s="272"/>
      <c r="G6" s="269"/>
      <c r="H6" s="284"/>
      <c r="I6" s="63" t="s">
        <v>90</v>
      </c>
      <c r="J6" s="64">
        <f>SUMIF('ごみ処理量内訳'!$A$7:$C$118,'ごみ集計結果'!$A$1,'ごみ処理量内訳'!$X$7:$X$118)</f>
        <v>469</v>
      </c>
      <c r="K6" s="48" t="s">
        <v>276</v>
      </c>
      <c r="L6" s="65" t="s">
        <v>276</v>
      </c>
      <c r="M6" s="66" t="s">
        <v>276</v>
      </c>
    </row>
    <row r="7" spans="1:13" s="47" customFormat="1" ht="15" customHeight="1">
      <c r="A7" s="255" t="s">
        <v>91</v>
      </c>
      <c r="B7" s="265" t="s">
        <v>307</v>
      </c>
      <c r="C7" s="67" t="s">
        <v>92</v>
      </c>
      <c r="D7" s="49">
        <f>SUMIF('ごみ搬入量内訳'!$A$7:$C$118,'ごみ集計結果'!$A$1,'ごみ搬入量内訳'!$I$7:$I$118)</f>
        <v>612</v>
      </c>
      <c r="F7" s="272"/>
      <c r="G7" s="269"/>
      <c r="H7" s="284"/>
      <c r="I7" s="63" t="s">
        <v>93</v>
      </c>
      <c r="J7" s="64">
        <f>SUMIF('ごみ処理量内訳'!$A$7:$C$118,'ごみ集計結果'!$A$1,'ごみ処理量内訳'!$Y$7:$Y$118)</f>
        <v>1206</v>
      </c>
      <c r="K7" s="48" t="s">
        <v>267</v>
      </c>
      <c r="L7" s="65" t="s">
        <v>267</v>
      </c>
      <c r="M7" s="66" t="s">
        <v>267</v>
      </c>
    </row>
    <row r="8" spans="1:13" s="47" customFormat="1" ht="15" customHeight="1">
      <c r="A8" s="256"/>
      <c r="B8" s="266"/>
      <c r="C8" s="67" t="s">
        <v>94</v>
      </c>
      <c r="D8" s="49">
        <f>SUMIF('ごみ搬入量内訳'!$A$7:$C$118,'ごみ集計結果'!$A$1,'ごみ搬入量内訳'!$M$7:$M$118)</f>
        <v>501269</v>
      </c>
      <c r="F8" s="272"/>
      <c r="G8" s="269"/>
      <c r="H8" s="284"/>
      <c r="I8" s="63" t="s">
        <v>95</v>
      </c>
      <c r="J8" s="64">
        <f>SUMIF('ごみ処理量内訳'!$A$7:$C$118,'ごみ集計結果'!$A$1,'ごみ処理量内訳'!$Z$7:$Z$118)</f>
        <v>168</v>
      </c>
      <c r="K8" s="48" t="s">
        <v>268</v>
      </c>
      <c r="L8" s="65" t="s">
        <v>268</v>
      </c>
      <c r="M8" s="66" t="s">
        <v>268</v>
      </c>
    </row>
    <row r="9" spans="1:13" s="47" customFormat="1" ht="15" customHeight="1" thickBot="1">
      <c r="A9" s="256"/>
      <c r="B9" s="266"/>
      <c r="C9" s="67" t="s">
        <v>96</v>
      </c>
      <c r="D9" s="49">
        <f>SUMIF('ごみ搬入量内訳'!$A$7:$C$118,'ごみ集計結果'!$A$1,'ごみ搬入量内訳'!$Q$7:$Q$118)</f>
        <v>33094</v>
      </c>
      <c r="F9" s="272"/>
      <c r="G9" s="269"/>
      <c r="H9" s="285"/>
      <c r="I9" s="68" t="s">
        <v>97</v>
      </c>
      <c r="J9" s="69">
        <f>SUMIF('ごみ処理量内訳'!$A$7:$C$118,'ごみ集計結果'!$A$1,'ごみ処理量内訳'!$AA$7:$AA$118)</f>
        <v>4</v>
      </c>
      <c r="K9" s="70" t="s">
        <v>269</v>
      </c>
      <c r="L9" s="51" t="s">
        <v>269</v>
      </c>
      <c r="M9" s="52" t="s">
        <v>269</v>
      </c>
    </row>
    <row r="10" spans="1:13" s="47" customFormat="1" ht="15" customHeight="1" thickBot="1">
      <c r="A10" s="256"/>
      <c r="B10" s="266"/>
      <c r="C10" s="67" t="s">
        <v>98</v>
      </c>
      <c r="D10" s="49">
        <f>SUMIF('ごみ搬入量内訳'!$A$7:$C$118,'ごみ集計結果'!$A$1,'ごみ搬入量内訳'!$U$7:$U$118)</f>
        <v>139704</v>
      </c>
      <c r="F10" s="272"/>
      <c r="G10" s="270"/>
      <c r="H10" s="71" t="s">
        <v>99</v>
      </c>
      <c r="I10" s="72"/>
      <c r="J10" s="163">
        <f>SUM(J4:J9)</f>
        <v>576340</v>
      </c>
      <c r="K10" s="73" t="s">
        <v>276</v>
      </c>
      <c r="L10" s="164">
        <f>SUMIF('ごみ処理量内訳'!$A$7:$C$118,'ごみ集計結果'!$A$1,'ごみ処理量内訳'!$AD$7:$AD$118)</f>
        <v>64810</v>
      </c>
      <c r="M10" s="165">
        <f>SUMIF('資源化量内訳'!$A$7:$C$118,'ごみ集計結果'!$A$1,'資源化量内訳'!$AB$7:$AB$118)</f>
        <v>792</v>
      </c>
    </row>
    <row r="11" spans="1:13" s="47" customFormat="1" ht="15" customHeight="1">
      <c r="A11" s="256"/>
      <c r="B11" s="266"/>
      <c r="C11" s="67" t="s">
        <v>100</v>
      </c>
      <c r="D11" s="49">
        <f>SUMIF('ごみ搬入量内訳'!$A$7:$C$118,'ごみ集計結果'!$A$1,'ごみ搬入量内訳'!$Y$7:$Y$118)</f>
        <v>4420</v>
      </c>
      <c r="F11" s="272"/>
      <c r="G11" s="286" t="s">
        <v>101</v>
      </c>
      <c r="H11" s="151" t="s">
        <v>89</v>
      </c>
      <c r="I11" s="148"/>
      <c r="J11" s="74">
        <f>SUMIF('ごみ処理量内訳'!$A$7:$C$118,'ごみ集計結果'!$A$1,'ごみ処理量内訳'!$G$7:$G$118)</f>
        <v>19645</v>
      </c>
      <c r="K11" s="58">
        <f>SUMIF('ごみ処理量内訳'!$A$7:$C$118,'ごみ集計結果'!$A$1,'ごみ処理量内訳'!$W$7:$W$118)</f>
        <v>6076</v>
      </c>
      <c r="L11" s="75">
        <f>SUMIF('ごみ処理量内訳'!$A$7:$C$118,'ごみ集計結果'!$A$1,'ごみ処理量内訳'!$AF$7:$AF$118)</f>
        <v>6013</v>
      </c>
      <c r="M11" s="76">
        <f>SUMIF('資源化量内訳'!$A$7:$C$118,'ごみ集計結果'!$A$1,'資源化量内訳'!$AJ$7:$AJ$118)</f>
        <v>7109</v>
      </c>
    </row>
    <row r="12" spans="1:13" s="47" customFormat="1" ht="15" customHeight="1">
      <c r="A12" s="256"/>
      <c r="B12" s="266"/>
      <c r="C12" s="67" t="s">
        <v>102</v>
      </c>
      <c r="D12" s="49">
        <f>SUMIF('ごみ搬入量内訳'!$A$7:$C$118,'ごみ集計結果'!$A$1,'ごみ搬入量内訳'!$AC$7:$AC$118)</f>
        <v>3642</v>
      </c>
      <c r="F12" s="272"/>
      <c r="G12" s="287"/>
      <c r="H12" s="149" t="s">
        <v>90</v>
      </c>
      <c r="I12" s="149"/>
      <c r="J12" s="64">
        <f>SUMIF('ごみ処理量内訳'!$A$7:$C$118,'ごみ集計結果'!$A$1,'ごみ処理量内訳'!$H$7:$H$118)</f>
        <v>60056</v>
      </c>
      <c r="K12" s="64">
        <f>SUMIF('ごみ処理量内訳'!$A$7:$C$118,'ごみ集計結果'!$A$1,'ごみ処理量内訳'!$X$7:$X$118)</f>
        <v>469</v>
      </c>
      <c r="L12" s="49">
        <f>SUMIF('ごみ処理量内訳'!$A$7:$C$118,'ごみ集計結果'!$A$1,'ごみ処理量内訳'!$AG$7:$AG$118)</f>
        <v>4836</v>
      </c>
      <c r="M12" s="77">
        <f>SUMIF('資源化量内訳'!$A$7:$C$118,'ごみ集計結果'!$A$1,'資源化量内訳'!$AR$7:$AR$118)</f>
        <v>53976</v>
      </c>
    </row>
    <row r="13" spans="1:13" s="47" customFormat="1" ht="15" customHeight="1">
      <c r="A13" s="256"/>
      <c r="B13" s="267"/>
      <c r="C13" s="78" t="s">
        <v>99</v>
      </c>
      <c r="D13" s="49">
        <f>SUM(D7:D12)</f>
        <v>682741</v>
      </c>
      <c r="F13" s="272"/>
      <c r="G13" s="287"/>
      <c r="H13" s="149" t="s">
        <v>93</v>
      </c>
      <c r="I13" s="149"/>
      <c r="J13" s="64">
        <f>SUMIF('ごみ処理量内訳'!$A$7:$C$118,'ごみ集計結果'!$A$1,'ごみ処理量内訳'!$I$7:$I$118)</f>
        <v>6541</v>
      </c>
      <c r="K13" s="64">
        <f>SUMIF('ごみ処理量内訳'!$A$7:$C$118,'ごみ集計結果'!$A$1,'ごみ処理量内訳'!$Y$7:$Y$118)</f>
        <v>1206</v>
      </c>
      <c r="L13" s="49">
        <f>SUMIF('ごみ処理量内訳'!$A$7:$C$118,'ごみ集計結果'!$A$1,'ごみ処理量内訳'!$AH$7:$AH$118)</f>
        <v>0</v>
      </c>
      <c r="M13" s="77">
        <f>SUMIF('資源化量内訳'!$A$7:$C$118,'ごみ集計結果'!$A$1,'資源化量内訳'!$AZ$7:$AZ$118)</f>
        <v>3006</v>
      </c>
    </row>
    <row r="14" spans="1:13" s="47" customFormat="1" ht="15" customHeight="1">
      <c r="A14" s="256"/>
      <c r="B14" s="259" t="s">
        <v>103</v>
      </c>
      <c r="C14" s="259"/>
      <c r="D14" s="49">
        <f>SUMIF('ごみ搬入量内訳'!$A$7:$C$118,'ごみ集計結果'!$A$1,'ごみ搬入量内訳'!$AG$7:$AG$118)</f>
        <v>81543</v>
      </c>
      <c r="F14" s="272"/>
      <c r="G14" s="287"/>
      <c r="H14" s="149" t="s">
        <v>95</v>
      </c>
      <c r="I14" s="149"/>
      <c r="J14" s="64">
        <f>SUMIF('ごみ処理量内訳'!$A$7:$C$118,'ごみ集計結果'!$A$1,'ごみ処理量内訳'!$J$7:$J$118)</f>
        <v>699</v>
      </c>
      <c r="K14" s="64">
        <f>SUMIF('ごみ処理量内訳'!$A$7:$C$118,'ごみ集計結果'!$A$1,'ごみ処理量内訳'!$Z$7:$Z$118)</f>
        <v>168</v>
      </c>
      <c r="L14" s="49">
        <f>SUMIF('ごみ処理量内訳'!$A$7:$C$118,'ごみ集計結果'!$A$1,'ごみ処理量内訳'!$AI$7:$AI$118)</f>
        <v>0</v>
      </c>
      <c r="M14" s="77">
        <f>SUMIF('資源化量内訳'!$A$7:$C$118,'ごみ集計結果'!$A$1,'資源化量内訳'!$BH$7:$BH$118)</f>
        <v>526</v>
      </c>
    </row>
    <row r="15" spans="1:13" s="47" customFormat="1" ht="15" customHeight="1" thickBot="1">
      <c r="A15" s="256"/>
      <c r="B15" s="259" t="s">
        <v>104</v>
      </c>
      <c r="C15" s="259"/>
      <c r="D15" s="49">
        <f>SUMIF('ごみ搬入量内訳'!$A$7:$C$118,'ごみ集計結果'!$A$1,'ごみ搬入量内訳'!$AH$7:$AH$118)</f>
        <v>26786</v>
      </c>
      <c r="F15" s="272"/>
      <c r="G15" s="287"/>
      <c r="H15" s="150" t="s">
        <v>97</v>
      </c>
      <c r="I15" s="150"/>
      <c r="J15" s="69">
        <f>SUMIF('ごみ処理量内訳'!$A$7:$C$118,'ごみ集計結果'!$A$1,'ごみ処理量内訳'!$K$7:$K$118)</f>
        <v>74</v>
      </c>
      <c r="K15" s="69">
        <f>SUMIF('ごみ処理量内訳'!$A$7:$C$118,'ごみ集計結果'!$A$1,'ごみ処理量内訳'!$AA$7:$AA$118)</f>
        <v>4</v>
      </c>
      <c r="L15" s="79">
        <f>SUMIF('ごみ処理量内訳'!$A$7:$C$118,'ごみ集計結果'!$A$1,'ごみ処理量内訳'!$AJ$7:$AJ$118)</f>
        <v>47</v>
      </c>
      <c r="M15" s="52" t="s">
        <v>269</v>
      </c>
    </row>
    <row r="16" spans="1:13" s="47" customFormat="1" ht="15" customHeight="1" thickBot="1">
      <c r="A16" s="257"/>
      <c r="B16" s="258" t="s">
        <v>130</v>
      </c>
      <c r="C16" s="259"/>
      <c r="D16" s="49">
        <f>SUM(D13:D15)</f>
        <v>791070</v>
      </c>
      <c r="F16" s="272"/>
      <c r="G16" s="270"/>
      <c r="H16" s="81" t="s">
        <v>99</v>
      </c>
      <c r="I16" s="80"/>
      <c r="J16" s="166">
        <f>SUM(J11:J15)</f>
        <v>87015</v>
      </c>
      <c r="K16" s="167">
        <f>SUM(K11:K15)</f>
        <v>7923</v>
      </c>
      <c r="L16" s="168">
        <f>SUM(L11:L15)</f>
        <v>10896</v>
      </c>
      <c r="M16" s="169">
        <f>SUM(M11:M15)</f>
        <v>64617</v>
      </c>
    </row>
    <row r="17" spans="4:13" s="47" customFormat="1" ht="15" customHeight="1" thickBot="1">
      <c r="D17" s="62"/>
      <c r="F17" s="273"/>
      <c r="G17" s="288" t="s">
        <v>447</v>
      </c>
      <c r="H17" s="289"/>
      <c r="I17" s="289"/>
      <c r="J17" s="162">
        <f>J4+J16</f>
        <v>655432</v>
      </c>
      <c r="K17" s="170">
        <f>K16</f>
        <v>7923</v>
      </c>
      <c r="L17" s="171">
        <f>L10+L16</f>
        <v>75706</v>
      </c>
      <c r="M17" s="172">
        <f>M10+M16</f>
        <v>65409</v>
      </c>
    </row>
    <row r="18" spans="1:13" s="47" customFormat="1" ht="15" customHeight="1">
      <c r="A18" s="259" t="s">
        <v>105</v>
      </c>
      <c r="B18" s="259"/>
      <c r="C18" s="259"/>
      <c r="D18" s="49">
        <f>SUMIF('ごみ搬入量内訳'!$A$7:$C$118,'ごみ集計結果'!$A$1,'ごみ搬入量内訳'!$E$7:$E$118)</f>
        <v>522695</v>
      </c>
      <c r="F18" s="251" t="s">
        <v>106</v>
      </c>
      <c r="G18" s="252"/>
      <c r="H18" s="252"/>
      <c r="I18" s="253"/>
      <c r="J18" s="74">
        <f>SUMIF('資源化量内訳'!$A$7:$C$118,'ごみ集計結果'!$A$1,'資源化量内訳'!$L$7:$L$118)</f>
        <v>94943</v>
      </c>
      <c r="K18" s="82" t="s">
        <v>265</v>
      </c>
      <c r="L18" s="83" t="s">
        <v>265</v>
      </c>
      <c r="M18" s="76">
        <f>J18</f>
        <v>94943</v>
      </c>
    </row>
    <row r="19" spans="1:13" s="47" customFormat="1" ht="15" customHeight="1" thickBot="1">
      <c r="A19" s="290" t="s">
        <v>107</v>
      </c>
      <c r="B19" s="259"/>
      <c r="C19" s="259"/>
      <c r="D19" s="49">
        <f>SUMIF('ごみ搬入量内訳'!$A$7:$C$118,'ごみ集計結果'!$A$1,'ごみ搬入量内訳'!$F$7:$F$118)</f>
        <v>241589</v>
      </c>
      <c r="F19" s="248" t="s">
        <v>108</v>
      </c>
      <c r="G19" s="249"/>
      <c r="H19" s="249"/>
      <c r="I19" s="250"/>
      <c r="J19" s="173">
        <f>SUMIF('ごみ処理量内訳'!$A$7:$C$118,'ごみ集計結果'!$A$1,'ごみ処理量内訳'!$AC$7:$AC$118)</f>
        <v>13909</v>
      </c>
      <c r="K19" s="84" t="s">
        <v>265</v>
      </c>
      <c r="L19" s="85">
        <f>J19</f>
        <v>13909</v>
      </c>
      <c r="M19" s="86" t="s">
        <v>265</v>
      </c>
    </row>
    <row r="20" spans="1:13" s="47" customFormat="1" ht="15" customHeight="1" thickBot="1">
      <c r="A20" s="290" t="s">
        <v>109</v>
      </c>
      <c r="B20" s="259"/>
      <c r="C20" s="259"/>
      <c r="D20" s="49">
        <f>D15</f>
        <v>26786</v>
      </c>
      <c r="F20" s="245" t="s">
        <v>130</v>
      </c>
      <c r="G20" s="246"/>
      <c r="H20" s="246"/>
      <c r="I20" s="247"/>
      <c r="J20" s="174">
        <f>J4+J11+J12+J13+J14+J15+J18+J19</f>
        <v>764284</v>
      </c>
      <c r="K20" s="175">
        <f>SUM(K17:K19)</f>
        <v>7923</v>
      </c>
      <c r="L20" s="176">
        <f>SUM(L17:L19)</f>
        <v>89615</v>
      </c>
      <c r="M20" s="177">
        <f>SUM(M17:M19)</f>
        <v>160352</v>
      </c>
    </row>
    <row r="21" spans="1:9" s="47" customFormat="1" ht="15" customHeight="1">
      <c r="A21" s="290" t="s">
        <v>114</v>
      </c>
      <c r="B21" s="259"/>
      <c r="C21" s="259"/>
      <c r="D21" s="49">
        <f>SUM(D18:D20)</f>
        <v>791070</v>
      </c>
      <c r="F21" s="181" t="s">
        <v>442</v>
      </c>
      <c r="G21" s="180"/>
      <c r="H21" s="180"/>
      <c r="I21" s="180"/>
    </row>
    <row r="22" spans="11:13" s="47" customFormat="1" ht="15" customHeight="1">
      <c r="K22" s="87"/>
      <c r="L22" s="88" t="s">
        <v>110</v>
      </c>
      <c r="M22" s="89" t="s">
        <v>111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収集ごみ（混合ごみ＋可燃ごみ＋不燃ごみ＋資源ごみ＋粗大ごみ＋その他）＝682,741t/年</v>
      </c>
      <c r="K23" s="89" t="s">
        <v>112</v>
      </c>
      <c r="L23" s="92">
        <f>SUMIF('資源化量内訳'!$A$7:$C$118,'ごみ集計結果'!$A$1,'資源化量内訳'!$M$7:M$118)+SUMIF('資源化量内訳'!$A$7:$C$118,'ごみ集計結果'!$A$1,'資源化量内訳'!$U$7:U$118)</f>
        <v>92081</v>
      </c>
      <c r="M23" s="49">
        <f>SUMIF('資源化量内訳'!$A$7:$C$118,'ごみ集計結果'!$A$1,'資源化量内訳'!BQ$7:BQ$118)</f>
        <v>25023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計画収集量（収集ごみ＋直接搬入ごみ）＝764,284t/年</v>
      </c>
      <c r="K24" s="89" t="s">
        <v>113</v>
      </c>
      <c r="L24" s="92">
        <f>SUMIF('資源化量内訳'!$A$7:$C$118,'ごみ集計結果'!$A$1,'資源化量内訳'!$N$7:N$118)+SUMIF('資源化量内訳'!$A$7:$C$118,'ごみ集計結果'!$A$1,'資源化量内訳'!V$7:V$118)</f>
        <v>21897</v>
      </c>
      <c r="M24" s="49">
        <f>SUMIF('資源化量内訳'!$A$7:$C$118,'ごみ集計結果'!$A$1,'資源化量内訳'!BR$7:BR$118)</f>
        <v>416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ごみ総排出量（計画収集量＋自家処理量）＝791,070t/年</v>
      </c>
      <c r="K25" s="89" t="s">
        <v>270</v>
      </c>
      <c r="L25" s="92">
        <f>SUMIF('資源化量内訳'!$A$7:$C$118,'ごみ集計結果'!$A$1,'資源化量内訳'!O$7:O$118)+SUMIF('資源化量内訳'!$A$7:$C$118,'ごみ集計結果'!$A$1,'資源化量内訳'!W$7:W$118)</f>
        <v>17234</v>
      </c>
      <c r="M25" s="49">
        <f>SUMIF('資源化量内訳'!$A$7:$C$118,'ごみ集計結果'!$A$1,'資源化量内訳'!BS$7:BS$118)</f>
        <v>484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ごみ処理量（直接最終処分量＋直接焼却量＋焼却以外の中間処理量＋直接資源化量）＝764,284t/年</v>
      </c>
      <c r="K26" s="89" t="s">
        <v>271</v>
      </c>
      <c r="L26" s="92">
        <f>SUMIF('資源化量内訳'!$A$7:$C$118,'ごみ集計結果'!$A$1,'資源化量内訳'!P$7:P$118)+SUMIF('資源化量内訳'!$A$7:$C$118,'ごみ集計結果'!$A$1,'資源化量内訳'!X$7:X$118)</f>
        <v>3792</v>
      </c>
      <c r="M26" s="49">
        <f>SUMIF('資源化量内訳'!$A$7:$C$118,'ごみ集計結果'!$A$1,'資源化量内訳'!BT$7:BT$118)</f>
        <v>20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１人１日あたりごみ排出量（ごみ総排出量/総人口）＝984g/人日</v>
      </c>
      <c r="K27" s="89" t="s">
        <v>272</v>
      </c>
      <c r="L27" s="92">
        <f>SUMIF('資源化量内訳'!$A$7:$C$118,'ごみ集計結果'!$A$1,'資源化量内訳'!Q$7:Q$118)+SUMIF('資源化量内訳'!$A$7:$C$118,'ごみ集計結果'!$A$1,'資源化量内訳'!Y$7:Y$118)</f>
        <v>15465</v>
      </c>
      <c r="M27" s="49">
        <f>SUMIF('資源化量内訳'!$A$7:$C$118,'ごみ集計結果'!$A$1,'資源化量内訳'!BU$7:BU$118)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リサイクル率（[資源化量合計＋集団回収量]/[ごみ処理量＋集団回収量]）＝23.59％</v>
      </c>
      <c r="K28" s="89" t="s">
        <v>40</v>
      </c>
      <c r="L28" s="92">
        <f>SUMIF('資源化量内訳'!$A$7:$C$118,'ごみ集計結果'!$A$1,'資源化量内訳'!R$7:R$118)+SUMIF('資源化量内訳'!$A$7:$C$118,'ごみ集計結果'!$A$1,'資源化量内訳'!Z$7:Z$118)</f>
        <v>2638</v>
      </c>
      <c r="M28" s="49">
        <f>SUMIF('資源化量内訳'!$A$7:$C$118,'ごみ集計結果'!$A$1,'資源化量内訳'!BV$7:BV$118)</f>
        <v>184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中間処理による減量化量（施設処理量-施設処理後資源化量-施設処理後残渣処分量）＝514,317t/年</v>
      </c>
      <c r="K29" s="89" t="s">
        <v>100</v>
      </c>
      <c r="L29" s="92">
        <f>SUMIF('資源化量内訳'!$A$7:$C$118,'ごみ集計結果'!$A$1,'資源化量内訳'!S$7:S$118)+SUMIF('資源化量内訳'!$A$7:$C$118,'ごみ集計結果'!$A$1,'資源化量内訳'!AA$7:AA$118)</f>
        <v>7245</v>
      </c>
      <c r="M29" s="49">
        <f>SUMIF('資源化量内訳'!$A$7:$C$118,'ごみ集計結果'!$A$1,'資源化量内訳'!BW$7:BW$118)</f>
        <v>1</v>
      </c>
    </row>
    <row r="30" spans="11:13" ht="15" customHeight="1">
      <c r="K30" s="89" t="s">
        <v>130</v>
      </c>
      <c r="L30" s="178">
        <f>SUM(L23:L29)</f>
        <v>160352</v>
      </c>
      <c r="M30" s="179">
        <f>SUM(M23:M29)</f>
        <v>26128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長野県のごみ処理フローシート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221</v>
      </c>
      <c r="B2" s="295"/>
      <c r="C2" s="295"/>
      <c r="D2" s="295"/>
      <c r="E2" s="101"/>
      <c r="F2" s="102" t="s">
        <v>277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278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50</v>
      </c>
      <c r="G3" s="112">
        <f>'ごみ集計結果'!J19</f>
        <v>13909</v>
      </c>
      <c r="H3" s="101"/>
      <c r="I3" s="104"/>
      <c r="J3" s="105"/>
      <c r="K3" s="101"/>
      <c r="L3" s="101"/>
      <c r="M3" s="105"/>
      <c r="N3" s="105"/>
      <c r="O3" s="101"/>
      <c r="P3" s="111" t="s">
        <v>60</v>
      </c>
      <c r="Q3" s="112">
        <f>G3+N5+Q9</f>
        <v>89615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279</v>
      </c>
      <c r="G5" s="107"/>
      <c r="H5" s="101"/>
      <c r="I5" s="115" t="s">
        <v>280</v>
      </c>
      <c r="J5" s="107"/>
      <c r="K5" s="101"/>
      <c r="L5" s="116" t="s">
        <v>281</v>
      </c>
      <c r="M5" s="153" t="s">
        <v>62</v>
      </c>
      <c r="N5" s="117">
        <f>'ごみ集計結果'!L10</f>
        <v>64810</v>
      </c>
      <c r="O5" s="101"/>
      <c r="P5" s="101"/>
      <c r="Q5" s="101"/>
    </row>
    <row r="6" spans="1:17" s="108" customFormat="1" ht="21.75" customHeight="1" thickBot="1">
      <c r="A6" s="114"/>
      <c r="B6" s="292" t="s">
        <v>282</v>
      </c>
      <c r="C6" s="292"/>
      <c r="D6" s="292"/>
      <c r="E6" s="101"/>
      <c r="F6" s="111" t="s">
        <v>51</v>
      </c>
      <c r="G6" s="112">
        <f>'ごみ集計結果'!J4</f>
        <v>568417</v>
      </c>
      <c r="H6" s="101"/>
      <c r="I6" s="111" t="s">
        <v>54</v>
      </c>
      <c r="J6" s="112">
        <f>G6+N8</f>
        <v>576340</v>
      </c>
      <c r="K6" s="101"/>
      <c r="L6" s="118" t="s">
        <v>283</v>
      </c>
      <c r="M6" s="155" t="s">
        <v>63</v>
      </c>
      <c r="N6" s="119">
        <f>'ごみ集計結果'!M10</f>
        <v>792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284</v>
      </c>
      <c r="C8" s="121" t="s">
        <v>46</v>
      </c>
      <c r="D8" s="122">
        <f>'ごみ集計結果'!D7</f>
        <v>612</v>
      </c>
      <c r="E8" s="101"/>
      <c r="F8" s="101"/>
      <c r="G8" s="114"/>
      <c r="H8" s="101"/>
      <c r="I8" s="123"/>
      <c r="L8" s="124" t="s">
        <v>285</v>
      </c>
      <c r="M8" s="127" t="s">
        <v>53</v>
      </c>
      <c r="N8" s="122">
        <f>N10+N14+N18+N22+N26</f>
        <v>7923</v>
      </c>
      <c r="O8" s="101"/>
      <c r="P8" s="106" t="s">
        <v>286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61</v>
      </c>
      <c r="Q9" s="112">
        <f>N11+N15+N19+N23+N27</f>
        <v>10896</v>
      </c>
    </row>
    <row r="10" spans="1:17" s="108" customFormat="1" ht="21.75" customHeight="1" thickBot="1">
      <c r="A10" s="114"/>
      <c r="B10" s="120" t="s">
        <v>287</v>
      </c>
      <c r="C10" s="152" t="s">
        <v>41</v>
      </c>
      <c r="D10" s="122">
        <f>'ごみ集計結果'!D8</f>
        <v>501269</v>
      </c>
      <c r="E10" s="101"/>
      <c r="F10" s="101"/>
      <c r="G10" s="114"/>
      <c r="H10" s="101"/>
      <c r="I10" s="115" t="s">
        <v>288</v>
      </c>
      <c r="J10" s="107"/>
      <c r="K10" s="101"/>
      <c r="L10" s="116" t="s">
        <v>285</v>
      </c>
      <c r="M10" s="153" t="s">
        <v>64</v>
      </c>
      <c r="N10" s="117">
        <f>'ごみ集計結果'!K11</f>
        <v>6076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55</v>
      </c>
      <c r="J11" s="112">
        <f>'ごみ集計結果'!J11</f>
        <v>19645</v>
      </c>
      <c r="K11" s="101"/>
      <c r="L11" s="128" t="s">
        <v>286</v>
      </c>
      <c r="M11" s="157" t="s">
        <v>65</v>
      </c>
      <c r="N11" s="129">
        <f>'ごみ集計結果'!L11</f>
        <v>6013</v>
      </c>
      <c r="O11" s="101"/>
      <c r="P11" s="101"/>
      <c r="Q11" s="101"/>
    </row>
    <row r="12" spans="1:17" s="108" customFormat="1" ht="21.75" customHeight="1" thickBot="1">
      <c r="A12" s="114"/>
      <c r="B12" s="120" t="s">
        <v>289</v>
      </c>
      <c r="C12" s="152" t="s">
        <v>42</v>
      </c>
      <c r="D12" s="122">
        <f>'ごみ集計結果'!D9</f>
        <v>33094</v>
      </c>
      <c r="E12" s="101"/>
      <c r="F12" s="101"/>
      <c r="G12" s="114"/>
      <c r="H12" s="101"/>
      <c r="I12" s="104"/>
      <c r="J12" s="114"/>
      <c r="K12" s="101"/>
      <c r="L12" s="130" t="s">
        <v>283</v>
      </c>
      <c r="M12" s="156" t="s">
        <v>66</v>
      </c>
      <c r="N12" s="112">
        <f>'ごみ集計結果'!M11</f>
        <v>7109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290</v>
      </c>
      <c r="C14" s="152" t="s">
        <v>43</v>
      </c>
      <c r="D14" s="122">
        <f>'ごみ集計結果'!D10</f>
        <v>139704</v>
      </c>
      <c r="E14" s="101"/>
      <c r="F14" s="101"/>
      <c r="G14" s="114"/>
      <c r="H14" s="101"/>
      <c r="I14" s="102" t="s">
        <v>291</v>
      </c>
      <c r="J14" s="107"/>
      <c r="K14" s="101"/>
      <c r="L14" s="116" t="s">
        <v>285</v>
      </c>
      <c r="M14" s="153" t="s">
        <v>67</v>
      </c>
      <c r="N14" s="117">
        <f>'ごみ集計結果'!K12</f>
        <v>469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56</v>
      </c>
      <c r="J15" s="112">
        <f>'ごみ集計結果'!J12</f>
        <v>60056</v>
      </c>
      <c r="K15" s="101"/>
      <c r="L15" s="128" t="s">
        <v>286</v>
      </c>
      <c r="M15" s="157" t="s">
        <v>68</v>
      </c>
      <c r="N15" s="129">
        <f>'ごみ集計結果'!L12</f>
        <v>4836</v>
      </c>
      <c r="O15" s="101"/>
    </row>
    <row r="16" spans="1:15" s="108" customFormat="1" ht="21.75" customHeight="1" thickBot="1">
      <c r="A16" s="114"/>
      <c r="B16" s="136" t="s">
        <v>292</v>
      </c>
      <c r="C16" s="152" t="s">
        <v>44</v>
      </c>
      <c r="D16" s="122">
        <f>'ごみ集計結果'!D11</f>
        <v>4420</v>
      </c>
      <c r="E16" s="101"/>
      <c r="H16" s="101"/>
      <c r="I16" s="104"/>
      <c r="J16" s="114"/>
      <c r="K16" s="101"/>
      <c r="L16" s="130" t="s">
        <v>283</v>
      </c>
      <c r="M16" s="156" t="s">
        <v>69</v>
      </c>
      <c r="N16" s="112">
        <f>'ごみ集計結果'!M12</f>
        <v>53976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293</v>
      </c>
      <c r="C18" s="152" t="s">
        <v>45</v>
      </c>
      <c r="D18" s="122">
        <f>'ごみ集計結果'!D12</f>
        <v>3642</v>
      </c>
      <c r="E18" s="101"/>
      <c r="F18" s="115" t="s">
        <v>294</v>
      </c>
      <c r="G18" s="103"/>
      <c r="H18" s="101"/>
      <c r="I18" s="115" t="s">
        <v>295</v>
      </c>
      <c r="J18" s="107"/>
      <c r="K18" s="101"/>
      <c r="L18" s="116" t="s">
        <v>285</v>
      </c>
      <c r="M18" s="153" t="s">
        <v>70</v>
      </c>
      <c r="N18" s="117">
        <f>'ごみ集計結果'!K13</f>
        <v>1206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87015</v>
      </c>
      <c r="H19" s="101"/>
      <c r="I19" s="111" t="s">
        <v>57</v>
      </c>
      <c r="J19" s="112">
        <f>'ごみ集計結果'!J13</f>
        <v>6541</v>
      </c>
      <c r="K19" s="101"/>
      <c r="L19" s="128" t="s">
        <v>286</v>
      </c>
      <c r="M19" s="157" t="s">
        <v>71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296</v>
      </c>
      <c r="C20" s="152" t="s">
        <v>47</v>
      </c>
      <c r="D20" s="122">
        <f>'ごみ集計結果'!D14</f>
        <v>81543</v>
      </c>
      <c r="E20" s="101"/>
      <c r="F20" s="101"/>
      <c r="G20" s="114"/>
      <c r="H20" s="101"/>
      <c r="I20" s="104"/>
      <c r="J20" s="114"/>
      <c r="K20" s="101"/>
      <c r="L20" s="130" t="s">
        <v>283</v>
      </c>
      <c r="M20" s="156" t="s">
        <v>72</v>
      </c>
      <c r="N20" s="112">
        <f>'ごみ集計結果'!M13</f>
        <v>3006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297</v>
      </c>
      <c r="C22" s="127" t="s">
        <v>48</v>
      </c>
      <c r="D22" s="122">
        <f>'ごみ集計結果'!D15</f>
        <v>26786</v>
      </c>
      <c r="E22" s="101"/>
      <c r="F22" s="101"/>
      <c r="G22" s="114"/>
      <c r="H22" s="101"/>
      <c r="I22" s="115" t="s">
        <v>298</v>
      </c>
      <c r="J22" s="107"/>
      <c r="K22" s="101"/>
      <c r="L22" s="116" t="s">
        <v>285</v>
      </c>
      <c r="M22" s="153" t="s">
        <v>73</v>
      </c>
      <c r="N22" s="117">
        <f>'ごみ集計結果'!K14</f>
        <v>168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58</v>
      </c>
      <c r="J23" s="112">
        <f>'ごみ集計結果'!J14</f>
        <v>699</v>
      </c>
      <c r="K23" s="101"/>
      <c r="L23" s="128" t="s">
        <v>286</v>
      </c>
      <c r="M23" s="157" t="s">
        <v>74</v>
      </c>
      <c r="N23" s="129">
        <f>'ごみ集計結果'!L14</f>
        <v>0</v>
      </c>
      <c r="O23" s="101"/>
      <c r="Q23" s="101"/>
    </row>
    <row r="24" spans="1:16" s="108" customFormat="1" ht="21.75" customHeight="1" thickBot="1">
      <c r="A24" s="114"/>
      <c r="B24" s="140" t="s">
        <v>299</v>
      </c>
      <c r="C24" s="127" t="s">
        <v>49</v>
      </c>
      <c r="D24" s="122">
        <f>'ごみ集計結果'!M30</f>
        <v>26128</v>
      </c>
      <c r="E24" s="101"/>
      <c r="F24" s="101"/>
      <c r="G24" s="114"/>
      <c r="H24" s="101"/>
      <c r="I24" s="104"/>
      <c r="J24" s="105"/>
      <c r="K24" s="101"/>
      <c r="L24" s="130" t="s">
        <v>283</v>
      </c>
      <c r="M24" s="156" t="s">
        <v>301</v>
      </c>
      <c r="N24" s="112">
        <f>'ごみ集計結果'!M14</f>
        <v>526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300</v>
      </c>
      <c r="J26" s="107"/>
      <c r="K26" s="101"/>
      <c r="L26" s="142" t="s">
        <v>285</v>
      </c>
      <c r="M26" s="154" t="s">
        <v>302</v>
      </c>
      <c r="N26" s="117">
        <f>'ごみ集計結果'!K15</f>
        <v>4</v>
      </c>
      <c r="O26" s="141"/>
      <c r="P26" s="101" t="s">
        <v>34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59</v>
      </c>
      <c r="J27" s="112">
        <f>'ごみ集計結果'!J15</f>
        <v>74</v>
      </c>
      <c r="K27" s="101"/>
      <c r="L27" s="130" t="s">
        <v>286</v>
      </c>
      <c r="M27" s="156" t="s">
        <v>303</v>
      </c>
      <c r="N27" s="119">
        <f>'ごみ集計結果'!L15</f>
        <v>47</v>
      </c>
      <c r="O27" s="101"/>
      <c r="P27" s="293">
        <f>N12+N16+N20+N24+N6</f>
        <v>65409</v>
      </c>
      <c r="Q27" s="293"/>
    </row>
    <row r="28" spans="1:17" s="108" customFormat="1" ht="21.75" customHeight="1" thickBot="1">
      <c r="A28" s="101"/>
      <c r="B28" s="158" t="s">
        <v>36</v>
      </c>
      <c r="C28" s="143" t="s">
        <v>304</v>
      </c>
      <c r="D28" s="144">
        <f>'ごみ集計結果'!D3</f>
        <v>2201153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37</v>
      </c>
      <c r="C29" s="160" t="s">
        <v>305</v>
      </c>
      <c r="D29" s="146">
        <f>'ごみ集計結果'!D4</f>
        <v>829</v>
      </c>
      <c r="E29" s="101"/>
      <c r="F29" s="115" t="s">
        <v>38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39</v>
      </c>
      <c r="Q29" s="125"/>
    </row>
    <row r="30" spans="1:17" s="108" customFormat="1" ht="21.75" customHeight="1" thickBot="1">
      <c r="A30" s="101"/>
      <c r="B30" s="159" t="s">
        <v>35</v>
      </c>
      <c r="C30" s="161" t="s">
        <v>306</v>
      </c>
      <c r="D30" s="147">
        <f>'ごみ集計結果'!D5</f>
        <v>2201982</v>
      </c>
      <c r="E30" s="101"/>
      <c r="F30" s="111" t="s">
        <v>52</v>
      </c>
      <c r="G30" s="112">
        <f>'ごみ集計結果'!J18</f>
        <v>94943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160352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2006-06-30T04:23:00Z</dcterms:modified>
  <cp:category/>
  <cp:version/>
  <cp:contentType/>
  <cp:contentStatus/>
</cp:coreProperties>
</file>