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'し尿処理の状況'!$A$2:$AC$45</definedName>
    <definedName name="_xlnm.Print_Area" localSheetId="0">'水洗化人口等'!$A$2:$U$45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<sst xmlns="http://schemas.openxmlformats.org/spreadsheetml/2006/main" count="416" uniqueCount="162">
  <si>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</si>
  <si>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</si>
  <si>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</si>
  <si>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</si>
  <si>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</si>
  <si>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</si>
  <si>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</si>
  <si>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</si>
  <si>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</si>
  <si>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</si>
  <si>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</si>
  <si>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</si>
  <si>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</si>
  <si>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</si>
  <si>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</si>
  <si>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19304</t>
  </si>
  <si>
    <t>勝沼町</t>
  </si>
  <si>
    <t>19305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</si>
  <si>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</si>
  <si>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</si>
  <si>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</si>
  <si>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</si>
  <si>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</si>
  <si>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</si>
  <si>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</si>
  <si>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</si>
  <si>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</si>
  <si>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</si>
  <si>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</si>
  <si>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</si>
  <si>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</si>
  <si>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</si>
  <si>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</si>
  <si>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</si>
  <si>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</si>
  <si>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</si>
  <si>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</si>
  <si>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</si>
  <si>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</si>
  <si>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</si>
  <si>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19383</t>
  </si>
  <si>
    <t>玉穂町</t>
  </si>
  <si>
    <t>19384</t>
  </si>
  <si>
    <t>19385</t>
  </si>
  <si>
    <t>田富町</t>
  </si>
  <si>
    <t>19407</t>
  </si>
  <si>
    <t>小淵沢町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</si>
  <si>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</si>
  <si>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</si>
  <si>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</si>
  <si>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</si>
  <si>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</si>
  <si>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</si>
  <si>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</si>
  <si>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</si>
  <si>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</si>
  <si>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</si>
  <si>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</si>
  <si>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</si>
  <si>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</si>
  <si>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</si>
  <si>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</si>
  <si>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</si>
  <si>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</si>
  <si>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</si>
  <si>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</si>
  <si>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</si>
  <si>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</si>
  <si>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</si>
  <si>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</si>
  <si>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</si>
  <si>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</si>
  <si>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</si>
  <si>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</si>
  <si>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</si>
  <si>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</si>
  <si>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</si>
  <si>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</si>
  <si>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</si>
  <si>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</si>
  <si>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</si>
  <si>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</si>
  <si>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</si>
  <si>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</si>
  <si>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</si>
  <si>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</si>
  <si>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</si>
  <si>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</si>
  <si>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</si>
  <si>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</si>
  <si>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山梨県</t>
  </si>
  <si>
    <t>19208</t>
  </si>
  <si>
    <t>南アルプス市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</si>
  <si>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</si>
  <si>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</si>
  <si>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</si>
  <si>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</si>
  <si>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</si>
  <si>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</si>
  <si>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</si>
  <si>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</si>
  <si>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山梨県合計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</si>
  <si>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</si>
  <si>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</si>
  <si>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</si>
  <si>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</si>
  <si>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</si>
  <si>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</si>
  <si>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</si>
  <si>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</si>
  <si>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</si>
  <si>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</si>
  <si>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</si>
  <si>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</si>
  <si>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</si>
  <si>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</si>
  <si>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</si>
  <si>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</si>
  <si>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</si>
  <si>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</si>
  <si>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</si>
  <si>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</si>
  <si>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</si>
  <si>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</si>
  <si>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</si>
  <si>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</si>
  <si>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</si>
  <si>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</si>
  <si>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</si>
  <si>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</si>
  <si>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</si>
  <si>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</si>
  <si>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</si>
  <si>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</si>
  <si>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</si>
  <si>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</si>
  <si>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</si>
  <si>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</si>
  <si>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</si>
  <si>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</si>
  <si>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</si>
  <si>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</si>
  <si>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</si>
  <si>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</si>
  <si>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</si>
  <si>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</si>
  <si>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</si>
  <si>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</si>
  <si>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</si>
  <si>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</si>
  <si>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</si>
  <si>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</si>
  <si>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</si>
  <si>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</si>
  <si>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</si>
  <si>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</si>
  <si>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</si>
  <si>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南部町</t>
  </si>
  <si>
    <t>昭和町</t>
  </si>
  <si>
    <t>六郷町</t>
  </si>
  <si>
    <t>大和村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</si>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</sst>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55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111</v>
      </c>
      <c r="B2" s="65" t="s">
        <v>56</v>
      </c>
      <c r="C2" s="68" t="s">
        <v>57</v>
      </c>
      <c r="D2" s="5" t="s">
        <v>112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113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114</v>
      </c>
      <c r="F3" s="20"/>
      <c r="G3" s="20"/>
      <c r="H3" s="23"/>
      <c r="I3" s="7" t="s">
        <v>58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115</v>
      </c>
      <c r="F4" s="77" t="s">
        <v>59</v>
      </c>
      <c r="G4" s="77" t="s">
        <v>60</v>
      </c>
      <c r="H4" s="77" t="s">
        <v>61</v>
      </c>
      <c r="I4" s="6" t="s">
        <v>115</v>
      </c>
      <c r="J4" s="77" t="s">
        <v>62</v>
      </c>
      <c r="K4" s="77" t="s">
        <v>63</v>
      </c>
      <c r="L4" s="77" t="s">
        <v>64</v>
      </c>
      <c r="M4" s="77" t="s">
        <v>65</v>
      </c>
      <c r="N4" s="77" t="s">
        <v>66</v>
      </c>
      <c r="O4" s="81" t="s">
        <v>67</v>
      </c>
      <c r="P4" s="8"/>
      <c r="Q4" s="77" t="s">
        <v>68</v>
      </c>
      <c r="R4" s="77" t="s">
        <v>116</v>
      </c>
      <c r="S4" s="77" t="s">
        <v>117</v>
      </c>
      <c r="T4" s="79" t="s">
        <v>118</v>
      </c>
      <c r="U4" s="79" t="s">
        <v>119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120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121</v>
      </c>
      <c r="E6" s="10" t="s">
        <v>121</v>
      </c>
      <c r="F6" s="11" t="s">
        <v>69</v>
      </c>
      <c r="G6" s="10" t="s">
        <v>121</v>
      </c>
      <c r="H6" s="10" t="s">
        <v>121</v>
      </c>
      <c r="I6" s="10" t="s">
        <v>121</v>
      </c>
      <c r="J6" s="11" t="s">
        <v>69</v>
      </c>
      <c r="K6" s="10" t="s">
        <v>121</v>
      </c>
      <c r="L6" s="11" t="s">
        <v>69</v>
      </c>
      <c r="M6" s="10" t="s">
        <v>121</v>
      </c>
      <c r="N6" s="11" t="s">
        <v>69</v>
      </c>
      <c r="O6" s="10" t="s">
        <v>121</v>
      </c>
      <c r="P6" s="10" t="s">
        <v>121</v>
      </c>
      <c r="Q6" s="11" t="s">
        <v>69</v>
      </c>
      <c r="R6" s="83"/>
      <c r="S6" s="83"/>
      <c r="T6" s="83"/>
      <c r="U6" s="80"/>
    </row>
    <row r="7" spans="1:21" ht="13.5">
      <c r="A7" s="54" t="s">
        <v>0</v>
      </c>
      <c r="B7" s="54" t="s">
        <v>1</v>
      </c>
      <c r="C7" s="55" t="s">
        <v>2</v>
      </c>
      <c r="D7" s="31">
        <f aca="true" t="shared" si="0" ref="D7:D44">E7+I7</f>
        <v>189149</v>
      </c>
      <c r="E7" s="32">
        <f aca="true" t="shared" si="1" ref="E7:E44">G7+H7</f>
        <v>6432</v>
      </c>
      <c r="F7" s="33">
        <f aca="true" t="shared" si="2" ref="F7:F26">E7/D7*100</f>
        <v>3.4004937906095196</v>
      </c>
      <c r="G7" s="31">
        <v>6432</v>
      </c>
      <c r="H7" s="31">
        <v>0</v>
      </c>
      <c r="I7" s="32">
        <f aca="true" t="shared" si="3" ref="I7:I44">K7+M7+O7</f>
        <v>182717</v>
      </c>
      <c r="J7" s="33">
        <f aca="true" t="shared" si="4" ref="J7:J26">I7/D7*100</f>
        <v>96.59950620939048</v>
      </c>
      <c r="K7" s="31">
        <v>164925</v>
      </c>
      <c r="L7" s="33">
        <f aca="true" t="shared" si="5" ref="L7:L26">K7/D7*100</f>
        <v>87.19316517665968</v>
      </c>
      <c r="M7" s="31">
        <v>0</v>
      </c>
      <c r="N7" s="33">
        <f aca="true" t="shared" si="6" ref="N7:N26">M7/D7*100</f>
        <v>0</v>
      </c>
      <c r="O7" s="31">
        <v>17792</v>
      </c>
      <c r="P7" s="31">
        <v>9989</v>
      </c>
      <c r="Q7" s="33">
        <f aca="true" t="shared" si="7" ref="Q7:Q26">O7/D7*100</f>
        <v>9.40634103273081</v>
      </c>
      <c r="R7" s="31" t="s">
        <v>161</v>
      </c>
      <c r="S7" s="31"/>
      <c r="T7" s="31"/>
      <c r="U7" s="31"/>
    </row>
    <row r="8" spans="1:21" ht="13.5">
      <c r="A8" s="54" t="s">
        <v>0</v>
      </c>
      <c r="B8" s="54" t="s">
        <v>3</v>
      </c>
      <c r="C8" s="55" t="s">
        <v>4</v>
      </c>
      <c r="D8" s="31">
        <f t="shared" si="0"/>
        <v>54336</v>
      </c>
      <c r="E8" s="32">
        <f t="shared" si="1"/>
        <v>16542</v>
      </c>
      <c r="F8" s="33">
        <f t="shared" si="2"/>
        <v>30.443904593639576</v>
      </c>
      <c r="G8" s="31">
        <v>16542</v>
      </c>
      <c r="H8" s="31">
        <v>0</v>
      </c>
      <c r="I8" s="32">
        <f t="shared" si="3"/>
        <v>37794</v>
      </c>
      <c r="J8" s="33">
        <f t="shared" si="4"/>
        <v>69.55609540636041</v>
      </c>
      <c r="K8" s="31">
        <v>16590</v>
      </c>
      <c r="L8" s="33">
        <f t="shared" si="5"/>
        <v>30.532243816254418</v>
      </c>
      <c r="M8" s="31">
        <v>0</v>
      </c>
      <c r="N8" s="33">
        <f t="shared" si="6"/>
        <v>0</v>
      </c>
      <c r="O8" s="31">
        <v>21204</v>
      </c>
      <c r="P8" s="31">
        <v>6728</v>
      </c>
      <c r="Q8" s="33">
        <f t="shared" si="7"/>
        <v>39.023851590106005</v>
      </c>
      <c r="R8" s="31" t="s">
        <v>161</v>
      </c>
      <c r="S8" s="31"/>
      <c r="T8" s="31"/>
      <c r="U8" s="31"/>
    </row>
    <row r="9" spans="1:21" ht="13.5">
      <c r="A9" s="54" t="s">
        <v>0</v>
      </c>
      <c r="B9" s="54" t="s">
        <v>5</v>
      </c>
      <c r="C9" s="55" t="s">
        <v>6</v>
      </c>
      <c r="D9" s="31">
        <f t="shared" si="0"/>
        <v>26396</v>
      </c>
      <c r="E9" s="32">
        <f t="shared" si="1"/>
        <v>556</v>
      </c>
      <c r="F9" s="33">
        <f t="shared" si="2"/>
        <v>2.106379754508259</v>
      </c>
      <c r="G9" s="31">
        <v>556</v>
      </c>
      <c r="H9" s="31">
        <v>0</v>
      </c>
      <c r="I9" s="32">
        <f t="shared" si="3"/>
        <v>25840</v>
      </c>
      <c r="J9" s="33">
        <f t="shared" si="4"/>
        <v>97.89362024549175</v>
      </c>
      <c r="K9" s="31">
        <v>9631</v>
      </c>
      <c r="L9" s="33">
        <f t="shared" si="5"/>
        <v>36.48658887710259</v>
      </c>
      <c r="M9" s="31">
        <v>0</v>
      </c>
      <c r="N9" s="33">
        <f t="shared" si="6"/>
        <v>0</v>
      </c>
      <c r="O9" s="31">
        <v>16209</v>
      </c>
      <c r="P9" s="31">
        <v>1935</v>
      </c>
      <c r="Q9" s="33">
        <f t="shared" si="7"/>
        <v>61.407031368389156</v>
      </c>
      <c r="R9" s="31" t="s">
        <v>161</v>
      </c>
      <c r="S9" s="31"/>
      <c r="T9" s="31"/>
      <c r="U9" s="31"/>
    </row>
    <row r="10" spans="1:21" ht="13.5">
      <c r="A10" s="54" t="s">
        <v>0</v>
      </c>
      <c r="B10" s="54" t="s">
        <v>7</v>
      </c>
      <c r="C10" s="55" t="s">
        <v>8</v>
      </c>
      <c r="D10" s="31">
        <f t="shared" si="0"/>
        <v>33542</v>
      </c>
      <c r="E10" s="32">
        <f t="shared" si="1"/>
        <v>12609</v>
      </c>
      <c r="F10" s="33">
        <f t="shared" si="2"/>
        <v>37.591676107566634</v>
      </c>
      <c r="G10" s="31">
        <v>12609</v>
      </c>
      <c r="H10" s="31">
        <v>0</v>
      </c>
      <c r="I10" s="32">
        <f t="shared" si="3"/>
        <v>20933</v>
      </c>
      <c r="J10" s="33">
        <f t="shared" si="4"/>
        <v>62.40832389243337</v>
      </c>
      <c r="K10" s="31">
        <v>1979</v>
      </c>
      <c r="L10" s="33">
        <f t="shared" si="5"/>
        <v>5.900065589410292</v>
      </c>
      <c r="M10" s="31">
        <v>0</v>
      </c>
      <c r="N10" s="33">
        <f t="shared" si="6"/>
        <v>0</v>
      </c>
      <c r="O10" s="31">
        <v>18954</v>
      </c>
      <c r="P10" s="31">
        <v>3091</v>
      </c>
      <c r="Q10" s="33">
        <f t="shared" si="7"/>
        <v>56.50825830302308</v>
      </c>
      <c r="R10" s="31" t="s">
        <v>161</v>
      </c>
      <c r="S10" s="31"/>
      <c r="T10" s="31"/>
      <c r="U10" s="31"/>
    </row>
    <row r="11" spans="1:21" ht="13.5">
      <c r="A11" s="54" t="s">
        <v>0</v>
      </c>
      <c r="B11" s="54" t="s">
        <v>9</v>
      </c>
      <c r="C11" s="55" t="s">
        <v>10</v>
      </c>
      <c r="D11" s="31">
        <f t="shared" si="0"/>
        <v>39419</v>
      </c>
      <c r="E11" s="32">
        <f t="shared" si="1"/>
        <v>11303</v>
      </c>
      <c r="F11" s="33">
        <f t="shared" si="2"/>
        <v>28.673989700398284</v>
      </c>
      <c r="G11" s="31">
        <v>11303</v>
      </c>
      <c r="H11" s="31">
        <v>0</v>
      </c>
      <c r="I11" s="32">
        <f t="shared" si="3"/>
        <v>28116</v>
      </c>
      <c r="J11" s="33">
        <f t="shared" si="4"/>
        <v>71.32601029960172</v>
      </c>
      <c r="K11" s="31">
        <v>9176</v>
      </c>
      <c r="L11" s="33">
        <f t="shared" si="5"/>
        <v>23.278114614779675</v>
      </c>
      <c r="M11" s="31">
        <v>0</v>
      </c>
      <c r="N11" s="33">
        <f t="shared" si="6"/>
        <v>0</v>
      </c>
      <c r="O11" s="31">
        <v>18940</v>
      </c>
      <c r="P11" s="31">
        <v>4108</v>
      </c>
      <c r="Q11" s="33">
        <f t="shared" si="7"/>
        <v>48.04789568482204</v>
      </c>
      <c r="R11" s="31" t="s">
        <v>161</v>
      </c>
      <c r="S11" s="31"/>
      <c r="T11" s="31"/>
      <c r="U11" s="31"/>
    </row>
    <row r="12" spans="1:21" ht="13.5">
      <c r="A12" s="54" t="s">
        <v>0</v>
      </c>
      <c r="B12" s="54" t="s">
        <v>11</v>
      </c>
      <c r="C12" s="55" t="s">
        <v>12</v>
      </c>
      <c r="D12" s="31">
        <f t="shared" si="0"/>
        <v>31674</v>
      </c>
      <c r="E12" s="32">
        <f t="shared" si="1"/>
        <v>3221</v>
      </c>
      <c r="F12" s="33">
        <f t="shared" si="2"/>
        <v>10.169223969186083</v>
      </c>
      <c r="G12" s="31">
        <v>3221</v>
      </c>
      <c r="H12" s="31">
        <v>0</v>
      </c>
      <c r="I12" s="32">
        <f t="shared" si="3"/>
        <v>28453</v>
      </c>
      <c r="J12" s="33">
        <f t="shared" si="4"/>
        <v>89.83077603081392</v>
      </c>
      <c r="K12" s="31">
        <v>862</v>
      </c>
      <c r="L12" s="33">
        <f t="shared" si="5"/>
        <v>2.7214750268358907</v>
      </c>
      <c r="M12" s="31">
        <v>0</v>
      </c>
      <c r="N12" s="33">
        <f t="shared" si="6"/>
        <v>0</v>
      </c>
      <c r="O12" s="31">
        <v>27591</v>
      </c>
      <c r="P12" s="31">
        <v>5487</v>
      </c>
      <c r="Q12" s="33">
        <f t="shared" si="7"/>
        <v>87.10930100397802</v>
      </c>
      <c r="R12" s="31" t="s">
        <v>161</v>
      </c>
      <c r="S12" s="31"/>
      <c r="T12" s="31"/>
      <c r="U12" s="31"/>
    </row>
    <row r="13" spans="1:21" ht="13.5">
      <c r="A13" s="54" t="s">
        <v>0</v>
      </c>
      <c r="B13" s="54" t="s">
        <v>13</v>
      </c>
      <c r="C13" s="55" t="s">
        <v>14</v>
      </c>
      <c r="D13" s="31">
        <f t="shared" si="0"/>
        <v>32343</v>
      </c>
      <c r="E13" s="32">
        <f t="shared" si="1"/>
        <v>2302</v>
      </c>
      <c r="F13" s="33">
        <f t="shared" si="2"/>
        <v>7.117459728534768</v>
      </c>
      <c r="G13" s="31">
        <v>2302</v>
      </c>
      <c r="H13" s="31">
        <v>0</v>
      </c>
      <c r="I13" s="32">
        <f t="shared" si="3"/>
        <v>30041</v>
      </c>
      <c r="J13" s="33">
        <f t="shared" si="4"/>
        <v>92.88254027146523</v>
      </c>
      <c r="K13" s="31">
        <v>9356</v>
      </c>
      <c r="L13" s="33">
        <f t="shared" si="5"/>
        <v>28.927434066103945</v>
      </c>
      <c r="M13" s="31">
        <v>316</v>
      </c>
      <c r="N13" s="33">
        <f t="shared" si="6"/>
        <v>0.9770274866277092</v>
      </c>
      <c r="O13" s="31">
        <v>20369</v>
      </c>
      <c r="P13" s="31">
        <v>2847</v>
      </c>
      <c r="Q13" s="33">
        <f t="shared" si="7"/>
        <v>62.97807871873358</v>
      </c>
      <c r="R13" s="31" t="s">
        <v>161</v>
      </c>
      <c r="S13" s="31"/>
      <c r="T13" s="31"/>
      <c r="U13" s="31"/>
    </row>
    <row r="14" spans="1:21" ht="13.5">
      <c r="A14" s="54" t="s">
        <v>0</v>
      </c>
      <c r="B14" s="54" t="s">
        <v>91</v>
      </c>
      <c r="C14" s="55" t="s">
        <v>92</v>
      </c>
      <c r="D14" s="31">
        <f t="shared" si="0"/>
        <v>72377</v>
      </c>
      <c r="E14" s="32">
        <f t="shared" si="1"/>
        <v>4478</v>
      </c>
      <c r="F14" s="33">
        <f t="shared" si="2"/>
        <v>6.187048371720298</v>
      </c>
      <c r="G14" s="31">
        <v>4478</v>
      </c>
      <c r="H14" s="31">
        <v>0</v>
      </c>
      <c r="I14" s="32">
        <f t="shared" si="3"/>
        <v>67899</v>
      </c>
      <c r="J14" s="33">
        <f t="shared" si="4"/>
        <v>93.8129516282797</v>
      </c>
      <c r="K14" s="31">
        <v>15110</v>
      </c>
      <c r="L14" s="33">
        <f t="shared" si="5"/>
        <v>20.876797877778852</v>
      </c>
      <c r="M14" s="31">
        <v>991</v>
      </c>
      <c r="N14" s="33">
        <f t="shared" si="6"/>
        <v>1.3692195034334111</v>
      </c>
      <c r="O14" s="31">
        <v>51798</v>
      </c>
      <c r="P14" s="31">
        <v>10912</v>
      </c>
      <c r="Q14" s="33">
        <f t="shared" si="7"/>
        <v>71.56693424706744</v>
      </c>
      <c r="R14" s="31" t="s">
        <v>161</v>
      </c>
      <c r="S14" s="31"/>
      <c r="T14" s="31"/>
      <c r="U14" s="31"/>
    </row>
    <row r="15" spans="1:21" ht="13.5">
      <c r="A15" s="54" t="s">
        <v>0</v>
      </c>
      <c r="B15" s="54" t="s">
        <v>82</v>
      </c>
      <c r="C15" s="55" t="s">
        <v>83</v>
      </c>
      <c r="D15" s="31">
        <f t="shared" si="0"/>
        <v>44078</v>
      </c>
      <c r="E15" s="32">
        <f t="shared" si="1"/>
        <v>3473</v>
      </c>
      <c r="F15" s="33">
        <f t="shared" si="2"/>
        <v>7.879214120422887</v>
      </c>
      <c r="G15" s="31">
        <v>3473</v>
      </c>
      <c r="H15" s="31">
        <v>0</v>
      </c>
      <c r="I15" s="32">
        <f t="shared" si="3"/>
        <v>40605</v>
      </c>
      <c r="J15" s="33">
        <f t="shared" si="4"/>
        <v>92.12078587957711</v>
      </c>
      <c r="K15" s="31">
        <v>23724</v>
      </c>
      <c r="L15" s="33">
        <f t="shared" si="5"/>
        <v>53.82276872816371</v>
      </c>
      <c r="M15" s="31">
        <v>0</v>
      </c>
      <c r="N15" s="33">
        <f t="shared" si="6"/>
        <v>0</v>
      </c>
      <c r="O15" s="31">
        <v>16881</v>
      </c>
      <c r="P15" s="31">
        <v>8605</v>
      </c>
      <c r="Q15" s="33">
        <f t="shared" si="7"/>
        <v>38.298017151413404</v>
      </c>
      <c r="R15" s="31" t="s">
        <v>161</v>
      </c>
      <c r="S15" s="31"/>
      <c r="T15" s="31"/>
      <c r="U15" s="31"/>
    </row>
    <row r="16" spans="1:21" ht="13.5">
      <c r="A16" s="54" t="s">
        <v>0</v>
      </c>
      <c r="B16" s="54" t="s">
        <v>84</v>
      </c>
      <c r="C16" s="55" t="s">
        <v>85</v>
      </c>
      <c r="D16" s="31">
        <f t="shared" si="0"/>
        <v>72540</v>
      </c>
      <c r="E16" s="32">
        <f t="shared" si="1"/>
        <v>1771</v>
      </c>
      <c r="F16" s="33">
        <f t="shared" si="2"/>
        <v>2.441411634960022</v>
      </c>
      <c r="G16" s="31">
        <v>1771</v>
      </c>
      <c r="H16" s="31">
        <v>0</v>
      </c>
      <c r="I16" s="32">
        <f t="shared" si="3"/>
        <v>70769</v>
      </c>
      <c r="J16" s="33">
        <f t="shared" si="4"/>
        <v>97.55858836503998</v>
      </c>
      <c r="K16" s="31">
        <v>37789</v>
      </c>
      <c r="L16" s="33">
        <f t="shared" si="5"/>
        <v>52.0940170940171</v>
      </c>
      <c r="M16" s="31">
        <v>2718</v>
      </c>
      <c r="N16" s="33">
        <f t="shared" si="6"/>
        <v>3.746898263027295</v>
      </c>
      <c r="O16" s="31">
        <v>30262</v>
      </c>
      <c r="P16" s="31">
        <v>8879</v>
      </c>
      <c r="Q16" s="33">
        <f t="shared" si="7"/>
        <v>41.717673007995586</v>
      </c>
      <c r="R16" s="31" t="s">
        <v>161</v>
      </c>
      <c r="S16" s="31"/>
      <c r="T16" s="31"/>
      <c r="U16" s="31"/>
    </row>
    <row r="17" spans="1:21" ht="13.5">
      <c r="A17" s="54" t="s">
        <v>0</v>
      </c>
      <c r="B17" s="54" t="s">
        <v>86</v>
      </c>
      <c r="C17" s="55" t="s">
        <v>87</v>
      </c>
      <c r="D17" s="31">
        <f t="shared" si="0"/>
        <v>71502</v>
      </c>
      <c r="E17" s="32">
        <f t="shared" si="1"/>
        <v>4162</v>
      </c>
      <c r="F17" s="33">
        <f t="shared" si="2"/>
        <v>5.820816200945428</v>
      </c>
      <c r="G17" s="31">
        <v>4162</v>
      </c>
      <c r="H17" s="31">
        <v>0</v>
      </c>
      <c r="I17" s="32">
        <f t="shared" si="3"/>
        <v>67340</v>
      </c>
      <c r="J17" s="33">
        <f t="shared" si="4"/>
        <v>94.17918379905457</v>
      </c>
      <c r="K17" s="31">
        <v>23628</v>
      </c>
      <c r="L17" s="33">
        <f t="shared" si="5"/>
        <v>33.045229504069816</v>
      </c>
      <c r="M17" s="31">
        <v>0</v>
      </c>
      <c r="N17" s="33">
        <f t="shared" si="6"/>
        <v>0</v>
      </c>
      <c r="O17" s="31">
        <v>43712</v>
      </c>
      <c r="P17" s="31">
        <v>6113</v>
      </c>
      <c r="Q17" s="33">
        <f t="shared" si="7"/>
        <v>61.13395429498476</v>
      </c>
      <c r="R17" s="31" t="s">
        <v>161</v>
      </c>
      <c r="S17" s="31"/>
      <c r="T17" s="31"/>
      <c r="U17" s="31"/>
    </row>
    <row r="18" spans="1:21" ht="13.5">
      <c r="A18" s="54" t="s">
        <v>0</v>
      </c>
      <c r="B18" s="54" t="s">
        <v>88</v>
      </c>
      <c r="C18" s="55" t="s">
        <v>89</v>
      </c>
      <c r="D18" s="31">
        <f t="shared" si="0"/>
        <v>28847</v>
      </c>
      <c r="E18" s="32">
        <f t="shared" si="1"/>
        <v>8044</v>
      </c>
      <c r="F18" s="33">
        <f t="shared" si="2"/>
        <v>27.88504870523798</v>
      </c>
      <c r="G18" s="31">
        <v>8019</v>
      </c>
      <c r="H18" s="31">
        <v>25</v>
      </c>
      <c r="I18" s="32">
        <f t="shared" si="3"/>
        <v>20803</v>
      </c>
      <c r="J18" s="33">
        <f t="shared" si="4"/>
        <v>72.11495129476202</v>
      </c>
      <c r="K18" s="31">
        <v>601</v>
      </c>
      <c r="L18" s="33">
        <f t="shared" si="5"/>
        <v>2.083405553437099</v>
      </c>
      <c r="M18" s="31">
        <v>0</v>
      </c>
      <c r="N18" s="33">
        <f t="shared" si="6"/>
        <v>0</v>
      </c>
      <c r="O18" s="31">
        <v>20202</v>
      </c>
      <c r="P18" s="31">
        <v>7768</v>
      </c>
      <c r="Q18" s="33">
        <f t="shared" si="7"/>
        <v>70.03154574132492</v>
      </c>
      <c r="R18" s="31" t="s">
        <v>161</v>
      </c>
      <c r="S18" s="31"/>
      <c r="T18" s="31"/>
      <c r="U18" s="31"/>
    </row>
    <row r="19" spans="1:21" ht="13.5">
      <c r="A19" s="54" t="s">
        <v>0</v>
      </c>
      <c r="B19" s="54" t="s">
        <v>15</v>
      </c>
      <c r="C19" s="55" t="s">
        <v>16</v>
      </c>
      <c r="D19" s="31">
        <f t="shared" si="0"/>
        <v>9614</v>
      </c>
      <c r="E19" s="32">
        <f t="shared" si="1"/>
        <v>390</v>
      </c>
      <c r="F19" s="33">
        <f t="shared" si="2"/>
        <v>4.056584148117329</v>
      </c>
      <c r="G19" s="31">
        <v>390</v>
      </c>
      <c r="H19" s="31">
        <v>0</v>
      </c>
      <c r="I19" s="32">
        <f t="shared" si="3"/>
        <v>9224</v>
      </c>
      <c r="J19" s="33">
        <f t="shared" si="4"/>
        <v>95.94341585188268</v>
      </c>
      <c r="K19" s="31">
        <v>3094</v>
      </c>
      <c r="L19" s="33">
        <f t="shared" si="5"/>
        <v>32.18223424173081</v>
      </c>
      <c r="M19" s="31">
        <v>0</v>
      </c>
      <c r="N19" s="33">
        <f t="shared" si="6"/>
        <v>0</v>
      </c>
      <c r="O19" s="31">
        <v>6130</v>
      </c>
      <c r="P19" s="31">
        <v>1022</v>
      </c>
      <c r="Q19" s="33">
        <f t="shared" si="7"/>
        <v>63.761181610151866</v>
      </c>
      <c r="R19" s="31" t="s">
        <v>161</v>
      </c>
      <c r="S19" s="31"/>
      <c r="T19" s="31"/>
      <c r="U19" s="31"/>
    </row>
    <row r="20" spans="1:21" ht="13.5">
      <c r="A20" s="54" t="s">
        <v>0</v>
      </c>
      <c r="B20" s="54" t="s">
        <v>17</v>
      </c>
      <c r="C20" s="55" t="s">
        <v>160</v>
      </c>
      <c r="D20" s="31">
        <f t="shared" si="0"/>
        <v>1529</v>
      </c>
      <c r="E20" s="32">
        <f t="shared" si="1"/>
        <v>29</v>
      </c>
      <c r="F20" s="33">
        <f t="shared" si="2"/>
        <v>1.896664486592544</v>
      </c>
      <c r="G20" s="31">
        <v>29</v>
      </c>
      <c r="H20" s="31">
        <v>0</v>
      </c>
      <c r="I20" s="32">
        <f t="shared" si="3"/>
        <v>1500</v>
      </c>
      <c r="J20" s="33">
        <f t="shared" si="4"/>
        <v>98.10333551340746</v>
      </c>
      <c r="K20" s="31">
        <v>1400</v>
      </c>
      <c r="L20" s="33">
        <f t="shared" si="5"/>
        <v>91.56311314584697</v>
      </c>
      <c r="M20" s="31">
        <v>0</v>
      </c>
      <c r="N20" s="33">
        <f t="shared" si="6"/>
        <v>0</v>
      </c>
      <c r="O20" s="31">
        <v>100</v>
      </c>
      <c r="P20" s="31">
        <v>100</v>
      </c>
      <c r="Q20" s="33">
        <f t="shared" si="7"/>
        <v>6.540222367560497</v>
      </c>
      <c r="R20" s="31" t="s">
        <v>161</v>
      </c>
      <c r="S20" s="31"/>
      <c r="T20" s="31"/>
      <c r="U20" s="31"/>
    </row>
    <row r="21" spans="1:21" ht="13.5">
      <c r="A21" s="54" t="s">
        <v>0</v>
      </c>
      <c r="B21" s="54" t="s">
        <v>18</v>
      </c>
      <c r="C21" s="55" t="s">
        <v>19</v>
      </c>
      <c r="D21" s="31">
        <f t="shared" si="0"/>
        <v>5681</v>
      </c>
      <c r="E21" s="32">
        <f t="shared" si="1"/>
        <v>187</v>
      </c>
      <c r="F21" s="33">
        <f t="shared" si="2"/>
        <v>3.2916740010561525</v>
      </c>
      <c r="G21" s="31">
        <v>187</v>
      </c>
      <c r="H21" s="31">
        <v>0</v>
      </c>
      <c r="I21" s="32">
        <f t="shared" si="3"/>
        <v>5494</v>
      </c>
      <c r="J21" s="33">
        <f t="shared" si="4"/>
        <v>96.70832599894385</v>
      </c>
      <c r="K21" s="31">
        <v>2428</v>
      </c>
      <c r="L21" s="33">
        <f t="shared" si="5"/>
        <v>42.73895440943496</v>
      </c>
      <c r="M21" s="31">
        <v>0</v>
      </c>
      <c r="N21" s="33">
        <f t="shared" si="6"/>
        <v>0</v>
      </c>
      <c r="O21" s="31">
        <v>3066</v>
      </c>
      <c r="P21" s="31">
        <v>258</v>
      </c>
      <c r="Q21" s="33">
        <f t="shared" si="7"/>
        <v>53.96937158950889</v>
      </c>
      <c r="R21" s="31" t="s">
        <v>161</v>
      </c>
      <c r="S21" s="31"/>
      <c r="T21" s="31"/>
      <c r="U21" s="31"/>
    </row>
    <row r="22" spans="1:21" ht="13.5">
      <c r="A22" s="54" t="s">
        <v>0</v>
      </c>
      <c r="B22" s="54" t="s">
        <v>20</v>
      </c>
      <c r="C22" s="55" t="s">
        <v>21</v>
      </c>
      <c r="D22" s="31">
        <f t="shared" si="0"/>
        <v>589</v>
      </c>
      <c r="E22" s="32">
        <f t="shared" si="1"/>
        <v>70</v>
      </c>
      <c r="F22" s="33">
        <f t="shared" si="2"/>
        <v>11.884550084889643</v>
      </c>
      <c r="G22" s="31">
        <v>70</v>
      </c>
      <c r="H22" s="31">
        <v>0</v>
      </c>
      <c r="I22" s="32">
        <f t="shared" si="3"/>
        <v>519</v>
      </c>
      <c r="J22" s="33">
        <f t="shared" si="4"/>
        <v>88.11544991511036</v>
      </c>
      <c r="K22" s="31">
        <v>0</v>
      </c>
      <c r="L22" s="33">
        <f t="shared" si="5"/>
        <v>0</v>
      </c>
      <c r="M22" s="31">
        <v>0</v>
      </c>
      <c r="N22" s="33">
        <f t="shared" si="6"/>
        <v>0</v>
      </c>
      <c r="O22" s="31">
        <v>519</v>
      </c>
      <c r="P22" s="31">
        <v>100</v>
      </c>
      <c r="Q22" s="33">
        <f t="shared" si="7"/>
        <v>88.11544991511036</v>
      </c>
      <c r="R22" s="31"/>
      <c r="S22" s="31"/>
      <c r="T22" s="31" t="s">
        <v>161</v>
      </c>
      <c r="U22" s="31"/>
    </row>
    <row r="23" spans="1:21" ht="13.5">
      <c r="A23" s="54" t="s">
        <v>0</v>
      </c>
      <c r="B23" s="54" t="s">
        <v>22</v>
      </c>
      <c r="C23" s="55" t="s">
        <v>23</v>
      </c>
      <c r="D23" s="31">
        <f t="shared" si="0"/>
        <v>3674</v>
      </c>
      <c r="E23" s="32">
        <f t="shared" si="1"/>
        <v>29</v>
      </c>
      <c r="F23" s="33">
        <f t="shared" si="2"/>
        <v>0.7893304300489928</v>
      </c>
      <c r="G23" s="31">
        <v>29</v>
      </c>
      <c r="H23" s="31">
        <v>0</v>
      </c>
      <c r="I23" s="32">
        <f t="shared" si="3"/>
        <v>3645</v>
      </c>
      <c r="J23" s="33">
        <f t="shared" si="4"/>
        <v>99.21066956995101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3645</v>
      </c>
      <c r="P23" s="31">
        <v>178</v>
      </c>
      <c r="Q23" s="33">
        <f t="shared" si="7"/>
        <v>99.21066956995101</v>
      </c>
      <c r="R23" s="31" t="s">
        <v>161</v>
      </c>
      <c r="S23" s="31"/>
      <c r="T23" s="31"/>
      <c r="U23" s="31"/>
    </row>
    <row r="24" spans="1:21" ht="13.5">
      <c r="A24" s="54" t="s">
        <v>0</v>
      </c>
      <c r="B24" s="54" t="s">
        <v>24</v>
      </c>
      <c r="C24" s="55" t="s">
        <v>25</v>
      </c>
      <c r="D24" s="31">
        <f t="shared" si="0"/>
        <v>1629</v>
      </c>
      <c r="E24" s="32">
        <f t="shared" si="1"/>
        <v>599</v>
      </c>
      <c r="F24" s="33">
        <f t="shared" si="2"/>
        <v>36.77102516881522</v>
      </c>
      <c r="G24" s="31">
        <v>343</v>
      </c>
      <c r="H24" s="31">
        <v>256</v>
      </c>
      <c r="I24" s="32">
        <f t="shared" si="3"/>
        <v>1030</v>
      </c>
      <c r="J24" s="33">
        <f t="shared" si="4"/>
        <v>63.22897483118478</v>
      </c>
      <c r="K24" s="31">
        <v>221</v>
      </c>
      <c r="L24" s="33">
        <f t="shared" si="5"/>
        <v>13.56660527931246</v>
      </c>
      <c r="M24" s="31">
        <v>141</v>
      </c>
      <c r="N24" s="33">
        <f t="shared" si="6"/>
        <v>8.655616942909761</v>
      </c>
      <c r="O24" s="31">
        <v>668</v>
      </c>
      <c r="P24" s="31">
        <v>139</v>
      </c>
      <c r="Q24" s="33">
        <f t="shared" si="7"/>
        <v>41.00675260896256</v>
      </c>
      <c r="R24" s="31"/>
      <c r="S24" s="31"/>
      <c r="T24" s="31"/>
      <c r="U24" s="31" t="s">
        <v>161</v>
      </c>
    </row>
    <row r="25" spans="1:21" ht="13.5">
      <c r="A25" s="54" t="s">
        <v>0</v>
      </c>
      <c r="B25" s="54" t="s">
        <v>26</v>
      </c>
      <c r="C25" s="55" t="s">
        <v>27</v>
      </c>
      <c r="D25" s="31">
        <f t="shared" si="0"/>
        <v>4197</v>
      </c>
      <c r="E25" s="32">
        <f t="shared" si="1"/>
        <v>489</v>
      </c>
      <c r="F25" s="33">
        <f t="shared" si="2"/>
        <v>11.651179413867048</v>
      </c>
      <c r="G25" s="31">
        <v>489</v>
      </c>
      <c r="H25" s="31">
        <v>0</v>
      </c>
      <c r="I25" s="32">
        <f t="shared" si="3"/>
        <v>3708</v>
      </c>
      <c r="J25" s="33">
        <f t="shared" si="4"/>
        <v>88.34882058613294</v>
      </c>
      <c r="K25" s="31">
        <v>2512</v>
      </c>
      <c r="L25" s="33">
        <f t="shared" si="5"/>
        <v>59.852275434834404</v>
      </c>
      <c r="M25" s="31">
        <v>0</v>
      </c>
      <c r="N25" s="33">
        <f t="shared" si="6"/>
        <v>0</v>
      </c>
      <c r="O25" s="31">
        <v>1196</v>
      </c>
      <c r="P25" s="31">
        <v>81</v>
      </c>
      <c r="Q25" s="33">
        <f t="shared" si="7"/>
        <v>28.496545151298548</v>
      </c>
      <c r="R25" s="31" t="s">
        <v>161</v>
      </c>
      <c r="S25" s="31"/>
      <c r="T25" s="31"/>
      <c r="U25" s="31"/>
    </row>
    <row r="26" spans="1:21" ht="13.5">
      <c r="A26" s="54" t="s">
        <v>0</v>
      </c>
      <c r="B26" s="54" t="s">
        <v>28</v>
      </c>
      <c r="C26" s="55" t="s">
        <v>29</v>
      </c>
      <c r="D26" s="31">
        <f t="shared" si="0"/>
        <v>10651</v>
      </c>
      <c r="E26" s="32">
        <f t="shared" si="1"/>
        <v>1737</v>
      </c>
      <c r="F26" s="33">
        <f t="shared" si="2"/>
        <v>16.308327856539293</v>
      </c>
      <c r="G26" s="31">
        <v>1737</v>
      </c>
      <c r="H26" s="31">
        <v>0</v>
      </c>
      <c r="I26" s="32">
        <f t="shared" si="3"/>
        <v>8914</v>
      </c>
      <c r="J26" s="33">
        <f t="shared" si="4"/>
        <v>83.6916721434607</v>
      </c>
      <c r="K26" s="31">
        <v>4003</v>
      </c>
      <c r="L26" s="33">
        <f t="shared" si="5"/>
        <v>37.58332550934185</v>
      </c>
      <c r="M26" s="31">
        <v>0</v>
      </c>
      <c r="N26" s="33">
        <f t="shared" si="6"/>
        <v>0</v>
      </c>
      <c r="O26" s="31">
        <v>4911</v>
      </c>
      <c r="P26" s="31">
        <v>1085</v>
      </c>
      <c r="Q26" s="33">
        <f t="shared" si="7"/>
        <v>46.10834663411886</v>
      </c>
      <c r="R26" s="31" t="s">
        <v>161</v>
      </c>
      <c r="S26" s="31"/>
      <c r="T26" s="31"/>
      <c r="U26" s="31"/>
    </row>
    <row r="27" spans="1:21" ht="13.5">
      <c r="A27" s="54" t="s">
        <v>0</v>
      </c>
      <c r="B27" s="54" t="s">
        <v>30</v>
      </c>
      <c r="C27" s="55" t="s">
        <v>159</v>
      </c>
      <c r="D27" s="31">
        <f t="shared" si="0"/>
        <v>3985</v>
      </c>
      <c r="E27" s="32">
        <f t="shared" si="1"/>
        <v>950</v>
      </c>
      <c r="F27" s="33">
        <f aca="true" t="shared" si="8" ref="F27:F45">E27/D27*100</f>
        <v>23.83939774153074</v>
      </c>
      <c r="G27" s="31">
        <v>950</v>
      </c>
      <c r="H27" s="31">
        <v>0</v>
      </c>
      <c r="I27" s="32">
        <f t="shared" si="3"/>
        <v>3035</v>
      </c>
      <c r="J27" s="33">
        <f aca="true" t="shared" si="9" ref="J27:J45">I27/D27*100</f>
        <v>76.16060225846925</v>
      </c>
      <c r="K27" s="31">
        <v>1381</v>
      </c>
      <c r="L27" s="33">
        <f aca="true" t="shared" si="10" ref="L27:L45">K27/D27*100</f>
        <v>34.65495608531995</v>
      </c>
      <c r="M27" s="31">
        <v>0</v>
      </c>
      <c r="N27" s="33">
        <f aca="true" t="shared" si="11" ref="N27:N45">M27/D27*100</f>
        <v>0</v>
      </c>
      <c r="O27" s="31">
        <v>1654</v>
      </c>
      <c r="P27" s="31">
        <v>465</v>
      </c>
      <c r="Q27" s="33">
        <f aca="true" t="shared" si="12" ref="Q27:Q45">O27/D27*100</f>
        <v>41.50564617314931</v>
      </c>
      <c r="R27" s="31" t="s">
        <v>161</v>
      </c>
      <c r="S27" s="31"/>
      <c r="T27" s="31"/>
      <c r="U27" s="31"/>
    </row>
    <row r="28" spans="1:21" ht="13.5">
      <c r="A28" s="54" t="s">
        <v>0</v>
      </c>
      <c r="B28" s="54" t="s">
        <v>31</v>
      </c>
      <c r="C28" s="55" t="s">
        <v>32</v>
      </c>
      <c r="D28" s="31">
        <f t="shared" si="0"/>
        <v>13357</v>
      </c>
      <c r="E28" s="32">
        <f t="shared" si="1"/>
        <v>951</v>
      </c>
      <c r="F28" s="33">
        <f t="shared" si="8"/>
        <v>7.119862244515984</v>
      </c>
      <c r="G28" s="31">
        <v>951</v>
      </c>
      <c r="H28" s="31">
        <v>0</v>
      </c>
      <c r="I28" s="32">
        <f t="shared" si="3"/>
        <v>12406</v>
      </c>
      <c r="J28" s="33">
        <f t="shared" si="9"/>
        <v>92.88013775548401</v>
      </c>
      <c r="K28" s="31">
        <v>5298</v>
      </c>
      <c r="L28" s="33">
        <f t="shared" si="10"/>
        <v>39.6645953432657</v>
      </c>
      <c r="M28" s="31">
        <v>0</v>
      </c>
      <c r="N28" s="33">
        <f t="shared" si="11"/>
        <v>0</v>
      </c>
      <c r="O28" s="31">
        <v>7108</v>
      </c>
      <c r="P28" s="31">
        <v>986</v>
      </c>
      <c r="Q28" s="33">
        <f t="shared" si="12"/>
        <v>53.21554241221831</v>
      </c>
      <c r="R28" s="31" t="s">
        <v>161</v>
      </c>
      <c r="S28" s="31"/>
      <c r="T28" s="31"/>
      <c r="U28" s="31"/>
    </row>
    <row r="29" spans="1:21" ht="13.5">
      <c r="A29" s="54" t="s">
        <v>0</v>
      </c>
      <c r="B29" s="54" t="s">
        <v>33</v>
      </c>
      <c r="C29" s="55" t="s">
        <v>34</v>
      </c>
      <c r="D29" s="31">
        <f t="shared" si="0"/>
        <v>4428</v>
      </c>
      <c r="E29" s="32">
        <f t="shared" si="1"/>
        <v>821</v>
      </c>
      <c r="F29" s="33">
        <f t="shared" si="8"/>
        <v>18.541102077687444</v>
      </c>
      <c r="G29" s="31">
        <v>821</v>
      </c>
      <c r="H29" s="31">
        <v>0</v>
      </c>
      <c r="I29" s="32">
        <f t="shared" si="3"/>
        <v>3607</v>
      </c>
      <c r="J29" s="33">
        <f t="shared" si="9"/>
        <v>81.45889792231256</v>
      </c>
      <c r="K29" s="31">
        <v>2710</v>
      </c>
      <c r="L29" s="33">
        <f t="shared" si="10"/>
        <v>61.20144534778681</v>
      </c>
      <c r="M29" s="31">
        <v>0</v>
      </c>
      <c r="N29" s="33">
        <f t="shared" si="11"/>
        <v>0</v>
      </c>
      <c r="O29" s="31">
        <v>897</v>
      </c>
      <c r="P29" s="31">
        <v>331</v>
      </c>
      <c r="Q29" s="33">
        <f t="shared" si="12"/>
        <v>20.257452574525743</v>
      </c>
      <c r="R29" s="31" t="s">
        <v>161</v>
      </c>
      <c r="S29" s="31"/>
      <c r="T29" s="31"/>
      <c r="U29" s="31"/>
    </row>
    <row r="30" spans="1:21" ht="13.5">
      <c r="A30" s="54" t="s">
        <v>0</v>
      </c>
      <c r="B30" s="54" t="s">
        <v>35</v>
      </c>
      <c r="C30" s="55" t="s">
        <v>36</v>
      </c>
      <c r="D30" s="31">
        <f t="shared" si="0"/>
        <v>1661</v>
      </c>
      <c r="E30" s="32">
        <f t="shared" si="1"/>
        <v>731</v>
      </c>
      <c r="F30" s="33">
        <f t="shared" si="8"/>
        <v>44.0096327513546</v>
      </c>
      <c r="G30" s="31">
        <v>731</v>
      </c>
      <c r="H30" s="31">
        <v>0</v>
      </c>
      <c r="I30" s="32">
        <f t="shared" si="3"/>
        <v>930</v>
      </c>
      <c r="J30" s="33">
        <f t="shared" si="9"/>
        <v>55.99036724864539</v>
      </c>
      <c r="K30" s="31">
        <v>78</v>
      </c>
      <c r="L30" s="33">
        <f t="shared" si="10"/>
        <v>4.695966285370258</v>
      </c>
      <c r="M30" s="31">
        <v>0</v>
      </c>
      <c r="N30" s="33">
        <f t="shared" si="11"/>
        <v>0</v>
      </c>
      <c r="O30" s="31">
        <v>852</v>
      </c>
      <c r="P30" s="31">
        <v>767</v>
      </c>
      <c r="Q30" s="33">
        <f t="shared" si="12"/>
        <v>51.29440096327513</v>
      </c>
      <c r="R30" s="31" t="s">
        <v>161</v>
      </c>
      <c r="S30" s="31"/>
      <c r="T30" s="31"/>
      <c r="U30" s="31"/>
    </row>
    <row r="31" spans="1:21" ht="13.5">
      <c r="A31" s="54" t="s">
        <v>0</v>
      </c>
      <c r="B31" s="54" t="s">
        <v>37</v>
      </c>
      <c r="C31" s="55" t="s">
        <v>38</v>
      </c>
      <c r="D31" s="31">
        <f t="shared" si="0"/>
        <v>17204</v>
      </c>
      <c r="E31" s="32">
        <f t="shared" si="1"/>
        <v>3620</v>
      </c>
      <c r="F31" s="33">
        <f t="shared" si="8"/>
        <v>21.041618228318995</v>
      </c>
      <c r="G31" s="31">
        <v>3620</v>
      </c>
      <c r="H31" s="31">
        <v>0</v>
      </c>
      <c r="I31" s="32">
        <f t="shared" si="3"/>
        <v>13584</v>
      </c>
      <c r="J31" s="33">
        <f t="shared" si="9"/>
        <v>78.958381771681</v>
      </c>
      <c r="K31" s="31">
        <v>2952</v>
      </c>
      <c r="L31" s="33">
        <f t="shared" si="10"/>
        <v>17.158800279004883</v>
      </c>
      <c r="M31" s="31">
        <v>0</v>
      </c>
      <c r="N31" s="33">
        <f t="shared" si="11"/>
        <v>0</v>
      </c>
      <c r="O31" s="31">
        <v>10632</v>
      </c>
      <c r="P31" s="31">
        <v>2236</v>
      </c>
      <c r="Q31" s="33">
        <f t="shared" si="12"/>
        <v>61.799581492676126</v>
      </c>
      <c r="R31" s="31" t="s">
        <v>161</v>
      </c>
      <c r="S31" s="31"/>
      <c r="T31" s="31"/>
      <c r="U31" s="31"/>
    </row>
    <row r="32" spans="1:21" ht="13.5">
      <c r="A32" s="54" t="s">
        <v>0</v>
      </c>
      <c r="B32" s="54" t="s">
        <v>39</v>
      </c>
      <c r="C32" s="55" t="s">
        <v>157</v>
      </c>
      <c r="D32" s="31">
        <f t="shared" si="0"/>
        <v>10473</v>
      </c>
      <c r="E32" s="32">
        <f t="shared" si="1"/>
        <v>1609</v>
      </c>
      <c r="F32" s="33">
        <f t="shared" si="8"/>
        <v>15.363315191444668</v>
      </c>
      <c r="G32" s="31">
        <v>1609</v>
      </c>
      <c r="H32" s="31">
        <v>0</v>
      </c>
      <c r="I32" s="32">
        <f t="shared" si="3"/>
        <v>8864</v>
      </c>
      <c r="J32" s="33">
        <f t="shared" si="9"/>
        <v>84.63668480855533</v>
      </c>
      <c r="K32" s="31">
        <v>0</v>
      </c>
      <c r="L32" s="33">
        <f t="shared" si="10"/>
        <v>0</v>
      </c>
      <c r="M32" s="31">
        <v>0</v>
      </c>
      <c r="N32" s="33">
        <f t="shared" si="11"/>
        <v>0</v>
      </c>
      <c r="O32" s="31">
        <v>8864</v>
      </c>
      <c r="P32" s="31">
        <v>2921</v>
      </c>
      <c r="Q32" s="33">
        <f t="shared" si="12"/>
        <v>84.63668480855533</v>
      </c>
      <c r="R32" s="31" t="s">
        <v>161</v>
      </c>
      <c r="S32" s="31"/>
      <c r="T32" s="31"/>
      <c r="U32" s="31"/>
    </row>
    <row r="33" spans="1:21" ht="13.5">
      <c r="A33" s="54" t="s">
        <v>0</v>
      </c>
      <c r="B33" s="54" t="s">
        <v>40</v>
      </c>
      <c r="C33" s="55" t="s">
        <v>41</v>
      </c>
      <c r="D33" s="31">
        <f t="shared" si="0"/>
        <v>9899</v>
      </c>
      <c r="E33" s="32">
        <f t="shared" si="1"/>
        <v>280</v>
      </c>
      <c r="F33" s="33">
        <f t="shared" si="8"/>
        <v>2.8285685422769977</v>
      </c>
      <c r="G33" s="31">
        <v>280</v>
      </c>
      <c r="H33" s="31">
        <v>0</v>
      </c>
      <c r="I33" s="32">
        <f t="shared" si="3"/>
        <v>9619</v>
      </c>
      <c r="J33" s="33">
        <f t="shared" si="9"/>
        <v>97.171431457723</v>
      </c>
      <c r="K33" s="31">
        <v>4007</v>
      </c>
      <c r="L33" s="33">
        <f t="shared" si="10"/>
        <v>40.478836246085464</v>
      </c>
      <c r="M33" s="31">
        <v>0</v>
      </c>
      <c r="N33" s="33">
        <f t="shared" si="11"/>
        <v>0</v>
      </c>
      <c r="O33" s="31">
        <v>5612</v>
      </c>
      <c r="P33" s="31">
        <v>5612</v>
      </c>
      <c r="Q33" s="33">
        <f t="shared" si="12"/>
        <v>56.69259521163754</v>
      </c>
      <c r="R33" s="31" t="s">
        <v>161</v>
      </c>
      <c r="S33" s="31"/>
      <c r="T33" s="31"/>
      <c r="U33" s="31"/>
    </row>
    <row r="34" spans="1:21" ht="13.5">
      <c r="A34" s="54" t="s">
        <v>0</v>
      </c>
      <c r="B34" s="54" t="s">
        <v>42</v>
      </c>
      <c r="C34" s="55" t="s">
        <v>158</v>
      </c>
      <c r="D34" s="31">
        <f t="shared" si="0"/>
        <v>16222</v>
      </c>
      <c r="E34" s="32">
        <f t="shared" si="1"/>
        <v>364</v>
      </c>
      <c r="F34" s="33">
        <f t="shared" si="8"/>
        <v>2.2438663543336212</v>
      </c>
      <c r="G34" s="31">
        <v>364</v>
      </c>
      <c r="H34" s="31">
        <v>0</v>
      </c>
      <c r="I34" s="32">
        <f t="shared" si="3"/>
        <v>15858</v>
      </c>
      <c r="J34" s="33">
        <f t="shared" si="9"/>
        <v>97.75613364566638</v>
      </c>
      <c r="K34" s="31">
        <v>10196</v>
      </c>
      <c r="L34" s="33">
        <f t="shared" si="10"/>
        <v>62.85291579336704</v>
      </c>
      <c r="M34" s="31">
        <v>0</v>
      </c>
      <c r="N34" s="33">
        <f t="shared" si="11"/>
        <v>0</v>
      </c>
      <c r="O34" s="31">
        <v>5662</v>
      </c>
      <c r="P34" s="31">
        <v>1628</v>
      </c>
      <c r="Q34" s="33">
        <f t="shared" si="12"/>
        <v>34.90321785229934</v>
      </c>
      <c r="R34" s="31" t="s">
        <v>161</v>
      </c>
      <c r="S34" s="31"/>
      <c r="T34" s="31"/>
      <c r="U34" s="31"/>
    </row>
    <row r="35" spans="1:21" ht="13.5">
      <c r="A35" s="54" t="s">
        <v>0</v>
      </c>
      <c r="B35" s="54" t="s">
        <v>43</v>
      </c>
      <c r="C35" s="55" t="s">
        <v>44</v>
      </c>
      <c r="D35" s="31">
        <f t="shared" si="0"/>
        <v>16359</v>
      </c>
      <c r="E35" s="32">
        <f t="shared" si="1"/>
        <v>325</v>
      </c>
      <c r="F35" s="33">
        <f t="shared" si="8"/>
        <v>1.9866740020783666</v>
      </c>
      <c r="G35" s="31">
        <v>300</v>
      </c>
      <c r="H35" s="31">
        <v>25</v>
      </c>
      <c r="I35" s="32">
        <f t="shared" si="3"/>
        <v>16034</v>
      </c>
      <c r="J35" s="33">
        <f t="shared" si="9"/>
        <v>98.01332599792163</v>
      </c>
      <c r="K35" s="31">
        <v>6904</v>
      </c>
      <c r="L35" s="33">
        <f t="shared" si="10"/>
        <v>42.20306864722782</v>
      </c>
      <c r="M35" s="31">
        <v>3201</v>
      </c>
      <c r="N35" s="33">
        <f t="shared" si="11"/>
        <v>19.567210709701083</v>
      </c>
      <c r="O35" s="31">
        <v>5929</v>
      </c>
      <c r="P35" s="31">
        <v>302</v>
      </c>
      <c r="Q35" s="33">
        <f t="shared" si="12"/>
        <v>36.24304664099272</v>
      </c>
      <c r="R35" s="31" t="s">
        <v>161</v>
      </c>
      <c r="S35" s="31"/>
      <c r="T35" s="31"/>
      <c r="U35" s="31"/>
    </row>
    <row r="36" spans="1:21" ht="13.5">
      <c r="A36" s="54" t="s">
        <v>0</v>
      </c>
      <c r="B36" s="54" t="s">
        <v>45</v>
      </c>
      <c r="C36" s="55" t="s">
        <v>46</v>
      </c>
      <c r="D36" s="31">
        <f t="shared" si="0"/>
        <v>6147</v>
      </c>
      <c r="E36" s="32">
        <f t="shared" si="1"/>
        <v>944</v>
      </c>
      <c r="F36" s="33">
        <f t="shared" si="8"/>
        <v>15.35708475679193</v>
      </c>
      <c r="G36" s="31">
        <v>944</v>
      </c>
      <c r="H36" s="31">
        <v>0</v>
      </c>
      <c r="I36" s="32">
        <f t="shared" si="3"/>
        <v>5203</v>
      </c>
      <c r="J36" s="33">
        <f t="shared" si="9"/>
        <v>84.64291524320807</v>
      </c>
      <c r="K36" s="31">
        <v>3932</v>
      </c>
      <c r="L36" s="33">
        <f t="shared" si="10"/>
        <v>63.966162355620625</v>
      </c>
      <c r="M36" s="31">
        <v>0</v>
      </c>
      <c r="N36" s="33">
        <f t="shared" si="11"/>
        <v>0</v>
      </c>
      <c r="O36" s="31">
        <v>1271</v>
      </c>
      <c r="P36" s="31">
        <v>567</v>
      </c>
      <c r="Q36" s="33">
        <f t="shared" si="12"/>
        <v>20.67675288758744</v>
      </c>
      <c r="R36" s="31" t="s">
        <v>161</v>
      </c>
      <c r="S36" s="31"/>
      <c r="T36" s="31"/>
      <c r="U36" s="31"/>
    </row>
    <row r="37" spans="1:21" ht="13.5">
      <c r="A37" s="54" t="s">
        <v>0</v>
      </c>
      <c r="B37" s="54" t="s">
        <v>47</v>
      </c>
      <c r="C37" s="55" t="s">
        <v>48</v>
      </c>
      <c r="D37" s="31">
        <f t="shared" si="0"/>
        <v>2144</v>
      </c>
      <c r="E37" s="32">
        <f t="shared" si="1"/>
        <v>218</v>
      </c>
      <c r="F37" s="33">
        <f t="shared" si="8"/>
        <v>10.167910447761194</v>
      </c>
      <c r="G37" s="31">
        <v>218</v>
      </c>
      <c r="H37" s="31">
        <v>0</v>
      </c>
      <c r="I37" s="32">
        <f t="shared" si="3"/>
        <v>1926</v>
      </c>
      <c r="J37" s="33">
        <f t="shared" si="9"/>
        <v>89.8320895522388</v>
      </c>
      <c r="K37" s="31">
        <v>0</v>
      </c>
      <c r="L37" s="33">
        <f t="shared" si="10"/>
        <v>0</v>
      </c>
      <c r="M37" s="31">
        <v>0</v>
      </c>
      <c r="N37" s="33">
        <f t="shared" si="11"/>
        <v>0</v>
      </c>
      <c r="O37" s="31">
        <v>1926</v>
      </c>
      <c r="P37" s="31">
        <v>637</v>
      </c>
      <c r="Q37" s="33">
        <f t="shared" si="12"/>
        <v>89.8320895522388</v>
      </c>
      <c r="R37" s="31"/>
      <c r="S37" s="31" t="s">
        <v>161</v>
      </c>
      <c r="T37" s="31"/>
      <c r="U37" s="31"/>
    </row>
    <row r="38" spans="1:21" ht="13.5">
      <c r="A38" s="54" t="s">
        <v>0</v>
      </c>
      <c r="B38" s="54" t="s">
        <v>49</v>
      </c>
      <c r="C38" s="55" t="s">
        <v>50</v>
      </c>
      <c r="D38" s="31">
        <f t="shared" si="0"/>
        <v>4958</v>
      </c>
      <c r="E38" s="32">
        <f t="shared" si="1"/>
        <v>1304</v>
      </c>
      <c r="F38" s="33">
        <f t="shared" si="8"/>
        <v>26.300927793465107</v>
      </c>
      <c r="G38" s="31">
        <v>1304</v>
      </c>
      <c r="H38" s="31">
        <v>0</v>
      </c>
      <c r="I38" s="32">
        <f t="shared" si="3"/>
        <v>3654</v>
      </c>
      <c r="J38" s="33">
        <f t="shared" si="9"/>
        <v>73.6990722065349</v>
      </c>
      <c r="K38" s="31">
        <v>34</v>
      </c>
      <c r="L38" s="33">
        <f t="shared" si="10"/>
        <v>0.6857603872529245</v>
      </c>
      <c r="M38" s="31">
        <v>0</v>
      </c>
      <c r="N38" s="33">
        <f t="shared" si="11"/>
        <v>0</v>
      </c>
      <c r="O38" s="31">
        <v>3620</v>
      </c>
      <c r="P38" s="31">
        <v>543</v>
      </c>
      <c r="Q38" s="33">
        <f t="shared" si="12"/>
        <v>73.01331181928197</v>
      </c>
      <c r="R38" s="31"/>
      <c r="S38" s="31"/>
      <c r="T38" s="31"/>
      <c r="U38" s="31" t="s">
        <v>161</v>
      </c>
    </row>
    <row r="39" spans="1:21" ht="13.5">
      <c r="A39" s="54" t="s">
        <v>0</v>
      </c>
      <c r="B39" s="54" t="s">
        <v>51</v>
      </c>
      <c r="C39" s="55" t="s">
        <v>52</v>
      </c>
      <c r="D39" s="31">
        <f t="shared" si="0"/>
        <v>8578</v>
      </c>
      <c r="E39" s="32">
        <f t="shared" si="1"/>
        <v>588</v>
      </c>
      <c r="F39" s="33">
        <f t="shared" si="8"/>
        <v>6.854744695733271</v>
      </c>
      <c r="G39" s="31">
        <v>588</v>
      </c>
      <c r="H39" s="31">
        <v>0</v>
      </c>
      <c r="I39" s="32">
        <f t="shared" si="3"/>
        <v>7990</v>
      </c>
      <c r="J39" s="33">
        <f t="shared" si="9"/>
        <v>93.14525530426673</v>
      </c>
      <c r="K39" s="31">
        <v>3940</v>
      </c>
      <c r="L39" s="33">
        <f t="shared" si="10"/>
        <v>45.93145255304267</v>
      </c>
      <c r="M39" s="31">
        <v>0</v>
      </c>
      <c r="N39" s="33">
        <f t="shared" si="11"/>
        <v>0</v>
      </c>
      <c r="O39" s="31">
        <v>4050</v>
      </c>
      <c r="P39" s="31">
        <v>546</v>
      </c>
      <c r="Q39" s="33">
        <f t="shared" si="12"/>
        <v>47.21380275122406</v>
      </c>
      <c r="R39" s="31" t="s">
        <v>161</v>
      </c>
      <c r="S39" s="31"/>
      <c r="T39" s="31"/>
      <c r="U39" s="31"/>
    </row>
    <row r="40" spans="1:21" ht="13.5">
      <c r="A40" s="54" t="s">
        <v>0</v>
      </c>
      <c r="B40" s="54" t="s">
        <v>53</v>
      </c>
      <c r="C40" s="55" t="s">
        <v>54</v>
      </c>
      <c r="D40" s="31">
        <f t="shared" si="0"/>
        <v>5967</v>
      </c>
      <c r="E40" s="32">
        <f t="shared" si="1"/>
        <v>0</v>
      </c>
      <c r="F40" s="33">
        <f t="shared" si="8"/>
        <v>0</v>
      </c>
      <c r="G40" s="31">
        <v>0</v>
      </c>
      <c r="H40" s="31">
        <v>0</v>
      </c>
      <c r="I40" s="32">
        <f t="shared" si="3"/>
        <v>5967</v>
      </c>
      <c r="J40" s="33">
        <f t="shared" si="9"/>
        <v>100</v>
      </c>
      <c r="K40" s="31">
        <v>3121</v>
      </c>
      <c r="L40" s="33">
        <f t="shared" si="10"/>
        <v>52.30434053963465</v>
      </c>
      <c r="M40" s="31">
        <v>0</v>
      </c>
      <c r="N40" s="33">
        <f t="shared" si="11"/>
        <v>0</v>
      </c>
      <c r="O40" s="31">
        <v>2846</v>
      </c>
      <c r="P40" s="31">
        <v>792</v>
      </c>
      <c r="Q40" s="33">
        <f t="shared" si="12"/>
        <v>47.69565946036534</v>
      </c>
      <c r="R40" s="31" t="s">
        <v>161</v>
      </c>
      <c r="S40" s="31"/>
      <c r="T40" s="31"/>
      <c r="U40" s="31"/>
    </row>
    <row r="41" spans="1:21" ht="13.5">
      <c r="A41" s="54" t="s">
        <v>0</v>
      </c>
      <c r="B41" s="54" t="s">
        <v>93</v>
      </c>
      <c r="C41" s="55" t="s">
        <v>94</v>
      </c>
      <c r="D41" s="31">
        <f t="shared" si="0"/>
        <v>3126</v>
      </c>
      <c r="E41" s="32">
        <f t="shared" si="1"/>
        <v>288</v>
      </c>
      <c r="F41" s="33">
        <f t="shared" si="8"/>
        <v>9.213051823416507</v>
      </c>
      <c r="G41" s="31">
        <v>288</v>
      </c>
      <c r="H41" s="31">
        <v>0</v>
      </c>
      <c r="I41" s="32">
        <f t="shared" si="3"/>
        <v>2838</v>
      </c>
      <c r="J41" s="33">
        <f t="shared" si="9"/>
        <v>90.7869481765835</v>
      </c>
      <c r="K41" s="31">
        <v>0</v>
      </c>
      <c r="L41" s="33">
        <f t="shared" si="10"/>
        <v>0</v>
      </c>
      <c r="M41" s="31">
        <v>0</v>
      </c>
      <c r="N41" s="33">
        <f t="shared" si="11"/>
        <v>0</v>
      </c>
      <c r="O41" s="31">
        <v>2838</v>
      </c>
      <c r="P41" s="31">
        <v>1646</v>
      </c>
      <c r="Q41" s="33">
        <f t="shared" si="12"/>
        <v>90.7869481765835</v>
      </c>
      <c r="R41" s="31" t="s">
        <v>161</v>
      </c>
      <c r="S41" s="31"/>
      <c r="T41" s="31"/>
      <c r="U41" s="31"/>
    </row>
    <row r="42" spans="1:21" ht="13.5">
      <c r="A42" s="54" t="s">
        <v>0</v>
      </c>
      <c r="B42" s="54" t="s">
        <v>95</v>
      </c>
      <c r="C42" s="55" t="s">
        <v>96</v>
      </c>
      <c r="D42" s="31">
        <f t="shared" si="0"/>
        <v>24100</v>
      </c>
      <c r="E42" s="32">
        <f t="shared" si="1"/>
        <v>1741</v>
      </c>
      <c r="F42" s="33">
        <f t="shared" si="8"/>
        <v>7.224066390041493</v>
      </c>
      <c r="G42" s="31">
        <v>1741</v>
      </c>
      <c r="H42" s="31">
        <v>0</v>
      </c>
      <c r="I42" s="32">
        <f t="shared" si="3"/>
        <v>22359</v>
      </c>
      <c r="J42" s="33">
        <f t="shared" si="9"/>
        <v>92.7759336099585</v>
      </c>
      <c r="K42" s="31">
        <v>12678</v>
      </c>
      <c r="L42" s="33">
        <f t="shared" si="10"/>
        <v>52.60580912863071</v>
      </c>
      <c r="M42" s="31">
        <v>0</v>
      </c>
      <c r="N42" s="33">
        <f t="shared" si="11"/>
        <v>0</v>
      </c>
      <c r="O42" s="31">
        <v>9681</v>
      </c>
      <c r="P42" s="31">
        <v>2714</v>
      </c>
      <c r="Q42" s="33">
        <f t="shared" si="12"/>
        <v>40.170124481327804</v>
      </c>
      <c r="R42" s="31" t="s">
        <v>161</v>
      </c>
      <c r="S42" s="31"/>
      <c r="T42" s="31"/>
      <c r="U42" s="31"/>
    </row>
    <row r="43" spans="1:21" ht="13.5">
      <c r="A43" s="54" t="s">
        <v>0</v>
      </c>
      <c r="B43" s="54" t="s">
        <v>97</v>
      </c>
      <c r="C43" s="55" t="s">
        <v>98</v>
      </c>
      <c r="D43" s="31">
        <f t="shared" si="0"/>
        <v>1018</v>
      </c>
      <c r="E43" s="32">
        <f t="shared" si="1"/>
        <v>0</v>
      </c>
      <c r="F43" s="33">
        <f t="shared" si="8"/>
        <v>0</v>
      </c>
      <c r="G43" s="31">
        <v>0</v>
      </c>
      <c r="H43" s="31">
        <v>0</v>
      </c>
      <c r="I43" s="32">
        <f t="shared" si="3"/>
        <v>1018</v>
      </c>
      <c r="J43" s="33">
        <f t="shared" si="9"/>
        <v>100</v>
      </c>
      <c r="K43" s="31">
        <v>941</v>
      </c>
      <c r="L43" s="33">
        <f t="shared" si="10"/>
        <v>92.43614931237721</v>
      </c>
      <c r="M43" s="31">
        <v>0</v>
      </c>
      <c r="N43" s="33">
        <f t="shared" si="11"/>
        <v>0</v>
      </c>
      <c r="O43" s="31">
        <v>77</v>
      </c>
      <c r="P43" s="31">
        <v>77</v>
      </c>
      <c r="Q43" s="33">
        <f t="shared" si="12"/>
        <v>7.56385068762279</v>
      </c>
      <c r="R43" s="31"/>
      <c r="S43" s="31"/>
      <c r="T43" s="31"/>
      <c r="U43" s="31" t="s">
        <v>161</v>
      </c>
    </row>
    <row r="44" spans="1:21" ht="13.5">
      <c r="A44" s="54" t="s">
        <v>0</v>
      </c>
      <c r="B44" s="54" t="s">
        <v>99</v>
      </c>
      <c r="C44" s="55" t="s">
        <v>100</v>
      </c>
      <c r="D44" s="31">
        <f t="shared" si="0"/>
        <v>862</v>
      </c>
      <c r="E44" s="32">
        <f t="shared" si="1"/>
        <v>7</v>
      </c>
      <c r="F44" s="33">
        <f t="shared" si="8"/>
        <v>0.8120649651972157</v>
      </c>
      <c r="G44" s="31">
        <v>0</v>
      </c>
      <c r="H44" s="31">
        <v>7</v>
      </c>
      <c r="I44" s="32">
        <f t="shared" si="3"/>
        <v>855</v>
      </c>
      <c r="J44" s="33">
        <f t="shared" si="9"/>
        <v>99.18793503480279</v>
      </c>
      <c r="K44" s="31">
        <v>820</v>
      </c>
      <c r="L44" s="33">
        <f t="shared" si="10"/>
        <v>95.1276102088167</v>
      </c>
      <c r="M44" s="31">
        <v>0</v>
      </c>
      <c r="N44" s="33">
        <f t="shared" si="11"/>
        <v>0</v>
      </c>
      <c r="O44" s="31">
        <v>35</v>
      </c>
      <c r="P44" s="31">
        <v>35</v>
      </c>
      <c r="Q44" s="33">
        <f t="shared" si="12"/>
        <v>4.060324825986079</v>
      </c>
      <c r="R44" s="31" t="s">
        <v>161</v>
      </c>
      <c r="S44" s="31"/>
      <c r="T44" s="31"/>
      <c r="U44" s="31"/>
    </row>
    <row r="45" spans="1:21" ht="13.5">
      <c r="A45" s="84" t="s">
        <v>101</v>
      </c>
      <c r="B45" s="85"/>
      <c r="C45" s="85"/>
      <c r="D45" s="31">
        <f>SUM(D7:D44)</f>
        <v>884255</v>
      </c>
      <c r="E45" s="31">
        <f>SUM(E7:E44)</f>
        <v>93164</v>
      </c>
      <c r="F45" s="33">
        <f t="shared" si="8"/>
        <v>10.535874832486105</v>
      </c>
      <c r="G45" s="31">
        <f>SUM(G7:G44)</f>
        <v>92851</v>
      </c>
      <c r="H45" s="31">
        <f>SUM(H7:H44)</f>
        <v>313</v>
      </c>
      <c r="I45" s="31">
        <f>SUM(I7:I44)</f>
        <v>791091</v>
      </c>
      <c r="J45" s="33">
        <f t="shared" si="9"/>
        <v>89.4641251675139</v>
      </c>
      <c r="K45" s="31">
        <f>SUM(K7:K44)</f>
        <v>386021</v>
      </c>
      <c r="L45" s="33">
        <f t="shared" si="10"/>
        <v>43.65494116516163</v>
      </c>
      <c r="M45" s="31">
        <f>SUM(M7:M44)</f>
        <v>7367</v>
      </c>
      <c r="N45" s="33">
        <f t="shared" si="11"/>
        <v>0.8331307145563214</v>
      </c>
      <c r="O45" s="31">
        <f>SUM(O7:O44)</f>
        <v>397703</v>
      </c>
      <c r="P45" s="31">
        <f>SUM(P7:P44)</f>
        <v>102230</v>
      </c>
      <c r="Q45" s="33">
        <f t="shared" si="12"/>
        <v>44.97605328779594</v>
      </c>
      <c r="R45" s="31">
        <f>COUNTIF(R7:R44,"○")</f>
        <v>33</v>
      </c>
      <c r="S45" s="31">
        <f>COUNTIF(S7:S44,"○")</f>
        <v>1</v>
      </c>
      <c r="T45" s="31">
        <f>COUNTIF(T7:T44,"○")</f>
        <v>1</v>
      </c>
      <c r="U45" s="31">
        <f>COUNTIF(U7:U44,"○")</f>
        <v>3</v>
      </c>
    </row>
  </sheetData>
  <mergeCells count="19">
    <mergeCell ref="A45:C4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70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102</v>
      </c>
      <c r="B2" s="65" t="s">
        <v>71</v>
      </c>
      <c r="C2" s="68" t="s">
        <v>72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104</v>
      </c>
      <c r="E3" s="59" t="s">
        <v>105</v>
      </c>
      <c r="F3" s="89"/>
      <c r="G3" s="90"/>
      <c r="H3" s="86" t="s">
        <v>106</v>
      </c>
      <c r="I3" s="57"/>
      <c r="J3" s="58"/>
      <c r="K3" s="59" t="s">
        <v>107</v>
      </c>
      <c r="L3" s="57"/>
      <c r="M3" s="58"/>
      <c r="N3" s="26" t="s">
        <v>104</v>
      </c>
      <c r="O3" s="17" t="s">
        <v>108</v>
      </c>
      <c r="P3" s="24"/>
      <c r="Q3" s="24"/>
      <c r="R3" s="24"/>
      <c r="S3" s="24"/>
      <c r="T3" s="25"/>
      <c r="U3" s="17" t="s">
        <v>109</v>
      </c>
      <c r="V3" s="24"/>
      <c r="W3" s="24"/>
      <c r="X3" s="24"/>
      <c r="Y3" s="24"/>
      <c r="Z3" s="25"/>
      <c r="AA3" s="17" t="s">
        <v>110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104</v>
      </c>
      <c r="F4" s="18" t="s">
        <v>74</v>
      </c>
      <c r="G4" s="18" t="s">
        <v>75</v>
      </c>
      <c r="H4" s="26" t="s">
        <v>104</v>
      </c>
      <c r="I4" s="18" t="s">
        <v>74</v>
      </c>
      <c r="J4" s="18" t="s">
        <v>75</v>
      </c>
      <c r="K4" s="26" t="s">
        <v>104</v>
      </c>
      <c r="L4" s="18" t="s">
        <v>74</v>
      </c>
      <c r="M4" s="18" t="s">
        <v>75</v>
      </c>
      <c r="N4" s="27"/>
      <c r="O4" s="26" t="s">
        <v>104</v>
      </c>
      <c r="P4" s="18" t="s">
        <v>76</v>
      </c>
      <c r="Q4" s="18" t="s">
        <v>77</v>
      </c>
      <c r="R4" s="18" t="s">
        <v>78</v>
      </c>
      <c r="S4" s="18" t="s">
        <v>79</v>
      </c>
      <c r="T4" s="18" t="s">
        <v>80</v>
      </c>
      <c r="U4" s="26" t="s">
        <v>104</v>
      </c>
      <c r="V4" s="18" t="s">
        <v>76</v>
      </c>
      <c r="W4" s="18" t="s">
        <v>77</v>
      </c>
      <c r="X4" s="18" t="s">
        <v>78</v>
      </c>
      <c r="Y4" s="18" t="s">
        <v>79</v>
      </c>
      <c r="Z4" s="18" t="s">
        <v>80</v>
      </c>
      <c r="AA4" s="26" t="s">
        <v>104</v>
      </c>
      <c r="AB4" s="18" t="s">
        <v>74</v>
      </c>
      <c r="AC4" s="18" t="s">
        <v>75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81</v>
      </c>
      <c r="E6" s="19" t="s">
        <v>81</v>
      </c>
      <c r="F6" s="19" t="s">
        <v>81</v>
      </c>
      <c r="G6" s="19" t="s">
        <v>81</v>
      </c>
      <c r="H6" s="19" t="s">
        <v>81</v>
      </c>
      <c r="I6" s="19" t="s">
        <v>81</v>
      </c>
      <c r="J6" s="19" t="s">
        <v>81</v>
      </c>
      <c r="K6" s="19" t="s">
        <v>81</v>
      </c>
      <c r="L6" s="19" t="s">
        <v>81</v>
      </c>
      <c r="M6" s="19" t="s">
        <v>81</v>
      </c>
      <c r="N6" s="19" t="s">
        <v>81</v>
      </c>
      <c r="O6" s="19" t="s">
        <v>81</v>
      </c>
      <c r="P6" s="19" t="s">
        <v>81</v>
      </c>
      <c r="Q6" s="19" t="s">
        <v>81</v>
      </c>
      <c r="R6" s="19" t="s">
        <v>81</v>
      </c>
      <c r="S6" s="19" t="s">
        <v>81</v>
      </c>
      <c r="T6" s="19" t="s">
        <v>81</v>
      </c>
      <c r="U6" s="19" t="s">
        <v>81</v>
      </c>
      <c r="V6" s="19" t="s">
        <v>81</v>
      </c>
      <c r="W6" s="19" t="s">
        <v>81</v>
      </c>
      <c r="X6" s="19" t="s">
        <v>81</v>
      </c>
      <c r="Y6" s="19" t="s">
        <v>81</v>
      </c>
      <c r="Z6" s="19" t="s">
        <v>81</v>
      </c>
      <c r="AA6" s="19" t="s">
        <v>81</v>
      </c>
      <c r="AB6" s="19" t="s">
        <v>81</v>
      </c>
      <c r="AC6" s="19" t="s">
        <v>81</v>
      </c>
    </row>
    <row r="7" spans="1:29" ht="13.5">
      <c r="A7" s="54" t="s">
        <v>0</v>
      </c>
      <c r="B7" s="54" t="s">
        <v>1</v>
      </c>
      <c r="C7" s="55" t="s">
        <v>2</v>
      </c>
      <c r="D7" s="31">
        <f aca="true" t="shared" si="0" ref="D7:D44">E7+H7+K7</f>
        <v>6773</v>
      </c>
      <c r="E7" s="31">
        <f aca="true" t="shared" si="1" ref="E7:E44">F7+G7</f>
        <v>64</v>
      </c>
      <c r="F7" s="31">
        <v>0</v>
      </c>
      <c r="G7" s="31">
        <v>64</v>
      </c>
      <c r="H7" s="31">
        <f aca="true" t="shared" si="2" ref="H7:H44">I7+J7</f>
        <v>0</v>
      </c>
      <c r="I7" s="31">
        <v>0</v>
      </c>
      <c r="J7" s="31">
        <v>0</v>
      </c>
      <c r="K7" s="31">
        <f aca="true" t="shared" si="3" ref="K7:K44">L7+M7</f>
        <v>6709</v>
      </c>
      <c r="L7" s="31">
        <v>1117</v>
      </c>
      <c r="M7" s="31">
        <v>5592</v>
      </c>
      <c r="N7" s="31">
        <f aca="true" t="shared" si="4" ref="N7:N44">O7+U7+AA7</f>
        <v>6773</v>
      </c>
      <c r="O7" s="31">
        <f aca="true" t="shared" si="5" ref="O7:O44">SUM(P7:T7)</f>
        <v>1117</v>
      </c>
      <c r="P7" s="31">
        <v>1117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44">SUM(V7:Z7)</f>
        <v>5656</v>
      </c>
      <c r="V7" s="31">
        <v>5656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44">AB7+AC7</f>
        <v>0</v>
      </c>
      <c r="AB7" s="31">
        <v>0</v>
      </c>
      <c r="AC7" s="31">
        <v>0</v>
      </c>
    </row>
    <row r="8" spans="1:29" ht="13.5">
      <c r="A8" s="54" t="s">
        <v>0</v>
      </c>
      <c r="B8" s="54" t="s">
        <v>3</v>
      </c>
      <c r="C8" s="55" t="s">
        <v>4</v>
      </c>
      <c r="D8" s="31">
        <f t="shared" si="0"/>
        <v>11737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11737</v>
      </c>
      <c r="L8" s="31">
        <v>2236</v>
      </c>
      <c r="M8" s="31">
        <v>9501</v>
      </c>
      <c r="N8" s="31">
        <f t="shared" si="4"/>
        <v>11737</v>
      </c>
      <c r="O8" s="31">
        <f t="shared" si="5"/>
        <v>2236</v>
      </c>
      <c r="P8" s="31">
        <v>2236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9501</v>
      </c>
      <c r="V8" s="31">
        <v>9501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5</v>
      </c>
      <c r="C9" s="55" t="s">
        <v>6</v>
      </c>
      <c r="D9" s="31">
        <f t="shared" si="0"/>
        <v>6094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6094</v>
      </c>
      <c r="L9" s="31">
        <v>1579</v>
      </c>
      <c r="M9" s="31">
        <v>4515</v>
      </c>
      <c r="N9" s="31">
        <f t="shared" si="4"/>
        <v>6094</v>
      </c>
      <c r="O9" s="31">
        <f t="shared" si="5"/>
        <v>1579</v>
      </c>
      <c r="P9" s="31">
        <v>1579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4515</v>
      </c>
      <c r="V9" s="31">
        <v>4515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0</v>
      </c>
      <c r="B10" s="54" t="s">
        <v>7</v>
      </c>
      <c r="C10" s="55" t="s">
        <v>8</v>
      </c>
      <c r="D10" s="31">
        <f t="shared" si="0"/>
        <v>11344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11344</v>
      </c>
      <c r="L10" s="31">
        <v>1093</v>
      </c>
      <c r="M10" s="31">
        <v>10251</v>
      </c>
      <c r="N10" s="31">
        <f t="shared" si="4"/>
        <v>11344</v>
      </c>
      <c r="O10" s="31">
        <f t="shared" si="5"/>
        <v>1093</v>
      </c>
      <c r="P10" s="31">
        <v>1093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10251</v>
      </c>
      <c r="V10" s="31">
        <v>10251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0</v>
      </c>
      <c r="B11" s="54" t="s">
        <v>9</v>
      </c>
      <c r="C11" s="55" t="s">
        <v>10</v>
      </c>
      <c r="D11" s="31">
        <f t="shared" si="0"/>
        <v>10877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10877</v>
      </c>
      <c r="L11" s="31">
        <v>1795</v>
      </c>
      <c r="M11" s="31">
        <v>9082</v>
      </c>
      <c r="N11" s="31">
        <f t="shared" si="4"/>
        <v>10877</v>
      </c>
      <c r="O11" s="31">
        <f t="shared" si="5"/>
        <v>1795</v>
      </c>
      <c r="P11" s="31">
        <v>1643</v>
      </c>
      <c r="Q11" s="31">
        <v>152</v>
      </c>
      <c r="R11" s="31">
        <v>0</v>
      </c>
      <c r="S11" s="31">
        <v>0</v>
      </c>
      <c r="T11" s="31">
        <v>0</v>
      </c>
      <c r="U11" s="31">
        <f t="shared" si="6"/>
        <v>9082</v>
      </c>
      <c r="V11" s="31">
        <v>9062</v>
      </c>
      <c r="W11" s="31">
        <v>0</v>
      </c>
      <c r="X11" s="31">
        <v>0</v>
      </c>
      <c r="Y11" s="31">
        <v>20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0</v>
      </c>
      <c r="B12" s="54" t="s">
        <v>11</v>
      </c>
      <c r="C12" s="55" t="s">
        <v>12</v>
      </c>
      <c r="D12" s="31">
        <f t="shared" si="0"/>
        <v>11680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11680</v>
      </c>
      <c r="L12" s="31">
        <v>598</v>
      </c>
      <c r="M12" s="31">
        <v>11082</v>
      </c>
      <c r="N12" s="31">
        <f t="shared" si="4"/>
        <v>11680</v>
      </c>
      <c r="O12" s="31">
        <f t="shared" si="5"/>
        <v>598</v>
      </c>
      <c r="P12" s="31">
        <v>598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11082</v>
      </c>
      <c r="V12" s="31">
        <v>11082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0</v>
      </c>
      <c r="B13" s="54" t="s">
        <v>13</v>
      </c>
      <c r="C13" s="55" t="s">
        <v>14</v>
      </c>
      <c r="D13" s="31">
        <f t="shared" si="0"/>
        <v>4407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4407</v>
      </c>
      <c r="L13" s="31">
        <v>2115</v>
      </c>
      <c r="M13" s="31">
        <v>2292</v>
      </c>
      <c r="N13" s="31">
        <f t="shared" si="4"/>
        <v>4407</v>
      </c>
      <c r="O13" s="31">
        <f t="shared" si="5"/>
        <v>2115</v>
      </c>
      <c r="P13" s="31">
        <v>2115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2292</v>
      </c>
      <c r="V13" s="31">
        <v>2292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0</v>
      </c>
      <c r="B14" s="54" t="s">
        <v>91</v>
      </c>
      <c r="C14" s="55" t="s">
        <v>92</v>
      </c>
      <c r="D14" s="31">
        <f t="shared" si="0"/>
        <v>20395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20395</v>
      </c>
      <c r="L14" s="31">
        <v>3253</v>
      </c>
      <c r="M14" s="31">
        <v>17142</v>
      </c>
      <c r="N14" s="31">
        <f t="shared" si="4"/>
        <v>20395</v>
      </c>
      <c r="O14" s="31">
        <f t="shared" si="5"/>
        <v>3253</v>
      </c>
      <c r="P14" s="31">
        <v>3253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17142</v>
      </c>
      <c r="V14" s="31">
        <v>17142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82</v>
      </c>
      <c r="C15" s="55" t="s">
        <v>83</v>
      </c>
      <c r="D15" s="31">
        <f t="shared" si="0"/>
        <v>13194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13194</v>
      </c>
      <c r="L15" s="31">
        <v>5194</v>
      </c>
      <c r="M15" s="31">
        <v>8000</v>
      </c>
      <c r="N15" s="31">
        <f t="shared" si="4"/>
        <v>13709</v>
      </c>
      <c r="O15" s="31">
        <f t="shared" si="5"/>
        <v>5709</v>
      </c>
      <c r="P15" s="31">
        <v>5194</v>
      </c>
      <c r="Q15" s="31">
        <v>515</v>
      </c>
      <c r="R15" s="31">
        <v>0</v>
      </c>
      <c r="S15" s="31">
        <v>0</v>
      </c>
      <c r="T15" s="31">
        <v>0</v>
      </c>
      <c r="U15" s="31">
        <f t="shared" si="6"/>
        <v>8000</v>
      </c>
      <c r="V15" s="31">
        <v>8000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0</v>
      </c>
      <c r="B16" s="54" t="s">
        <v>84</v>
      </c>
      <c r="C16" s="55" t="s">
        <v>85</v>
      </c>
      <c r="D16" s="31">
        <f t="shared" si="0"/>
        <v>9003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9003</v>
      </c>
      <c r="L16" s="31">
        <v>624</v>
      </c>
      <c r="M16" s="31">
        <v>8379</v>
      </c>
      <c r="N16" s="31">
        <f t="shared" si="4"/>
        <v>9003</v>
      </c>
      <c r="O16" s="31">
        <f t="shared" si="5"/>
        <v>624</v>
      </c>
      <c r="P16" s="31">
        <v>624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8379</v>
      </c>
      <c r="V16" s="31">
        <v>8379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0</v>
      </c>
      <c r="B17" s="54" t="s">
        <v>86</v>
      </c>
      <c r="C17" s="55" t="s">
        <v>87</v>
      </c>
      <c r="D17" s="31">
        <f t="shared" si="0"/>
        <v>11599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11599</v>
      </c>
      <c r="L17" s="31">
        <v>9214</v>
      </c>
      <c r="M17" s="31">
        <v>2385</v>
      </c>
      <c r="N17" s="31">
        <f t="shared" si="4"/>
        <v>11599</v>
      </c>
      <c r="O17" s="31">
        <f t="shared" si="5"/>
        <v>9214</v>
      </c>
      <c r="P17" s="31">
        <v>9214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2385</v>
      </c>
      <c r="V17" s="31">
        <v>2385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0</v>
      </c>
      <c r="B18" s="54" t="s">
        <v>88</v>
      </c>
      <c r="C18" s="55" t="s">
        <v>89</v>
      </c>
      <c r="D18" s="31">
        <f t="shared" si="0"/>
        <v>11840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11840</v>
      </c>
      <c r="L18" s="31">
        <v>2856</v>
      </c>
      <c r="M18" s="31">
        <v>8984</v>
      </c>
      <c r="N18" s="31">
        <f t="shared" si="4"/>
        <v>12086</v>
      </c>
      <c r="O18" s="31">
        <f t="shared" si="5"/>
        <v>2979</v>
      </c>
      <c r="P18" s="31">
        <v>2856</v>
      </c>
      <c r="Q18" s="31">
        <v>0</v>
      </c>
      <c r="R18" s="31">
        <v>0</v>
      </c>
      <c r="S18" s="31">
        <v>123</v>
      </c>
      <c r="T18" s="31">
        <v>0</v>
      </c>
      <c r="U18" s="31">
        <f t="shared" si="6"/>
        <v>8984</v>
      </c>
      <c r="V18" s="31">
        <v>8984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123</v>
      </c>
      <c r="AB18" s="31">
        <v>123</v>
      </c>
      <c r="AC18" s="31">
        <v>0</v>
      </c>
    </row>
    <row r="19" spans="1:29" ht="13.5">
      <c r="A19" s="54" t="s">
        <v>0</v>
      </c>
      <c r="B19" s="54" t="s">
        <v>15</v>
      </c>
      <c r="C19" s="55" t="s">
        <v>16</v>
      </c>
      <c r="D19" s="31">
        <f t="shared" si="0"/>
        <v>1027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1027</v>
      </c>
      <c r="L19" s="31">
        <v>308</v>
      </c>
      <c r="M19" s="31">
        <v>719</v>
      </c>
      <c r="N19" s="31">
        <f t="shared" si="4"/>
        <v>1027</v>
      </c>
      <c r="O19" s="31">
        <f t="shared" si="5"/>
        <v>308</v>
      </c>
      <c r="P19" s="31">
        <v>308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719</v>
      </c>
      <c r="V19" s="31">
        <v>719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17</v>
      </c>
      <c r="C20" s="55" t="s">
        <v>160</v>
      </c>
      <c r="D20" s="31">
        <f t="shared" si="0"/>
        <v>104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104</v>
      </c>
      <c r="L20" s="31">
        <v>31</v>
      </c>
      <c r="M20" s="31">
        <v>73</v>
      </c>
      <c r="N20" s="31">
        <f t="shared" si="4"/>
        <v>104</v>
      </c>
      <c r="O20" s="31">
        <f t="shared" si="5"/>
        <v>31</v>
      </c>
      <c r="P20" s="31">
        <v>31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73</v>
      </c>
      <c r="V20" s="31">
        <v>69</v>
      </c>
      <c r="W20" s="31">
        <v>0</v>
      </c>
      <c r="X20" s="31">
        <v>0</v>
      </c>
      <c r="Y20" s="31">
        <v>4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18</v>
      </c>
      <c r="C21" s="55" t="s">
        <v>19</v>
      </c>
      <c r="D21" s="31">
        <f t="shared" si="0"/>
        <v>591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591</v>
      </c>
      <c r="L21" s="31">
        <v>178</v>
      </c>
      <c r="M21" s="31">
        <v>413</v>
      </c>
      <c r="N21" s="31">
        <f t="shared" si="4"/>
        <v>591</v>
      </c>
      <c r="O21" s="31">
        <f t="shared" si="5"/>
        <v>178</v>
      </c>
      <c r="P21" s="31">
        <v>178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413</v>
      </c>
      <c r="V21" s="31">
        <v>413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0</v>
      </c>
      <c r="B22" s="54" t="s">
        <v>20</v>
      </c>
      <c r="C22" s="55" t="s">
        <v>21</v>
      </c>
      <c r="D22" s="31">
        <f t="shared" si="0"/>
        <v>24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24</v>
      </c>
      <c r="L22" s="31">
        <v>7</v>
      </c>
      <c r="M22" s="31">
        <v>17</v>
      </c>
      <c r="N22" s="31">
        <f t="shared" si="4"/>
        <v>24</v>
      </c>
      <c r="O22" s="31">
        <f t="shared" si="5"/>
        <v>7</v>
      </c>
      <c r="P22" s="31">
        <v>7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17</v>
      </c>
      <c r="V22" s="31">
        <v>17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0</v>
      </c>
      <c r="B23" s="54" t="s">
        <v>22</v>
      </c>
      <c r="C23" s="55" t="s">
        <v>23</v>
      </c>
      <c r="D23" s="31">
        <f t="shared" si="0"/>
        <v>2180</v>
      </c>
      <c r="E23" s="31">
        <f t="shared" si="1"/>
        <v>2072</v>
      </c>
      <c r="F23" s="31">
        <v>0</v>
      </c>
      <c r="G23" s="31">
        <v>2072</v>
      </c>
      <c r="H23" s="31">
        <f t="shared" si="2"/>
        <v>0</v>
      </c>
      <c r="I23" s="31">
        <v>0</v>
      </c>
      <c r="J23" s="31">
        <v>0</v>
      </c>
      <c r="K23" s="31">
        <f t="shared" si="3"/>
        <v>108</v>
      </c>
      <c r="L23" s="31">
        <v>32</v>
      </c>
      <c r="M23" s="31">
        <v>76</v>
      </c>
      <c r="N23" s="31">
        <f t="shared" si="4"/>
        <v>2180</v>
      </c>
      <c r="O23" s="31">
        <f t="shared" si="5"/>
        <v>32</v>
      </c>
      <c r="P23" s="31">
        <v>32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2148</v>
      </c>
      <c r="V23" s="31">
        <v>76</v>
      </c>
      <c r="W23" s="31">
        <v>0</v>
      </c>
      <c r="X23" s="31">
        <v>0</v>
      </c>
      <c r="Y23" s="31">
        <v>2072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0</v>
      </c>
      <c r="B24" s="54" t="s">
        <v>24</v>
      </c>
      <c r="C24" s="55" t="s">
        <v>25</v>
      </c>
      <c r="D24" s="31">
        <f t="shared" si="0"/>
        <v>637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637</v>
      </c>
      <c r="L24" s="31">
        <v>146</v>
      </c>
      <c r="M24" s="31">
        <v>491</v>
      </c>
      <c r="N24" s="31">
        <f t="shared" si="4"/>
        <v>755</v>
      </c>
      <c r="O24" s="31">
        <f t="shared" si="5"/>
        <v>146</v>
      </c>
      <c r="P24" s="31">
        <v>146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491</v>
      </c>
      <c r="V24" s="31">
        <v>491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118</v>
      </c>
      <c r="AB24" s="31">
        <v>27</v>
      </c>
      <c r="AC24" s="31">
        <v>91</v>
      </c>
    </row>
    <row r="25" spans="1:29" ht="13.5">
      <c r="A25" s="54" t="s">
        <v>0</v>
      </c>
      <c r="B25" s="54" t="s">
        <v>26</v>
      </c>
      <c r="C25" s="55" t="s">
        <v>27</v>
      </c>
      <c r="D25" s="31">
        <f t="shared" si="0"/>
        <v>769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769</v>
      </c>
      <c r="L25" s="31">
        <v>154</v>
      </c>
      <c r="M25" s="31">
        <v>615</v>
      </c>
      <c r="N25" s="31">
        <f t="shared" si="4"/>
        <v>769</v>
      </c>
      <c r="O25" s="31">
        <f t="shared" si="5"/>
        <v>154</v>
      </c>
      <c r="P25" s="31">
        <v>154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615</v>
      </c>
      <c r="V25" s="31">
        <v>615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0</v>
      </c>
      <c r="B26" s="54" t="s">
        <v>28</v>
      </c>
      <c r="C26" s="55" t="s">
        <v>29</v>
      </c>
      <c r="D26" s="31">
        <f t="shared" si="0"/>
        <v>2173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2173</v>
      </c>
      <c r="L26" s="31">
        <v>434</v>
      </c>
      <c r="M26" s="31">
        <v>1739</v>
      </c>
      <c r="N26" s="31">
        <f t="shared" si="4"/>
        <v>2173</v>
      </c>
      <c r="O26" s="31">
        <f t="shared" si="5"/>
        <v>434</v>
      </c>
      <c r="P26" s="31">
        <v>434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1739</v>
      </c>
      <c r="V26" s="31">
        <v>1739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0</v>
      </c>
      <c r="B27" s="54" t="s">
        <v>30</v>
      </c>
      <c r="C27" s="55" t="s">
        <v>159</v>
      </c>
      <c r="D27" s="31">
        <f t="shared" si="0"/>
        <v>605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605</v>
      </c>
      <c r="L27" s="31">
        <v>220</v>
      </c>
      <c r="M27" s="31">
        <v>385</v>
      </c>
      <c r="N27" s="31">
        <f t="shared" si="4"/>
        <v>605</v>
      </c>
      <c r="O27" s="31">
        <f t="shared" si="5"/>
        <v>220</v>
      </c>
      <c r="P27" s="31">
        <v>220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385</v>
      </c>
      <c r="V27" s="31">
        <v>385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31</v>
      </c>
      <c r="C28" s="55" t="s">
        <v>32</v>
      </c>
      <c r="D28" s="31">
        <f t="shared" si="0"/>
        <v>2421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2421</v>
      </c>
      <c r="L28" s="31">
        <v>484</v>
      </c>
      <c r="M28" s="31">
        <v>1937</v>
      </c>
      <c r="N28" s="31">
        <f t="shared" si="4"/>
        <v>2421</v>
      </c>
      <c r="O28" s="31">
        <f t="shared" si="5"/>
        <v>484</v>
      </c>
      <c r="P28" s="31">
        <v>484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1937</v>
      </c>
      <c r="V28" s="31">
        <v>1937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0</v>
      </c>
      <c r="B29" s="54" t="s">
        <v>33</v>
      </c>
      <c r="C29" s="55" t="s">
        <v>34</v>
      </c>
      <c r="D29" s="31">
        <f t="shared" si="0"/>
        <v>663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663</v>
      </c>
      <c r="L29" s="31">
        <v>133</v>
      </c>
      <c r="M29" s="31">
        <v>530</v>
      </c>
      <c r="N29" s="31">
        <f t="shared" si="4"/>
        <v>663</v>
      </c>
      <c r="O29" s="31">
        <f t="shared" si="5"/>
        <v>133</v>
      </c>
      <c r="P29" s="31">
        <v>133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530</v>
      </c>
      <c r="V29" s="31">
        <v>530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0</v>
      </c>
      <c r="B30" s="54" t="s">
        <v>35</v>
      </c>
      <c r="C30" s="55" t="s">
        <v>36</v>
      </c>
      <c r="D30" s="31">
        <f t="shared" si="0"/>
        <v>845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845</v>
      </c>
      <c r="L30" s="31">
        <v>254</v>
      </c>
      <c r="M30" s="31">
        <v>591</v>
      </c>
      <c r="N30" s="31">
        <f t="shared" si="4"/>
        <v>845</v>
      </c>
      <c r="O30" s="31">
        <f t="shared" si="5"/>
        <v>254</v>
      </c>
      <c r="P30" s="31">
        <v>254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591</v>
      </c>
      <c r="V30" s="31">
        <v>591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0</v>
      </c>
      <c r="B31" s="54" t="s">
        <v>37</v>
      </c>
      <c r="C31" s="55" t="s">
        <v>38</v>
      </c>
      <c r="D31" s="31">
        <f t="shared" si="0"/>
        <v>7085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7085</v>
      </c>
      <c r="L31" s="31">
        <v>3265</v>
      </c>
      <c r="M31" s="31">
        <v>3820</v>
      </c>
      <c r="N31" s="31">
        <f t="shared" si="4"/>
        <v>7085</v>
      </c>
      <c r="O31" s="31">
        <f t="shared" si="5"/>
        <v>3265</v>
      </c>
      <c r="P31" s="31">
        <v>3265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3820</v>
      </c>
      <c r="V31" s="31">
        <v>3820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0</v>
      </c>
      <c r="B32" s="54" t="s">
        <v>39</v>
      </c>
      <c r="C32" s="55" t="s">
        <v>157</v>
      </c>
      <c r="D32" s="31">
        <f t="shared" si="0"/>
        <v>5442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5442</v>
      </c>
      <c r="L32" s="31">
        <v>1004</v>
      </c>
      <c r="M32" s="31">
        <v>4438</v>
      </c>
      <c r="N32" s="31">
        <f t="shared" si="4"/>
        <v>5442</v>
      </c>
      <c r="O32" s="31">
        <f t="shared" si="5"/>
        <v>1004</v>
      </c>
      <c r="P32" s="31">
        <v>1004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4438</v>
      </c>
      <c r="V32" s="31">
        <v>4438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0</v>
      </c>
      <c r="B33" s="54" t="s">
        <v>40</v>
      </c>
      <c r="C33" s="55" t="s">
        <v>41</v>
      </c>
      <c r="D33" s="31">
        <f t="shared" si="0"/>
        <v>2438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2438</v>
      </c>
      <c r="L33" s="31">
        <v>6</v>
      </c>
      <c r="M33" s="31">
        <v>2432</v>
      </c>
      <c r="N33" s="31">
        <f t="shared" si="4"/>
        <v>2438</v>
      </c>
      <c r="O33" s="31">
        <f t="shared" si="5"/>
        <v>6</v>
      </c>
      <c r="P33" s="31">
        <v>6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2432</v>
      </c>
      <c r="V33" s="31">
        <v>2399</v>
      </c>
      <c r="W33" s="31">
        <v>0</v>
      </c>
      <c r="X33" s="31">
        <v>0</v>
      </c>
      <c r="Y33" s="31">
        <v>33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0</v>
      </c>
      <c r="B34" s="54" t="s">
        <v>42</v>
      </c>
      <c r="C34" s="55" t="s">
        <v>158</v>
      </c>
      <c r="D34" s="31">
        <f t="shared" si="0"/>
        <v>3967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3967</v>
      </c>
      <c r="L34" s="31">
        <v>14</v>
      </c>
      <c r="M34" s="31">
        <v>3953</v>
      </c>
      <c r="N34" s="31">
        <f t="shared" si="4"/>
        <v>3967</v>
      </c>
      <c r="O34" s="31">
        <f t="shared" si="5"/>
        <v>14</v>
      </c>
      <c r="P34" s="31">
        <v>14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3953</v>
      </c>
      <c r="V34" s="31">
        <v>3953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0</v>
      </c>
      <c r="B35" s="54" t="s">
        <v>43</v>
      </c>
      <c r="C35" s="55" t="s">
        <v>44</v>
      </c>
      <c r="D35" s="31">
        <f t="shared" si="0"/>
        <v>3443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3443</v>
      </c>
      <c r="L35" s="31">
        <v>127</v>
      </c>
      <c r="M35" s="31">
        <v>3316</v>
      </c>
      <c r="N35" s="31">
        <f t="shared" si="4"/>
        <v>3444</v>
      </c>
      <c r="O35" s="31">
        <f t="shared" si="5"/>
        <v>127</v>
      </c>
      <c r="P35" s="31">
        <v>127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3316</v>
      </c>
      <c r="V35" s="31">
        <v>3316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1</v>
      </c>
      <c r="AB35" s="31">
        <v>1</v>
      </c>
      <c r="AC35" s="31">
        <v>0</v>
      </c>
    </row>
    <row r="36" spans="1:29" ht="13.5">
      <c r="A36" s="54" t="s">
        <v>0</v>
      </c>
      <c r="B36" s="54" t="s">
        <v>45</v>
      </c>
      <c r="C36" s="55" t="s">
        <v>46</v>
      </c>
      <c r="D36" s="31">
        <f t="shared" si="0"/>
        <v>1654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1654</v>
      </c>
      <c r="L36" s="31">
        <v>503</v>
      </c>
      <c r="M36" s="31">
        <v>1151</v>
      </c>
      <c r="N36" s="31">
        <f t="shared" si="4"/>
        <v>1654</v>
      </c>
      <c r="O36" s="31">
        <f t="shared" si="5"/>
        <v>503</v>
      </c>
      <c r="P36" s="31">
        <v>503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1151</v>
      </c>
      <c r="V36" s="31">
        <v>1151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0</v>
      </c>
      <c r="B37" s="54" t="s">
        <v>47</v>
      </c>
      <c r="C37" s="55" t="s">
        <v>48</v>
      </c>
      <c r="D37" s="31">
        <f t="shared" si="0"/>
        <v>465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465</v>
      </c>
      <c r="L37" s="31">
        <v>43</v>
      </c>
      <c r="M37" s="31">
        <v>422</v>
      </c>
      <c r="N37" s="31">
        <f t="shared" si="4"/>
        <v>465</v>
      </c>
      <c r="O37" s="31">
        <f t="shared" si="5"/>
        <v>43</v>
      </c>
      <c r="P37" s="31">
        <v>43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422</v>
      </c>
      <c r="V37" s="31">
        <v>422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0</v>
      </c>
      <c r="B38" s="54" t="s">
        <v>49</v>
      </c>
      <c r="C38" s="55" t="s">
        <v>50</v>
      </c>
      <c r="D38" s="31">
        <f t="shared" si="0"/>
        <v>884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884</v>
      </c>
      <c r="L38" s="31">
        <v>108</v>
      </c>
      <c r="M38" s="31">
        <v>776</v>
      </c>
      <c r="N38" s="31">
        <f t="shared" si="4"/>
        <v>884</v>
      </c>
      <c r="O38" s="31">
        <f t="shared" si="5"/>
        <v>108</v>
      </c>
      <c r="P38" s="31">
        <v>108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776</v>
      </c>
      <c r="V38" s="31">
        <v>776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0</v>
      </c>
      <c r="B39" s="54" t="s">
        <v>51</v>
      </c>
      <c r="C39" s="55" t="s">
        <v>52</v>
      </c>
      <c r="D39" s="31">
        <f t="shared" si="0"/>
        <v>1556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1556</v>
      </c>
      <c r="L39" s="31">
        <v>45</v>
      </c>
      <c r="M39" s="31">
        <v>1511</v>
      </c>
      <c r="N39" s="31">
        <f t="shared" si="4"/>
        <v>1556</v>
      </c>
      <c r="O39" s="31">
        <f t="shared" si="5"/>
        <v>45</v>
      </c>
      <c r="P39" s="31">
        <v>45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1511</v>
      </c>
      <c r="V39" s="31">
        <v>1511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0</v>
      </c>
      <c r="B40" s="54" t="s">
        <v>53</v>
      </c>
      <c r="C40" s="55" t="s">
        <v>54</v>
      </c>
      <c r="D40" s="31">
        <f t="shared" si="0"/>
        <v>2695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2695</v>
      </c>
      <c r="L40" s="31">
        <v>48</v>
      </c>
      <c r="M40" s="31">
        <v>2647</v>
      </c>
      <c r="N40" s="31">
        <f t="shared" si="4"/>
        <v>2695</v>
      </c>
      <c r="O40" s="31">
        <f t="shared" si="5"/>
        <v>48</v>
      </c>
      <c r="P40" s="31">
        <v>48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2647</v>
      </c>
      <c r="V40" s="31">
        <v>2647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0</v>
      </c>
      <c r="B41" s="54" t="s">
        <v>93</v>
      </c>
      <c r="C41" s="55" t="s">
        <v>94</v>
      </c>
      <c r="D41" s="31">
        <f t="shared" si="0"/>
        <v>2009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2009</v>
      </c>
      <c r="L41" s="31">
        <v>379</v>
      </c>
      <c r="M41" s="31">
        <v>1630</v>
      </c>
      <c r="N41" s="31">
        <f t="shared" si="4"/>
        <v>2009</v>
      </c>
      <c r="O41" s="31">
        <f t="shared" si="5"/>
        <v>379</v>
      </c>
      <c r="P41" s="31">
        <v>323</v>
      </c>
      <c r="Q41" s="31">
        <v>0</v>
      </c>
      <c r="R41" s="31">
        <v>0</v>
      </c>
      <c r="S41" s="31">
        <v>56</v>
      </c>
      <c r="T41" s="31">
        <v>0</v>
      </c>
      <c r="U41" s="31">
        <f t="shared" si="6"/>
        <v>1630</v>
      </c>
      <c r="V41" s="31">
        <v>1586</v>
      </c>
      <c r="W41" s="31">
        <v>0</v>
      </c>
      <c r="X41" s="31">
        <v>0</v>
      </c>
      <c r="Y41" s="31">
        <v>44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0</v>
      </c>
      <c r="B42" s="54" t="s">
        <v>95</v>
      </c>
      <c r="C42" s="55" t="s">
        <v>96</v>
      </c>
      <c r="D42" s="31">
        <f t="shared" si="0"/>
        <v>5974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5974</v>
      </c>
      <c r="L42" s="31">
        <v>477</v>
      </c>
      <c r="M42" s="31">
        <v>5497</v>
      </c>
      <c r="N42" s="31">
        <f t="shared" si="4"/>
        <v>6271</v>
      </c>
      <c r="O42" s="31">
        <f t="shared" si="5"/>
        <v>774</v>
      </c>
      <c r="P42" s="31">
        <v>477</v>
      </c>
      <c r="Q42" s="31">
        <v>0</v>
      </c>
      <c r="R42" s="31">
        <v>0</v>
      </c>
      <c r="S42" s="31">
        <v>297</v>
      </c>
      <c r="T42" s="31">
        <v>0</v>
      </c>
      <c r="U42" s="31">
        <f t="shared" si="6"/>
        <v>5497</v>
      </c>
      <c r="V42" s="31">
        <v>5497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0</v>
      </c>
      <c r="B43" s="54" t="s">
        <v>97</v>
      </c>
      <c r="C43" s="55" t="s">
        <v>98</v>
      </c>
      <c r="D43" s="31">
        <f t="shared" si="0"/>
        <v>2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2</v>
      </c>
      <c r="L43" s="31">
        <v>0</v>
      </c>
      <c r="M43" s="31">
        <v>2</v>
      </c>
      <c r="N43" s="31">
        <f t="shared" si="4"/>
        <v>0</v>
      </c>
      <c r="O43" s="31">
        <f t="shared" si="5"/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0</v>
      </c>
      <c r="B44" s="54" t="s">
        <v>99</v>
      </c>
      <c r="C44" s="55" t="s">
        <v>100</v>
      </c>
      <c r="D44" s="31">
        <f t="shared" si="0"/>
        <v>4</v>
      </c>
      <c r="E44" s="31">
        <f t="shared" si="1"/>
        <v>0</v>
      </c>
      <c r="F44" s="31">
        <v>0</v>
      </c>
      <c r="G44" s="31">
        <v>0</v>
      </c>
      <c r="H44" s="31">
        <f t="shared" si="2"/>
        <v>4</v>
      </c>
      <c r="I44" s="31">
        <v>0</v>
      </c>
      <c r="J44" s="31">
        <v>4</v>
      </c>
      <c r="K44" s="31">
        <f t="shared" si="3"/>
        <v>0</v>
      </c>
      <c r="L44" s="31">
        <v>0</v>
      </c>
      <c r="M44" s="31">
        <v>0</v>
      </c>
      <c r="N44" s="31">
        <f t="shared" si="4"/>
        <v>8</v>
      </c>
      <c r="O44" s="31">
        <f t="shared" si="5"/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4</v>
      </c>
      <c r="V44" s="31">
        <v>4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4</v>
      </c>
      <c r="AB44" s="31">
        <v>4</v>
      </c>
      <c r="AC44" s="31">
        <v>0</v>
      </c>
    </row>
    <row r="45" spans="1:29" ht="13.5">
      <c r="A45" s="84" t="s">
        <v>101</v>
      </c>
      <c r="B45" s="85"/>
      <c r="C45" s="85"/>
      <c r="D45" s="31">
        <f aca="true" t="shared" si="8" ref="D45:AC45">SUM(D7:D44)</f>
        <v>178600</v>
      </c>
      <c r="E45" s="31">
        <f t="shared" si="8"/>
        <v>2136</v>
      </c>
      <c r="F45" s="31">
        <f t="shared" si="8"/>
        <v>0</v>
      </c>
      <c r="G45" s="31">
        <f t="shared" si="8"/>
        <v>2136</v>
      </c>
      <c r="H45" s="31">
        <f t="shared" si="8"/>
        <v>4</v>
      </c>
      <c r="I45" s="31">
        <f t="shared" si="8"/>
        <v>0</v>
      </c>
      <c r="J45" s="31">
        <f t="shared" si="8"/>
        <v>4</v>
      </c>
      <c r="K45" s="31">
        <f t="shared" si="8"/>
        <v>176460</v>
      </c>
      <c r="L45" s="31">
        <f t="shared" si="8"/>
        <v>40074</v>
      </c>
      <c r="M45" s="31">
        <f t="shared" si="8"/>
        <v>136386</v>
      </c>
      <c r="N45" s="31">
        <f t="shared" si="8"/>
        <v>179779</v>
      </c>
      <c r="O45" s="31">
        <f t="shared" si="8"/>
        <v>41009</v>
      </c>
      <c r="P45" s="31">
        <f t="shared" si="8"/>
        <v>39866</v>
      </c>
      <c r="Q45" s="31">
        <f t="shared" si="8"/>
        <v>667</v>
      </c>
      <c r="R45" s="31">
        <f t="shared" si="8"/>
        <v>0</v>
      </c>
      <c r="S45" s="31">
        <f t="shared" si="8"/>
        <v>476</v>
      </c>
      <c r="T45" s="31">
        <f t="shared" si="8"/>
        <v>0</v>
      </c>
      <c r="U45" s="31">
        <f t="shared" si="8"/>
        <v>138524</v>
      </c>
      <c r="V45" s="31">
        <f t="shared" si="8"/>
        <v>136351</v>
      </c>
      <c r="W45" s="31">
        <f t="shared" si="8"/>
        <v>0</v>
      </c>
      <c r="X45" s="31">
        <f t="shared" si="8"/>
        <v>0</v>
      </c>
      <c r="Y45" s="31">
        <f t="shared" si="8"/>
        <v>2173</v>
      </c>
      <c r="Z45" s="31">
        <f t="shared" si="8"/>
        <v>0</v>
      </c>
      <c r="AA45" s="31">
        <f t="shared" si="8"/>
        <v>246</v>
      </c>
      <c r="AB45" s="31">
        <f t="shared" si="8"/>
        <v>155</v>
      </c>
      <c r="AC45" s="31">
        <f t="shared" si="8"/>
        <v>91</v>
      </c>
    </row>
  </sheetData>
  <mergeCells count="7">
    <mergeCell ref="A45:C4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90</v>
      </c>
      <c r="B1" s="92"/>
      <c r="C1" s="34" t="s">
        <v>122</v>
      </c>
    </row>
    <row r="2" ht="18" customHeight="1">
      <c r="J2" s="37" t="s">
        <v>123</v>
      </c>
    </row>
    <row r="3" spans="6:11" s="38" customFormat="1" ht="19.5" customHeight="1">
      <c r="F3" s="91" t="s">
        <v>124</v>
      </c>
      <c r="G3" s="91"/>
      <c r="H3" s="39" t="s">
        <v>125</v>
      </c>
      <c r="I3" s="39" t="s">
        <v>126</v>
      </c>
      <c r="J3" s="39" t="s">
        <v>115</v>
      </c>
      <c r="K3" s="39" t="s">
        <v>127</v>
      </c>
    </row>
    <row r="4" spans="2:11" s="38" customFormat="1" ht="19.5" customHeight="1">
      <c r="B4" s="93" t="s">
        <v>128</v>
      </c>
      <c r="C4" s="40" t="s">
        <v>129</v>
      </c>
      <c r="D4" s="41">
        <f>SUMIF('水洗化人口等'!$A$7:$C$45,$A$1,'水洗化人口等'!$G$7:$G$45)</f>
        <v>92851</v>
      </c>
      <c r="F4" s="101" t="s">
        <v>130</v>
      </c>
      <c r="G4" s="40" t="s">
        <v>131</v>
      </c>
      <c r="H4" s="41">
        <f>SUMIF('し尿処理の状況'!$A$7:$C$45,$A$1,'し尿処理の状況'!$P$7:$P$45)</f>
        <v>39866</v>
      </c>
      <c r="I4" s="41">
        <f>SUMIF('し尿処理の状況'!$A$7:$C$45,$A$1,'し尿処理の状況'!$V$7:$V$45)</f>
        <v>136351</v>
      </c>
      <c r="J4" s="41">
        <f aca="true" t="shared" si="0" ref="J4:J11">H4+I4</f>
        <v>176217</v>
      </c>
      <c r="K4" s="42">
        <f aca="true" t="shared" si="1" ref="K4:K9">J4/$J$9</f>
        <v>0.981529858020531</v>
      </c>
    </row>
    <row r="5" spans="2:11" s="38" customFormat="1" ht="19.5" customHeight="1">
      <c r="B5" s="94"/>
      <c r="C5" s="40" t="s">
        <v>132</v>
      </c>
      <c r="D5" s="41">
        <f>SUMIF('水洗化人口等'!$A$7:$C$45,$A$1,'水洗化人口等'!$H$7:$H$45)</f>
        <v>313</v>
      </c>
      <c r="F5" s="102"/>
      <c r="G5" s="40" t="s">
        <v>133</v>
      </c>
      <c r="H5" s="41">
        <f>SUMIF('し尿処理の状況'!$A$7:$C$45,$A$1,'し尿処理の状況'!$Q$7:$Q$45)</f>
        <v>667</v>
      </c>
      <c r="I5" s="41">
        <f>SUMIF('し尿処理の状況'!$A$7:$C$45,$A$1,'し尿処理の状況'!$W$7:$W$45)</f>
        <v>0</v>
      </c>
      <c r="J5" s="41">
        <f t="shared" si="0"/>
        <v>667</v>
      </c>
      <c r="K5" s="42">
        <f t="shared" si="1"/>
        <v>0.003715194421081361</v>
      </c>
    </row>
    <row r="6" spans="2:11" s="38" customFormat="1" ht="19.5" customHeight="1">
      <c r="B6" s="95"/>
      <c r="C6" s="43" t="s">
        <v>134</v>
      </c>
      <c r="D6" s="44">
        <f>SUM(D4:D5)</f>
        <v>93164</v>
      </c>
      <c r="F6" s="102"/>
      <c r="G6" s="40" t="s">
        <v>135</v>
      </c>
      <c r="H6" s="41">
        <f>SUMIF('し尿処理の状況'!$A$7:$C$45,$A$1,'し尿処理の状況'!$R$7:$R$45)</f>
        <v>0</v>
      </c>
      <c r="I6" s="41">
        <f>SUMIF('し尿処理の状況'!$A$7:$C$45,$A$1,'し尿処理の状況'!$X$7:$X$45)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136</v>
      </c>
      <c r="C7" s="45" t="s">
        <v>137</v>
      </c>
      <c r="D7" s="41">
        <f>SUMIF('水洗化人口等'!$A$7:$C$45,$A$1,'水洗化人口等'!$K$7:$K$45)</f>
        <v>386021</v>
      </c>
      <c r="F7" s="102"/>
      <c r="G7" s="40" t="s">
        <v>138</v>
      </c>
      <c r="H7" s="41">
        <f>SUMIF('し尿処理の状況'!$A$7:$C$45,$A$1,'し尿処理の状況'!$S$7:$S$45)</f>
        <v>476</v>
      </c>
      <c r="I7" s="41">
        <f>SUMIF('し尿処理の状況'!$A$7:$C$45,$A$1,'し尿処理の状況'!$Y$7:$Y$45)</f>
        <v>2173</v>
      </c>
      <c r="J7" s="41">
        <f t="shared" si="0"/>
        <v>2649</v>
      </c>
      <c r="K7" s="42">
        <f t="shared" si="1"/>
        <v>0.014754947558387594</v>
      </c>
    </row>
    <row r="8" spans="2:11" s="38" customFormat="1" ht="19.5" customHeight="1">
      <c r="B8" s="97"/>
      <c r="C8" s="40" t="s">
        <v>139</v>
      </c>
      <c r="D8" s="41">
        <f>SUMIF('水洗化人口等'!$A$7:$C$45,$A$1,'水洗化人口等'!$M$7:$M$45)</f>
        <v>7367</v>
      </c>
      <c r="F8" s="102"/>
      <c r="G8" s="40" t="s">
        <v>140</v>
      </c>
      <c r="H8" s="41">
        <f>SUMIF('し尿処理の状況'!$A$7:$C$45,$A$1,'し尿処理の状況'!$T$7:$T$45)</f>
        <v>0</v>
      </c>
      <c r="I8" s="41">
        <f>SUMIF('し尿処理の状況'!$A$7:$C$45,$A$1,'し尿処理の状況'!$Z$7:$Z$45)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141</v>
      </c>
      <c r="D9" s="41">
        <f>SUMIF('水洗化人口等'!$A$7:$C$45,$A$1,'水洗化人口等'!$O$7:$O$45)</f>
        <v>397703</v>
      </c>
      <c r="F9" s="102"/>
      <c r="G9" s="40" t="s">
        <v>134</v>
      </c>
      <c r="H9" s="41">
        <f>SUM(H4:H8)</f>
        <v>41009</v>
      </c>
      <c r="I9" s="41">
        <f>SUM(I4:I8)</f>
        <v>138524</v>
      </c>
      <c r="J9" s="41">
        <f t="shared" si="0"/>
        <v>179533</v>
      </c>
      <c r="K9" s="42">
        <f t="shared" si="1"/>
        <v>1</v>
      </c>
    </row>
    <row r="10" spans="2:10" s="38" customFormat="1" ht="19.5" customHeight="1">
      <c r="B10" s="98"/>
      <c r="C10" s="43" t="s">
        <v>134</v>
      </c>
      <c r="D10" s="44">
        <f>SUM(D7:D9)</f>
        <v>791091</v>
      </c>
      <c r="F10" s="91" t="s">
        <v>142</v>
      </c>
      <c r="G10" s="91"/>
      <c r="H10" s="41">
        <f>SUMIF('し尿処理の状況'!$A$7:$C$45,$A$1,'し尿処理の状況'!$AB$7:$AB$45)</f>
        <v>155</v>
      </c>
      <c r="I10" s="41">
        <f>SUMIF('し尿処理の状況'!$A$7:$C$45,$A$1,'し尿処理の状況'!$AC$7:$AC$45)</f>
        <v>91</v>
      </c>
      <c r="J10" s="41">
        <f t="shared" si="0"/>
        <v>246</v>
      </c>
    </row>
    <row r="11" spans="2:10" s="38" customFormat="1" ht="19.5" customHeight="1">
      <c r="B11" s="99" t="s">
        <v>143</v>
      </c>
      <c r="C11" s="100"/>
      <c r="D11" s="44">
        <f>D6+D10</f>
        <v>884255</v>
      </c>
      <c r="F11" s="91" t="s">
        <v>115</v>
      </c>
      <c r="G11" s="91"/>
      <c r="H11" s="41">
        <f>H9+H10</f>
        <v>41164</v>
      </c>
      <c r="I11" s="41">
        <f>I9+I10</f>
        <v>138615</v>
      </c>
      <c r="J11" s="41">
        <f t="shared" si="0"/>
        <v>179779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144</v>
      </c>
      <c r="J13" s="37" t="s">
        <v>123</v>
      </c>
    </row>
    <row r="14" spans="3:10" s="38" customFormat="1" ht="19.5" customHeight="1">
      <c r="C14" s="41">
        <f>SUMIF('水洗化人口等'!$A$7:$C$45,$A$1,'水洗化人口等'!$P$7:$P$45)</f>
        <v>102230</v>
      </c>
      <c r="D14" s="38" t="s">
        <v>145</v>
      </c>
      <c r="F14" s="91" t="s">
        <v>146</v>
      </c>
      <c r="G14" s="91"/>
      <c r="H14" s="39" t="s">
        <v>125</v>
      </c>
      <c r="I14" s="39" t="s">
        <v>126</v>
      </c>
      <c r="J14" s="39" t="s">
        <v>115</v>
      </c>
    </row>
    <row r="15" spans="6:10" s="38" customFormat="1" ht="15.75" customHeight="1">
      <c r="F15" s="91" t="s">
        <v>147</v>
      </c>
      <c r="G15" s="91"/>
      <c r="H15" s="41">
        <f>SUMIF('し尿処理の状況'!$A$7:$C$45,$A$1,'し尿処理の状況'!$F$7:$F$45)</f>
        <v>0</v>
      </c>
      <c r="I15" s="41">
        <f>SUMIF('し尿処理の状況'!$A$7:$C$45,$A$1,'し尿処理の状況'!$G$7:$G$45)</f>
        <v>2136</v>
      </c>
      <c r="J15" s="41">
        <f>H15+I15</f>
        <v>2136</v>
      </c>
    </row>
    <row r="16" spans="3:10" s="38" customFormat="1" ht="15.75" customHeight="1">
      <c r="C16" s="38" t="s">
        <v>148</v>
      </c>
      <c r="D16" s="49">
        <f>D10/D11</f>
        <v>0.894641251675139</v>
      </c>
      <c r="F16" s="91" t="s">
        <v>149</v>
      </c>
      <c r="G16" s="91"/>
      <c r="H16" s="41">
        <f>SUMIF('し尿処理の状況'!$A$7:$C$45,$A$1,'し尿処理の状況'!$I$7:$I$45)</f>
        <v>0</v>
      </c>
      <c r="I16" s="41">
        <f>SUMIF('し尿処理の状況'!$A$7:$C$45,$A$1,'し尿処理の状況'!$J$7:$J$45)</f>
        <v>4</v>
      </c>
      <c r="J16" s="41">
        <f>H16+I16</f>
        <v>4</v>
      </c>
    </row>
    <row r="17" spans="3:10" s="38" customFormat="1" ht="15.75" customHeight="1">
      <c r="C17" s="38" t="s">
        <v>150</v>
      </c>
      <c r="D17" s="49">
        <f>D6/D11</f>
        <v>0.10535874832486104</v>
      </c>
      <c r="F17" s="91" t="s">
        <v>151</v>
      </c>
      <c r="G17" s="91"/>
      <c r="H17" s="41">
        <f>SUMIF('し尿処理の状況'!$A$7:$C$45,$A$1,'し尿処理の状況'!$L$7:$L$45)</f>
        <v>40074</v>
      </c>
      <c r="I17" s="41">
        <f>SUMIF('し尿処理の状況'!$A$7:$C$45,$A$1,'し尿処理の状況'!$M$7:$M$45)</f>
        <v>136386</v>
      </c>
      <c r="J17" s="41">
        <f>H17+I17</f>
        <v>176460</v>
      </c>
    </row>
    <row r="18" spans="3:10" s="38" customFormat="1" ht="15.75" customHeight="1">
      <c r="C18" s="50" t="s">
        <v>152</v>
      </c>
      <c r="D18" s="49">
        <f>D7/D11</f>
        <v>0.4365494116516163</v>
      </c>
      <c r="F18" s="91" t="s">
        <v>115</v>
      </c>
      <c r="G18" s="91"/>
      <c r="H18" s="41">
        <f>SUM(H15:H17)</f>
        <v>40074</v>
      </c>
      <c r="I18" s="41">
        <f>SUM(I15:I17)</f>
        <v>138526</v>
      </c>
      <c r="J18" s="41">
        <f>SUM(J15:J17)</f>
        <v>178600</v>
      </c>
    </row>
    <row r="19" spans="3:10" ht="15.75" customHeight="1">
      <c r="C19" s="36" t="s">
        <v>153</v>
      </c>
      <c r="D19" s="49">
        <f>(D8+D9)/D11</f>
        <v>0.4580918400235226</v>
      </c>
      <c r="J19" s="51"/>
    </row>
    <row r="20" spans="3:10" ht="15.75" customHeight="1">
      <c r="C20" s="36" t="s">
        <v>154</v>
      </c>
      <c r="D20" s="49">
        <f>C14/D11</f>
        <v>0.11561144692424696</v>
      </c>
      <c r="J20" s="52"/>
    </row>
    <row r="21" spans="3:10" ht="15.75" customHeight="1">
      <c r="C21" s="36" t="s">
        <v>155</v>
      </c>
      <c r="D21" s="49">
        <f>D4/D6</f>
        <v>0.9966403331759048</v>
      </c>
      <c r="F21" s="53"/>
      <c r="J21" s="52"/>
    </row>
    <row r="22" spans="3:10" ht="15.75" customHeight="1">
      <c r="C22" s="36" t="s">
        <v>156</v>
      </c>
      <c r="D22" s="49">
        <f>D5/D6</f>
        <v>0.003359666824095144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2006-06-30T04:22:35Z</dcterms:modified>
  <cp:category/>
  <cp:version/>
  <cp:contentType/>
  <cp:contentStatus/>
</cp:coreProperties>
</file>