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'し尿処理の状況'!$A$2:$AC$29</definedName>
    <definedName name="_xlnm.Print_Area" localSheetId="0">'水洗化人口等'!$A$2:$U$29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<sst xmlns="http://schemas.openxmlformats.org/spreadsheetml/2006/main" count="304" uniqueCount="132">
  <si>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</si>
  <si>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</si>
  <si>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</si>
  <si>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</si>
  <si>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</si>
  <si>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</si>
  <si>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</si>
  <si>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</si>
  <si>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</si>
  <si>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</si>
  <si>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</si>
  <si>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</si>
  <si>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</si>
  <si>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17301</t>
  </si>
  <si>
    <t>山中町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</si>
  <si>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</si>
  <si>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</si>
  <si>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</si>
  <si>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</si>
  <si>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</si>
  <si>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</si>
  <si>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</si>
  <si>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</si>
  <si>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17382</t>
  </si>
  <si>
    <t>富来町</t>
  </si>
  <si>
    <t>17384</t>
  </si>
  <si>
    <t>志賀町</t>
  </si>
  <si>
    <t>穴水町</t>
  </si>
  <si>
    <t>門前町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</si>
  <si>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</si>
  <si>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</si>
  <si>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</si>
  <si>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</si>
  <si>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</si>
  <si>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</si>
  <si>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</si>
  <si>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</si>
  <si>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</si>
  <si>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</si>
  <si>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</si>
  <si>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</si>
  <si>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</si>
  <si>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</si>
  <si>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</si>
  <si>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</si>
  <si>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</si>
  <si>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</si>
  <si>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</si>
  <si>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</si>
  <si>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</si>
  <si>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</si>
  <si>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</si>
  <si>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</si>
  <si>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</si>
  <si>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</si>
  <si>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</si>
  <si>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17210</t>
  </si>
  <si>
    <t>白山市</t>
  </si>
  <si>
    <t>17211</t>
  </si>
  <si>
    <t>能美市</t>
  </si>
  <si>
    <t>17386</t>
  </si>
  <si>
    <t>宝達志水町</t>
  </si>
  <si>
    <t>17461</t>
  </si>
  <si>
    <t>17462</t>
  </si>
  <si>
    <t>17463</t>
  </si>
  <si>
    <t>能登町</t>
  </si>
  <si>
    <t>石川県</t>
  </si>
  <si>
    <t>17201</t>
  </si>
  <si>
    <t>17201</t>
  </si>
  <si>
    <t>金沢市</t>
  </si>
  <si>
    <t>金沢市</t>
  </si>
  <si>
    <t>17209</t>
  </si>
  <si>
    <t>かほく市</t>
  </si>
  <si>
    <t>石川県合計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</si>
  <si>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</si>
  <si>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</si>
  <si>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</si>
  <si>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</si>
  <si>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</si>
  <si>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</si>
  <si>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</si>
  <si>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</si>
  <si>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</si>
  <si>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</si>
  <si>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</si>
  <si>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</si>
  <si>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</si>
  <si>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</si>
  <si>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</si>
  <si>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</si>
  <si>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</si>
  <si>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</si>
  <si>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</si>
  <si>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</si>
  <si>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</si>
  <si>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</si>
  <si>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</si>
  <si>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</si>
  <si>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</si>
  <si>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</si>
  <si>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</si>
  <si>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</si>
  <si>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</si>
  <si>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</si>
  <si>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</si>
  <si>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</si>
  <si>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</si>
  <si>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</si>
  <si>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</si>
  <si>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</si>
  <si>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</si>
  <si>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</si>
  <si>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</si>
  <si>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</si>
  <si>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</si>
  <si>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</si>
  <si>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</si>
  <si>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</si>
  <si>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</si>
  <si>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</si>
  <si>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</si>
  <si>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</si>
  <si>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</si>
  <si>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</si>
  <si>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</si>
  <si>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</si>
  <si>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</si>
  <si>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</si>
  <si>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17407</t>
  </si>
  <si>
    <t>中能登町</t>
  </si>
  <si>
    <t>自家処理率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</si>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</sst>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2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4" t="s">
        <v>83</v>
      </c>
      <c r="B2" s="67" t="s">
        <v>30</v>
      </c>
      <c r="C2" s="70" t="s">
        <v>31</v>
      </c>
      <c r="D2" s="5" t="s">
        <v>84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3" t="s">
        <v>85</v>
      </c>
      <c r="S2" s="74"/>
      <c r="T2" s="74"/>
      <c r="U2" s="75"/>
    </row>
    <row r="3" spans="1:21" s="30" customFormat="1" ht="22.5" customHeight="1">
      <c r="A3" s="65"/>
      <c r="B3" s="68"/>
      <c r="C3" s="71"/>
      <c r="D3" s="22"/>
      <c r="E3" s="7" t="s">
        <v>86</v>
      </c>
      <c r="F3" s="20"/>
      <c r="G3" s="20"/>
      <c r="H3" s="23"/>
      <c r="I3" s="7" t="s">
        <v>32</v>
      </c>
      <c r="J3" s="20"/>
      <c r="K3" s="20"/>
      <c r="L3" s="20"/>
      <c r="M3" s="20"/>
      <c r="N3" s="20"/>
      <c r="O3" s="20"/>
      <c r="P3" s="20"/>
      <c r="Q3" s="21"/>
      <c r="R3" s="76"/>
      <c r="S3" s="77"/>
      <c r="T3" s="77"/>
      <c r="U3" s="78"/>
    </row>
    <row r="4" spans="1:21" s="30" customFormat="1" ht="22.5" customHeight="1">
      <c r="A4" s="65"/>
      <c r="B4" s="68"/>
      <c r="C4" s="71"/>
      <c r="D4" s="22"/>
      <c r="E4" s="6" t="s">
        <v>87</v>
      </c>
      <c r="F4" s="79" t="s">
        <v>33</v>
      </c>
      <c r="G4" s="79" t="s">
        <v>34</v>
      </c>
      <c r="H4" s="79" t="s">
        <v>35</v>
      </c>
      <c r="I4" s="6" t="s">
        <v>87</v>
      </c>
      <c r="J4" s="79" t="s">
        <v>36</v>
      </c>
      <c r="K4" s="79" t="s">
        <v>37</v>
      </c>
      <c r="L4" s="79" t="s">
        <v>38</v>
      </c>
      <c r="M4" s="79" t="s">
        <v>39</v>
      </c>
      <c r="N4" s="79" t="s">
        <v>40</v>
      </c>
      <c r="O4" s="83" t="s">
        <v>41</v>
      </c>
      <c r="P4" s="8"/>
      <c r="Q4" s="79" t="s">
        <v>42</v>
      </c>
      <c r="R4" s="79" t="s">
        <v>88</v>
      </c>
      <c r="S4" s="79" t="s">
        <v>89</v>
      </c>
      <c r="T4" s="81" t="s">
        <v>90</v>
      </c>
      <c r="U4" s="81" t="s">
        <v>91</v>
      </c>
    </row>
    <row r="5" spans="1:21" s="30" customFormat="1" ht="22.5" customHeight="1">
      <c r="A5" s="65"/>
      <c r="B5" s="68"/>
      <c r="C5" s="71"/>
      <c r="D5" s="22"/>
      <c r="E5" s="6"/>
      <c r="F5" s="80"/>
      <c r="G5" s="80"/>
      <c r="H5" s="80"/>
      <c r="I5" s="6"/>
      <c r="J5" s="80"/>
      <c r="K5" s="80"/>
      <c r="L5" s="80"/>
      <c r="M5" s="80"/>
      <c r="N5" s="80"/>
      <c r="O5" s="80"/>
      <c r="P5" s="9" t="s">
        <v>92</v>
      </c>
      <c r="Q5" s="80"/>
      <c r="R5" s="84"/>
      <c r="S5" s="84"/>
      <c r="T5" s="84"/>
      <c r="U5" s="80"/>
    </row>
    <row r="6" spans="1:21" s="30" customFormat="1" ht="22.5" customHeight="1">
      <c r="A6" s="66"/>
      <c r="B6" s="69"/>
      <c r="C6" s="72"/>
      <c r="D6" s="10" t="s">
        <v>93</v>
      </c>
      <c r="E6" s="10" t="s">
        <v>93</v>
      </c>
      <c r="F6" s="11" t="s">
        <v>43</v>
      </c>
      <c r="G6" s="10" t="s">
        <v>93</v>
      </c>
      <c r="H6" s="10" t="s">
        <v>93</v>
      </c>
      <c r="I6" s="10" t="s">
        <v>93</v>
      </c>
      <c r="J6" s="11" t="s">
        <v>43</v>
      </c>
      <c r="K6" s="10" t="s">
        <v>93</v>
      </c>
      <c r="L6" s="11" t="s">
        <v>43</v>
      </c>
      <c r="M6" s="10" t="s">
        <v>93</v>
      </c>
      <c r="N6" s="11" t="s">
        <v>43</v>
      </c>
      <c r="O6" s="10" t="s">
        <v>93</v>
      </c>
      <c r="P6" s="10" t="s">
        <v>93</v>
      </c>
      <c r="Q6" s="11" t="s">
        <v>43</v>
      </c>
      <c r="R6" s="85"/>
      <c r="S6" s="85"/>
      <c r="T6" s="85"/>
      <c r="U6" s="82"/>
    </row>
    <row r="7" spans="1:21" ht="13.5">
      <c r="A7" s="54" t="s">
        <v>0</v>
      </c>
      <c r="B7" s="56" t="s">
        <v>67</v>
      </c>
      <c r="C7" s="55" t="s">
        <v>69</v>
      </c>
      <c r="D7" s="31">
        <f aca="true" t="shared" si="0" ref="D7:D28">E7+I7</f>
        <v>442069</v>
      </c>
      <c r="E7" s="32">
        <f aca="true" t="shared" si="1" ref="E7:E28">G7+H7</f>
        <v>6661</v>
      </c>
      <c r="F7" s="33">
        <f aca="true" t="shared" si="2" ref="F7:F28">E7/D7*100</f>
        <v>1.5067783536054327</v>
      </c>
      <c r="G7" s="31">
        <v>6661</v>
      </c>
      <c r="H7" s="31">
        <v>0</v>
      </c>
      <c r="I7" s="32">
        <f aca="true" t="shared" si="3" ref="I7:I28">K7+M7+O7</f>
        <v>435408</v>
      </c>
      <c r="J7" s="33">
        <f aca="true" t="shared" si="4" ref="J7:J28">I7/D7*100</f>
        <v>98.49322164639457</v>
      </c>
      <c r="K7" s="31">
        <v>357742</v>
      </c>
      <c r="L7" s="33">
        <f aca="true" t="shared" si="5" ref="L7:L28">K7/D7*100</f>
        <v>80.92447106673393</v>
      </c>
      <c r="M7" s="31">
        <v>0</v>
      </c>
      <c r="N7" s="33">
        <f aca="true" t="shared" si="6" ref="N7:N28">M7/D7*100</f>
        <v>0</v>
      </c>
      <c r="O7" s="31">
        <v>77666</v>
      </c>
      <c r="P7" s="31">
        <v>12737</v>
      </c>
      <c r="Q7" s="33">
        <f aca="true" t="shared" si="7" ref="Q7:Q28">O7/D7*100</f>
        <v>17.56875057966064</v>
      </c>
      <c r="R7" s="31" t="s">
        <v>131</v>
      </c>
      <c r="S7" s="31"/>
      <c r="T7" s="31"/>
      <c r="U7" s="31"/>
    </row>
    <row r="8" spans="1:21" ht="13.5">
      <c r="A8" s="54" t="s">
        <v>0</v>
      </c>
      <c r="B8" s="54" t="s">
        <v>1</v>
      </c>
      <c r="C8" s="55" t="s">
        <v>2</v>
      </c>
      <c r="D8" s="31">
        <f>E8+I8</f>
        <v>63799</v>
      </c>
      <c r="E8" s="32">
        <f>G8+H8</f>
        <v>11332</v>
      </c>
      <c r="F8" s="33">
        <f>E8/D8*100</f>
        <v>17.76203388767849</v>
      </c>
      <c r="G8" s="31">
        <v>11332</v>
      </c>
      <c r="H8" s="31">
        <v>0</v>
      </c>
      <c r="I8" s="32">
        <f>K8+M8+O8</f>
        <v>52467</v>
      </c>
      <c r="J8" s="33">
        <f>I8/D8*100</f>
        <v>82.23796611232152</v>
      </c>
      <c r="K8" s="31">
        <v>8277</v>
      </c>
      <c r="L8" s="33">
        <f>K8/D8*100</f>
        <v>12.973557579272402</v>
      </c>
      <c r="M8" s="31">
        <v>1396</v>
      </c>
      <c r="N8" s="33">
        <f>M8/D8*100</f>
        <v>2.188122070878854</v>
      </c>
      <c r="O8" s="31">
        <v>42794</v>
      </c>
      <c r="P8" s="31">
        <v>13979</v>
      </c>
      <c r="Q8" s="33">
        <f>O8/D8*100</f>
        <v>67.07628646217026</v>
      </c>
      <c r="R8" s="31" t="s">
        <v>131</v>
      </c>
      <c r="S8" s="31"/>
      <c r="T8" s="31"/>
      <c r="U8" s="31"/>
    </row>
    <row r="9" spans="1:21" ht="13.5">
      <c r="A9" s="54" t="s">
        <v>0</v>
      </c>
      <c r="B9" s="54" t="s">
        <v>3</v>
      </c>
      <c r="C9" s="55" t="s">
        <v>4</v>
      </c>
      <c r="D9" s="31">
        <f t="shared" si="0"/>
        <v>109933</v>
      </c>
      <c r="E9" s="32">
        <f t="shared" si="1"/>
        <v>16326</v>
      </c>
      <c r="F9" s="33">
        <f t="shared" si="2"/>
        <v>14.85086370789481</v>
      </c>
      <c r="G9" s="31">
        <v>16326</v>
      </c>
      <c r="H9" s="31">
        <v>0</v>
      </c>
      <c r="I9" s="32">
        <f t="shared" si="3"/>
        <v>93607</v>
      </c>
      <c r="J9" s="33">
        <f t="shared" si="4"/>
        <v>85.14913629210518</v>
      </c>
      <c r="K9" s="31">
        <v>28477</v>
      </c>
      <c r="L9" s="33">
        <f t="shared" si="5"/>
        <v>25.903959684535128</v>
      </c>
      <c r="M9" s="31">
        <v>3695</v>
      </c>
      <c r="N9" s="33">
        <f t="shared" si="6"/>
        <v>3.3611381477809212</v>
      </c>
      <c r="O9" s="31">
        <v>61435</v>
      </c>
      <c r="P9" s="31">
        <v>10474</v>
      </c>
      <c r="Q9" s="33">
        <f t="shared" si="7"/>
        <v>55.884038459789146</v>
      </c>
      <c r="R9" s="31" t="s">
        <v>131</v>
      </c>
      <c r="S9" s="31"/>
      <c r="T9" s="31"/>
      <c r="U9" s="31"/>
    </row>
    <row r="10" spans="1:21" ht="13.5">
      <c r="A10" s="54" t="s">
        <v>0</v>
      </c>
      <c r="B10" s="54" t="s">
        <v>5</v>
      </c>
      <c r="C10" s="55" t="s">
        <v>6</v>
      </c>
      <c r="D10" s="31">
        <f t="shared" si="0"/>
        <v>27145</v>
      </c>
      <c r="E10" s="32">
        <f t="shared" si="1"/>
        <v>6987</v>
      </c>
      <c r="F10" s="33">
        <f t="shared" si="2"/>
        <v>25.739546877878063</v>
      </c>
      <c r="G10" s="31">
        <v>6987</v>
      </c>
      <c r="H10" s="31">
        <v>0</v>
      </c>
      <c r="I10" s="32">
        <f t="shared" si="3"/>
        <v>20158</v>
      </c>
      <c r="J10" s="33">
        <f t="shared" si="4"/>
        <v>74.26045312212194</v>
      </c>
      <c r="K10" s="31">
        <v>3643</v>
      </c>
      <c r="L10" s="33">
        <f t="shared" si="5"/>
        <v>13.420519432676366</v>
      </c>
      <c r="M10" s="31">
        <v>0</v>
      </c>
      <c r="N10" s="33">
        <f t="shared" si="6"/>
        <v>0</v>
      </c>
      <c r="O10" s="31">
        <v>16515</v>
      </c>
      <c r="P10" s="31">
        <v>2317</v>
      </c>
      <c r="Q10" s="33">
        <f t="shared" si="7"/>
        <v>60.839933689445566</v>
      </c>
      <c r="R10" s="31" t="s">
        <v>131</v>
      </c>
      <c r="S10" s="31"/>
      <c r="T10" s="31"/>
      <c r="U10" s="31"/>
    </row>
    <row r="11" spans="1:21" ht="13.5">
      <c r="A11" s="54" t="s">
        <v>0</v>
      </c>
      <c r="B11" s="54" t="s">
        <v>7</v>
      </c>
      <c r="C11" s="55" t="s">
        <v>8</v>
      </c>
      <c r="D11" s="31">
        <f t="shared" si="0"/>
        <v>19913</v>
      </c>
      <c r="E11" s="32">
        <f t="shared" si="1"/>
        <v>6841</v>
      </c>
      <c r="F11" s="33">
        <f t="shared" si="2"/>
        <v>34.35444182192538</v>
      </c>
      <c r="G11" s="31">
        <v>6707</v>
      </c>
      <c r="H11" s="31">
        <v>134</v>
      </c>
      <c r="I11" s="32">
        <f t="shared" si="3"/>
        <v>13072</v>
      </c>
      <c r="J11" s="33">
        <f t="shared" si="4"/>
        <v>65.64555817807462</v>
      </c>
      <c r="K11" s="31">
        <v>3587</v>
      </c>
      <c r="L11" s="33">
        <f t="shared" si="5"/>
        <v>18.013358107768795</v>
      </c>
      <c r="M11" s="31">
        <v>0</v>
      </c>
      <c r="N11" s="33">
        <f t="shared" si="6"/>
        <v>0</v>
      </c>
      <c r="O11" s="31">
        <v>9485</v>
      </c>
      <c r="P11" s="31">
        <v>2707</v>
      </c>
      <c r="Q11" s="33">
        <f t="shared" si="7"/>
        <v>47.63220007030583</v>
      </c>
      <c r="R11" s="31" t="s">
        <v>131</v>
      </c>
      <c r="S11" s="31"/>
      <c r="T11" s="31"/>
      <c r="U11" s="31"/>
    </row>
    <row r="12" spans="1:21" ht="13.5">
      <c r="A12" s="54" t="s">
        <v>0</v>
      </c>
      <c r="B12" s="54" t="s">
        <v>9</v>
      </c>
      <c r="C12" s="55" t="s">
        <v>10</v>
      </c>
      <c r="D12" s="31">
        <f t="shared" si="0"/>
        <v>67091</v>
      </c>
      <c r="E12" s="32">
        <f t="shared" si="1"/>
        <v>15338</v>
      </c>
      <c r="F12" s="33">
        <f t="shared" si="2"/>
        <v>22.86148663755198</v>
      </c>
      <c r="G12" s="31">
        <v>15338</v>
      </c>
      <c r="H12" s="31">
        <v>0</v>
      </c>
      <c r="I12" s="32">
        <f t="shared" si="3"/>
        <v>51753</v>
      </c>
      <c r="J12" s="33">
        <f t="shared" si="4"/>
        <v>77.13851336244801</v>
      </c>
      <c r="K12" s="31">
        <v>20766</v>
      </c>
      <c r="L12" s="33">
        <f t="shared" si="5"/>
        <v>30.951990579958565</v>
      </c>
      <c r="M12" s="31">
        <v>583</v>
      </c>
      <c r="N12" s="33">
        <f t="shared" si="6"/>
        <v>0.8689690122371108</v>
      </c>
      <c r="O12" s="31">
        <v>30404</v>
      </c>
      <c r="P12" s="31">
        <v>3983</v>
      </c>
      <c r="Q12" s="33">
        <f t="shared" si="7"/>
        <v>45.317553770252346</v>
      </c>
      <c r="R12" s="31"/>
      <c r="S12" s="31"/>
      <c r="T12" s="31" t="s">
        <v>131</v>
      </c>
      <c r="U12" s="31"/>
    </row>
    <row r="13" spans="1:21" ht="13.5">
      <c r="A13" s="54" t="s">
        <v>0</v>
      </c>
      <c r="B13" s="54" t="s">
        <v>11</v>
      </c>
      <c r="C13" s="55" t="s">
        <v>12</v>
      </c>
      <c r="D13" s="31">
        <f t="shared" si="0"/>
        <v>25477</v>
      </c>
      <c r="E13" s="32">
        <f t="shared" si="1"/>
        <v>8366</v>
      </c>
      <c r="F13" s="33">
        <f t="shared" si="2"/>
        <v>32.8374612395494</v>
      </c>
      <c r="G13" s="31">
        <v>8366</v>
      </c>
      <c r="H13" s="31">
        <v>0</v>
      </c>
      <c r="I13" s="32">
        <f t="shared" si="3"/>
        <v>17111</v>
      </c>
      <c r="J13" s="33">
        <f t="shared" si="4"/>
        <v>67.1625387604506</v>
      </c>
      <c r="K13" s="31">
        <v>14443</v>
      </c>
      <c r="L13" s="33">
        <f t="shared" si="5"/>
        <v>56.69034815716137</v>
      </c>
      <c r="M13" s="31">
        <v>0</v>
      </c>
      <c r="N13" s="33">
        <f t="shared" si="6"/>
        <v>0</v>
      </c>
      <c r="O13" s="31">
        <v>2668</v>
      </c>
      <c r="P13" s="31">
        <v>397</v>
      </c>
      <c r="Q13" s="33">
        <f t="shared" si="7"/>
        <v>10.472190603289242</v>
      </c>
      <c r="R13" s="31" t="s">
        <v>131</v>
      </c>
      <c r="S13" s="31"/>
      <c r="T13" s="31"/>
      <c r="U13" s="31"/>
    </row>
    <row r="14" spans="1:21" ht="13.5">
      <c r="A14" s="54" t="s">
        <v>0</v>
      </c>
      <c r="B14" s="54" t="s">
        <v>71</v>
      </c>
      <c r="C14" s="55" t="s">
        <v>72</v>
      </c>
      <c r="D14" s="31">
        <f t="shared" si="0"/>
        <v>35401</v>
      </c>
      <c r="E14" s="32">
        <f t="shared" si="1"/>
        <v>2158</v>
      </c>
      <c r="F14" s="33">
        <f t="shared" si="2"/>
        <v>6.095872997937912</v>
      </c>
      <c r="G14" s="31">
        <v>2158</v>
      </c>
      <c r="H14" s="31">
        <v>0</v>
      </c>
      <c r="I14" s="32">
        <f t="shared" si="3"/>
        <v>33243</v>
      </c>
      <c r="J14" s="33">
        <f t="shared" si="4"/>
        <v>93.90412700206208</v>
      </c>
      <c r="K14" s="31">
        <v>19258</v>
      </c>
      <c r="L14" s="33">
        <f t="shared" si="5"/>
        <v>54.39959323182961</v>
      </c>
      <c r="M14" s="31">
        <v>0</v>
      </c>
      <c r="N14" s="33">
        <f t="shared" si="6"/>
        <v>0</v>
      </c>
      <c r="O14" s="31">
        <v>13985</v>
      </c>
      <c r="P14" s="31">
        <v>5656</v>
      </c>
      <c r="Q14" s="33">
        <f t="shared" si="7"/>
        <v>39.50453377023248</v>
      </c>
      <c r="R14" s="31" t="s">
        <v>131</v>
      </c>
      <c r="S14" s="31"/>
      <c r="T14" s="31"/>
      <c r="U14" s="31"/>
    </row>
    <row r="15" spans="1:21" ht="13.5">
      <c r="A15" s="54" t="s">
        <v>0</v>
      </c>
      <c r="B15" s="54" t="s">
        <v>56</v>
      </c>
      <c r="C15" s="55" t="s">
        <v>57</v>
      </c>
      <c r="D15" s="31">
        <f t="shared" si="0"/>
        <v>112041</v>
      </c>
      <c r="E15" s="32">
        <f t="shared" si="1"/>
        <v>3895</v>
      </c>
      <c r="F15" s="33">
        <f t="shared" si="2"/>
        <v>3.4764059585330367</v>
      </c>
      <c r="G15" s="31">
        <v>3895</v>
      </c>
      <c r="H15" s="31">
        <v>0</v>
      </c>
      <c r="I15" s="32">
        <f t="shared" si="3"/>
        <v>108146</v>
      </c>
      <c r="J15" s="33">
        <f t="shared" si="4"/>
        <v>96.52359404146696</v>
      </c>
      <c r="K15" s="31">
        <v>76762</v>
      </c>
      <c r="L15" s="33">
        <f t="shared" si="5"/>
        <v>68.51241956069654</v>
      </c>
      <c r="M15" s="31">
        <v>629</v>
      </c>
      <c r="N15" s="33">
        <f t="shared" si="6"/>
        <v>0.5614016297605341</v>
      </c>
      <c r="O15" s="31">
        <v>30755</v>
      </c>
      <c r="P15" s="31">
        <v>12774</v>
      </c>
      <c r="Q15" s="33">
        <f t="shared" si="7"/>
        <v>27.449772851009897</v>
      </c>
      <c r="R15" s="31"/>
      <c r="S15" s="31" t="s">
        <v>131</v>
      </c>
      <c r="T15" s="31"/>
      <c r="U15" s="31"/>
    </row>
    <row r="16" spans="1:21" ht="13.5">
      <c r="A16" s="54" t="s">
        <v>0</v>
      </c>
      <c r="B16" s="54" t="s">
        <v>58</v>
      </c>
      <c r="C16" s="55" t="s">
        <v>59</v>
      </c>
      <c r="D16" s="31">
        <f t="shared" si="0"/>
        <v>47123</v>
      </c>
      <c r="E16" s="32">
        <f t="shared" si="1"/>
        <v>2249</v>
      </c>
      <c r="F16" s="33">
        <f t="shared" si="2"/>
        <v>4.772616344460243</v>
      </c>
      <c r="G16" s="31">
        <v>2249</v>
      </c>
      <c r="H16" s="31">
        <v>0</v>
      </c>
      <c r="I16" s="32">
        <f t="shared" si="3"/>
        <v>44874</v>
      </c>
      <c r="J16" s="33">
        <f t="shared" si="4"/>
        <v>95.22738365553975</v>
      </c>
      <c r="K16" s="31">
        <v>32265</v>
      </c>
      <c r="L16" s="33">
        <f t="shared" si="5"/>
        <v>68.46974937928401</v>
      </c>
      <c r="M16" s="31">
        <v>0</v>
      </c>
      <c r="N16" s="33">
        <f t="shared" si="6"/>
        <v>0</v>
      </c>
      <c r="O16" s="31">
        <v>12609</v>
      </c>
      <c r="P16" s="31">
        <v>3026</v>
      </c>
      <c r="Q16" s="33">
        <f t="shared" si="7"/>
        <v>26.757634276255754</v>
      </c>
      <c r="R16" s="31" t="s">
        <v>131</v>
      </c>
      <c r="S16" s="31"/>
      <c r="T16" s="31"/>
      <c r="U16" s="31"/>
    </row>
    <row r="17" spans="1:21" ht="13.5">
      <c r="A17" s="54" t="s">
        <v>0</v>
      </c>
      <c r="B17" s="54" t="s">
        <v>13</v>
      </c>
      <c r="C17" s="55" t="s">
        <v>14</v>
      </c>
      <c r="D17" s="31">
        <f t="shared" si="0"/>
        <v>9893</v>
      </c>
      <c r="E17" s="32">
        <f t="shared" si="1"/>
        <v>1051</v>
      </c>
      <c r="F17" s="33">
        <f t="shared" si="2"/>
        <v>10.623673304356616</v>
      </c>
      <c r="G17" s="31">
        <v>964</v>
      </c>
      <c r="H17" s="31">
        <v>87</v>
      </c>
      <c r="I17" s="32">
        <f t="shared" si="3"/>
        <v>8842</v>
      </c>
      <c r="J17" s="33">
        <f t="shared" si="4"/>
        <v>89.37632669564339</v>
      </c>
      <c r="K17" s="31">
        <v>2516</v>
      </c>
      <c r="L17" s="33">
        <f t="shared" si="5"/>
        <v>25.43212372384514</v>
      </c>
      <c r="M17" s="31">
        <v>0</v>
      </c>
      <c r="N17" s="33">
        <f t="shared" si="6"/>
        <v>0</v>
      </c>
      <c r="O17" s="31">
        <v>6326</v>
      </c>
      <c r="P17" s="31">
        <v>608</v>
      </c>
      <c r="Q17" s="33">
        <f t="shared" si="7"/>
        <v>63.944202971798234</v>
      </c>
      <c r="R17" s="31" t="s">
        <v>131</v>
      </c>
      <c r="S17" s="31"/>
      <c r="T17" s="31"/>
      <c r="U17" s="31"/>
    </row>
    <row r="18" spans="1:21" ht="13.5">
      <c r="A18" s="54" t="s">
        <v>0</v>
      </c>
      <c r="B18" s="54" t="s">
        <v>15</v>
      </c>
      <c r="C18" s="55" t="s">
        <v>16</v>
      </c>
      <c r="D18" s="31">
        <f t="shared" si="0"/>
        <v>5403</v>
      </c>
      <c r="E18" s="32">
        <f t="shared" si="1"/>
        <v>0</v>
      </c>
      <c r="F18" s="33">
        <f t="shared" si="2"/>
        <v>0</v>
      </c>
      <c r="G18" s="31">
        <v>0</v>
      </c>
      <c r="H18" s="31">
        <v>0</v>
      </c>
      <c r="I18" s="32">
        <f t="shared" si="3"/>
        <v>5403</v>
      </c>
      <c r="J18" s="33">
        <f t="shared" si="4"/>
        <v>100</v>
      </c>
      <c r="K18" s="31">
        <v>0</v>
      </c>
      <c r="L18" s="33">
        <f t="shared" si="5"/>
        <v>0</v>
      </c>
      <c r="M18" s="31">
        <v>0</v>
      </c>
      <c r="N18" s="33">
        <f t="shared" si="6"/>
        <v>0</v>
      </c>
      <c r="O18" s="31">
        <v>5403</v>
      </c>
      <c r="P18" s="31">
        <v>5403</v>
      </c>
      <c r="Q18" s="33">
        <f t="shared" si="7"/>
        <v>100</v>
      </c>
      <c r="R18" s="31" t="s">
        <v>131</v>
      </c>
      <c r="S18" s="31"/>
      <c r="T18" s="31"/>
      <c r="U18" s="31"/>
    </row>
    <row r="19" spans="1:21" ht="13.5">
      <c r="A19" s="54" t="s">
        <v>0</v>
      </c>
      <c r="B19" s="54" t="s">
        <v>17</v>
      </c>
      <c r="C19" s="55" t="s">
        <v>18</v>
      </c>
      <c r="D19" s="31">
        <f t="shared" si="0"/>
        <v>42857</v>
      </c>
      <c r="E19" s="32">
        <f t="shared" si="1"/>
        <v>1214</v>
      </c>
      <c r="F19" s="33">
        <f t="shared" si="2"/>
        <v>2.832676108920363</v>
      </c>
      <c r="G19" s="31">
        <v>1214</v>
      </c>
      <c r="H19" s="31">
        <v>0</v>
      </c>
      <c r="I19" s="32">
        <f t="shared" si="3"/>
        <v>41643</v>
      </c>
      <c r="J19" s="33">
        <f t="shared" si="4"/>
        <v>97.16732389107963</v>
      </c>
      <c r="K19" s="31">
        <v>30572</v>
      </c>
      <c r="L19" s="33">
        <f t="shared" si="5"/>
        <v>71.3349044496815</v>
      </c>
      <c r="M19" s="31">
        <v>0</v>
      </c>
      <c r="N19" s="33">
        <f t="shared" si="6"/>
        <v>0</v>
      </c>
      <c r="O19" s="31">
        <v>11071</v>
      </c>
      <c r="P19" s="31">
        <v>3592</v>
      </c>
      <c r="Q19" s="33">
        <f t="shared" si="7"/>
        <v>25.832419441398137</v>
      </c>
      <c r="R19" s="31" t="s">
        <v>131</v>
      </c>
      <c r="S19" s="31"/>
      <c r="T19" s="31"/>
      <c r="U19" s="31"/>
    </row>
    <row r="20" spans="1:21" ht="13.5">
      <c r="A20" s="54" t="s">
        <v>0</v>
      </c>
      <c r="B20" s="54" t="s">
        <v>19</v>
      </c>
      <c r="C20" s="55" t="s">
        <v>20</v>
      </c>
      <c r="D20" s="31">
        <f t="shared" si="0"/>
        <v>36362</v>
      </c>
      <c r="E20" s="32">
        <f t="shared" si="1"/>
        <v>0</v>
      </c>
      <c r="F20" s="33">
        <f t="shared" si="2"/>
        <v>0</v>
      </c>
      <c r="G20" s="31">
        <v>0</v>
      </c>
      <c r="H20" s="31">
        <v>0</v>
      </c>
      <c r="I20" s="32">
        <f t="shared" si="3"/>
        <v>36362</v>
      </c>
      <c r="J20" s="33">
        <f t="shared" si="4"/>
        <v>100</v>
      </c>
      <c r="K20" s="31">
        <v>19162</v>
      </c>
      <c r="L20" s="33">
        <f t="shared" si="5"/>
        <v>52.697871404213195</v>
      </c>
      <c r="M20" s="31">
        <v>0</v>
      </c>
      <c r="N20" s="33">
        <f t="shared" si="6"/>
        <v>0</v>
      </c>
      <c r="O20" s="31">
        <v>17200</v>
      </c>
      <c r="P20" s="31">
        <v>3552</v>
      </c>
      <c r="Q20" s="33">
        <f t="shared" si="7"/>
        <v>47.30212859578681</v>
      </c>
      <c r="R20" s="31"/>
      <c r="S20" s="31"/>
      <c r="T20" s="31"/>
      <c r="U20" s="31" t="s">
        <v>131</v>
      </c>
    </row>
    <row r="21" spans="1:21" ht="13.5">
      <c r="A21" s="54" t="s">
        <v>0</v>
      </c>
      <c r="B21" s="54" t="s">
        <v>21</v>
      </c>
      <c r="C21" s="55" t="s">
        <v>22</v>
      </c>
      <c r="D21" s="31">
        <f t="shared" si="0"/>
        <v>26876</v>
      </c>
      <c r="E21" s="32">
        <f t="shared" si="1"/>
        <v>342</v>
      </c>
      <c r="F21" s="33">
        <f t="shared" si="2"/>
        <v>1.272510790296175</v>
      </c>
      <c r="G21" s="31">
        <v>342</v>
      </c>
      <c r="H21" s="31">
        <v>0</v>
      </c>
      <c r="I21" s="32">
        <f t="shared" si="3"/>
        <v>26534</v>
      </c>
      <c r="J21" s="33">
        <f t="shared" si="4"/>
        <v>98.72748920970382</v>
      </c>
      <c r="K21" s="31">
        <v>24037</v>
      </c>
      <c r="L21" s="33">
        <f t="shared" si="5"/>
        <v>89.43667212382795</v>
      </c>
      <c r="M21" s="31">
        <v>0</v>
      </c>
      <c r="N21" s="33">
        <f t="shared" si="6"/>
        <v>0</v>
      </c>
      <c r="O21" s="31">
        <v>2497</v>
      </c>
      <c r="P21" s="31">
        <v>316</v>
      </c>
      <c r="Q21" s="33">
        <f t="shared" si="7"/>
        <v>9.290817085875874</v>
      </c>
      <c r="R21" s="31" t="s">
        <v>131</v>
      </c>
      <c r="S21" s="31"/>
      <c r="T21" s="31"/>
      <c r="U21" s="31"/>
    </row>
    <row r="22" spans="1:21" ht="13.5">
      <c r="A22" s="54" t="s">
        <v>0</v>
      </c>
      <c r="B22" s="54" t="s">
        <v>23</v>
      </c>
      <c r="C22" s="55" t="s">
        <v>24</v>
      </c>
      <c r="D22" s="31">
        <f t="shared" si="0"/>
        <v>9926</v>
      </c>
      <c r="E22" s="32">
        <f t="shared" si="1"/>
        <v>3909</v>
      </c>
      <c r="F22" s="33">
        <f t="shared" si="2"/>
        <v>39.38142252669756</v>
      </c>
      <c r="G22" s="31">
        <v>3909</v>
      </c>
      <c r="H22" s="31">
        <v>0</v>
      </c>
      <c r="I22" s="32">
        <f t="shared" si="3"/>
        <v>6017</v>
      </c>
      <c r="J22" s="33">
        <f t="shared" si="4"/>
        <v>60.61857747330244</v>
      </c>
      <c r="K22" s="31">
        <v>1928</v>
      </c>
      <c r="L22" s="33">
        <f t="shared" si="5"/>
        <v>19.423735643763855</v>
      </c>
      <c r="M22" s="31">
        <v>0</v>
      </c>
      <c r="N22" s="33">
        <f t="shared" si="6"/>
        <v>0</v>
      </c>
      <c r="O22" s="31">
        <v>4089</v>
      </c>
      <c r="P22" s="31">
        <v>1765</v>
      </c>
      <c r="Q22" s="33">
        <f t="shared" si="7"/>
        <v>41.19484182953859</v>
      </c>
      <c r="R22" s="31" t="s">
        <v>131</v>
      </c>
      <c r="S22" s="31"/>
      <c r="T22" s="31"/>
      <c r="U22" s="31"/>
    </row>
    <row r="23" spans="1:21" ht="13.5">
      <c r="A23" s="54" t="s">
        <v>0</v>
      </c>
      <c r="B23" s="54" t="s">
        <v>25</v>
      </c>
      <c r="C23" s="55" t="s">
        <v>26</v>
      </c>
      <c r="D23" s="31">
        <f t="shared" si="0"/>
        <v>15791</v>
      </c>
      <c r="E23" s="32">
        <f t="shared" si="1"/>
        <v>8197</v>
      </c>
      <c r="F23" s="33">
        <f t="shared" si="2"/>
        <v>51.909315432841495</v>
      </c>
      <c r="G23" s="31">
        <v>8197</v>
      </c>
      <c r="H23" s="31">
        <v>0</v>
      </c>
      <c r="I23" s="32">
        <f t="shared" si="3"/>
        <v>7594</v>
      </c>
      <c r="J23" s="33">
        <f t="shared" si="4"/>
        <v>48.09068456715851</v>
      </c>
      <c r="K23" s="31">
        <v>1085</v>
      </c>
      <c r="L23" s="33">
        <f t="shared" si="5"/>
        <v>6.871002469761256</v>
      </c>
      <c r="M23" s="31">
        <v>936</v>
      </c>
      <c r="N23" s="33">
        <f t="shared" si="6"/>
        <v>5.9274270153885125</v>
      </c>
      <c r="O23" s="31">
        <v>5573</v>
      </c>
      <c r="P23" s="31">
        <v>4076</v>
      </c>
      <c r="Q23" s="33">
        <f t="shared" si="7"/>
        <v>35.29225508200874</v>
      </c>
      <c r="R23" s="31" t="s">
        <v>131</v>
      </c>
      <c r="S23" s="31"/>
      <c r="T23" s="31"/>
      <c r="U23" s="31"/>
    </row>
    <row r="24" spans="1:21" ht="13.5">
      <c r="A24" s="54" t="s">
        <v>0</v>
      </c>
      <c r="B24" s="54" t="s">
        <v>60</v>
      </c>
      <c r="C24" s="55" t="s">
        <v>61</v>
      </c>
      <c r="D24" s="31">
        <f t="shared" si="0"/>
        <v>16155</v>
      </c>
      <c r="E24" s="32">
        <f t="shared" si="1"/>
        <v>1957</v>
      </c>
      <c r="F24" s="33">
        <f t="shared" si="2"/>
        <v>12.113896626431446</v>
      </c>
      <c r="G24" s="31">
        <v>1952</v>
      </c>
      <c r="H24" s="31">
        <v>5</v>
      </c>
      <c r="I24" s="32">
        <f t="shared" si="3"/>
        <v>14198</v>
      </c>
      <c r="J24" s="33">
        <f t="shared" si="4"/>
        <v>87.88610337356856</v>
      </c>
      <c r="K24" s="31">
        <v>6786</v>
      </c>
      <c r="L24" s="33">
        <f t="shared" si="5"/>
        <v>42.005571030640674</v>
      </c>
      <c r="M24" s="31">
        <v>0</v>
      </c>
      <c r="N24" s="33">
        <f t="shared" si="6"/>
        <v>0</v>
      </c>
      <c r="O24" s="31">
        <v>7412</v>
      </c>
      <c r="P24" s="31">
        <v>3098</v>
      </c>
      <c r="Q24" s="33">
        <f t="shared" si="7"/>
        <v>45.880532342927886</v>
      </c>
      <c r="R24" s="31" t="s">
        <v>131</v>
      </c>
      <c r="S24" s="31"/>
      <c r="T24" s="31"/>
      <c r="U24" s="31"/>
    </row>
    <row r="25" spans="1:21" ht="13.5">
      <c r="A25" s="54" t="s">
        <v>0</v>
      </c>
      <c r="B25" s="54" t="s">
        <v>128</v>
      </c>
      <c r="C25" s="55" t="s">
        <v>129</v>
      </c>
      <c r="D25" s="31">
        <f>E25+I25</f>
        <v>20197</v>
      </c>
      <c r="E25" s="32">
        <f>G25+H25</f>
        <v>2229</v>
      </c>
      <c r="F25" s="33">
        <f>E25/D25*100</f>
        <v>11.036292518690894</v>
      </c>
      <c r="G25" s="31">
        <v>2229</v>
      </c>
      <c r="H25" s="31">
        <v>0</v>
      </c>
      <c r="I25" s="32">
        <f>K25+M25+O25</f>
        <v>17968</v>
      </c>
      <c r="J25" s="33">
        <f>I25/D25*100</f>
        <v>88.9637074813091</v>
      </c>
      <c r="K25" s="31">
        <v>13470</v>
      </c>
      <c r="L25" s="33">
        <f>K25/D25*100</f>
        <v>66.69307322869733</v>
      </c>
      <c r="M25" s="31">
        <v>0</v>
      </c>
      <c r="N25" s="33">
        <f>M25/D25*100</f>
        <v>0</v>
      </c>
      <c r="O25" s="31">
        <v>4498</v>
      </c>
      <c r="P25" s="31">
        <v>2891</v>
      </c>
      <c r="Q25" s="33">
        <f>O25/D25*100</f>
        <v>22.270634252611774</v>
      </c>
      <c r="R25" s="31" t="s">
        <v>131</v>
      </c>
      <c r="S25" s="31"/>
      <c r="T25" s="31"/>
      <c r="U25" s="31"/>
    </row>
    <row r="26" spans="1:21" ht="13.5">
      <c r="A26" s="54" t="s">
        <v>0</v>
      </c>
      <c r="B26" s="54" t="s">
        <v>62</v>
      </c>
      <c r="C26" s="55" t="s">
        <v>27</v>
      </c>
      <c r="D26" s="31">
        <f t="shared" si="0"/>
        <v>11255</v>
      </c>
      <c r="E26" s="32">
        <f t="shared" si="1"/>
        <v>819</v>
      </c>
      <c r="F26" s="33">
        <f t="shared" si="2"/>
        <v>7.276765881830298</v>
      </c>
      <c r="G26" s="31">
        <v>819</v>
      </c>
      <c r="H26" s="31">
        <v>0</v>
      </c>
      <c r="I26" s="32">
        <f t="shared" si="3"/>
        <v>10436</v>
      </c>
      <c r="J26" s="33">
        <f t="shared" si="4"/>
        <v>92.7232341181697</v>
      </c>
      <c r="K26" s="31">
        <v>4016</v>
      </c>
      <c r="L26" s="33">
        <f t="shared" si="5"/>
        <v>35.68191914704576</v>
      </c>
      <c r="M26" s="31">
        <v>0</v>
      </c>
      <c r="N26" s="33">
        <f t="shared" si="6"/>
        <v>0</v>
      </c>
      <c r="O26" s="31">
        <v>6420</v>
      </c>
      <c r="P26" s="31">
        <v>2222</v>
      </c>
      <c r="Q26" s="33">
        <f t="shared" si="7"/>
        <v>57.041314971123946</v>
      </c>
      <c r="R26" s="31" t="s">
        <v>131</v>
      </c>
      <c r="S26" s="31"/>
      <c r="T26" s="31"/>
      <c r="U26" s="31"/>
    </row>
    <row r="27" spans="1:21" ht="13.5">
      <c r="A27" s="54" t="s">
        <v>0</v>
      </c>
      <c r="B27" s="54" t="s">
        <v>63</v>
      </c>
      <c r="C27" s="55" t="s">
        <v>28</v>
      </c>
      <c r="D27" s="31">
        <f t="shared" si="0"/>
        <v>8272</v>
      </c>
      <c r="E27" s="32">
        <f t="shared" si="1"/>
        <v>1667</v>
      </c>
      <c r="F27" s="33">
        <f t="shared" si="2"/>
        <v>20.152321083172147</v>
      </c>
      <c r="G27" s="31">
        <v>1667</v>
      </c>
      <c r="H27" s="31">
        <v>0</v>
      </c>
      <c r="I27" s="32">
        <f t="shared" si="3"/>
        <v>6605</v>
      </c>
      <c r="J27" s="33">
        <f t="shared" si="4"/>
        <v>79.84767891682786</v>
      </c>
      <c r="K27" s="31">
        <v>2333</v>
      </c>
      <c r="L27" s="33">
        <f t="shared" si="5"/>
        <v>28.20357833655706</v>
      </c>
      <c r="M27" s="31">
        <v>0</v>
      </c>
      <c r="N27" s="33">
        <f t="shared" si="6"/>
        <v>0</v>
      </c>
      <c r="O27" s="31">
        <v>4272</v>
      </c>
      <c r="P27" s="31">
        <v>2839</v>
      </c>
      <c r="Q27" s="33">
        <f t="shared" si="7"/>
        <v>51.64410058027079</v>
      </c>
      <c r="R27" s="31" t="s">
        <v>131</v>
      </c>
      <c r="S27" s="31"/>
      <c r="T27" s="31"/>
      <c r="U27" s="31"/>
    </row>
    <row r="28" spans="1:21" ht="13.5">
      <c r="A28" s="54" t="s">
        <v>0</v>
      </c>
      <c r="B28" s="54" t="s">
        <v>64</v>
      </c>
      <c r="C28" s="55" t="s">
        <v>65</v>
      </c>
      <c r="D28" s="31">
        <f t="shared" si="0"/>
        <v>23914</v>
      </c>
      <c r="E28" s="32">
        <f t="shared" si="1"/>
        <v>8188</v>
      </c>
      <c r="F28" s="33">
        <f t="shared" si="2"/>
        <v>34.23935769841934</v>
      </c>
      <c r="G28" s="31">
        <v>7486</v>
      </c>
      <c r="H28" s="31">
        <v>702</v>
      </c>
      <c r="I28" s="32">
        <f t="shared" si="3"/>
        <v>15726</v>
      </c>
      <c r="J28" s="33">
        <f t="shared" si="4"/>
        <v>65.76064230158066</v>
      </c>
      <c r="K28" s="31">
        <v>1780</v>
      </c>
      <c r="L28" s="33">
        <f t="shared" si="5"/>
        <v>7.44333863009116</v>
      </c>
      <c r="M28" s="31">
        <v>0</v>
      </c>
      <c r="N28" s="33">
        <f t="shared" si="6"/>
        <v>0</v>
      </c>
      <c r="O28" s="31">
        <v>13946</v>
      </c>
      <c r="P28" s="31">
        <v>5842</v>
      </c>
      <c r="Q28" s="33">
        <f t="shared" si="7"/>
        <v>58.317303671489505</v>
      </c>
      <c r="R28" s="31" t="s">
        <v>131</v>
      </c>
      <c r="S28" s="31"/>
      <c r="T28" s="31"/>
      <c r="U28" s="31"/>
    </row>
    <row r="29" spans="1:21" ht="13.5">
      <c r="A29" s="86" t="s">
        <v>73</v>
      </c>
      <c r="B29" s="87"/>
      <c r="C29" s="87"/>
      <c r="D29" s="31">
        <f>SUM(D7:D28)</f>
        <v>1176893</v>
      </c>
      <c r="E29" s="31">
        <f>SUM(E7:E28)</f>
        <v>109726</v>
      </c>
      <c r="F29" s="33">
        <f>E29/D29*100</f>
        <v>9.323362446713508</v>
      </c>
      <c r="G29" s="31">
        <f>SUM(G7:G28)</f>
        <v>108798</v>
      </c>
      <c r="H29" s="31">
        <f>SUM(H7:H28)</f>
        <v>928</v>
      </c>
      <c r="I29" s="31">
        <f>SUM(I7:I28)</f>
        <v>1067167</v>
      </c>
      <c r="J29" s="33">
        <f>I29/D29*100</f>
        <v>90.67663755328648</v>
      </c>
      <c r="K29" s="31">
        <f>SUM(K7:K28)</f>
        <v>672905</v>
      </c>
      <c r="L29" s="33">
        <f>K29/D29*100</f>
        <v>57.17639581508259</v>
      </c>
      <c r="M29" s="31">
        <f>SUM(M7:M28)</f>
        <v>7239</v>
      </c>
      <c r="N29" s="33">
        <f>M29/D29*100</f>
        <v>0.6150941504452826</v>
      </c>
      <c r="O29" s="31">
        <f>SUM(O7:O28)</f>
        <v>387023</v>
      </c>
      <c r="P29" s="31">
        <f>SUM(P7:P28)</f>
        <v>104254</v>
      </c>
      <c r="Q29" s="33">
        <f>O29/D29*100</f>
        <v>32.88514758775862</v>
      </c>
      <c r="R29" s="31">
        <f>COUNTIF(R7:R28,"○")</f>
        <v>19</v>
      </c>
      <c r="S29" s="31">
        <f>COUNTIF(S7:S28,"○")</f>
        <v>1</v>
      </c>
      <c r="T29" s="31">
        <f>COUNTIF(T7:T28,"○")</f>
        <v>1</v>
      </c>
      <c r="U29" s="31">
        <f>COUNTIF(U7:U28,"○")</f>
        <v>1</v>
      </c>
    </row>
  </sheetData>
  <mergeCells count="19">
    <mergeCell ref="A29:C29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2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44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2" t="s">
        <v>74</v>
      </c>
      <c r="B2" s="67" t="s">
        <v>45</v>
      </c>
      <c r="C2" s="70" t="s">
        <v>46</v>
      </c>
      <c r="D2" s="14" t="s">
        <v>75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47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5"/>
      <c r="B3" s="63"/>
      <c r="C3" s="89"/>
      <c r="D3" s="26" t="s">
        <v>76</v>
      </c>
      <c r="E3" s="61" t="s">
        <v>77</v>
      </c>
      <c r="F3" s="91"/>
      <c r="G3" s="92"/>
      <c r="H3" s="88" t="s">
        <v>78</v>
      </c>
      <c r="I3" s="59"/>
      <c r="J3" s="60"/>
      <c r="K3" s="61" t="s">
        <v>79</v>
      </c>
      <c r="L3" s="59"/>
      <c r="M3" s="60"/>
      <c r="N3" s="26" t="s">
        <v>76</v>
      </c>
      <c r="O3" s="17" t="s">
        <v>80</v>
      </c>
      <c r="P3" s="24"/>
      <c r="Q3" s="24"/>
      <c r="R3" s="24"/>
      <c r="S3" s="24"/>
      <c r="T3" s="25"/>
      <c r="U3" s="17" t="s">
        <v>81</v>
      </c>
      <c r="V3" s="24"/>
      <c r="W3" s="24"/>
      <c r="X3" s="24"/>
      <c r="Y3" s="24"/>
      <c r="Z3" s="25"/>
      <c r="AA3" s="17" t="s">
        <v>82</v>
      </c>
      <c r="AB3" s="24"/>
      <c r="AC3" s="25"/>
    </row>
    <row r="4" spans="1:29" s="30" customFormat="1" ht="22.5" customHeight="1">
      <c r="A4" s="65"/>
      <c r="B4" s="63"/>
      <c r="C4" s="89"/>
      <c r="D4" s="27"/>
      <c r="E4" s="26" t="s">
        <v>76</v>
      </c>
      <c r="F4" s="18" t="s">
        <v>48</v>
      </c>
      <c r="G4" s="18" t="s">
        <v>49</v>
      </c>
      <c r="H4" s="26" t="s">
        <v>76</v>
      </c>
      <c r="I4" s="18" t="s">
        <v>48</v>
      </c>
      <c r="J4" s="18" t="s">
        <v>49</v>
      </c>
      <c r="K4" s="26" t="s">
        <v>76</v>
      </c>
      <c r="L4" s="18" t="s">
        <v>48</v>
      </c>
      <c r="M4" s="18" t="s">
        <v>49</v>
      </c>
      <c r="N4" s="27"/>
      <c r="O4" s="26" t="s">
        <v>76</v>
      </c>
      <c r="P4" s="18" t="s">
        <v>50</v>
      </c>
      <c r="Q4" s="18" t="s">
        <v>51</v>
      </c>
      <c r="R4" s="18" t="s">
        <v>52</v>
      </c>
      <c r="S4" s="18" t="s">
        <v>53</v>
      </c>
      <c r="T4" s="18" t="s">
        <v>54</v>
      </c>
      <c r="U4" s="26" t="s">
        <v>76</v>
      </c>
      <c r="V4" s="18" t="s">
        <v>50</v>
      </c>
      <c r="W4" s="18" t="s">
        <v>51</v>
      </c>
      <c r="X4" s="18" t="s">
        <v>52</v>
      </c>
      <c r="Y4" s="18" t="s">
        <v>53</v>
      </c>
      <c r="Z4" s="18" t="s">
        <v>54</v>
      </c>
      <c r="AA4" s="26" t="s">
        <v>76</v>
      </c>
      <c r="AB4" s="18" t="s">
        <v>48</v>
      </c>
      <c r="AC4" s="18" t="s">
        <v>49</v>
      </c>
    </row>
    <row r="5" spans="1:29" s="30" customFormat="1" ht="22.5" customHeight="1">
      <c r="A5" s="65"/>
      <c r="B5" s="63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6"/>
      <c r="B6" s="58"/>
      <c r="C6" s="90"/>
      <c r="D6" s="19" t="s">
        <v>55</v>
      </c>
      <c r="E6" s="19" t="s">
        <v>55</v>
      </c>
      <c r="F6" s="19" t="s">
        <v>55</v>
      </c>
      <c r="G6" s="19" t="s">
        <v>55</v>
      </c>
      <c r="H6" s="19" t="s">
        <v>55</v>
      </c>
      <c r="I6" s="19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  <c r="T6" s="19" t="s">
        <v>55</v>
      </c>
      <c r="U6" s="19" t="s">
        <v>55</v>
      </c>
      <c r="V6" s="19" t="s">
        <v>55</v>
      </c>
      <c r="W6" s="19" t="s">
        <v>55</v>
      </c>
      <c r="X6" s="19" t="s">
        <v>55</v>
      </c>
      <c r="Y6" s="19" t="s">
        <v>55</v>
      </c>
      <c r="Z6" s="19" t="s">
        <v>55</v>
      </c>
      <c r="AA6" s="19" t="s">
        <v>55</v>
      </c>
      <c r="AB6" s="19" t="s">
        <v>55</v>
      </c>
      <c r="AC6" s="19" t="s">
        <v>55</v>
      </c>
    </row>
    <row r="7" spans="1:29" ht="13.5">
      <c r="A7" s="54" t="s">
        <v>0</v>
      </c>
      <c r="B7" s="56" t="s">
        <v>68</v>
      </c>
      <c r="C7" s="57" t="s">
        <v>70</v>
      </c>
      <c r="D7" s="31">
        <f aca="true" t="shared" si="0" ref="D7:D28">E7+H7+K7</f>
        <v>27635</v>
      </c>
      <c r="E7" s="31">
        <f aca="true" t="shared" si="1" ref="E7:E28">F7+G7</f>
        <v>0</v>
      </c>
      <c r="F7" s="31">
        <v>0</v>
      </c>
      <c r="G7" s="31">
        <v>0</v>
      </c>
      <c r="H7" s="31">
        <f aca="true" t="shared" si="2" ref="H7:H28">I7+J7</f>
        <v>0</v>
      </c>
      <c r="I7" s="31">
        <v>0</v>
      </c>
      <c r="J7" s="31">
        <v>0</v>
      </c>
      <c r="K7" s="31">
        <f aca="true" t="shared" si="3" ref="K7:K28">L7+M7</f>
        <v>27635</v>
      </c>
      <c r="L7" s="31">
        <v>4495</v>
      </c>
      <c r="M7" s="31">
        <v>23140</v>
      </c>
      <c r="N7" s="31">
        <f aca="true" t="shared" si="4" ref="N7:N28">O7+U7+AA7</f>
        <v>27635</v>
      </c>
      <c r="O7" s="31">
        <f aca="true" t="shared" si="5" ref="O7:O28">SUM(P7:T7)</f>
        <v>4495</v>
      </c>
      <c r="P7" s="31">
        <v>4495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28">SUM(V7:Z7)</f>
        <v>23140</v>
      </c>
      <c r="V7" s="31">
        <v>23140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28">AB7+AC7</f>
        <v>0</v>
      </c>
      <c r="AB7" s="31">
        <v>0</v>
      </c>
      <c r="AC7" s="31">
        <v>0</v>
      </c>
    </row>
    <row r="8" spans="1:29" ht="13.5">
      <c r="A8" s="54" t="s">
        <v>0</v>
      </c>
      <c r="B8" s="54" t="s">
        <v>1</v>
      </c>
      <c r="C8" s="55" t="s">
        <v>2</v>
      </c>
      <c r="D8" s="31">
        <f>E8+H8+K8</f>
        <v>30768</v>
      </c>
      <c r="E8" s="31">
        <f>F8+G8</f>
        <v>0</v>
      </c>
      <c r="F8" s="31">
        <v>0</v>
      </c>
      <c r="G8" s="31">
        <v>0</v>
      </c>
      <c r="H8" s="31">
        <f>I8+J8</f>
        <v>0</v>
      </c>
      <c r="I8" s="31">
        <v>0</v>
      </c>
      <c r="J8" s="31">
        <v>0</v>
      </c>
      <c r="K8" s="31">
        <f>L8+M8</f>
        <v>30768</v>
      </c>
      <c r="L8" s="31">
        <v>7174</v>
      </c>
      <c r="M8" s="31">
        <v>23594</v>
      </c>
      <c r="N8" s="31">
        <f>O8+U8+AA8</f>
        <v>30768</v>
      </c>
      <c r="O8" s="31">
        <f>SUM(P8:T8)</f>
        <v>7174</v>
      </c>
      <c r="P8" s="31">
        <v>7174</v>
      </c>
      <c r="Q8" s="31">
        <v>0</v>
      </c>
      <c r="R8" s="31">
        <v>0</v>
      </c>
      <c r="S8" s="31">
        <v>0</v>
      </c>
      <c r="T8" s="31">
        <v>0</v>
      </c>
      <c r="U8" s="31">
        <f>SUM(V8:Z8)</f>
        <v>23594</v>
      </c>
      <c r="V8" s="31">
        <v>23594</v>
      </c>
      <c r="W8" s="31">
        <v>0</v>
      </c>
      <c r="X8" s="31">
        <v>0</v>
      </c>
      <c r="Y8" s="31">
        <v>0</v>
      </c>
      <c r="Z8" s="31">
        <v>0</v>
      </c>
      <c r="AA8" s="31">
        <f>AB8+AC8</f>
        <v>0</v>
      </c>
      <c r="AB8" s="31">
        <v>0</v>
      </c>
      <c r="AC8" s="31">
        <v>0</v>
      </c>
    </row>
    <row r="9" spans="1:29" ht="13.5">
      <c r="A9" s="54" t="s">
        <v>0</v>
      </c>
      <c r="B9" s="54" t="s">
        <v>3</v>
      </c>
      <c r="C9" s="55" t="s">
        <v>4</v>
      </c>
      <c r="D9" s="31">
        <f t="shared" si="0"/>
        <v>32514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32514</v>
      </c>
      <c r="L9" s="31">
        <v>4082</v>
      </c>
      <c r="M9" s="31">
        <v>28432</v>
      </c>
      <c r="N9" s="31">
        <f t="shared" si="4"/>
        <v>32514</v>
      </c>
      <c r="O9" s="31">
        <f t="shared" si="5"/>
        <v>4082</v>
      </c>
      <c r="P9" s="31">
        <v>4082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28432</v>
      </c>
      <c r="V9" s="31">
        <v>28432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0</v>
      </c>
      <c r="B10" s="54" t="s">
        <v>5</v>
      </c>
      <c r="C10" s="55" t="s">
        <v>6</v>
      </c>
      <c r="D10" s="31">
        <f t="shared" si="0"/>
        <v>14015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14015</v>
      </c>
      <c r="L10" s="31">
        <v>4740</v>
      </c>
      <c r="M10" s="31">
        <v>9275</v>
      </c>
      <c r="N10" s="31">
        <f t="shared" si="4"/>
        <v>14015</v>
      </c>
      <c r="O10" s="31">
        <f t="shared" si="5"/>
        <v>4740</v>
      </c>
      <c r="P10" s="31">
        <v>4740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9275</v>
      </c>
      <c r="V10" s="31">
        <v>9275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0</v>
      </c>
      <c r="B11" s="54" t="s">
        <v>7</v>
      </c>
      <c r="C11" s="55" t="s">
        <v>8</v>
      </c>
      <c r="D11" s="31">
        <f t="shared" si="0"/>
        <v>6046</v>
      </c>
      <c r="E11" s="31">
        <f t="shared" si="1"/>
        <v>6046</v>
      </c>
      <c r="F11" s="31">
        <v>2983</v>
      </c>
      <c r="G11" s="31">
        <v>3063</v>
      </c>
      <c r="H11" s="31">
        <f t="shared" si="2"/>
        <v>0</v>
      </c>
      <c r="I11" s="31">
        <v>0</v>
      </c>
      <c r="J11" s="31">
        <v>0</v>
      </c>
      <c r="K11" s="31">
        <f t="shared" si="3"/>
        <v>0</v>
      </c>
      <c r="L11" s="31">
        <v>0</v>
      </c>
      <c r="M11" s="31">
        <v>0</v>
      </c>
      <c r="N11" s="31">
        <f t="shared" si="4"/>
        <v>6104</v>
      </c>
      <c r="O11" s="31">
        <f t="shared" si="5"/>
        <v>2983</v>
      </c>
      <c r="P11" s="31">
        <v>2983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3063</v>
      </c>
      <c r="V11" s="31">
        <v>3063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58</v>
      </c>
      <c r="AB11" s="31">
        <v>58</v>
      </c>
      <c r="AC11" s="31">
        <v>0</v>
      </c>
    </row>
    <row r="12" spans="1:29" ht="13.5">
      <c r="A12" s="54" t="s">
        <v>0</v>
      </c>
      <c r="B12" s="54" t="s">
        <v>9</v>
      </c>
      <c r="C12" s="55" t="s">
        <v>10</v>
      </c>
      <c r="D12" s="31">
        <f t="shared" si="0"/>
        <v>17474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17474</v>
      </c>
      <c r="L12" s="31">
        <v>2740</v>
      </c>
      <c r="M12" s="31">
        <v>14734</v>
      </c>
      <c r="N12" s="31">
        <f t="shared" si="4"/>
        <v>17474</v>
      </c>
      <c r="O12" s="31">
        <f t="shared" si="5"/>
        <v>2740</v>
      </c>
      <c r="P12" s="31">
        <v>2740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14734</v>
      </c>
      <c r="V12" s="31">
        <v>14734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0</v>
      </c>
      <c r="B13" s="54" t="s">
        <v>11</v>
      </c>
      <c r="C13" s="55" t="s">
        <v>12</v>
      </c>
      <c r="D13" s="31">
        <f t="shared" si="0"/>
        <v>7423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7423</v>
      </c>
      <c r="L13" s="31">
        <v>3240</v>
      </c>
      <c r="M13" s="31">
        <v>4183</v>
      </c>
      <c r="N13" s="31">
        <f t="shared" si="4"/>
        <v>7423</v>
      </c>
      <c r="O13" s="31">
        <f t="shared" si="5"/>
        <v>3240</v>
      </c>
      <c r="P13" s="31">
        <v>3240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4183</v>
      </c>
      <c r="V13" s="31">
        <v>4183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0</v>
      </c>
      <c r="B14" s="54" t="s">
        <v>71</v>
      </c>
      <c r="C14" s="55" t="s">
        <v>72</v>
      </c>
      <c r="D14" s="31">
        <f t="shared" si="0"/>
        <v>5663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5663</v>
      </c>
      <c r="L14" s="31">
        <v>1183</v>
      </c>
      <c r="M14" s="31">
        <v>4480</v>
      </c>
      <c r="N14" s="31">
        <f t="shared" si="4"/>
        <v>5663</v>
      </c>
      <c r="O14" s="31">
        <f t="shared" si="5"/>
        <v>1183</v>
      </c>
      <c r="P14" s="31">
        <v>1183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4480</v>
      </c>
      <c r="V14" s="31">
        <v>4480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0</v>
      </c>
      <c r="B15" s="54" t="s">
        <v>56</v>
      </c>
      <c r="C15" s="55" t="s">
        <v>57</v>
      </c>
      <c r="D15" s="31">
        <f t="shared" si="0"/>
        <v>16351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16351</v>
      </c>
      <c r="L15" s="31">
        <v>1326</v>
      </c>
      <c r="M15" s="31">
        <v>15025</v>
      </c>
      <c r="N15" s="31">
        <f t="shared" si="4"/>
        <v>16351</v>
      </c>
      <c r="O15" s="31">
        <f t="shared" si="5"/>
        <v>1326</v>
      </c>
      <c r="P15" s="31">
        <v>1326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15025</v>
      </c>
      <c r="V15" s="31">
        <v>15025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0</v>
      </c>
      <c r="B16" s="54" t="s">
        <v>58</v>
      </c>
      <c r="C16" s="55" t="s">
        <v>59</v>
      </c>
      <c r="D16" s="31">
        <f t="shared" si="0"/>
        <v>9089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9089</v>
      </c>
      <c r="L16" s="31">
        <v>2108</v>
      </c>
      <c r="M16" s="31">
        <v>6981</v>
      </c>
      <c r="N16" s="31">
        <f t="shared" si="4"/>
        <v>9089</v>
      </c>
      <c r="O16" s="31">
        <f t="shared" si="5"/>
        <v>2108</v>
      </c>
      <c r="P16" s="31">
        <v>2108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6981</v>
      </c>
      <c r="V16" s="31">
        <v>6981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0</v>
      </c>
      <c r="B17" s="54" t="s">
        <v>13</v>
      </c>
      <c r="C17" s="55" t="s">
        <v>14</v>
      </c>
      <c r="D17" s="31">
        <f t="shared" si="0"/>
        <v>3365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3365</v>
      </c>
      <c r="L17" s="31">
        <v>335</v>
      </c>
      <c r="M17" s="31">
        <v>3030</v>
      </c>
      <c r="N17" s="31">
        <f t="shared" si="4"/>
        <v>3418</v>
      </c>
      <c r="O17" s="31">
        <f t="shared" si="5"/>
        <v>335</v>
      </c>
      <c r="P17" s="31">
        <v>335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3030</v>
      </c>
      <c r="V17" s="31">
        <v>3030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53</v>
      </c>
      <c r="AB17" s="31">
        <v>53</v>
      </c>
      <c r="AC17" s="31">
        <v>0</v>
      </c>
    </row>
    <row r="18" spans="1:29" ht="13.5">
      <c r="A18" s="54" t="s">
        <v>0</v>
      </c>
      <c r="B18" s="54" t="s">
        <v>15</v>
      </c>
      <c r="C18" s="55" t="s">
        <v>16</v>
      </c>
      <c r="D18" s="31">
        <f t="shared" si="0"/>
        <v>1494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1494</v>
      </c>
      <c r="L18" s="31">
        <v>11</v>
      </c>
      <c r="M18" s="31">
        <v>1483</v>
      </c>
      <c r="N18" s="31">
        <f t="shared" si="4"/>
        <v>1494</v>
      </c>
      <c r="O18" s="31">
        <f t="shared" si="5"/>
        <v>11</v>
      </c>
      <c r="P18" s="31">
        <v>11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1483</v>
      </c>
      <c r="V18" s="31">
        <v>1483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0</v>
      </c>
      <c r="B19" s="54" t="s">
        <v>17</v>
      </c>
      <c r="C19" s="55" t="s">
        <v>18</v>
      </c>
      <c r="D19" s="31">
        <f t="shared" si="0"/>
        <v>10203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10203</v>
      </c>
      <c r="L19" s="31">
        <v>429</v>
      </c>
      <c r="M19" s="31">
        <v>9774</v>
      </c>
      <c r="N19" s="31">
        <f t="shared" si="4"/>
        <v>10203</v>
      </c>
      <c r="O19" s="31">
        <f t="shared" si="5"/>
        <v>429</v>
      </c>
      <c r="P19" s="31">
        <v>429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9774</v>
      </c>
      <c r="V19" s="31">
        <v>9774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0</v>
      </c>
      <c r="B20" s="54" t="s">
        <v>19</v>
      </c>
      <c r="C20" s="55" t="s">
        <v>20</v>
      </c>
      <c r="D20" s="31">
        <f t="shared" si="0"/>
        <v>5755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5755</v>
      </c>
      <c r="L20" s="31">
        <v>1444</v>
      </c>
      <c r="M20" s="31">
        <v>4311</v>
      </c>
      <c r="N20" s="31">
        <f t="shared" si="4"/>
        <v>5755</v>
      </c>
      <c r="O20" s="31">
        <f t="shared" si="5"/>
        <v>1444</v>
      </c>
      <c r="P20" s="31">
        <v>1444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4311</v>
      </c>
      <c r="V20" s="31">
        <v>4311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0</v>
      </c>
      <c r="B21" s="54" t="s">
        <v>21</v>
      </c>
      <c r="C21" s="55" t="s">
        <v>22</v>
      </c>
      <c r="D21" s="31">
        <f t="shared" si="0"/>
        <v>1719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1719</v>
      </c>
      <c r="L21" s="31">
        <v>178</v>
      </c>
      <c r="M21" s="31">
        <v>1541</v>
      </c>
      <c r="N21" s="31">
        <f t="shared" si="4"/>
        <v>1719</v>
      </c>
      <c r="O21" s="31">
        <f t="shared" si="5"/>
        <v>178</v>
      </c>
      <c r="P21" s="31">
        <v>178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1541</v>
      </c>
      <c r="V21" s="31">
        <v>1541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0</v>
      </c>
      <c r="B22" s="54" t="s">
        <v>23</v>
      </c>
      <c r="C22" s="55" t="s">
        <v>24</v>
      </c>
      <c r="D22" s="31">
        <f t="shared" si="0"/>
        <v>5430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5430</v>
      </c>
      <c r="L22" s="31">
        <v>1818</v>
      </c>
      <c r="M22" s="31">
        <v>3612</v>
      </c>
      <c r="N22" s="31">
        <f t="shared" si="4"/>
        <v>5430</v>
      </c>
      <c r="O22" s="31">
        <f t="shared" si="5"/>
        <v>1818</v>
      </c>
      <c r="P22" s="31">
        <v>1818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3612</v>
      </c>
      <c r="V22" s="31">
        <v>3612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0</v>
      </c>
      <c r="B23" s="54" t="s">
        <v>25</v>
      </c>
      <c r="C23" s="55" t="s">
        <v>26</v>
      </c>
      <c r="D23" s="31">
        <f t="shared" si="0"/>
        <v>6755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6755</v>
      </c>
      <c r="L23" s="31">
        <v>1971</v>
      </c>
      <c r="M23" s="31">
        <v>4784</v>
      </c>
      <c r="N23" s="31">
        <f t="shared" si="4"/>
        <v>6755</v>
      </c>
      <c r="O23" s="31">
        <f t="shared" si="5"/>
        <v>1971</v>
      </c>
      <c r="P23" s="31">
        <v>1971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4784</v>
      </c>
      <c r="V23" s="31">
        <v>4784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0</v>
      </c>
      <c r="B24" s="54" t="s">
        <v>60</v>
      </c>
      <c r="C24" s="55" t="s">
        <v>61</v>
      </c>
      <c r="D24" s="31">
        <f t="shared" si="0"/>
        <v>3220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3220</v>
      </c>
      <c r="L24" s="31">
        <v>971</v>
      </c>
      <c r="M24" s="31">
        <v>2249</v>
      </c>
      <c r="N24" s="31">
        <f t="shared" si="4"/>
        <v>3330</v>
      </c>
      <c r="O24" s="31">
        <f t="shared" si="5"/>
        <v>971</v>
      </c>
      <c r="P24" s="31">
        <v>971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2249</v>
      </c>
      <c r="V24" s="31">
        <v>2249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110</v>
      </c>
      <c r="AB24" s="31">
        <v>110</v>
      </c>
      <c r="AC24" s="31">
        <v>0</v>
      </c>
    </row>
    <row r="25" spans="1:29" ht="13.5">
      <c r="A25" s="54" t="s">
        <v>0</v>
      </c>
      <c r="B25" s="54" t="s">
        <v>128</v>
      </c>
      <c r="C25" s="55" t="s">
        <v>129</v>
      </c>
      <c r="D25" s="31">
        <f>E25+H25+K25</f>
        <v>5138</v>
      </c>
      <c r="E25" s="31">
        <f>F25+G25</f>
        <v>0</v>
      </c>
      <c r="F25" s="31">
        <v>0</v>
      </c>
      <c r="G25" s="31">
        <v>0</v>
      </c>
      <c r="H25" s="31">
        <f>I25+J25</f>
        <v>0</v>
      </c>
      <c r="I25" s="31">
        <v>0</v>
      </c>
      <c r="J25" s="31">
        <v>0</v>
      </c>
      <c r="K25" s="31">
        <f>L25+M25</f>
        <v>5138</v>
      </c>
      <c r="L25" s="31">
        <v>2417</v>
      </c>
      <c r="M25" s="31">
        <v>2721</v>
      </c>
      <c r="N25" s="31">
        <f>O25+U25+AA25</f>
        <v>5138</v>
      </c>
      <c r="O25" s="31">
        <f>SUM(P25:T25)</f>
        <v>2417</v>
      </c>
      <c r="P25" s="31">
        <v>2417</v>
      </c>
      <c r="Q25" s="31">
        <v>0</v>
      </c>
      <c r="R25" s="31">
        <v>0</v>
      </c>
      <c r="S25" s="31">
        <v>0</v>
      </c>
      <c r="T25" s="31">
        <v>0</v>
      </c>
      <c r="U25" s="31">
        <f>SUM(V25:Z25)</f>
        <v>2721</v>
      </c>
      <c r="V25" s="31">
        <v>2721</v>
      </c>
      <c r="W25" s="31">
        <v>0</v>
      </c>
      <c r="X25" s="31">
        <v>0</v>
      </c>
      <c r="Y25" s="31">
        <v>0</v>
      </c>
      <c r="Z25" s="31">
        <v>0</v>
      </c>
      <c r="AA25" s="31">
        <f>AB25+AC25</f>
        <v>0</v>
      </c>
      <c r="AB25" s="31">
        <v>0</v>
      </c>
      <c r="AC25" s="31">
        <v>0</v>
      </c>
    </row>
    <row r="26" spans="1:29" ht="13.5">
      <c r="A26" s="54" t="s">
        <v>0</v>
      </c>
      <c r="B26" s="54" t="s">
        <v>62</v>
      </c>
      <c r="C26" s="55" t="s">
        <v>27</v>
      </c>
      <c r="D26" s="31">
        <f t="shared" si="0"/>
        <v>3079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3079</v>
      </c>
      <c r="L26" s="31">
        <v>859</v>
      </c>
      <c r="M26" s="31">
        <v>2220</v>
      </c>
      <c r="N26" s="31">
        <f t="shared" si="4"/>
        <v>3079</v>
      </c>
      <c r="O26" s="31">
        <f t="shared" si="5"/>
        <v>859</v>
      </c>
      <c r="P26" s="31">
        <v>859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2220</v>
      </c>
      <c r="V26" s="31">
        <v>2220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0</v>
      </c>
      <c r="B27" s="54" t="s">
        <v>63</v>
      </c>
      <c r="C27" s="55" t="s">
        <v>28</v>
      </c>
      <c r="D27" s="31">
        <f t="shared" si="0"/>
        <v>2346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2346</v>
      </c>
      <c r="L27" s="31">
        <v>1024</v>
      </c>
      <c r="M27" s="31">
        <v>1322</v>
      </c>
      <c r="N27" s="31">
        <f t="shared" si="4"/>
        <v>2346</v>
      </c>
      <c r="O27" s="31">
        <f t="shared" si="5"/>
        <v>1024</v>
      </c>
      <c r="P27" s="31">
        <v>1024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1322</v>
      </c>
      <c r="V27" s="31">
        <v>1322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0</v>
      </c>
      <c r="B28" s="54" t="s">
        <v>64</v>
      </c>
      <c r="C28" s="55" t="s">
        <v>65</v>
      </c>
      <c r="D28" s="31">
        <f t="shared" si="0"/>
        <v>7046</v>
      </c>
      <c r="E28" s="31">
        <f t="shared" si="1"/>
        <v>2765</v>
      </c>
      <c r="F28" s="31">
        <v>1213</v>
      </c>
      <c r="G28" s="31">
        <v>1552</v>
      </c>
      <c r="H28" s="31">
        <f t="shared" si="2"/>
        <v>0</v>
      </c>
      <c r="I28" s="31">
        <v>0</v>
      </c>
      <c r="J28" s="31">
        <v>0</v>
      </c>
      <c r="K28" s="31">
        <f t="shared" si="3"/>
        <v>4281</v>
      </c>
      <c r="L28" s="31">
        <v>2014</v>
      </c>
      <c r="M28" s="31">
        <v>2267</v>
      </c>
      <c r="N28" s="31">
        <f t="shared" si="4"/>
        <v>7233</v>
      </c>
      <c r="O28" s="31">
        <f t="shared" si="5"/>
        <v>3227</v>
      </c>
      <c r="P28" s="31">
        <v>3227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3819</v>
      </c>
      <c r="V28" s="31">
        <v>3819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187</v>
      </c>
      <c r="AB28" s="31">
        <v>187</v>
      </c>
      <c r="AC28" s="31">
        <v>0</v>
      </c>
    </row>
    <row r="29" spans="1:29" ht="13.5">
      <c r="A29" s="86" t="s">
        <v>73</v>
      </c>
      <c r="B29" s="87"/>
      <c r="C29" s="87"/>
      <c r="D29" s="31">
        <f aca="true" t="shared" si="8" ref="D29:AC29">SUM(D7:D28)</f>
        <v>222528</v>
      </c>
      <c r="E29" s="31">
        <f t="shared" si="8"/>
        <v>8811</v>
      </c>
      <c r="F29" s="31">
        <f t="shared" si="8"/>
        <v>4196</v>
      </c>
      <c r="G29" s="31">
        <f t="shared" si="8"/>
        <v>4615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213717</v>
      </c>
      <c r="L29" s="31">
        <f t="shared" si="8"/>
        <v>44559</v>
      </c>
      <c r="M29" s="31">
        <f t="shared" si="8"/>
        <v>169158</v>
      </c>
      <c r="N29" s="31">
        <f t="shared" si="8"/>
        <v>222936</v>
      </c>
      <c r="O29" s="31">
        <f t="shared" si="8"/>
        <v>48755</v>
      </c>
      <c r="P29" s="31">
        <f t="shared" si="8"/>
        <v>48755</v>
      </c>
      <c r="Q29" s="31">
        <f t="shared" si="8"/>
        <v>0</v>
      </c>
      <c r="R29" s="31">
        <f t="shared" si="8"/>
        <v>0</v>
      </c>
      <c r="S29" s="31">
        <f t="shared" si="8"/>
        <v>0</v>
      </c>
      <c r="T29" s="31">
        <f t="shared" si="8"/>
        <v>0</v>
      </c>
      <c r="U29" s="31">
        <f t="shared" si="8"/>
        <v>173773</v>
      </c>
      <c r="V29" s="31">
        <f t="shared" si="8"/>
        <v>173773</v>
      </c>
      <c r="W29" s="31">
        <f t="shared" si="8"/>
        <v>0</v>
      </c>
      <c r="X29" s="31">
        <f t="shared" si="8"/>
        <v>0</v>
      </c>
      <c r="Y29" s="31">
        <f t="shared" si="8"/>
        <v>0</v>
      </c>
      <c r="Z29" s="31">
        <f t="shared" si="8"/>
        <v>0</v>
      </c>
      <c r="AA29" s="31">
        <f t="shared" si="8"/>
        <v>408</v>
      </c>
      <c r="AB29" s="31">
        <f t="shared" si="8"/>
        <v>408</v>
      </c>
      <c r="AC29" s="31">
        <f t="shared" si="8"/>
        <v>0</v>
      </c>
    </row>
  </sheetData>
  <mergeCells count="7">
    <mergeCell ref="A29:C29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5" t="s">
        <v>66</v>
      </c>
      <c r="B1" s="94"/>
      <c r="C1" s="34" t="s">
        <v>94</v>
      </c>
    </row>
    <row r="2" ht="18" customHeight="1">
      <c r="J2" s="37" t="s">
        <v>95</v>
      </c>
    </row>
    <row r="3" spans="6:11" s="38" customFormat="1" ht="19.5" customHeight="1">
      <c r="F3" s="93" t="s">
        <v>96</v>
      </c>
      <c r="G3" s="93"/>
      <c r="H3" s="39" t="s">
        <v>97</v>
      </c>
      <c r="I3" s="39" t="s">
        <v>98</v>
      </c>
      <c r="J3" s="39" t="s">
        <v>87</v>
      </c>
      <c r="K3" s="39" t="s">
        <v>99</v>
      </c>
    </row>
    <row r="4" spans="2:11" s="38" customFormat="1" ht="19.5" customHeight="1">
      <c r="B4" s="95" t="s">
        <v>100</v>
      </c>
      <c r="C4" s="40" t="s">
        <v>101</v>
      </c>
      <c r="D4" s="41">
        <f>SUMIF('水洗化人口等'!$A$7:$C$29,$A$1,'水洗化人口等'!$G$7:$G$29)</f>
        <v>108798</v>
      </c>
      <c r="F4" s="103" t="s">
        <v>102</v>
      </c>
      <c r="G4" s="40" t="s">
        <v>103</v>
      </c>
      <c r="H4" s="41">
        <f>SUMIF('し尿処理の状況'!$A$7:$C$29,$A$1,'し尿処理の状況'!$P$7:$P$29)</f>
        <v>48755</v>
      </c>
      <c r="I4" s="41">
        <f>SUMIF('し尿処理の状況'!$A$7:$C$29,$A$1,'し尿処理の状況'!$V$7:$V$29)</f>
        <v>173773</v>
      </c>
      <c r="J4" s="41">
        <f aca="true" t="shared" si="0" ref="J4:J11">H4+I4</f>
        <v>222528</v>
      </c>
      <c r="K4" s="42">
        <f aca="true" t="shared" si="1" ref="K4:K9">J4/$J$9</f>
        <v>1</v>
      </c>
    </row>
    <row r="5" spans="2:11" s="38" customFormat="1" ht="19.5" customHeight="1">
      <c r="B5" s="96"/>
      <c r="C5" s="40" t="s">
        <v>104</v>
      </c>
      <c r="D5" s="41">
        <f>SUMIF('水洗化人口等'!$A$7:$C$29,$A$1,'水洗化人口等'!$H$7:$H$29)</f>
        <v>928</v>
      </c>
      <c r="F5" s="104"/>
      <c r="G5" s="40" t="s">
        <v>105</v>
      </c>
      <c r="H5" s="41">
        <f>SUMIF('し尿処理の状況'!$A$7:$C$29,$A$1,'し尿処理の状況'!$Q$7:$Q$29)</f>
        <v>0</v>
      </c>
      <c r="I5" s="41">
        <f>SUMIF('し尿処理の状況'!$A$7:$C$29,$A$1,'し尿処理の状況'!$W$7:$W$29)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7"/>
      <c r="C6" s="43" t="s">
        <v>106</v>
      </c>
      <c r="D6" s="44">
        <f>SUM(D4:D5)</f>
        <v>109726</v>
      </c>
      <c r="F6" s="104"/>
      <c r="G6" s="40" t="s">
        <v>107</v>
      </c>
      <c r="H6" s="41">
        <f>SUMIF('し尿処理の状況'!$A$7:$C$29,$A$1,'し尿処理の状況'!$R$7:$R$29)</f>
        <v>0</v>
      </c>
      <c r="I6" s="41">
        <f>SUMIF('し尿処理の状況'!$A$7:$C$29,$A$1,'し尿処理の状況'!$X$7:$X$29)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8" t="s">
        <v>108</v>
      </c>
      <c r="C7" s="45" t="s">
        <v>109</v>
      </c>
      <c r="D7" s="41">
        <f>SUMIF('水洗化人口等'!$A$7:$C$29,$A$1,'水洗化人口等'!$K$7:$K$29)</f>
        <v>672905</v>
      </c>
      <c r="F7" s="104"/>
      <c r="G7" s="40" t="s">
        <v>110</v>
      </c>
      <c r="H7" s="41">
        <f>SUMIF('し尿処理の状況'!$A$7:$C$29,$A$1,'し尿処理の状況'!$S$7:$S$29)</f>
        <v>0</v>
      </c>
      <c r="I7" s="41">
        <f>SUMIF('し尿処理の状況'!$A$7:$C$29,$A$1,'し尿処理の状況'!$Y$7:$Y$29)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9"/>
      <c r="C8" s="40" t="s">
        <v>111</v>
      </c>
      <c r="D8" s="41">
        <f>SUMIF('水洗化人口等'!$A$7:$C$29,$A$1,'水洗化人口等'!$M$7:$M$29)</f>
        <v>7239</v>
      </c>
      <c r="F8" s="104"/>
      <c r="G8" s="40" t="s">
        <v>112</v>
      </c>
      <c r="H8" s="41">
        <f>SUMIF('し尿処理の状況'!$A$7:$C$29,$A$1,'し尿処理の状況'!$T$7:$T$29)</f>
        <v>0</v>
      </c>
      <c r="I8" s="41">
        <f>SUMIF('し尿処理の状況'!$A$7:$C$29,$A$1,'し尿処理の状況'!$Z$7:$Z$29)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9"/>
      <c r="C9" s="40" t="s">
        <v>113</v>
      </c>
      <c r="D9" s="41">
        <f>SUMIF('水洗化人口等'!$A$7:$C$29,$A$1,'水洗化人口等'!$O$7:$O$29)</f>
        <v>387023</v>
      </c>
      <c r="F9" s="104"/>
      <c r="G9" s="40" t="s">
        <v>106</v>
      </c>
      <c r="H9" s="41">
        <f>SUM(H4:H8)</f>
        <v>48755</v>
      </c>
      <c r="I9" s="41">
        <f>SUM(I4:I8)</f>
        <v>173773</v>
      </c>
      <c r="J9" s="41">
        <f t="shared" si="0"/>
        <v>222528</v>
      </c>
      <c r="K9" s="42">
        <f t="shared" si="1"/>
        <v>1</v>
      </c>
    </row>
    <row r="10" spans="2:10" s="38" customFormat="1" ht="19.5" customHeight="1">
      <c r="B10" s="100"/>
      <c r="C10" s="43" t="s">
        <v>106</v>
      </c>
      <c r="D10" s="44">
        <f>SUM(D7:D9)</f>
        <v>1067167</v>
      </c>
      <c r="F10" s="93" t="s">
        <v>114</v>
      </c>
      <c r="G10" s="93"/>
      <c r="H10" s="41">
        <f>SUMIF('し尿処理の状況'!$A$7:$C$29,$A$1,'し尿処理の状況'!$AB$7:$AB$29)</f>
        <v>408</v>
      </c>
      <c r="I10" s="41">
        <f>SUMIF('し尿処理の状況'!$A$7:$C$29,$A$1,'し尿処理の状況'!$AC$7:$AC$29)</f>
        <v>0</v>
      </c>
      <c r="J10" s="41">
        <f t="shared" si="0"/>
        <v>408</v>
      </c>
    </row>
    <row r="11" spans="2:10" s="38" customFormat="1" ht="19.5" customHeight="1">
      <c r="B11" s="101" t="s">
        <v>115</v>
      </c>
      <c r="C11" s="102"/>
      <c r="D11" s="44">
        <f>D6+D10</f>
        <v>1176893</v>
      </c>
      <c r="F11" s="93" t="s">
        <v>87</v>
      </c>
      <c r="G11" s="93"/>
      <c r="H11" s="41">
        <f>H9+H10</f>
        <v>49163</v>
      </c>
      <c r="I11" s="41">
        <f>I9+I10</f>
        <v>173773</v>
      </c>
      <c r="J11" s="41">
        <f t="shared" si="0"/>
        <v>222936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116</v>
      </c>
      <c r="J13" s="37" t="s">
        <v>95</v>
      </c>
    </row>
    <row r="14" spans="3:10" s="38" customFormat="1" ht="19.5" customHeight="1">
      <c r="C14" s="41">
        <f>SUMIF('水洗化人口等'!$A$7:$C$29,$A$1,'水洗化人口等'!$P$7:$P$29)</f>
        <v>104254</v>
      </c>
      <c r="D14" s="38" t="s">
        <v>117</v>
      </c>
      <c r="F14" s="93" t="s">
        <v>118</v>
      </c>
      <c r="G14" s="93"/>
      <c r="H14" s="39" t="s">
        <v>97</v>
      </c>
      <c r="I14" s="39" t="s">
        <v>98</v>
      </c>
      <c r="J14" s="39" t="s">
        <v>87</v>
      </c>
    </row>
    <row r="15" spans="6:10" s="38" customFormat="1" ht="15.75" customHeight="1">
      <c r="F15" s="93" t="s">
        <v>119</v>
      </c>
      <c r="G15" s="93"/>
      <c r="H15" s="41">
        <f>SUMIF('し尿処理の状況'!$A$7:$C$29,$A$1,'し尿処理の状況'!$F$7:$F$29)</f>
        <v>4196</v>
      </c>
      <c r="I15" s="41">
        <f>SUMIF('し尿処理の状況'!$A$7:$C$29,$A$1,'し尿処理の状況'!$G$7:$G$29)</f>
        <v>4615</v>
      </c>
      <c r="J15" s="41">
        <f>H15+I15</f>
        <v>8811</v>
      </c>
    </row>
    <row r="16" spans="3:10" s="38" customFormat="1" ht="15.75" customHeight="1">
      <c r="C16" s="38" t="s">
        <v>120</v>
      </c>
      <c r="D16" s="49">
        <f>D10/D11</f>
        <v>0.9067663755328649</v>
      </c>
      <c r="F16" s="93" t="s">
        <v>121</v>
      </c>
      <c r="G16" s="93"/>
      <c r="H16" s="41">
        <f>SUMIF('し尿処理の状況'!$A$7:$C$29,$A$1,'し尿処理の状況'!$I$7:$I$29)</f>
        <v>0</v>
      </c>
      <c r="I16" s="41">
        <f>SUMIF('し尿処理の状況'!$A$7:$C$29,$A$1,'し尿処理の状況'!$J$7:$J$29)</f>
        <v>0</v>
      </c>
      <c r="J16" s="41">
        <f>H16+I16</f>
        <v>0</v>
      </c>
    </row>
    <row r="17" spans="3:10" s="38" customFormat="1" ht="15.75" customHeight="1">
      <c r="C17" s="38" t="s">
        <v>122</v>
      </c>
      <c r="D17" s="49">
        <f>D6/D11</f>
        <v>0.09323362446713508</v>
      </c>
      <c r="F17" s="93" t="s">
        <v>123</v>
      </c>
      <c r="G17" s="93"/>
      <c r="H17" s="41">
        <f>SUMIF('し尿処理の状況'!$A$7:$C$29,$A$1,'し尿処理の状況'!$L$7:$L$29)</f>
        <v>44559</v>
      </c>
      <c r="I17" s="41">
        <f>SUMIF('し尿処理の状況'!$A$7:$C$29,$A$1,'し尿処理の状況'!$M$7:$M$29)</f>
        <v>169158</v>
      </c>
      <c r="J17" s="41">
        <f>H17+I17</f>
        <v>213717</v>
      </c>
    </row>
    <row r="18" spans="3:10" s="38" customFormat="1" ht="15.75" customHeight="1">
      <c r="C18" s="50" t="s">
        <v>124</v>
      </c>
      <c r="D18" s="49">
        <f>D7/D11</f>
        <v>0.5717639581508259</v>
      </c>
      <c r="F18" s="93" t="s">
        <v>87</v>
      </c>
      <c r="G18" s="93"/>
      <c r="H18" s="41">
        <f>SUM(H15:H17)</f>
        <v>48755</v>
      </c>
      <c r="I18" s="41">
        <f>SUM(I15:I17)</f>
        <v>173773</v>
      </c>
      <c r="J18" s="41">
        <f>SUM(J15:J17)</f>
        <v>222528</v>
      </c>
    </row>
    <row r="19" spans="3:10" ht="15.75" customHeight="1">
      <c r="C19" s="36" t="s">
        <v>125</v>
      </c>
      <c r="D19" s="49">
        <f>(D8+D9)/D11</f>
        <v>0.33500241738203895</v>
      </c>
      <c r="J19" s="51"/>
    </row>
    <row r="20" spans="3:10" ht="15.75" customHeight="1">
      <c r="C20" s="36" t="s">
        <v>126</v>
      </c>
      <c r="D20" s="49">
        <f>C14/D11</f>
        <v>0.088584093881092</v>
      </c>
      <c r="J20" s="52"/>
    </row>
    <row r="21" spans="3:10" ht="15.75" customHeight="1">
      <c r="C21" s="36" t="s">
        <v>127</v>
      </c>
      <c r="D21" s="49">
        <f>D4/D6</f>
        <v>0.9915425696735505</v>
      </c>
      <c r="F21" s="53"/>
      <c r="J21" s="52"/>
    </row>
    <row r="22" spans="3:10" ht="15.75" customHeight="1">
      <c r="C22" s="36" t="s">
        <v>130</v>
      </c>
      <c r="D22" s="49">
        <f>D5/D6</f>
        <v>0.00845743032644952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2006-06-30T04:21:16Z</dcterms:modified>
  <cp:category/>
  <cp:version/>
  <cp:contentType/>
  <cp:contentStatus/>
</cp:coreProperties>
</file>